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katarina.sinska\Documents\2023 ROZPOČTY\0 522022 STAPRING SOŠ SUTAZ 18.10.2023    3.1.12.2022 RPD A..Režna\00 SUTAZ\"/>
    </mc:Choice>
  </mc:AlternateContent>
  <xr:revisionPtr revIDLastSave="0" documentId="13_ncr:1_{5DF7F0E8-BD51-451F-B4FA-43C21E07C1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SO01.1Z - E1.1Z  Časť zat..." sheetId="2" r:id="rId2"/>
    <sheet name="SO01.2Z - E1.2Z  Časť  za..." sheetId="3" r:id="rId3"/>
    <sheet name="SO01.3Z - E1.3Z  Časť vým..." sheetId="4" r:id="rId4"/>
    <sheet name="SO01.4Z - E1.5Z   Ústredn..." sheetId="5" r:id="rId5"/>
    <sheet name="SO01.6Z - E1.6Z  Vzduchot..." sheetId="6" r:id="rId6"/>
    <sheet name="SO01.7Z - E1.7Z Elektroin..." sheetId="7" r:id="rId7"/>
    <sheet name="E1.1 a - E1.1 a  Architek..." sheetId="8" r:id="rId8"/>
    <sheet name="E1.1 b - E1.1 b Architekt..." sheetId="9" r:id="rId9"/>
    <sheet name="E1.1 c - E1.1 c Architekt..." sheetId="10" r:id="rId10"/>
    <sheet name="E1.1 d - E1.1 d Architekt..." sheetId="11" r:id="rId11"/>
    <sheet name="E1.1 e - E1.1 e  Architek..." sheetId="12" r:id="rId12"/>
    <sheet name="E1.3 - E1.3 Statika " sheetId="13" r:id="rId13"/>
    <sheet name="E1.4 - E1.4  Zdravotechnika" sheetId="14" r:id="rId14"/>
    <sheet name="E1.8a - E1.8 a Slaboprúd ..." sheetId="15" r:id="rId15"/>
    <sheet name="E1.8b - E1.8 b Elektrická..." sheetId="16" r:id="rId16"/>
    <sheet name="E1.8c - E1.8 c Hlasová si..." sheetId="17" r:id="rId17"/>
    <sheet name="E1.9 - E1.9 Bleskozvod " sheetId="18" r:id="rId18"/>
    <sheet name="Zoznam figúr" sheetId="19" r:id="rId19"/>
  </sheets>
  <definedNames>
    <definedName name="_xlnm._FilterDatabase" localSheetId="7" hidden="1">'E1.1 a - E1.1 a  Architek...'!$C$147:$K$1611</definedName>
    <definedName name="_xlnm._FilterDatabase" localSheetId="8" hidden="1">'E1.1 b - E1.1 b Architekt...'!$C$136:$K$1000</definedName>
    <definedName name="_xlnm._FilterDatabase" localSheetId="9" hidden="1">'E1.1 c - E1.1 c Architekt...'!$C$131:$K$2364</definedName>
    <definedName name="_xlnm._FilterDatabase" localSheetId="10" hidden="1">'E1.1 d - E1.1 d Architekt...'!$C$130:$K$778</definedName>
    <definedName name="_xlnm._FilterDatabase" localSheetId="11" hidden="1">'E1.1 e - E1.1 e  Architek...'!$C$124:$K$176</definedName>
    <definedName name="_xlnm._FilterDatabase" localSheetId="12" hidden="1">'E1.3 - E1.3 Statika '!$C$122:$K$181</definedName>
    <definedName name="_xlnm._FilterDatabase" localSheetId="13" hidden="1">'E1.4 - E1.4  Zdravotechnika'!$C$130:$K$309</definedName>
    <definedName name="_xlnm._FilterDatabase" localSheetId="14" hidden="1">'E1.8a - E1.8 a Slaboprúd ...'!$C$121:$K$161</definedName>
    <definedName name="_xlnm._FilterDatabase" localSheetId="15" hidden="1">'E1.8b - E1.8 b Elektrická...'!$C$127:$K$221</definedName>
    <definedName name="_xlnm._FilterDatabase" localSheetId="16" hidden="1">'E1.8c - E1.8 c Hlasová si...'!$C$125:$K$189</definedName>
    <definedName name="_xlnm._FilterDatabase" localSheetId="17" hidden="1">'E1.9 - E1.9 Bleskozvod '!$C$128:$K$169</definedName>
    <definedName name="_xlnm._FilterDatabase" localSheetId="1" hidden="1">'SO01.1Z - E1.1Z  Časť zat...'!$C$128:$K$337</definedName>
    <definedName name="_xlnm._FilterDatabase" localSheetId="2" hidden="1">'SO01.2Z - E1.2Z  Časť  za...'!$C$130:$K$468</definedName>
    <definedName name="_xlnm._FilterDatabase" localSheetId="3" hidden="1">'SO01.3Z - E1.3Z  Časť vým...'!$C$129:$K$441</definedName>
    <definedName name="_xlnm._FilterDatabase" localSheetId="4" hidden="1">'SO01.4Z - E1.5Z   Ústredn...'!$C$129:$K$263</definedName>
    <definedName name="_xlnm._FilterDatabase" localSheetId="5" hidden="1">'SO01.6Z - E1.6Z  Vzduchot...'!$C$140:$K$356</definedName>
    <definedName name="_xlnm._FilterDatabase" localSheetId="6" hidden="1">'SO01.7Z - E1.7Z Elektroin...'!$C$123:$K$221</definedName>
    <definedName name="_xlnm.Print_Titles" localSheetId="7">'E1.1 a - E1.1 a  Architek...'!$147:$147</definedName>
    <definedName name="_xlnm.Print_Titles" localSheetId="8">'E1.1 b - E1.1 b Architekt...'!$136:$136</definedName>
    <definedName name="_xlnm.Print_Titles" localSheetId="9">'E1.1 c - E1.1 c Architekt...'!$131:$131</definedName>
    <definedName name="_xlnm.Print_Titles" localSheetId="10">'E1.1 d - E1.1 d Architekt...'!$130:$130</definedName>
    <definedName name="_xlnm.Print_Titles" localSheetId="11">'E1.1 e - E1.1 e  Architek...'!$124:$124</definedName>
    <definedName name="_xlnm.Print_Titles" localSheetId="12">'E1.3 - E1.3 Statika '!$122:$122</definedName>
    <definedName name="_xlnm.Print_Titles" localSheetId="13">'E1.4 - E1.4  Zdravotechnika'!$130:$130</definedName>
    <definedName name="_xlnm.Print_Titles" localSheetId="14">'E1.8a - E1.8 a Slaboprúd ...'!$121:$121</definedName>
    <definedName name="_xlnm.Print_Titles" localSheetId="15">'E1.8b - E1.8 b Elektrická...'!$127:$127</definedName>
    <definedName name="_xlnm.Print_Titles" localSheetId="16">'E1.8c - E1.8 c Hlasová si...'!$125:$125</definedName>
    <definedName name="_xlnm.Print_Titles" localSheetId="17">'E1.9 - E1.9 Bleskozvod '!$128:$128</definedName>
    <definedName name="_xlnm.Print_Titles" localSheetId="0">'Rekapitulácia stavby'!$92:$92</definedName>
    <definedName name="_xlnm.Print_Titles" localSheetId="1">'SO01.1Z - E1.1Z  Časť zat...'!$128:$128</definedName>
    <definedName name="_xlnm.Print_Titles" localSheetId="2">'SO01.2Z - E1.2Z  Časť  za...'!$130:$130</definedName>
    <definedName name="_xlnm.Print_Titles" localSheetId="3">'SO01.3Z - E1.3Z  Časť vým...'!$129:$129</definedName>
    <definedName name="_xlnm.Print_Titles" localSheetId="4">'SO01.4Z - E1.5Z   Ústredn...'!$129:$129</definedName>
    <definedName name="_xlnm.Print_Titles" localSheetId="5">'SO01.6Z - E1.6Z  Vzduchot...'!$140:$140</definedName>
    <definedName name="_xlnm.Print_Titles" localSheetId="6">'SO01.7Z - E1.7Z Elektroin...'!$123:$123</definedName>
    <definedName name="_xlnm.Print_Titles" localSheetId="18">'Zoznam figúr'!$9:$9</definedName>
    <definedName name="_xlnm.Print_Area" localSheetId="7">'E1.1 a - E1.1 a  Architek...'!$C$4:$J$76,'E1.1 a - E1.1 a  Architek...'!$C$82:$J$127,'E1.1 a - E1.1 a  Architek...'!$C$133:$J$1611</definedName>
    <definedName name="_xlnm.Print_Area" localSheetId="8">'E1.1 b - E1.1 b Architekt...'!$C$4:$J$76,'E1.1 b - E1.1 b Architekt...'!$C$82:$J$116,'E1.1 b - E1.1 b Architekt...'!$C$122:$J$1000</definedName>
    <definedName name="_xlnm.Print_Area" localSheetId="9">'E1.1 c - E1.1 c Architekt...'!$C$4:$J$76,'E1.1 c - E1.1 c Architekt...'!$C$82:$J$111,'E1.1 c - E1.1 c Architekt...'!$C$117:$J$2364</definedName>
    <definedName name="_xlnm.Print_Area" localSheetId="10">'E1.1 d - E1.1 d Architekt...'!$C$4:$J$76,'E1.1 d - E1.1 d Architekt...'!$C$82:$J$110,'E1.1 d - E1.1 d Architekt...'!$C$116:$J$778</definedName>
    <definedName name="_xlnm.Print_Area" localSheetId="11">'E1.1 e - E1.1 e  Architek...'!$C$4:$J$76,'E1.1 e - E1.1 e  Architek...'!$C$82:$J$104,'E1.1 e - E1.1 e  Architek...'!$C$110:$J$176</definedName>
    <definedName name="_xlnm.Print_Area" localSheetId="12">'E1.3 - E1.3 Statika '!$C$4:$J$76,'E1.3 - E1.3 Statika '!$C$82:$J$102,'E1.3 - E1.3 Statika '!$C$108:$J$181</definedName>
    <definedName name="_xlnm.Print_Area" localSheetId="13">'E1.4 - E1.4  Zdravotechnika'!$C$4:$J$76,'E1.4 - E1.4  Zdravotechnika'!$C$82:$J$110,'E1.4 - E1.4  Zdravotechnika'!$C$116:$J$309</definedName>
    <definedName name="_xlnm.Print_Area" localSheetId="14">'E1.8a - E1.8 a Slaboprúd ...'!$C$4:$J$76,'E1.8a - E1.8 a Slaboprúd ...'!$C$82:$J$101,'E1.8a - E1.8 a Slaboprúd ...'!$C$107:$J$161</definedName>
    <definedName name="_xlnm.Print_Area" localSheetId="15">'E1.8b - E1.8 b Elektrická...'!$C$4:$J$76,'E1.8b - E1.8 b Elektrická...'!$C$82:$J$107,'E1.8b - E1.8 b Elektrická...'!$C$113:$J$221</definedName>
    <definedName name="_xlnm.Print_Area" localSheetId="16">'E1.8c - E1.8 c Hlasová si...'!$C$4:$J$76,'E1.8c - E1.8 c Hlasová si...'!$C$82:$J$105,'E1.8c - E1.8 c Hlasová si...'!$C$111:$J$189</definedName>
    <definedName name="_xlnm.Print_Area" localSheetId="17">'E1.9 - E1.9 Bleskozvod '!$C$4:$J$76,'E1.9 - E1.9 Bleskozvod '!$C$82:$J$108,'E1.9 - E1.9 Bleskozvod '!$C$114:$J$169</definedName>
    <definedName name="_xlnm.Print_Area" localSheetId="0">'Rekapitulácia stavby'!$D$4:$AO$76,'Rekapitulácia stavby'!$C$82:$AQ$114</definedName>
    <definedName name="_xlnm.Print_Area" localSheetId="1">'SO01.1Z - E1.1Z  Časť zat...'!$C$4:$J$76,'SO01.1Z - E1.1Z  Časť zat...'!$C$82:$J$108,'SO01.1Z - E1.1Z  Časť zat...'!$C$114:$J$337</definedName>
    <definedName name="_xlnm.Print_Area" localSheetId="2">'SO01.2Z - E1.2Z  Časť  za...'!$C$4:$J$76,'SO01.2Z - E1.2Z  Časť  za...'!$C$82:$J$110,'SO01.2Z - E1.2Z  Časť  za...'!$C$116:$J$468</definedName>
    <definedName name="_xlnm.Print_Area" localSheetId="3">'SO01.3Z - E1.3Z  Časť vým...'!$C$4:$J$76,'SO01.3Z - E1.3Z  Časť vým...'!$C$82:$J$109,'SO01.3Z - E1.3Z  Časť vým...'!$C$115:$J$441</definedName>
    <definedName name="_xlnm.Print_Area" localSheetId="4">'SO01.4Z - E1.5Z   Ústredn...'!$C$4:$J$76,'SO01.4Z - E1.5Z   Ústredn...'!$C$82:$J$109,'SO01.4Z - E1.5Z   Ústredn...'!$C$115:$J$263</definedName>
    <definedName name="_xlnm.Print_Area" localSheetId="5">'SO01.6Z - E1.6Z  Vzduchot...'!$C$4:$J$76,'SO01.6Z - E1.6Z  Vzduchot...'!$C$82:$J$120,'SO01.6Z - E1.6Z  Vzduchot...'!$C$126:$J$356</definedName>
    <definedName name="_xlnm.Print_Area" localSheetId="6">'SO01.7Z - E1.7Z Elektroin...'!$C$4:$J$76,'SO01.7Z - E1.7Z Elektroin...'!$C$82:$J$103,'SO01.7Z - E1.7Z Elektroin...'!$C$109:$J$221</definedName>
    <definedName name="_xlnm.Print_Area" localSheetId="18">'Zoznam figúr'!$C$4:$G$3000</definedName>
  </definedNames>
  <calcPr calcId="181029"/>
</workbook>
</file>

<file path=xl/calcChain.xml><?xml version="1.0" encoding="utf-8"?>
<calcChain xmlns="http://schemas.openxmlformats.org/spreadsheetml/2006/main">
  <c r="D7" i="19" l="1"/>
  <c r="J39" i="18"/>
  <c r="J38" i="18"/>
  <c r="AY113" i="1" s="1"/>
  <c r="J37" i="18"/>
  <c r="AX113" i="1"/>
  <c r="BI169" i="18"/>
  <c r="BH169" i="18"/>
  <c r="BG169" i="18"/>
  <c r="BE169" i="18"/>
  <c r="T169" i="18"/>
  <c r="T168" i="18" s="1"/>
  <c r="R169" i="18"/>
  <c r="R168" i="18"/>
  <c r="P169" i="18"/>
  <c r="P168" i="18" s="1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R165" i="18" s="1"/>
  <c r="P166" i="18"/>
  <c r="BI164" i="18"/>
  <c r="BH164" i="18"/>
  <c r="BG164" i="18"/>
  <c r="BE164" i="18"/>
  <c r="T164" i="18"/>
  <c r="T163" i="18" s="1"/>
  <c r="R164" i="18"/>
  <c r="R163" i="18"/>
  <c r="P164" i="18"/>
  <c r="P163" i="18" s="1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59" i="18"/>
  <c r="BH159" i="18"/>
  <c r="BG159" i="18"/>
  <c r="BE159" i="18"/>
  <c r="T159" i="18"/>
  <c r="T158" i="18" s="1"/>
  <c r="R159" i="18"/>
  <c r="R158" i="18"/>
  <c r="P159" i="18"/>
  <c r="P158" i="18" s="1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BI133" i="18"/>
  <c r="BH133" i="18"/>
  <c r="BG133" i="18"/>
  <c r="BE133" i="18"/>
  <c r="T133" i="18"/>
  <c r="R133" i="18"/>
  <c r="P133" i="18"/>
  <c r="BI132" i="18"/>
  <c r="BH132" i="18"/>
  <c r="BG132" i="18"/>
  <c r="BE132" i="18"/>
  <c r="T132" i="18"/>
  <c r="R132" i="18"/>
  <c r="P132" i="18"/>
  <c r="J126" i="18"/>
  <c r="J125" i="18"/>
  <c r="F125" i="18"/>
  <c r="F123" i="18"/>
  <c r="E121" i="18"/>
  <c r="J94" i="18"/>
  <c r="J93" i="18"/>
  <c r="F93" i="18"/>
  <c r="F91" i="18"/>
  <c r="E89" i="18"/>
  <c r="J20" i="18"/>
  <c r="E20" i="18"/>
  <c r="F94" i="18" s="1"/>
  <c r="J19" i="18"/>
  <c r="J14" i="18"/>
  <c r="J123" i="18" s="1"/>
  <c r="E7" i="18"/>
  <c r="E85" i="18"/>
  <c r="J39" i="17"/>
  <c r="J38" i="17"/>
  <c r="AY112" i="1"/>
  <c r="J37" i="17"/>
  <c r="AX112" i="1" s="1"/>
  <c r="BI189" i="17"/>
  <c r="BH189" i="17"/>
  <c r="BG189" i="17"/>
  <c r="BE189" i="17"/>
  <c r="T189" i="17"/>
  <c r="R189" i="17"/>
  <c r="P189" i="17"/>
  <c r="BI188" i="17"/>
  <c r="BH188" i="17"/>
  <c r="BG188" i="17"/>
  <c r="BE188" i="17"/>
  <c r="T188" i="17"/>
  <c r="R188" i="17"/>
  <c r="P188" i="17"/>
  <c r="BI187" i="17"/>
  <c r="BH187" i="17"/>
  <c r="BG187" i="17"/>
  <c r="BE187" i="17"/>
  <c r="T187" i="17"/>
  <c r="R187" i="17"/>
  <c r="P187" i="17"/>
  <c r="BI186" i="17"/>
  <c r="BH186" i="17"/>
  <c r="BG186" i="17"/>
  <c r="BE186" i="17"/>
  <c r="T186" i="17"/>
  <c r="R186" i="17"/>
  <c r="P186" i="17"/>
  <c r="BI185" i="17"/>
  <c r="BH185" i="17"/>
  <c r="BG185" i="17"/>
  <c r="BE185" i="17"/>
  <c r="T185" i="17"/>
  <c r="R185" i="17"/>
  <c r="P185" i="17"/>
  <c r="BI184" i="17"/>
  <c r="BH184" i="17"/>
  <c r="BG184" i="17"/>
  <c r="BE184" i="17"/>
  <c r="T184" i="17"/>
  <c r="R184" i="17"/>
  <c r="P184" i="17"/>
  <c r="BI183" i="17"/>
  <c r="BH183" i="17"/>
  <c r="BG183" i="17"/>
  <c r="BE183" i="17"/>
  <c r="T183" i="17"/>
  <c r="R183" i="17"/>
  <c r="P183" i="17"/>
  <c r="BI182" i="17"/>
  <c r="BH182" i="17"/>
  <c r="BG182" i="17"/>
  <c r="BE182" i="17"/>
  <c r="T182" i="17"/>
  <c r="R182" i="17"/>
  <c r="P182" i="17"/>
  <c r="BI181" i="17"/>
  <c r="BH181" i="17"/>
  <c r="BG181" i="17"/>
  <c r="BE181" i="17"/>
  <c r="T181" i="17"/>
  <c r="R181" i="17"/>
  <c r="P181" i="17"/>
  <c r="BI180" i="17"/>
  <c r="BH180" i="17"/>
  <c r="BG180" i="17"/>
  <c r="BE180" i="17"/>
  <c r="T180" i="17"/>
  <c r="R180" i="17"/>
  <c r="P180" i="17"/>
  <c r="BI179" i="17"/>
  <c r="BH179" i="17"/>
  <c r="BG179" i="17"/>
  <c r="BE179" i="17"/>
  <c r="T179" i="17"/>
  <c r="R179" i="17"/>
  <c r="P179" i="17"/>
  <c r="BI178" i="17"/>
  <c r="BH178" i="17"/>
  <c r="BG178" i="17"/>
  <c r="BE178" i="17"/>
  <c r="T178" i="17"/>
  <c r="R178" i="17"/>
  <c r="P178" i="17"/>
  <c r="BI177" i="17"/>
  <c r="BH177" i="17"/>
  <c r="BG177" i="17"/>
  <c r="BE177" i="17"/>
  <c r="T177" i="17"/>
  <c r="R177" i="17"/>
  <c r="P177" i="17"/>
  <c r="BI176" i="17"/>
  <c r="BH176" i="17"/>
  <c r="BG176" i="17"/>
  <c r="BE176" i="17"/>
  <c r="T176" i="17"/>
  <c r="R176" i="17"/>
  <c r="P176" i="17"/>
  <c r="BI175" i="17"/>
  <c r="BH175" i="17"/>
  <c r="BG175" i="17"/>
  <c r="BE175" i="17"/>
  <c r="T175" i="17"/>
  <c r="R175" i="17"/>
  <c r="P175" i="17"/>
  <c r="BI174" i="17"/>
  <c r="BH174" i="17"/>
  <c r="BG174" i="17"/>
  <c r="BE174" i="17"/>
  <c r="T174" i="17"/>
  <c r="R174" i="17"/>
  <c r="P174" i="17"/>
  <c r="BI173" i="17"/>
  <c r="BH173" i="17"/>
  <c r="BG173" i="17"/>
  <c r="BE173" i="17"/>
  <c r="T173" i="17"/>
  <c r="R173" i="17"/>
  <c r="P173" i="17"/>
  <c r="BI172" i="17"/>
  <c r="BH172" i="17"/>
  <c r="BG172" i="17"/>
  <c r="BE172" i="17"/>
  <c r="T172" i="17"/>
  <c r="R172" i="17"/>
  <c r="P172" i="17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7" i="17"/>
  <c r="BH167" i="17"/>
  <c r="BG167" i="17"/>
  <c r="BE167" i="17"/>
  <c r="T167" i="17"/>
  <c r="R167" i="17"/>
  <c r="P167" i="17"/>
  <c r="BI166" i="17"/>
  <c r="BH166" i="17"/>
  <c r="BG166" i="17"/>
  <c r="BE166" i="17"/>
  <c r="T166" i="17"/>
  <c r="T164" i="17" s="1"/>
  <c r="T163" i="17" s="1"/>
  <c r="R166" i="17"/>
  <c r="P166" i="17"/>
  <c r="BI165" i="17"/>
  <c r="BH165" i="17"/>
  <c r="BG165" i="17"/>
  <c r="BE165" i="17"/>
  <c r="T165" i="17"/>
  <c r="R165" i="17"/>
  <c r="P165" i="17"/>
  <c r="BI162" i="17"/>
  <c r="BH162" i="17"/>
  <c r="BG162" i="17"/>
  <c r="BE162" i="17"/>
  <c r="T162" i="17"/>
  <c r="R162" i="17"/>
  <c r="P162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BI131" i="17"/>
  <c r="BH131" i="17"/>
  <c r="BG131" i="17"/>
  <c r="BE131" i="17"/>
  <c r="T131" i="17"/>
  <c r="R131" i="17"/>
  <c r="P131" i="17"/>
  <c r="BI129" i="17"/>
  <c r="BH129" i="17"/>
  <c r="BG129" i="17"/>
  <c r="BE129" i="17"/>
  <c r="T129" i="17"/>
  <c r="R129" i="17"/>
  <c r="P129" i="17"/>
  <c r="J123" i="17"/>
  <c r="J122" i="17"/>
  <c r="F122" i="17"/>
  <c r="F120" i="17"/>
  <c r="E118" i="17"/>
  <c r="J94" i="17"/>
  <c r="J93" i="17"/>
  <c r="F93" i="17"/>
  <c r="F91" i="17"/>
  <c r="E89" i="17"/>
  <c r="J20" i="17"/>
  <c r="E20" i="17"/>
  <c r="F123" i="17"/>
  <c r="J19" i="17"/>
  <c r="J14" i="17"/>
  <c r="J120" i="17"/>
  <c r="E7" i="17"/>
  <c r="E114" i="17" s="1"/>
  <c r="J39" i="16"/>
  <c r="J38" i="16"/>
  <c r="AY111" i="1"/>
  <c r="J37" i="16"/>
  <c r="AX111" i="1" s="1"/>
  <c r="BI221" i="16"/>
  <c r="BH221" i="16"/>
  <c r="BG221" i="16"/>
  <c r="BE221" i="16"/>
  <c r="T221" i="16"/>
  <c r="R221" i="16"/>
  <c r="P221" i="16"/>
  <c r="BI220" i="16"/>
  <c r="BH220" i="16"/>
  <c r="BG220" i="16"/>
  <c r="BE220" i="16"/>
  <c r="T220" i="16"/>
  <c r="R220" i="16"/>
  <c r="P220" i="16"/>
  <c r="BI219" i="16"/>
  <c r="BH219" i="16"/>
  <c r="BG219" i="16"/>
  <c r="BE219" i="16"/>
  <c r="T219" i="16"/>
  <c r="R219" i="16"/>
  <c r="P219" i="16"/>
  <c r="BI218" i="16"/>
  <c r="BH218" i="16"/>
  <c r="BG218" i="16"/>
  <c r="BE218" i="16"/>
  <c r="T218" i="16"/>
  <c r="R218" i="16"/>
  <c r="P218" i="16"/>
  <c r="BI217" i="16"/>
  <c r="BH217" i="16"/>
  <c r="BG217" i="16"/>
  <c r="BE217" i="16"/>
  <c r="T217" i="16"/>
  <c r="R217" i="16"/>
  <c r="P217" i="16"/>
  <c r="BI216" i="16"/>
  <c r="BH216" i="16"/>
  <c r="BG216" i="16"/>
  <c r="BE216" i="16"/>
  <c r="T216" i="16"/>
  <c r="R216" i="16"/>
  <c r="P216" i="16"/>
  <c r="BI214" i="16"/>
  <c r="BH214" i="16"/>
  <c r="BG214" i="16"/>
  <c r="BE214" i="16"/>
  <c r="T214" i="16"/>
  <c r="R214" i="16"/>
  <c r="P214" i="16"/>
  <c r="BI213" i="16"/>
  <c r="BH213" i="16"/>
  <c r="BG213" i="16"/>
  <c r="BE213" i="16"/>
  <c r="T213" i="16"/>
  <c r="R213" i="16"/>
  <c r="P213" i="16"/>
  <c r="BI212" i="16"/>
  <c r="BH212" i="16"/>
  <c r="BG212" i="16"/>
  <c r="BE212" i="16"/>
  <c r="T212" i="16"/>
  <c r="R212" i="16"/>
  <c r="P212" i="16"/>
  <c r="BI211" i="16"/>
  <c r="BH211" i="16"/>
  <c r="BG211" i="16"/>
  <c r="BE211" i="16"/>
  <c r="T211" i="16"/>
  <c r="R211" i="16"/>
  <c r="P211" i="16"/>
  <c r="BI210" i="16"/>
  <c r="BH210" i="16"/>
  <c r="BG210" i="16"/>
  <c r="BE210" i="16"/>
  <c r="T210" i="16"/>
  <c r="R210" i="16"/>
  <c r="P210" i="16"/>
  <c r="BI209" i="16"/>
  <c r="BH209" i="16"/>
  <c r="BG209" i="16"/>
  <c r="BE209" i="16"/>
  <c r="T209" i="16"/>
  <c r="R209" i="16"/>
  <c r="P209" i="16"/>
  <c r="BI208" i="16"/>
  <c r="BH208" i="16"/>
  <c r="BG208" i="16"/>
  <c r="BE208" i="16"/>
  <c r="T208" i="16"/>
  <c r="R208" i="16"/>
  <c r="P208" i="16"/>
  <c r="BI207" i="16"/>
  <c r="BH207" i="16"/>
  <c r="BG207" i="16"/>
  <c r="BE207" i="16"/>
  <c r="T207" i="16"/>
  <c r="R207" i="16"/>
  <c r="P207" i="16"/>
  <c r="BI206" i="16"/>
  <c r="BH206" i="16"/>
  <c r="BG206" i="16"/>
  <c r="BE206" i="16"/>
  <c r="T206" i="16"/>
  <c r="R206" i="16"/>
  <c r="P206" i="16"/>
  <c r="BI205" i="16"/>
  <c r="BH205" i="16"/>
  <c r="BG205" i="16"/>
  <c r="BE205" i="16"/>
  <c r="T205" i="16"/>
  <c r="R205" i="16"/>
  <c r="P205" i="16"/>
  <c r="BI204" i="16"/>
  <c r="BH204" i="16"/>
  <c r="BG204" i="16"/>
  <c r="BE204" i="16"/>
  <c r="T204" i="16"/>
  <c r="R204" i="16"/>
  <c r="P204" i="16"/>
  <c r="BI203" i="16"/>
  <c r="BH203" i="16"/>
  <c r="BG203" i="16"/>
  <c r="BE203" i="16"/>
  <c r="T203" i="16"/>
  <c r="R203" i="16"/>
  <c r="P203" i="16"/>
  <c r="BI202" i="16"/>
  <c r="BH202" i="16"/>
  <c r="BG202" i="16"/>
  <c r="BE202" i="16"/>
  <c r="T202" i="16"/>
  <c r="R202" i="16"/>
  <c r="P202" i="16"/>
  <c r="BI201" i="16"/>
  <c r="BH201" i="16"/>
  <c r="BG201" i="16"/>
  <c r="BE201" i="16"/>
  <c r="T201" i="16"/>
  <c r="R201" i="16"/>
  <c r="P201" i="16"/>
  <c r="BI200" i="16"/>
  <c r="BH200" i="16"/>
  <c r="BG200" i="16"/>
  <c r="BE200" i="16"/>
  <c r="T200" i="16"/>
  <c r="R200" i="16"/>
  <c r="P200" i="16"/>
  <c r="BI199" i="16"/>
  <c r="BH199" i="16"/>
  <c r="BG199" i="16"/>
  <c r="BE199" i="16"/>
  <c r="T199" i="16"/>
  <c r="R199" i="16"/>
  <c r="P199" i="16"/>
  <c r="BI198" i="16"/>
  <c r="BH198" i="16"/>
  <c r="BG198" i="16"/>
  <c r="BE198" i="16"/>
  <c r="T198" i="16"/>
  <c r="R198" i="16"/>
  <c r="P198" i="16"/>
  <c r="BI197" i="16"/>
  <c r="BH197" i="16"/>
  <c r="BG197" i="16"/>
  <c r="BE197" i="16"/>
  <c r="T197" i="16"/>
  <c r="R197" i="16"/>
  <c r="P197" i="16"/>
  <c r="BI196" i="16"/>
  <c r="BH196" i="16"/>
  <c r="BG196" i="16"/>
  <c r="BE196" i="16"/>
  <c r="T196" i="16"/>
  <c r="R196" i="16"/>
  <c r="P196" i="16"/>
  <c r="BI195" i="16"/>
  <c r="BH195" i="16"/>
  <c r="BG195" i="16"/>
  <c r="BE195" i="16"/>
  <c r="T195" i="16"/>
  <c r="R195" i="16"/>
  <c r="P195" i="16"/>
  <c r="BI194" i="16"/>
  <c r="BH194" i="16"/>
  <c r="BG194" i="16"/>
  <c r="BE194" i="16"/>
  <c r="T194" i="16"/>
  <c r="R194" i="16"/>
  <c r="P194" i="16"/>
  <c r="BI193" i="16"/>
  <c r="BH193" i="16"/>
  <c r="BG193" i="16"/>
  <c r="BE193" i="16"/>
  <c r="T193" i="16"/>
  <c r="R193" i="16"/>
  <c r="P193" i="16"/>
  <c r="BI192" i="16"/>
  <c r="BH192" i="16"/>
  <c r="BG192" i="16"/>
  <c r="BE192" i="16"/>
  <c r="T192" i="16"/>
  <c r="R192" i="16"/>
  <c r="P192" i="16"/>
  <c r="BI191" i="16"/>
  <c r="BH191" i="16"/>
  <c r="BG191" i="16"/>
  <c r="BE191" i="16"/>
  <c r="T191" i="16"/>
  <c r="R191" i="16"/>
  <c r="P191" i="16"/>
  <c r="BI189" i="16"/>
  <c r="BH189" i="16"/>
  <c r="BG189" i="16"/>
  <c r="BE189" i="16"/>
  <c r="T189" i="16"/>
  <c r="T188" i="16" s="1"/>
  <c r="R189" i="16"/>
  <c r="R188" i="16"/>
  <c r="P189" i="16"/>
  <c r="P188" i="16" s="1"/>
  <c r="BI186" i="16"/>
  <c r="BH186" i="16"/>
  <c r="BG186" i="16"/>
  <c r="BE186" i="16"/>
  <c r="T186" i="16"/>
  <c r="R186" i="16"/>
  <c r="P186" i="16"/>
  <c r="BI185" i="16"/>
  <c r="BH185" i="16"/>
  <c r="BG185" i="16"/>
  <c r="BE185" i="16"/>
  <c r="T185" i="16"/>
  <c r="R185" i="16"/>
  <c r="P185" i="16"/>
  <c r="BI184" i="16"/>
  <c r="BH184" i="16"/>
  <c r="BG184" i="16"/>
  <c r="BE184" i="16"/>
  <c r="T184" i="16"/>
  <c r="R184" i="16"/>
  <c r="P184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5" i="16"/>
  <c r="BH165" i="16"/>
  <c r="BG165" i="16"/>
  <c r="BE165" i="16"/>
  <c r="T165" i="16"/>
  <c r="R165" i="16"/>
  <c r="P165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5" i="16"/>
  <c r="BH135" i="16"/>
  <c r="BG135" i="16"/>
  <c r="BE135" i="16"/>
  <c r="T135" i="16"/>
  <c r="R135" i="16"/>
  <c r="P135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J125" i="16"/>
  <c r="J124" i="16"/>
  <c r="F124" i="16"/>
  <c r="F122" i="16"/>
  <c r="E120" i="16"/>
  <c r="J94" i="16"/>
  <c r="J93" i="16"/>
  <c r="F93" i="16"/>
  <c r="F91" i="16"/>
  <c r="E89" i="16"/>
  <c r="J20" i="16"/>
  <c r="E20" i="16"/>
  <c r="F125" i="16" s="1"/>
  <c r="J19" i="16"/>
  <c r="J14" i="16"/>
  <c r="J91" i="16" s="1"/>
  <c r="E7" i="16"/>
  <c r="E85" i="16"/>
  <c r="J39" i="15"/>
  <c r="J38" i="15"/>
  <c r="AY110" i="1" s="1"/>
  <c r="J37" i="15"/>
  <c r="AX110" i="1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8" i="15"/>
  <c r="BH128" i="15"/>
  <c r="BG128" i="15"/>
  <c r="BE128" i="15"/>
  <c r="T128" i="15"/>
  <c r="R128" i="15"/>
  <c r="P128" i="15"/>
  <c r="BI127" i="15"/>
  <c r="BH127" i="15"/>
  <c r="BG127" i="15"/>
  <c r="BE127" i="15"/>
  <c r="T127" i="15"/>
  <c r="R127" i="15"/>
  <c r="P127" i="15"/>
  <c r="BI126" i="15"/>
  <c r="BH126" i="15"/>
  <c r="BG126" i="15"/>
  <c r="BE126" i="15"/>
  <c r="T126" i="15"/>
  <c r="R126" i="15"/>
  <c r="P126" i="15"/>
  <c r="BI125" i="15"/>
  <c r="BH125" i="15"/>
  <c r="BG125" i="15"/>
  <c r="BE125" i="15"/>
  <c r="T125" i="15"/>
  <c r="R125" i="15"/>
  <c r="P125" i="15"/>
  <c r="J119" i="15"/>
  <c r="J118" i="15"/>
  <c r="F118" i="15"/>
  <c r="F116" i="15"/>
  <c r="E114" i="15"/>
  <c r="J94" i="15"/>
  <c r="J93" i="15"/>
  <c r="F93" i="15"/>
  <c r="F91" i="15"/>
  <c r="E89" i="15"/>
  <c r="J20" i="15"/>
  <c r="E20" i="15"/>
  <c r="F94" i="15"/>
  <c r="J19" i="15"/>
  <c r="J14" i="15"/>
  <c r="J91" i="15"/>
  <c r="E7" i="15"/>
  <c r="E110" i="15" s="1"/>
  <c r="J39" i="14"/>
  <c r="J38" i="14"/>
  <c r="AY109" i="1"/>
  <c r="J37" i="14"/>
  <c r="AX109" i="1" s="1"/>
  <c r="BI309" i="14"/>
  <c r="BH309" i="14"/>
  <c r="BG309" i="14"/>
  <c r="BE309" i="14"/>
  <c r="T309" i="14"/>
  <c r="R309" i="14"/>
  <c r="P309" i="14"/>
  <c r="BI308" i="14"/>
  <c r="BH308" i="14"/>
  <c r="BG308" i="14"/>
  <c r="BE308" i="14"/>
  <c r="T308" i="14"/>
  <c r="R308" i="14"/>
  <c r="P308" i="14"/>
  <c r="BI307" i="14"/>
  <c r="BH307" i="14"/>
  <c r="BG307" i="14"/>
  <c r="BE307" i="14"/>
  <c r="T307" i="14"/>
  <c r="R307" i="14"/>
  <c r="P307" i="14"/>
  <c r="BI306" i="14"/>
  <c r="BH306" i="14"/>
  <c r="BG306" i="14"/>
  <c r="BE306" i="14"/>
  <c r="T306" i="14"/>
  <c r="R306" i="14"/>
  <c r="P306" i="14"/>
  <c r="BI305" i="14"/>
  <c r="BH305" i="14"/>
  <c r="BG305" i="14"/>
  <c r="BE305" i="14"/>
  <c r="T305" i="14"/>
  <c r="R305" i="14"/>
  <c r="P305" i="14"/>
  <c r="BI304" i="14"/>
  <c r="BH304" i="14"/>
  <c r="BG304" i="14"/>
  <c r="BE304" i="14"/>
  <c r="T304" i="14"/>
  <c r="R304" i="14"/>
  <c r="P304" i="14"/>
  <c r="BI303" i="14"/>
  <c r="BH303" i="14"/>
  <c r="BG303" i="14"/>
  <c r="BE303" i="14"/>
  <c r="T303" i="14"/>
  <c r="R303" i="14"/>
  <c r="P303" i="14"/>
  <c r="BI302" i="14"/>
  <c r="BH302" i="14"/>
  <c r="BG302" i="14"/>
  <c r="BE302" i="14"/>
  <c r="T302" i="14"/>
  <c r="R302" i="14"/>
  <c r="P302" i="14"/>
  <c r="BI301" i="14"/>
  <c r="BH301" i="14"/>
  <c r="BG301" i="14"/>
  <c r="BE301" i="14"/>
  <c r="T301" i="14"/>
  <c r="R301" i="14"/>
  <c r="P301" i="14"/>
  <c r="BI300" i="14"/>
  <c r="BH300" i="14"/>
  <c r="BG300" i="14"/>
  <c r="BE300" i="14"/>
  <c r="T300" i="14"/>
  <c r="R300" i="14"/>
  <c r="P300" i="14"/>
  <c r="BI299" i="14"/>
  <c r="BH299" i="14"/>
  <c r="BG299" i="14"/>
  <c r="BE299" i="14"/>
  <c r="T299" i="14"/>
  <c r="R299" i="14"/>
  <c r="P299" i="14"/>
  <c r="BI298" i="14"/>
  <c r="BH298" i="14"/>
  <c r="BG298" i="14"/>
  <c r="BE298" i="14"/>
  <c r="T298" i="14"/>
  <c r="R298" i="14"/>
  <c r="P298" i="14"/>
  <c r="BI297" i="14"/>
  <c r="BH297" i="14"/>
  <c r="BG297" i="14"/>
  <c r="BE297" i="14"/>
  <c r="T297" i="14"/>
  <c r="R297" i="14"/>
  <c r="P297" i="14"/>
  <c r="BI296" i="14"/>
  <c r="BH296" i="14"/>
  <c r="BG296" i="14"/>
  <c r="BE296" i="14"/>
  <c r="T296" i="14"/>
  <c r="R296" i="14"/>
  <c r="P296" i="14"/>
  <c r="BI295" i="14"/>
  <c r="BH295" i="14"/>
  <c r="BG295" i="14"/>
  <c r="BE295" i="14"/>
  <c r="T295" i="14"/>
  <c r="R295" i="14"/>
  <c r="P295" i="14"/>
  <c r="BI294" i="14"/>
  <c r="BH294" i="14"/>
  <c r="BG294" i="14"/>
  <c r="BE294" i="14"/>
  <c r="T294" i="14"/>
  <c r="R294" i="14"/>
  <c r="P294" i="14"/>
  <c r="BI293" i="14"/>
  <c r="BH293" i="14"/>
  <c r="BG293" i="14"/>
  <c r="BE293" i="14"/>
  <c r="T293" i="14"/>
  <c r="R293" i="14"/>
  <c r="P293" i="14"/>
  <c r="BI292" i="14"/>
  <c r="BH292" i="14"/>
  <c r="BG292" i="14"/>
  <c r="BE292" i="14"/>
  <c r="T292" i="14"/>
  <c r="R292" i="14"/>
  <c r="P292" i="14"/>
  <c r="BI291" i="14"/>
  <c r="BH291" i="14"/>
  <c r="BG291" i="14"/>
  <c r="BE291" i="14"/>
  <c r="T291" i="14"/>
  <c r="R291" i="14"/>
  <c r="P291" i="14"/>
  <c r="BI290" i="14"/>
  <c r="BH290" i="14"/>
  <c r="BG290" i="14"/>
  <c r="BE290" i="14"/>
  <c r="T290" i="14"/>
  <c r="R290" i="14"/>
  <c r="P290" i="14"/>
  <c r="BI289" i="14"/>
  <c r="BH289" i="14"/>
  <c r="BG289" i="14"/>
  <c r="BE289" i="14"/>
  <c r="T289" i="14"/>
  <c r="R289" i="14"/>
  <c r="P289" i="14"/>
  <c r="BI288" i="14"/>
  <c r="BH288" i="14"/>
  <c r="BG288" i="14"/>
  <c r="BE288" i="14"/>
  <c r="T288" i="14"/>
  <c r="R288" i="14"/>
  <c r="P288" i="14"/>
  <c r="BI287" i="14"/>
  <c r="BH287" i="14"/>
  <c r="BG287" i="14"/>
  <c r="BE287" i="14"/>
  <c r="T287" i="14"/>
  <c r="R287" i="14"/>
  <c r="P287" i="14"/>
  <c r="BI286" i="14"/>
  <c r="BH286" i="14"/>
  <c r="BG286" i="14"/>
  <c r="BE286" i="14"/>
  <c r="T286" i="14"/>
  <c r="R286" i="14"/>
  <c r="P286" i="14"/>
  <c r="BI285" i="14"/>
  <c r="BH285" i="14"/>
  <c r="BG285" i="14"/>
  <c r="BE285" i="14"/>
  <c r="T285" i="14"/>
  <c r="R285" i="14"/>
  <c r="P285" i="14"/>
  <c r="BI284" i="14"/>
  <c r="BH284" i="14"/>
  <c r="BG284" i="14"/>
  <c r="BE284" i="14"/>
  <c r="T284" i="14"/>
  <c r="R284" i="14"/>
  <c r="P284" i="14"/>
  <c r="BI283" i="14"/>
  <c r="BH283" i="14"/>
  <c r="BG283" i="14"/>
  <c r="BE283" i="14"/>
  <c r="T283" i="14"/>
  <c r="R283" i="14"/>
  <c r="P283" i="14"/>
  <c r="BI282" i="14"/>
  <c r="BH282" i="14"/>
  <c r="BG282" i="14"/>
  <c r="BE282" i="14"/>
  <c r="T282" i="14"/>
  <c r="R282" i="14"/>
  <c r="P282" i="14"/>
  <c r="BI281" i="14"/>
  <c r="BH281" i="14"/>
  <c r="BG281" i="14"/>
  <c r="BE281" i="14"/>
  <c r="T281" i="14"/>
  <c r="R281" i="14"/>
  <c r="P281" i="14"/>
  <c r="BI280" i="14"/>
  <c r="BH280" i="14"/>
  <c r="BG280" i="14"/>
  <c r="BE280" i="14"/>
  <c r="T280" i="14"/>
  <c r="R280" i="14"/>
  <c r="P280" i="14"/>
  <c r="BI279" i="14"/>
  <c r="BH279" i="14"/>
  <c r="BG279" i="14"/>
  <c r="BE279" i="14"/>
  <c r="T279" i="14"/>
  <c r="R279" i="14"/>
  <c r="P279" i="14"/>
  <c r="BI278" i="14"/>
  <c r="BH278" i="14"/>
  <c r="BG278" i="14"/>
  <c r="BE278" i="14"/>
  <c r="T278" i="14"/>
  <c r="R278" i="14"/>
  <c r="P278" i="14"/>
  <c r="BI277" i="14"/>
  <c r="BH277" i="14"/>
  <c r="BG277" i="14"/>
  <c r="BE277" i="14"/>
  <c r="T277" i="14"/>
  <c r="R277" i="14"/>
  <c r="P277" i="14"/>
  <c r="BI276" i="14"/>
  <c r="BH276" i="14"/>
  <c r="BG276" i="14"/>
  <c r="BE276" i="14"/>
  <c r="T276" i="14"/>
  <c r="R276" i="14"/>
  <c r="P276" i="14"/>
  <c r="BI275" i="14"/>
  <c r="BH275" i="14"/>
  <c r="BG275" i="14"/>
  <c r="BE275" i="14"/>
  <c r="T275" i="14"/>
  <c r="R275" i="14"/>
  <c r="P275" i="14"/>
  <c r="BI274" i="14"/>
  <c r="BH274" i="14"/>
  <c r="BG274" i="14"/>
  <c r="BE274" i="14"/>
  <c r="T274" i="14"/>
  <c r="R274" i="14"/>
  <c r="P274" i="14"/>
  <c r="BI273" i="14"/>
  <c r="BH273" i="14"/>
  <c r="BG273" i="14"/>
  <c r="BE273" i="14"/>
  <c r="T273" i="14"/>
  <c r="R273" i="14"/>
  <c r="P273" i="14"/>
  <c r="BI272" i="14"/>
  <c r="BH272" i="14"/>
  <c r="BG272" i="14"/>
  <c r="BE272" i="14"/>
  <c r="T272" i="14"/>
  <c r="R272" i="14"/>
  <c r="P272" i="14"/>
  <c r="BI271" i="14"/>
  <c r="BH271" i="14"/>
  <c r="BG271" i="14"/>
  <c r="BE271" i="14"/>
  <c r="T271" i="14"/>
  <c r="R271" i="14"/>
  <c r="P271" i="14"/>
  <c r="BI270" i="14"/>
  <c r="BH270" i="14"/>
  <c r="BG270" i="14"/>
  <c r="BE270" i="14"/>
  <c r="T270" i="14"/>
  <c r="R270" i="14"/>
  <c r="P270" i="14"/>
  <c r="BI269" i="14"/>
  <c r="BH269" i="14"/>
  <c r="BG269" i="14"/>
  <c r="BE269" i="14"/>
  <c r="T269" i="14"/>
  <c r="R269" i="14"/>
  <c r="P269" i="14"/>
  <c r="BI268" i="14"/>
  <c r="BH268" i="14"/>
  <c r="BG268" i="14"/>
  <c r="BE268" i="14"/>
  <c r="T268" i="14"/>
  <c r="R268" i="14"/>
  <c r="P268" i="14"/>
  <c r="BI267" i="14"/>
  <c r="BH267" i="14"/>
  <c r="BG267" i="14"/>
  <c r="BE267" i="14"/>
  <c r="T267" i="14"/>
  <c r="R267" i="14"/>
  <c r="P267" i="14"/>
  <c r="BI266" i="14"/>
  <c r="BH266" i="14"/>
  <c r="BG266" i="14"/>
  <c r="BE266" i="14"/>
  <c r="T266" i="14"/>
  <c r="R266" i="14"/>
  <c r="P266" i="14"/>
  <c r="BI265" i="14"/>
  <c r="BH265" i="14"/>
  <c r="BG265" i="14"/>
  <c r="BE265" i="14"/>
  <c r="T265" i="14"/>
  <c r="R265" i="14"/>
  <c r="P265" i="14"/>
  <c r="BI264" i="14"/>
  <c r="BH264" i="14"/>
  <c r="BG264" i="14"/>
  <c r="BE264" i="14"/>
  <c r="T264" i="14"/>
  <c r="R264" i="14"/>
  <c r="P264" i="14"/>
  <c r="BI263" i="14"/>
  <c r="BH263" i="14"/>
  <c r="BG263" i="14"/>
  <c r="BE263" i="14"/>
  <c r="T263" i="14"/>
  <c r="R263" i="14"/>
  <c r="P263" i="14"/>
  <c r="BI261" i="14"/>
  <c r="BH261" i="14"/>
  <c r="BG261" i="14"/>
  <c r="BE261" i="14"/>
  <c r="T261" i="14"/>
  <c r="R261" i="14"/>
  <c r="P261" i="14"/>
  <c r="BI260" i="14"/>
  <c r="BH260" i="14"/>
  <c r="BG260" i="14"/>
  <c r="BE260" i="14"/>
  <c r="T260" i="14"/>
  <c r="R260" i="14"/>
  <c r="P260" i="14"/>
  <c r="BI259" i="14"/>
  <c r="BH259" i="14"/>
  <c r="BG259" i="14"/>
  <c r="BE259" i="14"/>
  <c r="T259" i="14"/>
  <c r="R259" i="14"/>
  <c r="P259" i="14"/>
  <c r="BI258" i="14"/>
  <c r="BH258" i="14"/>
  <c r="BG258" i="14"/>
  <c r="BE258" i="14"/>
  <c r="T258" i="14"/>
  <c r="R258" i="14"/>
  <c r="P258" i="14"/>
  <c r="BI257" i="14"/>
  <c r="BH257" i="14"/>
  <c r="BG257" i="14"/>
  <c r="BE257" i="14"/>
  <c r="T257" i="14"/>
  <c r="R257" i="14"/>
  <c r="P257" i="14"/>
  <c r="BI256" i="14"/>
  <c r="BH256" i="14"/>
  <c r="BG256" i="14"/>
  <c r="BE256" i="14"/>
  <c r="T256" i="14"/>
  <c r="R256" i="14"/>
  <c r="P256" i="14"/>
  <c r="BI255" i="14"/>
  <c r="BH255" i="14"/>
  <c r="BG255" i="14"/>
  <c r="BE255" i="14"/>
  <c r="T255" i="14"/>
  <c r="R255" i="14"/>
  <c r="P255" i="14"/>
  <c r="BI254" i="14"/>
  <c r="BH254" i="14"/>
  <c r="BG254" i="14"/>
  <c r="BE254" i="14"/>
  <c r="T254" i="14"/>
  <c r="R254" i="14"/>
  <c r="P254" i="14"/>
  <c r="BI253" i="14"/>
  <c r="BH253" i="14"/>
  <c r="BG253" i="14"/>
  <c r="BE253" i="14"/>
  <c r="T253" i="14"/>
  <c r="R253" i="14"/>
  <c r="P253" i="14"/>
  <c r="BI252" i="14"/>
  <c r="BH252" i="14"/>
  <c r="BG252" i="14"/>
  <c r="BE252" i="14"/>
  <c r="T252" i="14"/>
  <c r="R252" i="14"/>
  <c r="P252" i="14"/>
  <c r="BI251" i="14"/>
  <c r="BH251" i="14"/>
  <c r="BG251" i="14"/>
  <c r="BE251" i="14"/>
  <c r="T251" i="14"/>
  <c r="R251" i="14"/>
  <c r="P251" i="14"/>
  <c r="BI250" i="14"/>
  <c r="BH250" i="14"/>
  <c r="BG250" i="14"/>
  <c r="BE250" i="14"/>
  <c r="T250" i="14"/>
  <c r="R250" i="14"/>
  <c r="P250" i="14"/>
  <c r="BI249" i="14"/>
  <c r="BH249" i="14"/>
  <c r="BG249" i="14"/>
  <c r="BE249" i="14"/>
  <c r="T249" i="14"/>
  <c r="R249" i="14"/>
  <c r="P249" i="14"/>
  <c r="BI248" i="14"/>
  <c r="BH248" i="14"/>
  <c r="BG248" i="14"/>
  <c r="BE248" i="14"/>
  <c r="T248" i="14"/>
  <c r="R248" i="14"/>
  <c r="P248" i="14"/>
  <c r="BI247" i="14"/>
  <c r="BH247" i="14"/>
  <c r="BG247" i="14"/>
  <c r="BE247" i="14"/>
  <c r="T247" i="14"/>
  <c r="R247" i="14"/>
  <c r="P247" i="14"/>
  <c r="BI246" i="14"/>
  <c r="BH246" i="14"/>
  <c r="BG246" i="14"/>
  <c r="BE246" i="14"/>
  <c r="T246" i="14"/>
  <c r="R246" i="14"/>
  <c r="P246" i="14"/>
  <c r="BI245" i="14"/>
  <c r="BH245" i="14"/>
  <c r="BG245" i="14"/>
  <c r="BE245" i="14"/>
  <c r="T245" i="14"/>
  <c r="R245" i="14"/>
  <c r="P245" i="14"/>
  <c r="BI244" i="14"/>
  <c r="BH244" i="14"/>
  <c r="BG244" i="14"/>
  <c r="BE244" i="14"/>
  <c r="T244" i="14"/>
  <c r="R244" i="14"/>
  <c r="P244" i="14"/>
  <c r="BI243" i="14"/>
  <c r="BH243" i="14"/>
  <c r="BG243" i="14"/>
  <c r="BE243" i="14"/>
  <c r="T243" i="14"/>
  <c r="R243" i="14"/>
  <c r="P243" i="14"/>
  <c r="BI242" i="14"/>
  <c r="BH242" i="14"/>
  <c r="BG242" i="14"/>
  <c r="BE242" i="14"/>
  <c r="T242" i="14"/>
  <c r="R242" i="14"/>
  <c r="P242" i="14"/>
  <c r="BI241" i="14"/>
  <c r="BH241" i="14"/>
  <c r="BG241" i="14"/>
  <c r="BE241" i="14"/>
  <c r="T241" i="14"/>
  <c r="R241" i="14"/>
  <c r="P241" i="14"/>
  <c r="BI240" i="14"/>
  <c r="BH240" i="14"/>
  <c r="BG240" i="14"/>
  <c r="BE240" i="14"/>
  <c r="T240" i="14"/>
  <c r="R240" i="14"/>
  <c r="P240" i="14"/>
  <c r="BI239" i="14"/>
  <c r="BH239" i="14"/>
  <c r="BG239" i="14"/>
  <c r="BE239" i="14"/>
  <c r="T239" i="14"/>
  <c r="R239" i="14"/>
  <c r="P239" i="14"/>
  <c r="BI238" i="14"/>
  <c r="BH238" i="14"/>
  <c r="BG238" i="14"/>
  <c r="BE238" i="14"/>
  <c r="T238" i="14"/>
  <c r="R238" i="14"/>
  <c r="P238" i="14"/>
  <c r="BI237" i="14"/>
  <c r="BH237" i="14"/>
  <c r="BG237" i="14"/>
  <c r="BE237" i="14"/>
  <c r="T237" i="14"/>
  <c r="R237" i="14"/>
  <c r="P237" i="14"/>
  <c r="BI236" i="14"/>
  <c r="BH236" i="14"/>
  <c r="BG236" i="14"/>
  <c r="BE236" i="14"/>
  <c r="T236" i="14"/>
  <c r="R236" i="14"/>
  <c r="P236" i="14"/>
  <c r="BI235" i="14"/>
  <c r="BH235" i="14"/>
  <c r="BG235" i="14"/>
  <c r="BE235" i="14"/>
  <c r="T235" i="14"/>
  <c r="R235" i="14"/>
  <c r="P235" i="14"/>
  <c r="BI234" i="14"/>
  <c r="BH234" i="14"/>
  <c r="BG234" i="14"/>
  <c r="BE234" i="14"/>
  <c r="T234" i="14"/>
  <c r="R234" i="14"/>
  <c r="P234" i="14"/>
  <c r="BI233" i="14"/>
  <c r="BH233" i="14"/>
  <c r="BG233" i="14"/>
  <c r="BE233" i="14"/>
  <c r="T233" i="14"/>
  <c r="R233" i="14"/>
  <c r="P233" i="14"/>
  <c r="BI232" i="14"/>
  <c r="BH232" i="14"/>
  <c r="BG232" i="14"/>
  <c r="BE232" i="14"/>
  <c r="T232" i="14"/>
  <c r="R232" i="14"/>
  <c r="P232" i="14"/>
  <c r="BI231" i="14"/>
  <c r="BH231" i="14"/>
  <c r="BG231" i="14"/>
  <c r="BE231" i="14"/>
  <c r="T231" i="14"/>
  <c r="R231" i="14"/>
  <c r="P231" i="14"/>
  <c r="BI230" i="14"/>
  <c r="BH230" i="14"/>
  <c r="BG230" i="14"/>
  <c r="BE230" i="14"/>
  <c r="T230" i="14"/>
  <c r="R230" i="14"/>
  <c r="P230" i="14"/>
  <c r="BI229" i="14"/>
  <c r="BH229" i="14"/>
  <c r="BG229" i="14"/>
  <c r="BE229" i="14"/>
  <c r="T229" i="14"/>
  <c r="R229" i="14"/>
  <c r="P229" i="14"/>
  <c r="BI228" i="14"/>
  <c r="BH228" i="14"/>
  <c r="BG228" i="14"/>
  <c r="BE228" i="14"/>
  <c r="T228" i="14"/>
  <c r="R228" i="14"/>
  <c r="P228" i="14"/>
  <c r="BI227" i="14"/>
  <c r="BH227" i="14"/>
  <c r="BG227" i="14"/>
  <c r="BE227" i="14"/>
  <c r="T227" i="14"/>
  <c r="R227" i="14"/>
  <c r="P227" i="14"/>
  <c r="BI226" i="14"/>
  <c r="BH226" i="14"/>
  <c r="BG226" i="14"/>
  <c r="BE226" i="14"/>
  <c r="T226" i="14"/>
  <c r="R226" i="14"/>
  <c r="P226" i="14"/>
  <c r="BI225" i="14"/>
  <c r="BH225" i="14"/>
  <c r="BG225" i="14"/>
  <c r="BE225" i="14"/>
  <c r="T225" i="14"/>
  <c r="R225" i="14"/>
  <c r="P225" i="14"/>
  <c r="BI224" i="14"/>
  <c r="BH224" i="14"/>
  <c r="BG224" i="14"/>
  <c r="BE224" i="14"/>
  <c r="T224" i="14"/>
  <c r="R224" i="14"/>
  <c r="P224" i="14"/>
  <c r="BI223" i="14"/>
  <c r="BH223" i="14"/>
  <c r="BG223" i="14"/>
  <c r="BE223" i="14"/>
  <c r="T223" i="14"/>
  <c r="R223" i="14"/>
  <c r="P223" i="14"/>
  <c r="BI222" i="14"/>
  <c r="BH222" i="14"/>
  <c r="BG222" i="14"/>
  <c r="BE222" i="14"/>
  <c r="T222" i="14"/>
  <c r="R222" i="14"/>
  <c r="P222" i="14"/>
  <c r="BI221" i="14"/>
  <c r="BH221" i="14"/>
  <c r="BG221" i="14"/>
  <c r="BE221" i="14"/>
  <c r="T221" i="14"/>
  <c r="R221" i="14"/>
  <c r="P221" i="14"/>
  <c r="BI220" i="14"/>
  <c r="BH220" i="14"/>
  <c r="BG220" i="14"/>
  <c r="BE220" i="14"/>
  <c r="T220" i="14"/>
  <c r="R220" i="14"/>
  <c r="P220" i="14"/>
  <c r="BI219" i="14"/>
  <c r="BH219" i="14"/>
  <c r="BG219" i="14"/>
  <c r="BE219" i="14"/>
  <c r="T219" i="14"/>
  <c r="R219" i="14"/>
  <c r="P219" i="14"/>
  <c r="BI218" i="14"/>
  <c r="BH218" i="14"/>
  <c r="BG218" i="14"/>
  <c r="BE218" i="14"/>
  <c r="T218" i="14"/>
  <c r="R218" i="14"/>
  <c r="P218" i="14"/>
  <c r="BI216" i="14"/>
  <c r="BH216" i="14"/>
  <c r="BG216" i="14"/>
  <c r="BE216" i="14"/>
  <c r="T216" i="14"/>
  <c r="R216" i="14"/>
  <c r="P216" i="14"/>
  <c r="BI215" i="14"/>
  <c r="BH215" i="14"/>
  <c r="BG215" i="14"/>
  <c r="BE215" i="14"/>
  <c r="T215" i="14"/>
  <c r="R215" i="14"/>
  <c r="P215" i="14"/>
  <c r="BI214" i="14"/>
  <c r="BH214" i="14"/>
  <c r="BG214" i="14"/>
  <c r="BE214" i="14"/>
  <c r="T214" i="14"/>
  <c r="R214" i="14"/>
  <c r="P214" i="14"/>
  <c r="BI213" i="14"/>
  <c r="BH213" i="14"/>
  <c r="BG213" i="14"/>
  <c r="BE213" i="14"/>
  <c r="T213" i="14"/>
  <c r="R213" i="14"/>
  <c r="P213" i="14"/>
  <c r="BI212" i="14"/>
  <c r="BH212" i="14"/>
  <c r="BG212" i="14"/>
  <c r="BE212" i="14"/>
  <c r="T212" i="14"/>
  <c r="R212" i="14"/>
  <c r="P212" i="14"/>
  <c r="BI211" i="14"/>
  <c r="BH211" i="14"/>
  <c r="BG211" i="14"/>
  <c r="BE211" i="14"/>
  <c r="T211" i="14"/>
  <c r="R211" i="14"/>
  <c r="P211" i="14"/>
  <c r="BI210" i="14"/>
  <c r="BH210" i="14"/>
  <c r="BG210" i="14"/>
  <c r="BE210" i="14"/>
  <c r="T210" i="14"/>
  <c r="R210" i="14"/>
  <c r="P210" i="14"/>
  <c r="BI209" i="14"/>
  <c r="BH209" i="14"/>
  <c r="BG209" i="14"/>
  <c r="BE209" i="14"/>
  <c r="T209" i="14"/>
  <c r="R209" i="14"/>
  <c r="P209" i="14"/>
  <c r="BI208" i="14"/>
  <c r="BH208" i="14"/>
  <c r="BG208" i="14"/>
  <c r="BE208" i="14"/>
  <c r="T208" i="14"/>
  <c r="R208" i="14"/>
  <c r="P208" i="14"/>
  <c r="BI207" i="14"/>
  <c r="BH207" i="14"/>
  <c r="BG207" i="14"/>
  <c r="BE207" i="14"/>
  <c r="T207" i="14"/>
  <c r="R207" i="14"/>
  <c r="P207" i="14"/>
  <c r="BI206" i="14"/>
  <c r="BH206" i="14"/>
  <c r="BG206" i="14"/>
  <c r="BE206" i="14"/>
  <c r="T206" i="14"/>
  <c r="R206" i="14"/>
  <c r="P206" i="14"/>
  <c r="BI205" i="14"/>
  <c r="BH205" i="14"/>
  <c r="BG205" i="14"/>
  <c r="BE205" i="14"/>
  <c r="T205" i="14"/>
  <c r="R205" i="14"/>
  <c r="P205" i="14"/>
  <c r="BI204" i="14"/>
  <c r="BH204" i="14"/>
  <c r="BG204" i="14"/>
  <c r="BE204" i="14"/>
  <c r="T204" i="14"/>
  <c r="R204" i="14"/>
  <c r="P204" i="14"/>
  <c r="BI203" i="14"/>
  <c r="BH203" i="14"/>
  <c r="BG203" i="14"/>
  <c r="BE203" i="14"/>
  <c r="T203" i="14"/>
  <c r="R203" i="14"/>
  <c r="P203" i="14"/>
  <c r="BI202" i="14"/>
  <c r="BH202" i="14"/>
  <c r="BG202" i="14"/>
  <c r="BE202" i="14"/>
  <c r="T202" i="14"/>
  <c r="R202" i="14"/>
  <c r="P202" i="14"/>
  <c r="BI201" i="14"/>
  <c r="BH201" i="14"/>
  <c r="BG201" i="14"/>
  <c r="BE201" i="14"/>
  <c r="T201" i="14"/>
  <c r="R201" i="14"/>
  <c r="P201" i="14"/>
  <c r="BI200" i="14"/>
  <c r="BH200" i="14"/>
  <c r="BG200" i="14"/>
  <c r="BE200" i="14"/>
  <c r="T200" i="14"/>
  <c r="R200" i="14"/>
  <c r="P200" i="14"/>
  <c r="BI199" i="14"/>
  <c r="BH199" i="14"/>
  <c r="BG199" i="14"/>
  <c r="BE199" i="14"/>
  <c r="T199" i="14"/>
  <c r="R199" i="14"/>
  <c r="P199" i="14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4" i="14"/>
  <c r="BH194" i="14"/>
  <c r="BG194" i="14"/>
  <c r="BE194" i="14"/>
  <c r="T194" i="14"/>
  <c r="R194" i="14"/>
  <c r="P194" i="14"/>
  <c r="BI193" i="14"/>
  <c r="BH193" i="14"/>
  <c r="BG193" i="14"/>
  <c r="BE193" i="14"/>
  <c r="T193" i="14"/>
  <c r="R193" i="14"/>
  <c r="P193" i="14"/>
  <c r="BI192" i="14"/>
  <c r="BH192" i="14"/>
  <c r="BG192" i="14"/>
  <c r="BE192" i="14"/>
  <c r="T192" i="14"/>
  <c r="R192" i="14"/>
  <c r="P192" i="14"/>
  <c r="BI191" i="14"/>
  <c r="BH191" i="14"/>
  <c r="BG191" i="14"/>
  <c r="BE191" i="14"/>
  <c r="T191" i="14"/>
  <c r="R191" i="14"/>
  <c r="P191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5" i="14"/>
  <c r="BH185" i="14"/>
  <c r="BG185" i="14"/>
  <c r="BE185" i="14"/>
  <c r="T185" i="14"/>
  <c r="R185" i="14"/>
  <c r="P185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0" i="14"/>
  <c r="BH150" i="14"/>
  <c r="BG150" i="14"/>
  <c r="BE150" i="14"/>
  <c r="T150" i="14"/>
  <c r="T149" i="14"/>
  <c r="R150" i="14"/>
  <c r="R149" i="14" s="1"/>
  <c r="P150" i="14"/>
  <c r="P149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J128" i="14"/>
  <c r="J127" i="14"/>
  <c r="F127" i="14"/>
  <c r="F125" i="14"/>
  <c r="E123" i="14"/>
  <c r="J94" i="14"/>
  <c r="J93" i="14"/>
  <c r="F93" i="14"/>
  <c r="F91" i="14"/>
  <c r="E89" i="14"/>
  <c r="J20" i="14"/>
  <c r="E20" i="14"/>
  <c r="F128" i="14"/>
  <c r="J19" i="14"/>
  <c r="J14" i="14"/>
  <c r="J125" i="14" s="1"/>
  <c r="E7" i="14"/>
  <c r="E119" i="14"/>
  <c r="J39" i="13"/>
  <c r="J38" i="13"/>
  <c r="AY108" i="1"/>
  <c r="J37" i="13"/>
  <c r="AX108" i="1" s="1"/>
  <c r="BI181" i="13"/>
  <c r="BH181" i="13"/>
  <c r="BG181" i="13"/>
  <c r="BE181" i="13"/>
  <c r="T181" i="13"/>
  <c r="T180" i="13"/>
  <c r="R181" i="13"/>
  <c r="R180" i="13" s="1"/>
  <c r="P181" i="13"/>
  <c r="P180" i="13"/>
  <c r="BI154" i="13"/>
  <c r="BH154" i="13"/>
  <c r="BG154" i="13"/>
  <c r="BE154" i="13"/>
  <c r="T154" i="13"/>
  <c r="R154" i="13"/>
  <c r="P154" i="13"/>
  <c r="BI126" i="13"/>
  <c r="BH126" i="13"/>
  <c r="BG126" i="13"/>
  <c r="BE126" i="13"/>
  <c r="T126" i="13"/>
  <c r="T125" i="13" s="1"/>
  <c r="T124" i="13" s="1"/>
  <c r="T123" i="13" s="1"/>
  <c r="R126" i="13"/>
  <c r="R125" i="13" s="1"/>
  <c r="R124" i="13" s="1"/>
  <c r="R123" i="13" s="1"/>
  <c r="P126" i="13"/>
  <c r="P125" i="13" s="1"/>
  <c r="P124" i="13" s="1"/>
  <c r="P123" i="13" s="1"/>
  <c r="AU108" i="1" s="1"/>
  <c r="J120" i="13"/>
  <c r="J119" i="13"/>
  <c r="F119" i="13"/>
  <c r="F117" i="13"/>
  <c r="E115" i="13"/>
  <c r="J94" i="13"/>
  <c r="J93" i="13"/>
  <c r="F93" i="13"/>
  <c r="F91" i="13"/>
  <c r="E89" i="13"/>
  <c r="J20" i="13"/>
  <c r="E20" i="13"/>
  <c r="F120" i="13"/>
  <c r="J19" i="13"/>
  <c r="J14" i="13"/>
  <c r="J91" i="13"/>
  <c r="E7" i="13"/>
  <c r="E111" i="13" s="1"/>
  <c r="J39" i="12"/>
  <c r="J38" i="12"/>
  <c r="AY107" i="1"/>
  <c r="J37" i="12"/>
  <c r="AX107" i="1" s="1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2" i="12"/>
  <c r="BH172" i="12"/>
  <c r="BG172" i="12"/>
  <c r="BE172" i="12"/>
  <c r="T172" i="12"/>
  <c r="R172" i="12"/>
  <c r="P172" i="12"/>
  <c r="BI169" i="12"/>
  <c r="BH169" i="12"/>
  <c r="BG169" i="12"/>
  <c r="BE169" i="12"/>
  <c r="T169" i="12"/>
  <c r="R169" i="12"/>
  <c r="P169" i="12"/>
  <c r="BI165" i="12"/>
  <c r="BH165" i="12"/>
  <c r="BG165" i="12"/>
  <c r="BE165" i="12"/>
  <c r="T165" i="12"/>
  <c r="R165" i="12"/>
  <c r="P165" i="12"/>
  <c r="BI161" i="12"/>
  <c r="BH161" i="12"/>
  <c r="BG161" i="12"/>
  <c r="BE161" i="12"/>
  <c r="T161" i="12"/>
  <c r="R161" i="12"/>
  <c r="P161" i="12"/>
  <c r="BI157" i="12"/>
  <c r="BH157" i="12"/>
  <c r="BG157" i="12"/>
  <c r="BE157" i="12"/>
  <c r="T157" i="12"/>
  <c r="R157" i="12"/>
  <c r="P157" i="12"/>
  <c r="BI154" i="12"/>
  <c r="BH154" i="12"/>
  <c r="BG154" i="12"/>
  <c r="BE154" i="12"/>
  <c r="T154" i="12"/>
  <c r="R154" i="12"/>
  <c r="P154" i="12"/>
  <c r="BI152" i="12"/>
  <c r="BH152" i="12"/>
  <c r="BG152" i="12"/>
  <c r="BE152" i="12"/>
  <c r="T152" i="12"/>
  <c r="R152" i="12"/>
  <c r="P152" i="12"/>
  <c r="BI147" i="12"/>
  <c r="BH147" i="12"/>
  <c r="BG147" i="12"/>
  <c r="BE147" i="12"/>
  <c r="T147" i="12"/>
  <c r="R147" i="12"/>
  <c r="P147" i="12"/>
  <c r="BI143" i="12"/>
  <c r="BH143" i="12"/>
  <c r="BG143" i="12"/>
  <c r="BE143" i="12"/>
  <c r="T143" i="12"/>
  <c r="R143" i="12"/>
  <c r="P143" i="12"/>
  <c r="BI140" i="12"/>
  <c r="BH140" i="12"/>
  <c r="BG140" i="12"/>
  <c r="BE140" i="12"/>
  <c r="T140" i="12"/>
  <c r="R140" i="12"/>
  <c r="P140" i="12"/>
  <c r="BI135" i="12"/>
  <c r="BH135" i="12"/>
  <c r="BG135" i="12"/>
  <c r="BE135" i="12"/>
  <c r="T135" i="12"/>
  <c r="R135" i="12"/>
  <c r="R127" i="12"/>
  <c r="R126" i="12"/>
  <c r="P135" i="12"/>
  <c r="BI128" i="12"/>
  <c r="BH128" i="12"/>
  <c r="BG128" i="12"/>
  <c r="BE128" i="12"/>
  <c r="T128" i="12"/>
  <c r="T127" i="12" s="1"/>
  <c r="T126" i="12" s="1"/>
  <c r="R128" i="12"/>
  <c r="P128" i="12"/>
  <c r="P127" i="12" s="1"/>
  <c r="P126" i="12" s="1"/>
  <c r="J122" i="12"/>
  <c r="J121" i="12"/>
  <c r="F121" i="12"/>
  <c r="F119" i="12"/>
  <c r="E117" i="12"/>
  <c r="J94" i="12"/>
  <c r="J93" i="12"/>
  <c r="F93" i="12"/>
  <c r="F91" i="12"/>
  <c r="E89" i="12"/>
  <c r="J20" i="12"/>
  <c r="E20" i="12"/>
  <c r="F122" i="12"/>
  <c r="J19" i="12"/>
  <c r="J14" i="12"/>
  <c r="J119" i="12"/>
  <c r="E7" i="12"/>
  <c r="E113" i="12"/>
  <c r="J39" i="11"/>
  <c r="J38" i="11"/>
  <c r="AY106" i="1"/>
  <c r="J37" i="11"/>
  <c r="AX106" i="1" s="1"/>
  <c r="BI778" i="11"/>
  <c r="BH778" i="11"/>
  <c r="BG778" i="11"/>
  <c r="BE778" i="11"/>
  <c r="T778" i="11"/>
  <c r="R778" i="11"/>
  <c r="P778" i="11"/>
  <c r="BI777" i="11"/>
  <c r="BH777" i="11"/>
  <c r="BG777" i="11"/>
  <c r="BE777" i="11"/>
  <c r="T777" i="11"/>
  <c r="R777" i="11"/>
  <c r="P777" i="11"/>
  <c r="BI773" i="11"/>
  <c r="BH773" i="11"/>
  <c r="BG773" i="11"/>
  <c r="BE773" i="11"/>
  <c r="T773" i="11"/>
  <c r="R773" i="11"/>
  <c r="P773" i="11"/>
  <c r="BI772" i="11"/>
  <c r="BH772" i="11"/>
  <c r="BG772" i="11"/>
  <c r="BE772" i="11"/>
  <c r="T772" i="11"/>
  <c r="R772" i="11"/>
  <c r="P772" i="11"/>
  <c r="BI759" i="11"/>
  <c r="BH759" i="11"/>
  <c r="BG759" i="11"/>
  <c r="BE759" i="11"/>
  <c r="T759" i="11"/>
  <c r="R759" i="11"/>
  <c r="P759" i="11"/>
  <c r="BI757" i="11"/>
  <c r="BH757" i="11"/>
  <c r="BG757" i="11"/>
  <c r="BE757" i="11"/>
  <c r="T757" i="11"/>
  <c r="R757" i="11"/>
  <c r="P757" i="11"/>
  <c r="BI756" i="11"/>
  <c r="BH756" i="11"/>
  <c r="BG756" i="11"/>
  <c r="BE756" i="11"/>
  <c r="T756" i="11"/>
  <c r="R756" i="11"/>
  <c r="P756" i="11"/>
  <c r="BI747" i="11"/>
  <c r="BH747" i="11"/>
  <c r="BG747" i="11"/>
  <c r="BE747" i="11"/>
  <c r="T747" i="11"/>
  <c r="R747" i="11"/>
  <c r="P747" i="11"/>
  <c r="BI663" i="11"/>
  <c r="BH663" i="11"/>
  <c r="BG663" i="11"/>
  <c r="BE663" i="11"/>
  <c r="T663" i="11"/>
  <c r="R663" i="11"/>
  <c r="P663" i="11"/>
  <c r="BI661" i="11"/>
  <c r="BH661" i="11"/>
  <c r="BG661" i="11"/>
  <c r="BE661" i="11"/>
  <c r="T661" i="11"/>
  <c r="R661" i="11"/>
  <c r="P661" i="11"/>
  <c r="BI652" i="11"/>
  <c r="BH652" i="11"/>
  <c r="BG652" i="11"/>
  <c r="BE652" i="11"/>
  <c r="T652" i="11"/>
  <c r="R652" i="11"/>
  <c r="P652" i="11"/>
  <c r="BI644" i="11"/>
  <c r="BH644" i="11"/>
  <c r="BG644" i="11"/>
  <c r="BE644" i="11"/>
  <c r="T644" i="11"/>
  <c r="R644" i="11"/>
  <c r="P644" i="11"/>
  <c r="BI642" i="11"/>
  <c r="BH642" i="11"/>
  <c r="BG642" i="11"/>
  <c r="BE642" i="11"/>
  <c r="T642" i="11"/>
  <c r="R642" i="11"/>
  <c r="P642" i="11"/>
  <c r="BI641" i="11"/>
  <c r="BH641" i="11"/>
  <c r="BG641" i="11"/>
  <c r="BE641" i="11"/>
  <c r="T641" i="11"/>
  <c r="R641" i="11"/>
  <c r="P641" i="11"/>
  <c r="BI636" i="11"/>
  <c r="BH636" i="11"/>
  <c r="BG636" i="11"/>
  <c r="BE636" i="11"/>
  <c r="T636" i="11"/>
  <c r="R636" i="11"/>
  <c r="P636" i="11"/>
  <c r="BI631" i="11"/>
  <c r="BH631" i="11"/>
  <c r="BG631" i="11"/>
  <c r="BE631" i="11"/>
  <c r="T631" i="11"/>
  <c r="R631" i="11"/>
  <c r="P631" i="11"/>
  <c r="BI612" i="11"/>
  <c r="BH612" i="11"/>
  <c r="BG612" i="11"/>
  <c r="BE612" i="11"/>
  <c r="T612" i="11"/>
  <c r="R612" i="11"/>
  <c r="P612" i="11"/>
  <c r="BI607" i="11"/>
  <c r="BH607" i="11"/>
  <c r="BG607" i="11"/>
  <c r="BE607" i="11"/>
  <c r="T607" i="11"/>
  <c r="R607" i="11"/>
  <c r="P607" i="11"/>
  <c r="BI595" i="11"/>
  <c r="BH595" i="11"/>
  <c r="BG595" i="11"/>
  <c r="BE595" i="11"/>
  <c r="T595" i="11"/>
  <c r="R595" i="11"/>
  <c r="P595" i="11"/>
  <c r="BI594" i="11"/>
  <c r="BH594" i="11"/>
  <c r="BG594" i="11"/>
  <c r="BE594" i="11"/>
  <c r="T594" i="11"/>
  <c r="R594" i="11"/>
  <c r="P594" i="11"/>
  <c r="BI589" i="11"/>
  <c r="BH589" i="11"/>
  <c r="BG589" i="11"/>
  <c r="BE589" i="11"/>
  <c r="T589" i="11"/>
  <c r="R589" i="11"/>
  <c r="P589" i="11"/>
  <c r="BI587" i="11"/>
  <c r="BH587" i="11"/>
  <c r="BG587" i="11"/>
  <c r="BE587" i="11"/>
  <c r="T587" i="11"/>
  <c r="R587" i="11"/>
  <c r="P587" i="11"/>
  <c r="BI563" i="11"/>
  <c r="BH563" i="11"/>
  <c r="BG563" i="11"/>
  <c r="BE563" i="11"/>
  <c r="T563" i="11"/>
  <c r="R563" i="11"/>
  <c r="P563" i="11"/>
  <c r="BI561" i="11"/>
  <c r="BH561" i="11"/>
  <c r="BG561" i="11"/>
  <c r="BE561" i="11"/>
  <c r="T561" i="11"/>
  <c r="R561" i="11"/>
  <c r="P561" i="11"/>
  <c r="BI543" i="11"/>
  <c r="BH543" i="11"/>
  <c r="BG543" i="11"/>
  <c r="BE543" i="11"/>
  <c r="T543" i="11"/>
  <c r="R543" i="11"/>
  <c r="P543" i="11"/>
  <c r="BI541" i="11"/>
  <c r="BH541" i="11"/>
  <c r="BG541" i="11"/>
  <c r="BE541" i="11"/>
  <c r="T541" i="11"/>
  <c r="R541" i="11"/>
  <c r="P541" i="11"/>
  <c r="BI529" i="11"/>
  <c r="BH529" i="11"/>
  <c r="BG529" i="11"/>
  <c r="BE529" i="11"/>
  <c r="T529" i="11"/>
  <c r="R529" i="11"/>
  <c r="P529" i="11"/>
  <c r="BI527" i="11"/>
  <c r="BH527" i="11"/>
  <c r="BG527" i="11"/>
  <c r="BE527" i="11"/>
  <c r="T527" i="11"/>
  <c r="R527" i="11"/>
  <c r="P527" i="11"/>
  <c r="BI505" i="11"/>
  <c r="BH505" i="11"/>
  <c r="BG505" i="11"/>
  <c r="BE505" i="11"/>
  <c r="T505" i="11"/>
  <c r="R505" i="11"/>
  <c r="P505" i="11"/>
  <c r="BI503" i="11"/>
  <c r="BH503" i="11"/>
  <c r="BG503" i="11"/>
  <c r="BE503" i="11"/>
  <c r="T503" i="11"/>
  <c r="R503" i="11"/>
  <c r="P503" i="11"/>
  <c r="BI472" i="11"/>
  <c r="BH472" i="11"/>
  <c r="BG472" i="11"/>
  <c r="BE472" i="11"/>
  <c r="T472" i="11"/>
  <c r="R472" i="11"/>
  <c r="P472" i="11"/>
  <c r="BI468" i="11"/>
  <c r="BH468" i="11"/>
  <c r="BG468" i="11"/>
  <c r="BE468" i="11"/>
  <c r="T468" i="11"/>
  <c r="R468" i="11"/>
  <c r="P468" i="11"/>
  <c r="BI438" i="11"/>
  <c r="BH438" i="11"/>
  <c r="BG438" i="11"/>
  <c r="BE438" i="11"/>
  <c r="T438" i="11"/>
  <c r="R438" i="11"/>
  <c r="P438" i="11"/>
  <c r="BI432" i="11"/>
  <c r="BH432" i="11"/>
  <c r="BG432" i="11"/>
  <c r="BE432" i="11"/>
  <c r="T432" i="11"/>
  <c r="R432" i="11"/>
  <c r="P432" i="11"/>
  <c r="BI404" i="11"/>
  <c r="BH404" i="11"/>
  <c r="BG404" i="11"/>
  <c r="BE404" i="11"/>
  <c r="T404" i="11"/>
  <c r="R404" i="11"/>
  <c r="P404" i="11"/>
  <c r="BI402" i="11"/>
  <c r="BH402" i="11"/>
  <c r="BG402" i="11"/>
  <c r="BE402" i="11"/>
  <c r="T402" i="11"/>
  <c r="R402" i="11"/>
  <c r="P402" i="11"/>
  <c r="BI401" i="11"/>
  <c r="BH401" i="11"/>
  <c r="BG401" i="11"/>
  <c r="BE401" i="11"/>
  <c r="T401" i="11"/>
  <c r="R401" i="11"/>
  <c r="P401" i="11"/>
  <c r="BI384" i="11"/>
  <c r="BH384" i="11"/>
  <c r="BG384" i="11"/>
  <c r="BE384" i="11"/>
  <c r="T384" i="11"/>
  <c r="R384" i="11"/>
  <c r="P384" i="11"/>
  <c r="BI382" i="11"/>
  <c r="BH382" i="11"/>
  <c r="BG382" i="11"/>
  <c r="BE382" i="11"/>
  <c r="T382" i="11"/>
  <c r="R382" i="11"/>
  <c r="P382" i="11"/>
  <c r="BI381" i="11"/>
  <c r="BH381" i="11"/>
  <c r="BG381" i="11"/>
  <c r="BE381" i="11"/>
  <c r="T381" i="11"/>
  <c r="R381" i="11"/>
  <c r="P381" i="11"/>
  <c r="BI379" i="11"/>
  <c r="BH379" i="11"/>
  <c r="BG379" i="11"/>
  <c r="BE379" i="11"/>
  <c r="T379" i="11"/>
  <c r="R379" i="11"/>
  <c r="P379" i="11"/>
  <c r="BI376" i="11"/>
  <c r="BH376" i="11"/>
  <c r="BG376" i="11"/>
  <c r="BE376" i="11"/>
  <c r="T376" i="11"/>
  <c r="R376" i="11"/>
  <c r="P376" i="11"/>
  <c r="BI361" i="11"/>
  <c r="BH361" i="11"/>
  <c r="BG361" i="11"/>
  <c r="BE361" i="11"/>
  <c r="T361" i="11"/>
  <c r="R361" i="11"/>
  <c r="P361" i="11"/>
  <c r="BI351" i="11"/>
  <c r="BH351" i="11"/>
  <c r="BG351" i="11"/>
  <c r="BE351" i="11"/>
  <c r="T351" i="11"/>
  <c r="R351" i="11"/>
  <c r="P351" i="11"/>
  <c r="BI307" i="11"/>
  <c r="BH307" i="11"/>
  <c r="BG307" i="11"/>
  <c r="BE307" i="11"/>
  <c r="T307" i="11"/>
  <c r="R307" i="11"/>
  <c r="P307" i="11"/>
  <c r="BI305" i="11"/>
  <c r="BH305" i="11"/>
  <c r="BG305" i="11"/>
  <c r="BE305" i="11"/>
  <c r="T305" i="11"/>
  <c r="R305" i="11"/>
  <c r="P305" i="11"/>
  <c r="BI294" i="11"/>
  <c r="BH294" i="11"/>
  <c r="BG294" i="11"/>
  <c r="BE294" i="11"/>
  <c r="T294" i="11"/>
  <c r="R294" i="11"/>
  <c r="P294" i="11"/>
  <c r="BI292" i="11"/>
  <c r="BH292" i="11"/>
  <c r="BG292" i="11"/>
  <c r="BE292" i="11"/>
  <c r="T292" i="11"/>
  <c r="R292" i="11"/>
  <c r="P292" i="11"/>
  <c r="BI291" i="11"/>
  <c r="BH291" i="11"/>
  <c r="BG291" i="11"/>
  <c r="BE291" i="11"/>
  <c r="T291" i="11"/>
  <c r="R291" i="11"/>
  <c r="P291" i="11"/>
  <c r="BI281" i="11"/>
  <c r="BH281" i="11"/>
  <c r="BG281" i="11"/>
  <c r="BE281" i="11"/>
  <c r="T281" i="11"/>
  <c r="R281" i="11"/>
  <c r="P281" i="11"/>
  <c r="BI278" i="11"/>
  <c r="BH278" i="11"/>
  <c r="BG278" i="11"/>
  <c r="BE278" i="11"/>
  <c r="T278" i="11"/>
  <c r="T277" i="11" s="1"/>
  <c r="R278" i="11"/>
  <c r="R277" i="11"/>
  <c r="P278" i="11"/>
  <c r="P277" i="11" s="1"/>
  <c r="BI274" i="11"/>
  <c r="BH274" i="11"/>
  <c r="BG274" i="11"/>
  <c r="BE274" i="11"/>
  <c r="T274" i="11"/>
  <c r="R274" i="11"/>
  <c r="P274" i="11"/>
  <c r="BI267" i="11"/>
  <c r="BH267" i="11"/>
  <c r="BG267" i="11"/>
  <c r="BE267" i="11"/>
  <c r="T267" i="11"/>
  <c r="R267" i="11"/>
  <c r="P267" i="11"/>
  <c r="BI264" i="11"/>
  <c r="BH264" i="11"/>
  <c r="BG264" i="11"/>
  <c r="BE264" i="11"/>
  <c r="T264" i="11"/>
  <c r="R264" i="11"/>
  <c r="P264" i="11"/>
  <c r="BI259" i="11"/>
  <c r="BH259" i="11"/>
  <c r="BG259" i="11"/>
  <c r="BE259" i="11"/>
  <c r="T259" i="11"/>
  <c r="R259" i="11"/>
  <c r="P259" i="11"/>
  <c r="BI251" i="11"/>
  <c r="BH251" i="11"/>
  <c r="BG251" i="11"/>
  <c r="BE251" i="11"/>
  <c r="T251" i="11"/>
  <c r="R251" i="11"/>
  <c r="P251" i="11"/>
  <c r="BI208" i="11"/>
  <c r="BH208" i="11"/>
  <c r="BG208" i="11"/>
  <c r="BE208" i="11"/>
  <c r="T208" i="11"/>
  <c r="R208" i="11"/>
  <c r="P208" i="11"/>
  <c r="BI202" i="11"/>
  <c r="BH202" i="11"/>
  <c r="BG202" i="11"/>
  <c r="BE202" i="11"/>
  <c r="T202" i="11"/>
  <c r="R202" i="11"/>
  <c r="P202" i="11"/>
  <c r="BI192" i="11"/>
  <c r="BH192" i="11"/>
  <c r="BG192" i="11"/>
  <c r="BE192" i="11"/>
  <c r="T192" i="11"/>
  <c r="R192" i="11"/>
  <c r="P192" i="11"/>
  <c r="BI188" i="11"/>
  <c r="BH188" i="11"/>
  <c r="BG188" i="11"/>
  <c r="BE188" i="11"/>
  <c r="T188" i="11"/>
  <c r="R188" i="11"/>
  <c r="P188" i="11"/>
  <c r="BI183" i="11"/>
  <c r="BH183" i="11"/>
  <c r="BG183" i="11"/>
  <c r="BE183" i="11"/>
  <c r="T183" i="11"/>
  <c r="R183" i="11"/>
  <c r="P183" i="11"/>
  <c r="BI176" i="11"/>
  <c r="BH176" i="11"/>
  <c r="BG176" i="11"/>
  <c r="BE176" i="11"/>
  <c r="T176" i="11"/>
  <c r="R176" i="11"/>
  <c r="P176" i="11"/>
  <c r="BI171" i="11"/>
  <c r="BH171" i="11"/>
  <c r="BG171" i="11"/>
  <c r="BE171" i="11"/>
  <c r="T171" i="11"/>
  <c r="R171" i="11"/>
  <c r="P171" i="11"/>
  <c r="BI166" i="11"/>
  <c r="BH166" i="11"/>
  <c r="BG166" i="11"/>
  <c r="BE166" i="11"/>
  <c r="T166" i="11"/>
  <c r="R166" i="11"/>
  <c r="P166" i="11"/>
  <c r="BI158" i="11"/>
  <c r="BH158" i="11"/>
  <c r="BG158" i="11"/>
  <c r="BE158" i="11"/>
  <c r="T158" i="11"/>
  <c r="R158" i="11"/>
  <c r="P158" i="11"/>
  <c r="BI141" i="11"/>
  <c r="BH141" i="11"/>
  <c r="BG141" i="11"/>
  <c r="BE141" i="11"/>
  <c r="T141" i="11"/>
  <c r="R141" i="11"/>
  <c r="P141" i="11"/>
  <c r="BI134" i="11"/>
  <c r="BH134" i="11"/>
  <c r="BG134" i="11"/>
  <c r="BE134" i="11"/>
  <c r="T134" i="11"/>
  <c r="T133" i="11"/>
  <c r="R134" i="11"/>
  <c r="R133" i="11" s="1"/>
  <c r="P134" i="11"/>
  <c r="P133" i="11"/>
  <c r="J128" i="11"/>
  <c r="J127" i="11"/>
  <c r="F127" i="11"/>
  <c r="F125" i="11"/>
  <c r="E123" i="11"/>
  <c r="J94" i="11"/>
  <c r="J93" i="11"/>
  <c r="F93" i="11"/>
  <c r="F91" i="11"/>
  <c r="E89" i="11"/>
  <c r="J20" i="11"/>
  <c r="E20" i="11"/>
  <c r="F128" i="11" s="1"/>
  <c r="J19" i="11"/>
  <c r="J14" i="11"/>
  <c r="J125" i="11"/>
  <c r="E7" i="11"/>
  <c r="E119" i="11" s="1"/>
  <c r="J39" i="10"/>
  <c r="J38" i="10"/>
  <c r="AY105" i="1" s="1"/>
  <c r="J37" i="10"/>
  <c r="AX105" i="1"/>
  <c r="BI2357" i="10"/>
  <c r="BH2357" i="10"/>
  <c r="BG2357" i="10"/>
  <c r="BE2357" i="10"/>
  <c r="T2357" i="10"/>
  <c r="R2357" i="10"/>
  <c r="P2357" i="10"/>
  <c r="BI2305" i="10"/>
  <c r="BH2305" i="10"/>
  <c r="BG2305" i="10"/>
  <c r="BE2305" i="10"/>
  <c r="T2305" i="10"/>
  <c r="R2305" i="10"/>
  <c r="P2305" i="10"/>
  <c r="BI2289" i="10"/>
  <c r="BH2289" i="10"/>
  <c r="BG2289" i="10"/>
  <c r="BE2289" i="10"/>
  <c r="T2289" i="10"/>
  <c r="R2289" i="10"/>
  <c r="P2289" i="10"/>
  <c r="BI2193" i="10"/>
  <c r="BH2193" i="10"/>
  <c r="BG2193" i="10"/>
  <c r="BE2193" i="10"/>
  <c r="T2193" i="10"/>
  <c r="R2193" i="10"/>
  <c r="P2193" i="10"/>
  <c r="BI2184" i="10"/>
  <c r="BH2184" i="10"/>
  <c r="BG2184" i="10"/>
  <c r="BE2184" i="10"/>
  <c r="T2184" i="10"/>
  <c r="R2184" i="10"/>
  <c r="P2184" i="10"/>
  <c r="BI2175" i="10"/>
  <c r="BH2175" i="10"/>
  <c r="BG2175" i="10"/>
  <c r="BE2175" i="10"/>
  <c r="T2175" i="10"/>
  <c r="R2175" i="10"/>
  <c r="P2175" i="10"/>
  <c r="BI2097" i="10"/>
  <c r="BH2097" i="10"/>
  <c r="BG2097" i="10"/>
  <c r="BE2097" i="10"/>
  <c r="T2097" i="10"/>
  <c r="R2097" i="10"/>
  <c r="P2097" i="10"/>
  <c r="BI2082" i="10"/>
  <c r="BH2082" i="10"/>
  <c r="BG2082" i="10"/>
  <c r="BE2082" i="10"/>
  <c r="T2082" i="10"/>
  <c r="R2082" i="10"/>
  <c r="P2082" i="10"/>
  <c r="BI2039" i="10"/>
  <c r="BH2039" i="10"/>
  <c r="BG2039" i="10"/>
  <c r="BE2039" i="10"/>
  <c r="T2039" i="10"/>
  <c r="R2039" i="10"/>
  <c r="P2039" i="10"/>
  <c r="BI2037" i="10"/>
  <c r="BH2037" i="10"/>
  <c r="BG2037" i="10"/>
  <c r="BE2037" i="10"/>
  <c r="T2037" i="10"/>
  <c r="R2037" i="10"/>
  <c r="P2037" i="10"/>
  <c r="BI2036" i="10"/>
  <c r="BH2036" i="10"/>
  <c r="BG2036" i="10"/>
  <c r="BE2036" i="10"/>
  <c r="T2036" i="10"/>
  <c r="R2036" i="10"/>
  <c r="P2036" i="10"/>
  <c r="BI2031" i="10"/>
  <c r="BH2031" i="10"/>
  <c r="BG2031" i="10"/>
  <c r="BE2031" i="10"/>
  <c r="T2031" i="10"/>
  <c r="R2031" i="10"/>
  <c r="P2031" i="10"/>
  <c r="BI2015" i="10"/>
  <c r="BH2015" i="10"/>
  <c r="BG2015" i="10"/>
  <c r="BE2015" i="10"/>
  <c r="T2015" i="10"/>
  <c r="R2015" i="10"/>
  <c r="P2015" i="10"/>
  <c r="BI2013" i="10"/>
  <c r="BH2013" i="10"/>
  <c r="BG2013" i="10"/>
  <c r="BE2013" i="10"/>
  <c r="T2013" i="10"/>
  <c r="R2013" i="10"/>
  <c r="P2013" i="10"/>
  <c r="BI1999" i="10"/>
  <c r="BH1999" i="10"/>
  <c r="BG1999" i="10"/>
  <c r="BE1999" i="10"/>
  <c r="T1999" i="10"/>
  <c r="R1999" i="10"/>
  <c r="P1999" i="10"/>
  <c r="BI1993" i="10"/>
  <c r="BH1993" i="10"/>
  <c r="BG1993" i="10"/>
  <c r="BE1993" i="10"/>
  <c r="T1993" i="10"/>
  <c r="R1993" i="10"/>
  <c r="P1993" i="10"/>
  <c r="BI1937" i="10"/>
  <c r="BH1937" i="10"/>
  <c r="BG1937" i="10"/>
  <c r="BE1937" i="10"/>
  <c r="T1937" i="10"/>
  <c r="R1937" i="10"/>
  <c r="P1937" i="10"/>
  <c r="BI1931" i="10"/>
  <c r="BH1931" i="10"/>
  <c r="BG1931" i="10"/>
  <c r="BE1931" i="10"/>
  <c r="T1931" i="10"/>
  <c r="R1931" i="10"/>
  <c r="P1931" i="10"/>
  <c r="BI1855" i="10"/>
  <c r="BH1855" i="10"/>
  <c r="BG1855" i="10"/>
  <c r="BE1855" i="10"/>
  <c r="T1855" i="10"/>
  <c r="R1855" i="10"/>
  <c r="P1855" i="10"/>
  <c r="BI1849" i="10"/>
  <c r="BH1849" i="10"/>
  <c r="BG1849" i="10"/>
  <c r="BE1849" i="10"/>
  <c r="T1849" i="10"/>
  <c r="R1849" i="10"/>
  <c r="P1849" i="10"/>
  <c r="BI1794" i="10"/>
  <c r="BH1794" i="10"/>
  <c r="BG1794" i="10"/>
  <c r="BE1794" i="10"/>
  <c r="T1794" i="10"/>
  <c r="R1794" i="10"/>
  <c r="P1794" i="10"/>
  <c r="BI1788" i="10"/>
  <c r="BH1788" i="10"/>
  <c r="BG1788" i="10"/>
  <c r="BE1788" i="10"/>
  <c r="T1788" i="10"/>
  <c r="R1788" i="10"/>
  <c r="P1788" i="10"/>
  <c r="BI1728" i="10"/>
  <c r="BH1728" i="10"/>
  <c r="BG1728" i="10"/>
  <c r="BE1728" i="10"/>
  <c r="T1728" i="10"/>
  <c r="R1728" i="10"/>
  <c r="P1728" i="10"/>
  <c r="BI1726" i="10"/>
  <c r="BH1726" i="10"/>
  <c r="BG1726" i="10"/>
  <c r="BE1726" i="10"/>
  <c r="T1726" i="10"/>
  <c r="R1726" i="10"/>
  <c r="P1726" i="10"/>
  <c r="BI1704" i="10"/>
  <c r="BH1704" i="10"/>
  <c r="BG1704" i="10"/>
  <c r="BE1704" i="10"/>
  <c r="T1704" i="10"/>
  <c r="R1704" i="10"/>
  <c r="P1704" i="10"/>
  <c r="BI1702" i="10"/>
  <c r="BH1702" i="10"/>
  <c r="BG1702" i="10"/>
  <c r="BE1702" i="10"/>
  <c r="T1702" i="10"/>
  <c r="R1702" i="10"/>
  <c r="P1702" i="10"/>
  <c r="BI1701" i="10"/>
  <c r="BH1701" i="10"/>
  <c r="BG1701" i="10"/>
  <c r="BE1701" i="10"/>
  <c r="T1701" i="10"/>
  <c r="R1701" i="10"/>
  <c r="P1701" i="10"/>
  <c r="BI1699" i="10"/>
  <c r="BH1699" i="10"/>
  <c r="BG1699" i="10"/>
  <c r="BE1699" i="10"/>
  <c r="T1699" i="10"/>
  <c r="R1699" i="10"/>
  <c r="P1699" i="10"/>
  <c r="BI1696" i="10"/>
  <c r="BH1696" i="10"/>
  <c r="BG1696" i="10"/>
  <c r="BE1696" i="10"/>
  <c r="T1696" i="10"/>
  <c r="R1696" i="10"/>
  <c r="P1696" i="10"/>
  <c r="BI1692" i="10"/>
  <c r="BH1692" i="10"/>
  <c r="BG1692" i="10"/>
  <c r="BE1692" i="10"/>
  <c r="T1692" i="10"/>
  <c r="R1692" i="10"/>
  <c r="P1692" i="10"/>
  <c r="BI1689" i="10"/>
  <c r="BH1689" i="10"/>
  <c r="BG1689" i="10"/>
  <c r="BE1689" i="10"/>
  <c r="T1689" i="10"/>
  <c r="R1689" i="10"/>
  <c r="P1689" i="10"/>
  <c r="BI1687" i="10"/>
  <c r="BH1687" i="10"/>
  <c r="BG1687" i="10"/>
  <c r="BE1687" i="10"/>
  <c r="T1687" i="10"/>
  <c r="R1687" i="10"/>
  <c r="P1687" i="10"/>
  <c r="BI1686" i="10"/>
  <c r="BH1686" i="10"/>
  <c r="BG1686" i="10"/>
  <c r="BE1686" i="10"/>
  <c r="T1686" i="10"/>
  <c r="R1686" i="10"/>
  <c r="P1686" i="10"/>
  <c r="BI1672" i="10"/>
  <c r="BH1672" i="10"/>
  <c r="BG1672" i="10"/>
  <c r="BE1672" i="10"/>
  <c r="T1672" i="10"/>
  <c r="R1672" i="10"/>
  <c r="P1672" i="10"/>
  <c r="BI1640" i="10"/>
  <c r="BH1640" i="10"/>
  <c r="BG1640" i="10"/>
  <c r="BE1640" i="10"/>
  <c r="T1640" i="10"/>
  <c r="R1640" i="10"/>
  <c r="P1640" i="10"/>
  <c r="BI1632" i="10"/>
  <c r="BH1632" i="10"/>
  <c r="BG1632" i="10"/>
  <c r="BE1632" i="10"/>
  <c r="T1632" i="10"/>
  <c r="R1632" i="10"/>
  <c r="P1632" i="10"/>
  <c r="BI1562" i="10"/>
  <c r="BH1562" i="10"/>
  <c r="BG1562" i="10"/>
  <c r="BE1562" i="10"/>
  <c r="T1562" i="10"/>
  <c r="R1562" i="10"/>
  <c r="P1562" i="10"/>
  <c r="BI1503" i="10"/>
  <c r="BH1503" i="10"/>
  <c r="BG1503" i="10"/>
  <c r="BE1503" i="10"/>
  <c r="T1503" i="10"/>
  <c r="R1503" i="10"/>
  <c r="P1503" i="10"/>
  <c r="BI1448" i="10"/>
  <c r="BH1448" i="10"/>
  <c r="BG1448" i="10"/>
  <c r="BE1448" i="10"/>
  <c r="T1448" i="10"/>
  <c r="R1448" i="10"/>
  <c r="P1448" i="10"/>
  <c r="BI1386" i="10"/>
  <c r="BH1386" i="10"/>
  <c r="BG1386" i="10"/>
  <c r="BE1386" i="10"/>
  <c r="T1386" i="10"/>
  <c r="R1386" i="10"/>
  <c r="P1386" i="10"/>
  <c r="BI1369" i="10"/>
  <c r="BH1369" i="10"/>
  <c r="BG1369" i="10"/>
  <c r="BE1369" i="10"/>
  <c r="T1369" i="10"/>
  <c r="R1369" i="10"/>
  <c r="P1369" i="10"/>
  <c r="BI1355" i="10"/>
  <c r="BH1355" i="10"/>
  <c r="BG1355" i="10"/>
  <c r="BE1355" i="10"/>
  <c r="T1355" i="10"/>
  <c r="R1355" i="10"/>
  <c r="P1355" i="10"/>
  <c r="BI1272" i="10"/>
  <c r="BH1272" i="10"/>
  <c r="BG1272" i="10"/>
  <c r="BE1272" i="10"/>
  <c r="T1272" i="10"/>
  <c r="R1272" i="10"/>
  <c r="P1272" i="10"/>
  <c r="BI1214" i="10"/>
  <c r="BH1214" i="10"/>
  <c r="BG1214" i="10"/>
  <c r="BE1214" i="10"/>
  <c r="T1214" i="10"/>
  <c r="R1214" i="10"/>
  <c r="P1214" i="10"/>
  <c r="BI1190" i="10"/>
  <c r="BH1190" i="10"/>
  <c r="BG1190" i="10"/>
  <c r="BE1190" i="10"/>
  <c r="T1190" i="10"/>
  <c r="R1190" i="10"/>
  <c r="P1190" i="10"/>
  <c r="BI1160" i="10"/>
  <c r="BH1160" i="10"/>
  <c r="BG1160" i="10"/>
  <c r="BE1160" i="10"/>
  <c r="T1160" i="10"/>
  <c r="R1160" i="10"/>
  <c r="P1160" i="10"/>
  <c r="BI1158" i="10"/>
  <c r="BH1158" i="10"/>
  <c r="BG1158" i="10"/>
  <c r="BE1158" i="10"/>
  <c r="T1158" i="10"/>
  <c r="R1158" i="10"/>
  <c r="P1158" i="10"/>
  <c r="BI1157" i="10"/>
  <c r="BH1157" i="10"/>
  <c r="BG1157" i="10"/>
  <c r="BE1157" i="10"/>
  <c r="T1157" i="10"/>
  <c r="R1157" i="10"/>
  <c r="P1157" i="10"/>
  <c r="BI1152" i="10"/>
  <c r="BH1152" i="10"/>
  <c r="BG1152" i="10"/>
  <c r="BE1152" i="10"/>
  <c r="T1152" i="10"/>
  <c r="R1152" i="10"/>
  <c r="P1152" i="10"/>
  <c r="BI1147" i="10"/>
  <c r="BH1147" i="10"/>
  <c r="BG1147" i="10"/>
  <c r="BE1147" i="10"/>
  <c r="T1147" i="10"/>
  <c r="R1147" i="10"/>
  <c r="P1147" i="10"/>
  <c r="BI1142" i="10"/>
  <c r="BH1142" i="10"/>
  <c r="BG1142" i="10"/>
  <c r="BE1142" i="10"/>
  <c r="T1142" i="10"/>
  <c r="R1142" i="10"/>
  <c r="P1142" i="10"/>
  <c r="BI1140" i="10"/>
  <c r="BH1140" i="10"/>
  <c r="BG1140" i="10"/>
  <c r="BE1140" i="10"/>
  <c r="T1140" i="10"/>
  <c r="R1140" i="10"/>
  <c r="P1140" i="10"/>
  <c r="BI1139" i="10"/>
  <c r="BH1139" i="10"/>
  <c r="BG1139" i="10"/>
  <c r="BE1139" i="10"/>
  <c r="T1139" i="10"/>
  <c r="R1139" i="10"/>
  <c r="P1139" i="10"/>
  <c r="BI1028" i="10"/>
  <c r="BH1028" i="10"/>
  <c r="BG1028" i="10"/>
  <c r="BE1028" i="10"/>
  <c r="T1028" i="10"/>
  <c r="R1028" i="10"/>
  <c r="P1028" i="10"/>
  <c r="BI1023" i="10"/>
  <c r="BH1023" i="10"/>
  <c r="BG1023" i="10"/>
  <c r="BE1023" i="10"/>
  <c r="T1023" i="10"/>
  <c r="R1023" i="10"/>
  <c r="P1023" i="10"/>
  <c r="BI1020" i="10"/>
  <c r="BH1020" i="10"/>
  <c r="BG1020" i="10"/>
  <c r="BE1020" i="10"/>
  <c r="T1020" i="10"/>
  <c r="T1019" i="10"/>
  <c r="R1020" i="10"/>
  <c r="R1019" i="10"/>
  <c r="P1020" i="10"/>
  <c r="P1019" i="10"/>
  <c r="BI1012" i="10"/>
  <c r="BH1012" i="10"/>
  <c r="BG1012" i="10"/>
  <c r="BE1012" i="10"/>
  <c r="T1012" i="10"/>
  <c r="T1011" i="10"/>
  <c r="R1012" i="10"/>
  <c r="R1011" i="10"/>
  <c r="P1012" i="10"/>
  <c r="P1011" i="10"/>
  <c r="BI1008" i="10"/>
  <c r="BH1008" i="10"/>
  <c r="BG1008" i="10"/>
  <c r="BE1008" i="10"/>
  <c r="T1008" i="10"/>
  <c r="R1008" i="10"/>
  <c r="P1008" i="10"/>
  <c r="BI995" i="10"/>
  <c r="BH995" i="10"/>
  <c r="BG995" i="10"/>
  <c r="BE995" i="10"/>
  <c r="T995" i="10"/>
  <c r="R995" i="10"/>
  <c r="P995" i="10"/>
  <c r="BI987" i="10"/>
  <c r="BH987" i="10"/>
  <c r="BG987" i="10"/>
  <c r="BE987" i="10"/>
  <c r="T987" i="10"/>
  <c r="R987" i="10"/>
  <c r="P987" i="10"/>
  <c r="BI681" i="10"/>
  <c r="BH681" i="10"/>
  <c r="BG681" i="10"/>
  <c r="BE681" i="10"/>
  <c r="T681" i="10"/>
  <c r="R681" i="10"/>
  <c r="P681" i="10"/>
  <c r="BI621" i="10"/>
  <c r="BH621" i="10"/>
  <c r="BG621" i="10"/>
  <c r="BE621" i="10"/>
  <c r="T621" i="10"/>
  <c r="R621" i="10"/>
  <c r="P621" i="10"/>
  <c r="BI561" i="10"/>
  <c r="BH561" i="10"/>
  <c r="BG561" i="10"/>
  <c r="BE561" i="10"/>
  <c r="T561" i="10"/>
  <c r="R561" i="10"/>
  <c r="P561" i="10"/>
  <c r="BI170" i="10"/>
  <c r="BH170" i="10"/>
  <c r="BG170" i="10"/>
  <c r="BE170" i="10"/>
  <c r="T170" i="10"/>
  <c r="R170" i="10"/>
  <c r="P170" i="10"/>
  <c r="BI157" i="10"/>
  <c r="BH157" i="10"/>
  <c r="BG157" i="10"/>
  <c r="BE157" i="10"/>
  <c r="T157" i="10"/>
  <c r="R157" i="10"/>
  <c r="P157" i="10"/>
  <c r="BI147" i="10"/>
  <c r="BH147" i="10"/>
  <c r="BG147" i="10"/>
  <c r="BE147" i="10"/>
  <c r="T147" i="10"/>
  <c r="R147" i="10"/>
  <c r="P147" i="10"/>
  <c r="BI141" i="10"/>
  <c r="BH141" i="10"/>
  <c r="BG141" i="10"/>
  <c r="BE141" i="10"/>
  <c r="T141" i="10"/>
  <c r="R141" i="10"/>
  <c r="P141" i="10"/>
  <c r="BI135" i="10"/>
  <c r="BH135" i="10"/>
  <c r="BG135" i="10"/>
  <c r="BE135" i="10"/>
  <c r="T135" i="10"/>
  <c r="R135" i="10"/>
  <c r="P135" i="10"/>
  <c r="J129" i="10"/>
  <c r="J128" i="10"/>
  <c r="F128" i="10"/>
  <c r="F126" i="10"/>
  <c r="E124" i="10"/>
  <c r="J94" i="10"/>
  <c r="J93" i="10"/>
  <c r="F93" i="10"/>
  <c r="F91" i="10"/>
  <c r="E89" i="10"/>
  <c r="J20" i="10"/>
  <c r="E20" i="10"/>
  <c r="F129" i="10"/>
  <c r="J19" i="10"/>
  <c r="J14" i="10"/>
  <c r="J126" i="10" s="1"/>
  <c r="E7" i="10"/>
  <c r="E120" i="10"/>
  <c r="J39" i="9"/>
  <c r="J38" i="9"/>
  <c r="AY104" i="1"/>
  <c r="J37" i="9"/>
  <c r="AX104" i="1"/>
  <c r="BI966" i="9"/>
  <c r="BH966" i="9"/>
  <c r="BG966" i="9"/>
  <c r="BE966" i="9"/>
  <c r="T966" i="9"/>
  <c r="R966" i="9"/>
  <c r="P966" i="9"/>
  <c r="BI951" i="9"/>
  <c r="BH951" i="9"/>
  <c r="BG951" i="9"/>
  <c r="BE951" i="9"/>
  <c r="T951" i="9"/>
  <c r="R951" i="9"/>
  <c r="P951" i="9"/>
  <c r="BI936" i="9"/>
  <c r="BH936" i="9"/>
  <c r="BG936" i="9"/>
  <c r="BE936" i="9"/>
  <c r="T936" i="9"/>
  <c r="R936" i="9"/>
  <c r="P936" i="9"/>
  <c r="BI928" i="9"/>
  <c r="BH928" i="9"/>
  <c r="BG928" i="9"/>
  <c r="BE928" i="9"/>
  <c r="T928" i="9"/>
  <c r="R928" i="9"/>
  <c r="P928" i="9"/>
  <c r="BI926" i="9"/>
  <c r="BH926" i="9"/>
  <c r="BG926" i="9"/>
  <c r="BE926" i="9"/>
  <c r="T926" i="9"/>
  <c r="R926" i="9"/>
  <c r="P926" i="9"/>
  <c r="BI925" i="9"/>
  <c r="BH925" i="9"/>
  <c r="BG925" i="9"/>
  <c r="BE925" i="9"/>
  <c r="T925" i="9"/>
  <c r="R925" i="9"/>
  <c r="P925" i="9"/>
  <c r="BI909" i="9"/>
  <c r="BH909" i="9"/>
  <c r="BG909" i="9"/>
  <c r="BE909" i="9"/>
  <c r="T909" i="9"/>
  <c r="R909" i="9"/>
  <c r="P909" i="9"/>
  <c r="BI899" i="9"/>
  <c r="BH899" i="9"/>
  <c r="BG899" i="9"/>
  <c r="BE899" i="9"/>
  <c r="T899" i="9"/>
  <c r="R899" i="9"/>
  <c r="P899" i="9"/>
  <c r="BI897" i="9"/>
  <c r="BH897" i="9"/>
  <c r="BG897" i="9"/>
  <c r="BE897" i="9"/>
  <c r="T897" i="9"/>
  <c r="R897" i="9"/>
  <c r="P897" i="9"/>
  <c r="BI896" i="9"/>
  <c r="BH896" i="9"/>
  <c r="BG896" i="9"/>
  <c r="BE896" i="9"/>
  <c r="T896" i="9"/>
  <c r="R896" i="9"/>
  <c r="P896" i="9"/>
  <c r="BI891" i="9"/>
  <c r="BH891" i="9"/>
  <c r="BG891" i="9"/>
  <c r="BE891" i="9"/>
  <c r="T891" i="9"/>
  <c r="R891" i="9"/>
  <c r="P891" i="9"/>
  <c r="BI886" i="9"/>
  <c r="BH886" i="9"/>
  <c r="BG886" i="9"/>
  <c r="BE886" i="9"/>
  <c r="T886" i="9"/>
  <c r="R886" i="9"/>
  <c r="P886" i="9"/>
  <c r="BI881" i="9"/>
  <c r="BH881" i="9"/>
  <c r="BG881" i="9"/>
  <c r="BE881" i="9"/>
  <c r="T881" i="9"/>
  <c r="R881" i="9"/>
  <c r="P881" i="9"/>
  <c r="BI876" i="9"/>
  <c r="BH876" i="9"/>
  <c r="BG876" i="9"/>
  <c r="BE876" i="9"/>
  <c r="T876" i="9"/>
  <c r="R876" i="9"/>
  <c r="P876" i="9"/>
  <c r="BI871" i="9"/>
  <c r="BH871" i="9"/>
  <c r="BG871" i="9"/>
  <c r="BE871" i="9"/>
  <c r="T871" i="9"/>
  <c r="R871" i="9"/>
  <c r="P871" i="9"/>
  <c r="BI869" i="9"/>
  <c r="BH869" i="9"/>
  <c r="BG869" i="9"/>
  <c r="BE869" i="9"/>
  <c r="T869" i="9"/>
  <c r="R869" i="9"/>
  <c r="P869" i="9"/>
  <c r="BI864" i="9"/>
  <c r="BH864" i="9"/>
  <c r="BG864" i="9"/>
  <c r="BE864" i="9"/>
  <c r="T864" i="9"/>
  <c r="R864" i="9"/>
  <c r="P864" i="9"/>
  <c r="BI858" i="9"/>
  <c r="BH858" i="9"/>
  <c r="BG858" i="9"/>
  <c r="BE858" i="9"/>
  <c r="T858" i="9"/>
  <c r="R858" i="9"/>
  <c r="P858" i="9"/>
  <c r="BI856" i="9"/>
  <c r="BH856" i="9"/>
  <c r="BG856" i="9"/>
  <c r="BE856" i="9"/>
  <c r="T856" i="9"/>
  <c r="R856" i="9"/>
  <c r="P856" i="9"/>
  <c r="BI852" i="9"/>
  <c r="BH852" i="9"/>
  <c r="BG852" i="9"/>
  <c r="BE852" i="9"/>
  <c r="T852" i="9"/>
  <c r="R852" i="9"/>
  <c r="P852" i="9"/>
  <c r="BI850" i="9"/>
  <c r="BH850" i="9"/>
  <c r="BG850" i="9"/>
  <c r="BE850" i="9"/>
  <c r="T850" i="9"/>
  <c r="R850" i="9"/>
  <c r="P850" i="9"/>
  <c r="BI849" i="9"/>
  <c r="BH849" i="9"/>
  <c r="BG849" i="9"/>
  <c r="BE849" i="9"/>
  <c r="T849" i="9"/>
  <c r="R849" i="9"/>
  <c r="P849" i="9"/>
  <c r="BI846" i="9"/>
  <c r="BH846" i="9"/>
  <c r="BG846" i="9"/>
  <c r="BE846" i="9"/>
  <c r="T846" i="9"/>
  <c r="R846" i="9"/>
  <c r="P846" i="9"/>
  <c r="BI839" i="9"/>
  <c r="BH839" i="9"/>
  <c r="BG839" i="9"/>
  <c r="BE839" i="9"/>
  <c r="T839" i="9"/>
  <c r="R839" i="9"/>
  <c r="P839" i="9"/>
  <c r="BI837" i="9"/>
  <c r="BH837" i="9"/>
  <c r="BG837" i="9"/>
  <c r="BE837" i="9"/>
  <c r="T837" i="9"/>
  <c r="R837" i="9"/>
  <c r="P837" i="9"/>
  <c r="BI830" i="9"/>
  <c r="BH830" i="9"/>
  <c r="BG830" i="9"/>
  <c r="BE830" i="9"/>
  <c r="T830" i="9"/>
  <c r="R830" i="9"/>
  <c r="P830" i="9"/>
  <c r="BI826" i="9"/>
  <c r="BH826" i="9"/>
  <c r="BG826" i="9"/>
  <c r="BE826" i="9"/>
  <c r="T826" i="9"/>
  <c r="R826" i="9"/>
  <c r="P826" i="9"/>
  <c r="BI819" i="9"/>
  <c r="BH819" i="9"/>
  <c r="BG819" i="9"/>
  <c r="BE819" i="9"/>
  <c r="T819" i="9"/>
  <c r="R819" i="9"/>
  <c r="P819" i="9"/>
  <c r="BI812" i="9"/>
  <c r="BH812" i="9"/>
  <c r="BG812" i="9"/>
  <c r="BE812" i="9"/>
  <c r="T812" i="9"/>
  <c r="R812" i="9"/>
  <c r="P812" i="9"/>
  <c r="BI803" i="9"/>
  <c r="BH803" i="9"/>
  <c r="BG803" i="9"/>
  <c r="BE803" i="9"/>
  <c r="T803" i="9"/>
  <c r="R803" i="9"/>
  <c r="P803" i="9"/>
  <c r="BI795" i="9"/>
  <c r="BH795" i="9"/>
  <c r="BG795" i="9"/>
  <c r="BE795" i="9"/>
  <c r="T795" i="9"/>
  <c r="R795" i="9"/>
  <c r="P795" i="9"/>
  <c r="BI790" i="9"/>
  <c r="BH790" i="9"/>
  <c r="BG790" i="9"/>
  <c r="BE790" i="9"/>
  <c r="T790" i="9"/>
  <c r="R790" i="9"/>
  <c r="P790" i="9"/>
  <c r="BI785" i="9"/>
  <c r="BH785" i="9"/>
  <c r="BG785" i="9"/>
  <c r="BE785" i="9"/>
  <c r="T785" i="9"/>
  <c r="R785" i="9"/>
  <c r="P785" i="9"/>
  <c r="BI778" i="9"/>
  <c r="BH778" i="9"/>
  <c r="BG778" i="9"/>
  <c r="BE778" i="9"/>
  <c r="T778" i="9"/>
  <c r="R778" i="9"/>
  <c r="P778" i="9"/>
  <c r="BI777" i="9"/>
  <c r="BH777" i="9"/>
  <c r="BG777" i="9"/>
  <c r="BE777" i="9"/>
  <c r="T777" i="9"/>
  <c r="R777" i="9"/>
  <c r="P777" i="9"/>
  <c r="BI771" i="9"/>
  <c r="BH771" i="9"/>
  <c r="BG771" i="9"/>
  <c r="BE771" i="9"/>
  <c r="T771" i="9"/>
  <c r="R771" i="9"/>
  <c r="P771" i="9"/>
  <c r="BI769" i="9"/>
  <c r="BH769" i="9"/>
  <c r="BG769" i="9"/>
  <c r="BE769" i="9"/>
  <c r="T769" i="9"/>
  <c r="R769" i="9"/>
  <c r="P769" i="9"/>
  <c r="BI768" i="9"/>
  <c r="BH768" i="9"/>
  <c r="BG768" i="9"/>
  <c r="BE768" i="9"/>
  <c r="T768" i="9"/>
  <c r="R768" i="9"/>
  <c r="P768" i="9"/>
  <c r="BI760" i="9"/>
  <c r="BH760" i="9"/>
  <c r="BG760" i="9"/>
  <c r="BE760" i="9"/>
  <c r="T760" i="9"/>
  <c r="R760" i="9"/>
  <c r="P760" i="9"/>
  <c r="BI754" i="9"/>
  <c r="BH754" i="9"/>
  <c r="BG754" i="9"/>
  <c r="BE754" i="9"/>
  <c r="T754" i="9"/>
  <c r="R754" i="9"/>
  <c r="P754" i="9"/>
  <c r="BI746" i="9"/>
  <c r="BH746" i="9"/>
  <c r="BG746" i="9"/>
  <c r="BE746" i="9"/>
  <c r="T746" i="9"/>
  <c r="R746" i="9"/>
  <c r="P746" i="9"/>
  <c r="BI740" i="9"/>
  <c r="BH740" i="9"/>
  <c r="BG740" i="9"/>
  <c r="BE740" i="9"/>
  <c r="T740" i="9"/>
  <c r="R740" i="9"/>
  <c r="P740" i="9"/>
  <c r="BI732" i="9"/>
  <c r="BH732" i="9"/>
  <c r="BG732" i="9"/>
  <c r="BE732" i="9"/>
  <c r="T732" i="9"/>
  <c r="R732" i="9"/>
  <c r="P732" i="9"/>
  <c r="BI726" i="9"/>
  <c r="BH726" i="9"/>
  <c r="BG726" i="9"/>
  <c r="BE726" i="9"/>
  <c r="T726" i="9"/>
  <c r="R726" i="9"/>
  <c r="P726" i="9"/>
  <c r="BI718" i="9"/>
  <c r="BH718" i="9"/>
  <c r="BG718" i="9"/>
  <c r="BE718" i="9"/>
  <c r="T718" i="9"/>
  <c r="R718" i="9"/>
  <c r="P718" i="9"/>
  <c r="BI712" i="9"/>
  <c r="BH712" i="9"/>
  <c r="BG712" i="9"/>
  <c r="BE712" i="9"/>
  <c r="T712" i="9"/>
  <c r="R712" i="9"/>
  <c r="P712" i="9"/>
  <c r="BI704" i="9"/>
  <c r="BH704" i="9"/>
  <c r="BG704" i="9"/>
  <c r="BE704" i="9"/>
  <c r="T704" i="9"/>
  <c r="R704" i="9"/>
  <c r="P704" i="9"/>
  <c r="BI698" i="9"/>
  <c r="BH698" i="9"/>
  <c r="BG698" i="9"/>
  <c r="BE698" i="9"/>
  <c r="T698" i="9"/>
  <c r="R698" i="9"/>
  <c r="P698" i="9"/>
  <c r="BI690" i="9"/>
  <c r="BH690" i="9"/>
  <c r="BG690" i="9"/>
  <c r="BE690" i="9"/>
  <c r="T690" i="9"/>
  <c r="R690" i="9"/>
  <c r="P690" i="9"/>
  <c r="BI684" i="9"/>
  <c r="BH684" i="9"/>
  <c r="BG684" i="9"/>
  <c r="BE684" i="9"/>
  <c r="T684" i="9"/>
  <c r="R684" i="9"/>
  <c r="P684" i="9"/>
  <c r="BI682" i="9"/>
  <c r="BH682" i="9"/>
  <c r="BG682" i="9"/>
  <c r="BE682" i="9"/>
  <c r="T682" i="9"/>
  <c r="R682" i="9"/>
  <c r="P682" i="9"/>
  <c r="BI681" i="9"/>
  <c r="BH681" i="9"/>
  <c r="BG681" i="9"/>
  <c r="BE681" i="9"/>
  <c r="T681" i="9"/>
  <c r="R681" i="9"/>
  <c r="P681" i="9"/>
  <c r="BI666" i="9"/>
  <c r="BH666" i="9"/>
  <c r="BG666" i="9"/>
  <c r="BE666" i="9"/>
  <c r="T666" i="9"/>
  <c r="R666" i="9"/>
  <c r="P666" i="9"/>
  <c r="BI660" i="9"/>
  <c r="BH660" i="9"/>
  <c r="BG660" i="9"/>
  <c r="BE660" i="9"/>
  <c r="T660" i="9"/>
  <c r="R660" i="9"/>
  <c r="P660" i="9"/>
  <c r="BI645" i="9"/>
  <c r="BH645" i="9"/>
  <c r="BG645" i="9"/>
  <c r="BE645" i="9"/>
  <c r="T645" i="9"/>
  <c r="R645" i="9"/>
  <c r="P645" i="9"/>
  <c r="BI639" i="9"/>
  <c r="BH639" i="9"/>
  <c r="BG639" i="9"/>
  <c r="BE639" i="9"/>
  <c r="T639" i="9"/>
  <c r="R639" i="9"/>
  <c r="P639" i="9"/>
  <c r="BI626" i="9"/>
  <c r="BH626" i="9"/>
  <c r="BG626" i="9"/>
  <c r="BE626" i="9"/>
  <c r="T626" i="9"/>
  <c r="R626" i="9"/>
  <c r="P626" i="9"/>
  <c r="BI619" i="9"/>
  <c r="BH619" i="9"/>
  <c r="BG619" i="9"/>
  <c r="BE619" i="9"/>
  <c r="T619" i="9"/>
  <c r="R619" i="9"/>
  <c r="P619" i="9"/>
  <c r="BI604" i="9"/>
  <c r="BH604" i="9"/>
  <c r="BG604" i="9"/>
  <c r="BE604" i="9"/>
  <c r="T604" i="9"/>
  <c r="R604" i="9"/>
  <c r="P604" i="9"/>
  <c r="BI599" i="9"/>
  <c r="BH599" i="9"/>
  <c r="BG599" i="9"/>
  <c r="BE599" i="9"/>
  <c r="T599" i="9"/>
  <c r="R599" i="9"/>
  <c r="P599" i="9"/>
  <c r="BI580" i="9"/>
  <c r="BH580" i="9"/>
  <c r="BG580" i="9"/>
  <c r="BE580" i="9"/>
  <c r="T580" i="9"/>
  <c r="R580" i="9"/>
  <c r="P580" i="9"/>
  <c r="BI574" i="9"/>
  <c r="BH574" i="9"/>
  <c r="BG574" i="9"/>
  <c r="BE574" i="9"/>
  <c r="T574" i="9"/>
  <c r="R574" i="9"/>
  <c r="P574" i="9"/>
  <c r="BI572" i="9"/>
  <c r="BH572" i="9"/>
  <c r="BG572" i="9"/>
  <c r="BE572" i="9"/>
  <c r="T572" i="9"/>
  <c r="R572" i="9"/>
  <c r="P572" i="9"/>
  <c r="BI571" i="9"/>
  <c r="BH571" i="9"/>
  <c r="BG571" i="9"/>
  <c r="BE571" i="9"/>
  <c r="T571" i="9"/>
  <c r="R571" i="9"/>
  <c r="P571" i="9"/>
  <c r="BI564" i="9"/>
  <c r="BH564" i="9"/>
  <c r="BG564" i="9"/>
  <c r="BE564" i="9"/>
  <c r="T564" i="9"/>
  <c r="R564" i="9"/>
  <c r="P564" i="9"/>
  <c r="BI559" i="9"/>
  <c r="BH559" i="9"/>
  <c r="BG559" i="9"/>
  <c r="BE559" i="9"/>
  <c r="T559" i="9"/>
  <c r="R559" i="9"/>
  <c r="P559" i="9"/>
  <c r="BI549" i="9"/>
  <c r="BH549" i="9"/>
  <c r="BG549" i="9"/>
  <c r="BE549" i="9"/>
  <c r="T549" i="9"/>
  <c r="R549" i="9"/>
  <c r="P549" i="9"/>
  <c r="BI542" i="9"/>
  <c r="BH542" i="9"/>
  <c r="BG542" i="9"/>
  <c r="BE542" i="9"/>
  <c r="T542" i="9"/>
  <c r="R542" i="9"/>
  <c r="P542" i="9"/>
  <c r="BI535" i="9"/>
  <c r="BH535" i="9"/>
  <c r="BG535" i="9"/>
  <c r="BE535" i="9"/>
  <c r="T535" i="9"/>
  <c r="R535" i="9"/>
  <c r="P535" i="9"/>
  <c r="BI528" i="9"/>
  <c r="BH528" i="9"/>
  <c r="BG528" i="9"/>
  <c r="BE528" i="9"/>
  <c r="T528" i="9"/>
  <c r="R528" i="9"/>
  <c r="P528" i="9"/>
  <c r="BI521" i="9"/>
  <c r="BH521" i="9"/>
  <c r="BG521" i="9"/>
  <c r="BE521" i="9"/>
  <c r="T521" i="9"/>
  <c r="R521" i="9"/>
  <c r="P521" i="9"/>
  <c r="BI514" i="9"/>
  <c r="BH514" i="9"/>
  <c r="BG514" i="9"/>
  <c r="BE514" i="9"/>
  <c r="T514" i="9"/>
  <c r="R514" i="9"/>
  <c r="P514" i="9"/>
  <c r="BI507" i="9"/>
  <c r="BH507" i="9"/>
  <c r="BG507" i="9"/>
  <c r="BE507" i="9"/>
  <c r="T507" i="9"/>
  <c r="R507" i="9"/>
  <c r="P507" i="9"/>
  <c r="BI500" i="9"/>
  <c r="BH500" i="9"/>
  <c r="BG500" i="9"/>
  <c r="BE500" i="9"/>
  <c r="T500" i="9"/>
  <c r="R500" i="9"/>
  <c r="P500" i="9"/>
  <c r="BI493" i="9"/>
  <c r="BH493" i="9"/>
  <c r="BG493" i="9"/>
  <c r="BE493" i="9"/>
  <c r="T493" i="9"/>
  <c r="R493" i="9"/>
  <c r="P493" i="9"/>
  <c r="BI486" i="9"/>
  <c r="BH486" i="9"/>
  <c r="BG486" i="9"/>
  <c r="BE486" i="9"/>
  <c r="T486" i="9"/>
  <c r="R486" i="9"/>
  <c r="P486" i="9"/>
  <c r="BI479" i="9"/>
  <c r="BH479" i="9"/>
  <c r="BG479" i="9"/>
  <c r="BE479" i="9"/>
  <c r="T479" i="9"/>
  <c r="R479" i="9"/>
  <c r="P479" i="9"/>
  <c r="BI472" i="9"/>
  <c r="BH472" i="9"/>
  <c r="BG472" i="9"/>
  <c r="BE472" i="9"/>
  <c r="T472" i="9"/>
  <c r="R472" i="9"/>
  <c r="P472" i="9"/>
  <c r="BI465" i="9"/>
  <c r="BH465" i="9"/>
  <c r="BG465" i="9"/>
  <c r="BE465" i="9"/>
  <c r="T465" i="9"/>
  <c r="R465" i="9"/>
  <c r="P465" i="9"/>
  <c r="BI433" i="9"/>
  <c r="BH433" i="9"/>
  <c r="BG433" i="9"/>
  <c r="BE433" i="9"/>
  <c r="T433" i="9"/>
  <c r="R433" i="9"/>
  <c r="P433" i="9"/>
  <c r="BI427" i="9"/>
  <c r="BH427" i="9"/>
  <c r="BG427" i="9"/>
  <c r="BE427" i="9"/>
  <c r="T427" i="9"/>
  <c r="R427" i="9"/>
  <c r="P427" i="9"/>
  <c r="BI421" i="9"/>
  <c r="BH421" i="9"/>
  <c r="BG421" i="9"/>
  <c r="BE421" i="9"/>
  <c r="T421" i="9"/>
  <c r="R421" i="9"/>
  <c r="P421" i="9"/>
  <c r="BI415" i="9"/>
  <c r="BH415" i="9"/>
  <c r="BG415" i="9"/>
  <c r="BE415" i="9"/>
  <c r="T415" i="9"/>
  <c r="R415" i="9"/>
  <c r="P415" i="9"/>
  <c r="BI409" i="9"/>
  <c r="BH409" i="9"/>
  <c r="BG409" i="9"/>
  <c r="BE409" i="9"/>
  <c r="T409" i="9"/>
  <c r="R409" i="9"/>
  <c r="P409" i="9"/>
  <c r="BI403" i="9"/>
  <c r="BH403" i="9"/>
  <c r="BG403" i="9"/>
  <c r="BE403" i="9"/>
  <c r="T403" i="9"/>
  <c r="R403" i="9"/>
  <c r="P403" i="9"/>
  <c r="BI397" i="9"/>
  <c r="BH397" i="9"/>
  <c r="BG397" i="9"/>
  <c r="BE397" i="9"/>
  <c r="T397" i="9"/>
  <c r="R397" i="9"/>
  <c r="P397" i="9"/>
  <c r="BI395" i="9"/>
  <c r="BH395" i="9"/>
  <c r="BG395" i="9"/>
  <c r="BE395" i="9"/>
  <c r="T395" i="9"/>
  <c r="R395" i="9"/>
  <c r="P395" i="9"/>
  <c r="BI370" i="9"/>
  <c r="BH370" i="9"/>
  <c r="BG370" i="9"/>
  <c r="BE370" i="9"/>
  <c r="T370" i="9"/>
  <c r="R370" i="9"/>
  <c r="P370" i="9"/>
  <c r="BI368" i="9"/>
  <c r="BH368" i="9"/>
  <c r="BG368" i="9"/>
  <c r="BE368" i="9"/>
  <c r="T368" i="9"/>
  <c r="R368" i="9"/>
  <c r="P368" i="9"/>
  <c r="BI367" i="9"/>
  <c r="BH367" i="9"/>
  <c r="BG367" i="9"/>
  <c r="BE367" i="9"/>
  <c r="T367" i="9"/>
  <c r="R367" i="9"/>
  <c r="P367" i="9"/>
  <c r="BI361" i="9"/>
  <c r="BH361" i="9"/>
  <c r="BG361" i="9"/>
  <c r="BE361" i="9"/>
  <c r="T361" i="9"/>
  <c r="R361" i="9"/>
  <c r="P361" i="9"/>
  <c r="BI355" i="9"/>
  <c r="BH355" i="9"/>
  <c r="BG355" i="9"/>
  <c r="BE355" i="9"/>
  <c r="T355" i="9"/>
  <c r="R355" i="9"/>
  <c r="P355" i="9"/>
  <c r="BI353" i="9"/>
  <c r="BH353" i="9"/>
  <c r="BG353" i="9"/>
  <c r="BE353" i="9"/>
  <c r="T353" i="9"/>
  <c r="R353" i="9"/>
  <c r="P353" i="9"/>
  <c r="BI352" i="9"/>
  <c r="BH352" i="9"/>
  <c r="BG352" i="9"/>
  <c r="BE352" i="9"/>
  <c r="T352" i="9"/>
  <c r="R352" i="9"/>
  <c r="P352" i="9"/>
  <c r="BI341" i="9"/>
  <c r="BH341" i="9"/>
  <c r="BG341" i="9"/>
  <c r="BE341" i="9"/>
  <c r="T341" i="9"/>
  <c r="R341" i="9"/>
  <c r="P341" i="9"/>
  <c r="BI338" i="9"/>
  <c r="BH338" i="9"/>
  <c r="BG338" i="9"/>
  <c r="BE338" i="9"/>
  <c r="T338" i="9"/>
  <c r="T337" i="9"/>
  <c r="R338" i="9"/>
  <c r="R337" i="9" s="1"/>
  <c r="P338" i="9"/>
  <c r="P337" i="9"/>
  <c r="BI330" i="9"/>
  <c r="BH330" i="9"/>
  <c r="BG330" i="9"/>
  <c r="BE330" i="9"/>
  <c r="T330" i="9"/>
  <c r="T329" i="9" s="1"/>
  <c r="R330" i="9"/>
  <c r="R329" i="9"/>
  <c r="P330" i="9"/>
  <c r="P329" i="9" s="1"/>
  <c r="BI326" i="9"/>
  <c r="BH326" i="9"/>
  <c r="BG326" i="9"/>
  <c r="BE326" i="9"/>
  <c r="T326" i="9"/>
  <c r="R326" i="9"/>
  <c r="P326" i="9"/>
  <c r="BI323" i="9"/>
  <c r="BH323" i="9"/>
  <c r="BG323" i="9"/>
  <c r="BE323" i="9"/>
  <c r="T323" i="9"/>
  <c r="R323" i="9"/>
  <c r="P323" i="9"/>
  <c r="BI317" i="9"/>
  <c r="BH317" i="9"/>
  <c r="BG317" i="9"/>
  <c r="BE317" i="9"/>
  <c r="T317" i="9"/>
  <c r="R317" i="9"/>
  <c r="P317" i="9"/>
  <c r="BI312" i="9"/>
  <c r="BH312" i="9"/>
  <c r="BG312" i="9"/>
  <c r="BE312" i="9"/>
  <c r="T312" i="9"/>
  <c r="R312" i="9"/>
  <c r="P312" i="9"/>
  <c r="BI307" i="9"/>
  <c r="BH307" i="9"/>
  <c r="BG307" i="9"/>
  <c r="BE307" i="9"/>
  <c r="T307" i="9"/>
  <c r="R307" i="9"/>
  <c r="P307" i="9"/>
  <c r="BI302" i="9"/>
  <c r="BH302" i="9"/>
  <c r="BG302" i="9"/>
  <c r="BE302" i="9"/>
  <c r="T302" i="9"/>
  <c r="R302" i="9"/>
  <c r="P302" i="9"/>
  <c r="BI297" i="9"/>
  <c r="BH297" i="9"/>
  <c r="BG297" i="9"/>
  <c r="BE297" i="9"/>
  <c r="T297" i="9"/>
  <c r="R297" i="9"/>
  <c r="P297" i="9"/>
  <c r="BI292" i="9"/>
  <c r="BH292" i="9"/>
  <c r="BG292" i="9"/>
  <c r="BE292" i="9"/>
  <c r="T292" i="9"/>
  <c r="R292" i="9"/>
  <c r="P292" i="9"/>
  <c r="BI287" i="9"/>
  <c r="BH287" i="9"/>
  <c r="BG287" i="9"/>
  <c r="BE287" i="9"/>
  <c r="T287" i="9"/>
  <c r="R287" i="9"/>
  <c r="P287" i="9"/>
  <c r="BI282" i="9"/>
  <c r="BH282" i="9"/>
  <c r="BG282" i="9"/>
  <c r="BE282" i="9"/>
  <c r="T282" i="9"/>
  <c r="R282" i="9"/>
  <c r="P282" i="9"/>
  <c r="BI277" i="9"/>
  <c r="BH277" i="9"/>
  <c r="BG277" i="9"/>
  <c r="BE277" i="9"/>
  <c r="T277" i="9"/>
  <c r="R277" i="9"/>
  <c r="P277" i="9"/>
  <c r="BI272" i="9"/>
  <c r="BH272" i="9"/>
  <c r="BG272" i="9"/>
  <c r="BE272" i="9"/>
  <c r="T272" i="9"/>
  <c r="R272" i="9"/>
  <c r="P272" i="9"/>
  <c r="BI237" i="9"/>
  <c r="BH237" i="9"/>
  <c r="BG237" i="9"/>
  <c r="BE237" i="9"/>
  <c r="T237" i="9"/>
  <c r="R237" i="9"/>
  <c r="P237" i="9"/>
  <c r="BI235" i="9"/>
  <c r="BH235" i="9"/>
  <c r="BG235" i="9"/>
  <c r="BE235" i="9"/>
  <c r="T235" i="9"/>
  <c r="R235" i="9"/>
  <c r="P235" i="9"/>
  <c r="BI232" i="9"/>
  <c r="BH232" i="9"/>
  <c r="BG232" i="9"/>
  <c r="BE232" i="9"/>
  <c r="T232" i="9"/>
  <c r="R232" i="9"/>
  <c r="P232" i="9"/>
  <c r="BI231" i="9"/>
  <c r="BH231" i="9"/>
  <c r="BG231" i="9"/>
  <c r="BE231" i="9"/>
  <c r="T231" i="9"/>
  <c r="R231" i="9"/>
  <c r="P231" i="9"/>
  <c r="BI216" i="9"/>
  <c r="BH216" i="9"/>
  <c r="BG216" i="9"/>
  <c r="BE216" i="9"/>
  <c r="T216" i="9"/>
  <c r="R216" i="9"/>
  <c r="P216" i="9"/>
  <c r="BI201" i="9"/>
  <c r="BH201" i="9"/>
  <c r="BG201" i="9"/>
  <c r="BE201" i="9"/>
  <c r="T201" i="9"/>
  <c r="R201" i="9"/>
  <c r="P201" i="9"/>
  <c r="BI181" i="9"/>
  <c r="BH181" i="9"/>
  <c r="BG181" i="9"/>
  <c r="BE181" i="9"/>
  <c r="T181" i="9"/>
  <c r="R181" i="9"/>
  <c r="P181" i="9"/>
  <c r="BI176" i="9"/>
  <c r="BH176" i="9"/>
  <c r="BG176" i="9"/>
  <c r="BE176" i="9"/>
  <c r="T176" i="9"/>
  <c r="R176" i="9"/>
  <c r="P176" i="9"/>
  <c r="BI172" i="9"/>
  <c r="BH172" i="9"/>
  <c r="BG172" i="9"/>
  <c r="BE172" i="9"/>
  <c r="T172" i="9"/>
  <c r="R172" i="9"/>
  <c r="P172" i="9"/>
  <c r="BI167" i="9"/>
  <c r="BH167" i="9"/>
  <c r="BG167" i="9"/>
  <c r="BE167" i="9"/>
  <c r="T167" i="9"/>
  <c r="R167" i="9"/>
  <c r="P167" i="9"/>
  <c r="BI163" i="9"/>
  <c r="BH163" i="9"/>
  <c r="BG163" i="9"/>
  <c r="BE163" i="9"/>
  <c r="T163" i="9"/>
  <c r="R163" i="9"/>
  <c r="P163" i="9"/>
  <c r="BI143" i="9"/>
  <c r="BH143" i="9"/>
  <c r="BG143" i="9"/>
  <c r="BE143" i="9"/>
  <c r="T143" i="9"/>
  <c r="R143" i="9"/>
  <c r="P143" i="9"/>
  <c r="BI140" i="9"/>
  <c r="BH140" i="9"/>
  <c r="BG140" i="9"/>
  <c r="BE140" i="9"/>
  <c r="T140" i="9"/>
  <c r="R140" i="9"/>
  <c r="P140" i="9"/>
  <c r="J134" i="9"/>
  <c r="J133" i="9"/>
  <c r="F133" i="9"/>
  <c r="F131" i="9"/>
  <c r="E129" i="9"/>
  <c r="J94" i="9"/>
  <c r="J93" i="9"/>
  <c r="F93" i="9"/>
  <c r="F91" i="9"/>
  <c r="E89" i="9"/>
  <c r="J20" i="9"/>
  <c r="E20" i="9"/>
  <c r="F94" i="9" s="1"/>
  <c r="J19" i="9"/>
  <c r="J14" i="9"/>
  <c r="J131" i="9"/>
  <c r="E7" i="9"/>
  <c r="E125" i="9" s="1"/>
  <c r="R1560" i="8"/>
  <c r="J39" i="8"/>
  <c r="J38" i="8"/>
  <c r="AY103" i="1" s="1"/>
  <c r="J37" i="8"/>
  <c r="AX103" i="1"/>
  <c r="BI1611" i="8"/>
  <c r="BH1611" i="8"/>
  <c r="BG1611" i="8"/>
  <c r="BE1611" i="8"/>
  <c r="T1611" i="8"/>
  <c r="R1611" i="8"/>
  <c r="P1611" i="8"/>
  <c r="BI1587" i="8"/>
  <c r="BH1587" i="8"/>
  <c r="BG1587" i="8"/>
  <c r="BE1587" i="8"/>
  <c r="T1587" i="8"/>
  <c r="R1587" i="8"/>
  <c r="P1587" i="8"/>
  <c r="BI1581" i="8"/>
  <c r="BH1581" i="8"/>
  <c r="BG1581" i="8"/>
  <c r="BE1581" i="8"/>
  <c r="T1581" i="8"/>
  <c r="R1581" i="8"/>
  <c r="P1581" i="8"/>
  <c r="BI1575" i="8"/>
  <c r="BH1575" i="8"/>
  <c r="BG1575" i="8"/>
  <c r="BE1575" i="8"/>
  <c r="T1575" i="8"/>
  <c r="R1575" i="8"/>
  <c r="P1575" i="8"/>
  <c r="BI1561" i="8"/>
  <c r="BH1561" i="8"/>
  <c r="BG1561" i="8"/>
  <c r="BE1561" i="8"/>
  <c r="T1561" i="8"/>
  <c r="T1560" i="8" s="1"/>
  <c r="R1561" i="8"/>
  <c r="P1561" i="8"/>
  <c r="P1560" i="8" s="1"/>
  <c r="BI1559" i="8"/>
  <c r="BH1559" i="8"/>
  <c r="BG1559" i="8"/>
  <c r="BE1559" i="8"/>
  <c r="T1559" i="8"/>
  <c r="R1559" i="8"/>
  <c r="P1559" i="8"/>
  <c r="BI1549" i="8"/>
  <c r="BH1549" i="8"/>
  <c r="BG1549" i="8"/>
  <c r="BE1549" i="8"/>
  <c r="T1549" i="8"/>
  <c r="R1549" i="8"/>
  <c r="P1549" i="8"/>
  <c r="BI1536" i="8"/>
  <c r="BH1536" i="8"/>
  <c r="BG1536" i="8"/>
  <c r="BE1536" i="8"/>
  <c r="T1536" i="8"/>
  <c r="R1536" i="8"/>
  <c r="P1536" i="8"/>
  <c r="BI1446" i="8"/>
  <c r="BH1446" i="8"/>
  <c r="BG1446" i="8"/>
  <c r="BE1446" i="8"/>
  <c r="T1446" i="8"/>
  <c r="R1446" i="8"/>
  <c r="P1446" i="8"/>
  <c r="BI1444" i="8"/>
  <c r="BH1444" i="8"/>
  <c r="BG1444" i="8"/>
  <c r="BE1444" i="8"/>
  <c r="T1444" i="8"/>
  <c r="R1444" i="8"/>
  <c r="P1444" i="8"/>
  <c r="BI1438" i="8"/>
  <c r="BH1438" i="8"/>
  <c r="BG1438" i="8"/>
  <c r="BE1438" i="8"/>
  <c r="T1438" i="8"/>
  <c r="R1438" i="8"/>
  <c r="P1438" i="8"/>
  <c r="BI1434" i="8"/>
  <c r="BH1434" i="8"/>
  <c r="BG1434" i="8"/>
  <c r="BE1434" i="8"/>
  <c r="T1434" i="8"/>
  <c r="R1434" i="8"/>
  <c r="P1434" i="8"/>
  <c r="BI1430" i="8"/>
  <c r="BH1430" i="8"/>
  <c r="BG1430" i="8"/>
  <c r="BE1430" i="8"/>
  <c r="T1430" i="8"/>
  <c r="R1430" i="8"/>
  <c r="P1430" i="8"/>
  <c r="BI1423" i="8"/>
  <c r="BH1423" i="8"/>
  <c r="BG1423" i="8"/>
  <c r="BE1423" i="8"/>
  <c r="T1423" i="8"/>
  <c r="R1423" i="8"/>
  <c r="P1423" i="8"/>
  <c r="BI1417" i="8"/>
  <c r="BH1417" i="8"/>
  <c r="BG1417" i="8"/>
  <c r="BE1417" i="8"/>
  <c r="T1417" i="8"/>
  <c r="R1417" i="8"/>
  <c r="P1417" i="8"/>
  <c r="BI1413" i="8"/>
  <c r="BH1413" i="8"/>
  <c r="BG1413" i="8"/>
  <c r="BE1413" i="8"/>
  <c r="T1413" i="8"/>
  <c r="R1413" i="8"/>
  <c r="P1413" i="8"/>
  <c r="BI1407" i="8"/>
  <c r="BH1407" i="8"/>
  <c r="BG1407" i="8"/>
  <c r="BE1407" i="8"/>
  <c r="T1407" i="8"/>
  <c r="R1407" i="8"/>
  <c r="P1407" i="8"/>
  <c r="BI1401" i="8"/>
  <c r="BH1401" i="8"/>
  <c r="BG1401" i="8"/>
  <c r="BE1401" i="8"/>
  <c r="T1401" i="8"/>
  <c r="R1401" i="8"/>
  <c r="P1401" i="8"/>
  <c r="BI1395" i="8"/>
  <c r="BH1395" i="8"/>
  <c r="BG1395" i="8"/>
  <c r="BE1395" i="8"/>
  <c r="T1395" i="8"/>
  <c r="R1395" i="8"/>
  <c r="P1395" i="8"/>
  <c r="BI1393" i="8"/>
  <c r="BH1393" i="8"/>
  <c r="BG1393" i="8"/>
  <c r="BE1393" i="8"/>
  <c r="T1393" i="8"/>
  <c r="R1393" i="8"/>
  <c r="P1393" i="8"/>
  <c r="BI1389" i="8"/>
  <c r="BH1389" i="8"/>
  <c r="BG1389" i="8"/>
  <c r="BE1389" i="8"/>
  <c r="T1389" i="8"/>
  <c r="R1389" i="8"/>
  <c r="P1389" i="8"/>
  <c r="BI1385" i="8"/>
  <c r="BH1385" i="8"/>
  <c r="BG1385" i="8"/>
  <c r="BE1385" i="8"/>
  <c r="T1385" i="8"/>
  <c r="R1385" i="8"/>
  <c r="P1385" i="8"/>
  <c r="BI1376" i="8"/>
  <c r="BH1376" i="8"/>
  <c r="BG1376" i="8"/>
  <c r="BE1376" i="8"/>
  <c r="T1376" i="8"/>
  <c r="R1376" i="8"/>
  <c r="P1376" i="8"/>
  <c r="BI1374" i="8"/>
  <c r="BH1374" i="8"/>
  <c r="BG1374" i="8"/>
  <c r="BE1374" i="8"/>
  <c r="T1374" i="8"/>
  <c r="R1374" i="8"/>
  <c r="P1374" i="8"/>
  <c r="BI1372" i="8"/>
  <c r="BH1372" i="8"/>
  <c r="BG1372" i="8"/>
  <c r="BE1372" i="8"/>
  <c r="T1372" i="8"/>
  <c r="R1372" i="8"/>
  <c r="P1372" i="8"/>
  <c r="BI1370" i="8"/>
  <c r="BH1370" i="8"/>
  <c r="BG1370" i="8"/>
  <c r="BE1370" i="8"/>
  <c r="T1370" i="8"/>
  <c r="R1370" i="8"/>
  <c r="P1370" i="8"/>
  <c r="BI1368" i="8"/>
  <c r="BH1368" i="8"/>
  <c r="BG1368" i="8"/>
  <c r="BE1368" i="8"/>
  <c r="T1368" i="8"/>
  <c r="R1368" i="8"/>
  <c r="P1368" i="8"/>
  <c r="P1354" i="8"/>
  <c r="BI1355" i="8"/>
  <c r="BH1355" i="8"/>
  <c r="BG1355" i="8"/>
  <c r="BE1355" i="8"/>
  <c r="T1355" i="8"/>
  <c r="T1354" i="8" s="1"/>
  <c r="R1355" i="8"/>
  <c r="R1354" i="8" s="1"/>
  <c r="P1355" i="8"/>
  <c r="BI1351" i="8"/>
  <c r="BH1351" i="8"/>
  <c r="BG1351" i="8"/>
  <c r="BE1351" i="8"/>
  <c r="T1351" i="8"/>
  <c r="R1351" i="8"/>
  <c r="P1351" i="8"/>
  <c r="BI1346" i="8"/>
  <c r="BH1346" i="8"/>
  <c r="BG1346" i="8"/>
  <c r="BE1346" i="8"/>
  <c r="T1346" i="8"/>
  <c r="R1346" i="8"/>
  <c r="P1346" i="8"/>
  <c r="BI1341" i="8"/>
  <c r="BH1341" i="8"/>
  <c r="BG1341" i="8"/>
  <c r="BE1341" i="8"/>
  <c r="T1341" i="8"/>
  <c r="R1341" i="8"/>
  <c r="P1341" i="8"/>
  <c r="BI1330" i="8"/>
  <c r="BH1330" i="8"/>
  <c r="BG1330" i="8"/>
  <c r="BE1330" i="8"/>
  <c r="T1330" i="8"/>
  <c r="R1330" i="8"/>
  <c r="P1330" i="8"/>
  <c r="BI1327" i="8"/>
  <c r="BH1327" i="8"/>
  <c r="BG1327" i="8"/>
  <c r="BE1327" i="8"/>
  <c r="T1327" i="8"/>
  <c r="R1327" i="8"/>
  <c r="P1327" i="8"/>
  <c r="BI1324" i="8"/>
  <c r="BH1324" i="8"/>
  <c r="BG1324" i="8"/>
  <c r="BE1324" i="8"/>
  <c r="T1324" i="8"/>
  <c r="T1323" i="8"/>
  <c r="R1324" i="8"/>
  <c r="R1323" i="8" s="1"/>
  <c r="P1324" i="8"/>
  <c r="P1323" i="8"/>
  <c r="BI1322" i="8"/>
  <c r="BH1322" i="8"/>
  <c r="BG1322" i="8"/>
  <c r="BE1322" i="8"/>
  <c r="T1322" i="8"/>
  <c r="T1321" i="8" s="1"/>
  <c r="R1322" i="8"/>
  <c r="R1321" i="8"/>
  <c r="P1322" i="8"/>
  <c r="P1321" i="8" s="1"/>
  <c r="BI1319" i="8"/>
  <c r="BH1319" i="8"/>
  <c r="BG1319" i="8"/>
  <c r="BE1319" i="8"/>
  <c r="T1319" i="8"/>
  <c r="R1319" i="8"/>
  <c r="P1319" i="8"/>
  <c r="BI1318" i="8"/>
  <c r="BH1318" i="8"/>
  <c r="BG1318" i="8"/>
  <c r="BE1318" i="8"/>
  <c r="T1318" i="8"/>
  <c r="R1318" i="8"/>
  <c r="P1318" i="8"/>
  <c r="BI1315" i="8"/>
  <c r="BH1315" i="8"/>
  <c r="BG1315" i="8"/>
  <c r="BE1315" i="8"/>
  <c r="T1315" i="8"/>
  <c r="R1315" i="8"/>
  <c r="P1315" i="8"/>
  <c r="BI1314" i="8"/>
  <c r="BH1314" i="8"/>
  <c r="BG1314" i="8"/>
  <c r="BE1314" i="8"/>
  <c r="T1314" i="8"/>
  <c r="R1314" i="8"/>
  <c r="P1314" i="8"/>
  <c r="BI1312" i="8"/>
  <c r="BH1312" i="8"/>
  <c r="BG1312" i="8"/>
  <c r="BE1312" i="8"/>
  <c r="T1312" i="8"/>
  <c r="R1312" i="8"/>
  <c r="P1312" i="8"/>
  <c r="BI1311" i="8"/>
  <c r="BH1311" i="8"/>
  <c r="BG1311" i="8"/>
  <c r="BE1311" i="8"/>
  <c r="T1311" i="8"/>
  <c r="R1311" i="8"/>
  <c r="P1311" i="8"/>
  <c r="BI1308" i="8"/>
  <c r="BH1308" i="8"/>
  <c r="BG1308" i="8"/>
  <c r="BE1308" i="8"/>
  <c r="T1308" i="8"/>
  <c r="R1308" i="8"/>
  <c r="P1308" i="8"/>
  <c r="BI1306" i="8"/>
  <c r="BH1306" i="8"/>
  <c r="BG1306" i="8"/>
  <c r="BE1306" i="8"/>
  <c r="T1306" i="8"/>
  <c r="R1306" i="8"/>
  <c r="P1306" i="8"/>
  <c r="BI1302" i="8"/>
  <c r="BH1302" i="8"/>
  <c r="BG1302" i="8"/>
  <c r="BE1302" i="8"/>
  <c r="T1302" i="8"/>
  <c r="R1302" i="8"/>
  <c r="P1302" i="8"/>
  <c r="BI1298" i="8"/>
  <c r="BH1298" i="8"/>
  <c r="BG1298" i="8"/>
  <c r="BE1298" i="8"/>
  <c r="T1298" i="8"/>
  <c r="R1298" i="8"/>
  <c r="P1298" i="8"/>
  <c r="BI1295" i="8"/>
  <c r="BH1295" i="8"/>
  <c r="BG1295" i="8"/>
  <c r="BE1295" i="8"/>
  <c r="T1295" i="8"/>
  <c r="R1295" i="8"/>
  <c r="P1295" i="8"/>
  <c r="BI1292" i="8"/>
  <c r="BH1292" i="8"/>
  <c r="BG1292" i="8"/>
  <c r="BE1292" i="8"/>
  <c r="T1292" i="8"/>
  <c r="R1292" i="8"/>
  <c r="P1292" i="8"/>
  <c r="BI1289" i="8"/>
  <c r="BH1289" i="8"/>
  <c r="BG1289" i="8"/>
  <c r="BE1289" i="8"/>
  <c r="T1289" i="8"/>
  <c r="R1289" i="8"/>
  <c r="P1289" i="8"/>
  <c r="BI1286" i="8"/>
  <c r="BH1286" i="8"/>
  <c r="BG1286" i="8"/>
  <c r="BE1286" i="8"/>
  <c r="T1286" i="8"/>
  <c r="R1286" i="8"/>
  <c r="P1286" i="8"/>
  <c r="BI1278" i="8"/>
  <c r="BH1278" i="8"/>
  <c r="BG1278" i="8"/>
  <c r="BE1278" i="8"/>
  <c r="T1278" i="8"/>
  <c r="T1277" i="8" s="1"/>
  <c r="R1278" i="8"/>
  <c r="R1277" i="8"/>
  <c r="P1278" i="8"/>
  <c r="P1277" i="8" s="1"/>
  <c r="BI1249" i="8"/>
  <c r="BH1249" i="8"/>
  <c r="BG1249" i="8"/>
  <c r="BE1249" i="8"/>
  <c r="T1249" i="8"/>
  <c r="R1249" i="8"/>
  <c r="P1249" i="8"/>
  <c r="BI1244" i="8"/>
  <c r="BH1244" i="8"/>
  <c r="BG1244" i="8"/>
  <c r="BE1244" i="8"/>
  <c r="T1244" i="8"/>
  <c r="T1243" i="8" s="1"/>
  <c r="R1244" i="8"/>
  <c r="R1243" i="8" s="1"/>
  <c r="P1244" i="8"/>
  <c r="P1243" i="8" s="1"/>
  <c r="BI1240" i="8"/>
  <c r="BH1240" i="8"/>
  <c r="BG1240" i="8"/>
  <c r="BE1240" i="8"/>
  <c r="T1240" i="8"/>
  <c r="R1240" i="8"/>
  <c r="P1240" i="8"/>
  <c r="BI1232" i="8"/>
  <c r="BH1232" i="8"/>
  <c r="BG1232" i="8"/>
  <c r="BE1232" i="8"/>
  <c r="T1232" i="8"/>
  <c r="R1232" i="8"/>
  <c r="P1232" i="8"/>
  <c r="BI1207" i="8"/>
  <c r="BH1207" i="8"/>
  <c r="BG1207" i="8"/>
  <c r="BE1207" i="8"/>
  <c r="T1207" i="8"/>
  <c r="R1207" i="8"/>
  <c r="P1207" i="8"/>
  <c r="BI1205" i="8"/>
  <c r="BH1205" i="8"/>
  <c r="BG1205" i="8"/>
  <c r="BE1205" i="8"/>
  <c r="T1205" i="8"/>
  <c r="R1205" i="8"/>
  <c r="P1205" i="8"/>
  <c r="BI1200" i="8"/>
  <c r="BH1200" i="8"/>
  <c r="BG1200" i="8"/>
  <c r="BE1200" i="8"/>
  <c r="T1200" i="8"/>
  <c r="R1200" i="8"/>
  <c r="P1200" i="8"/>
  <c r="BI1192" i="8"/>
  <c r="BH1192" i="8"/>
  <c r="BG1192" i="8"/>
  <c r="BE1192" i="8"/>
  <c r="T1192" i="8"/>
  <c r="R1192" i="8"/>
  <c r="P1192" i="8"/>
  <c r="BI1181" i="8"/>
  <c r="BH1181" i="8"/>
  <c r="BG1181" i="8"/>
  <c r="BE1181" i="8"/>
  <c r="T1181" i="8"/>
  <c r="R1181" i="8"/>
  <c r="P1181" i="8"/>
  <c r="BI1177" i="8"/>
  <c r="BH1177" i="8"/>
  <c r="BG1177" i="8"/>
  <c r="BE1177" i="8"/>
  <c r="T1177" i="8"/>
  <c r="R1177" i="8"/>
  <c r="P1177" i="8"/>
  <c r="BI1161" i="8"/>
  <c r="BH1161" i="8"/>
  <c r="BG1161" i="8"/>
  <c r="BE1161" i="8"/>
  <c r="T1161" i="8"/>
  <c r="R1161" i="8"/>
  <c r="P1161" i="8"/>
  <c r="BI1156" i="8"/>
  <c r="BH1156" i="8"/>
  <c r="BG1156" i="8"/>
  <c r="BE1156" i="8"/>
  <c r="T1156" i="8"/>
  <c r="R1156" i="8"/>
  <c r="P1156" i="8"/>
  <c r="BI1148" i="8"/>
  <c r="BH1148" i="8"/>
  <c r="BG1148" i="8"/>
  <c r="BE1148" i="8"/>
  <c r="T1148" i="8"/>
  <c r="R1148" i="8"/>
  <c r="P1148" i="8"/>
  <c r="BI1144" i="8"/>
  <c r="BH1144" i="8"/>
  <c r="BG1144" i="8"/>
  <c r="BE1144" i="8"/>
  <c r="T1144" i="8"/>
  <c r="R1144" i="8"/>
  <c r="P1144" i="8"/>
  <c r="BI1100" i="8"/>
  <c r="BH1100" i="8"/>
  <c r="BG1100" i="8"/>
  <c r="BE1100" i="8"/>
  <c r="T1100" i="8"/>
  <c r="R1100" i="8"/>
  <c r="P1100" i="8"/>
  <c r="BI1097" i="8"/>
  <c r="BH1097" i="8"/>
  <c r="BG1097" i="8"/>
  <c r="BE1097" i="8"/>
  <c r="T1097" i="8"/>
  <c r="R1097" i="8"/>
  <c r="P1097" i="8"/>
  <c r="BI1094" i="8"/>
  <c r="BH1094" i="8"/>
  <c r="BG1094" i="8"/>
  <c r="BE1094" i="8"/>
  <c r="T1094" i="8"/>
  <c r="R1094" i="8"/>
  <c r="P1094" i="8"/>
  <c r="BI1088" i="8"/>
  <c r="BH1088" i="8"/>
  <c r="BG1088" i="8"/>
  <c r="BE1088" i="8"/>
  <c r="T1088" i="8"/>
  <c r="R1088" i="8"/>
  <c r="P1088" i="8"/>
  <c r="BI1083" i="8"/>
  <c r="BH1083" i="8"/>
  <c r="BG1083" i="8"/>
  <c r="BE1083" i="8"/>
  <c r="T1083" i="8"/>
  <c r="R1083" i="8"/>
  <c r="P1083" i="8"/>
  <c r="BI1069" i="8"/>
  <c r="BH1069" i="8"/>
  <c r="BG1069" i="8"/>
  <c r="BE1069" i="8"/>
  <c r="T1069" i="8"/>
  <c r="R1069" i="8"/>
  <c r="P1069" i="8"/>
  <c r="BI1061" i="8"/>
  <c r="BH1061" i="8"/>
  <c r="BG1061" i="8"/>
  <c r="BE1061" i="8"/>
  <c r="T1061" i="8"/>
  <c r="R1061" i="8"/>
  <c r="P1061" i="8"/>
  <c r="BI1034" i="8"/>
  <c r="BH1034" i="8"/>
  <c r="BG1034" i="8"/>
  <c r="BE1034" i="8"/>
  <c r="T1034" i="8"/>
  <c r="R1034" i="8"/>
  <c r="P1034" i="8"/>
  <c r="BI1022" i="8"/>
  <c r="BH1022" i="8"/>
  <c r="BG1022" i="8"/>
  <c r="BE1022" i="8"/>
  <c r="T1022" i="8"/>
  <c r="R1022" i="8"/>
  <c r="P1022" i="8"/>
  <c r="BI983" i="8"/>
  <c r="BH983" i="8"/>
  <c r="BG983" i="8"/>
  <c r="BE983" i="8"/>
  <c r="T983" i="8"/>
  <c r="R983" i="8"/>
  <c r="P983" i="8"/>
  <c r="BI970" i="8"/>
  <c r="BH970" i="8"/>
  <c r="BG970" i="8"/>
  <c r="BE970" i="8"/>
  <c r="T970" i="8"/>
  <c r="R970" i="8"/>
  <c r="P970" i="8"/>
  <c r="BI955" i="8"/>
  <c r="BH955" i="8"/>
  <c r="BG955" i="8"/>
  <c r="BE955" i="8"/>
  <c r="T955" i="8"/>
  <c r="R955" i="8"/>
  <c r="P955" i="8"/>
  <c r="BI947" i="8"/>
  <c r="BH947" i="8"/>
  <c r="BG947" i="8"/>
  <c r="BE947" i="8"/>
  <c r="T947" i="8"/>
  <c r="R947" i="8"/>
  <c r="P947" i="8"/>
  <c r="BI936" i="8"/>
  <c r="BH936" i="8"/>
  <c r="BG936" i="8"/>
  <c r="BE936" i="8"/>
  <c r="T936" i="8"/>
  <c r="R936" i="8"/>
  <c r="P936" i="8"/>
  <c r="BI919" i="8"/>
  <c r="BH919" i="8"/>
  <c r="BG919" i="8"/>
  <c r="BE919" i="8"/>
  <c r="T919" i="8"/>
  <c r="R919" i="8"/>
  <c r="P919" i="8"/>
  <c r="BI872" i="8"/>
  <c r="BH872" i="8"/>
  <c r="BG872" i="8"/>
  <c r="BE872" i="8"/>
  <c r="T872" i="8"/>
  <c r="R872" i="8"/>
  <c r="P872" i="8"/>
  <c r="BI868" i="8"/>
  <c r="BH868" i="8"/>
  <c r="BG868" i="8"/>
  <c r="BE868" i="8"/>
  <c r="T868" i="8"/>
  <c r="R868" i="8"/>
  <c r="P868" i="8"/>
  <c r="BI865" i="8"/>
  <c r="BH865" i="8"/>
  <c r="BG865" i="8"/>
  <c r="BE865" i="8"/>
  <c r="T865" i="8"/>
  <c r="R865" i="8"/>
  <c r="P865" i="8"/>
  <c r="BI862" i="8"/>
  <c r="BH862" i="8"/>
  <c r="BG862" i="8"/>
  <c r="BE862" i="8"/>
  <c r="T862" i="8"/>
  <c r="R862" i="8"/>
  <c r="P862" i="8"/>
  <c r="BI859" i="8"/>
  <c r="BH859" i="8"/>
  <c r="BG859" i="8"/>
  <c r="BE859" i="8"/>
  <c r="T859" i="8"/>
  <c r="R859" i="8"/>
  <c r="P859" i="8"/>
  <c r="BI856" i="8"/>
  <c r="BH856" i="8"/>
  <c r="BG856" i="8"/>
  <c r="BE856" i="8"/>
  <c r="T856" i="8"/>
  <c r="R856" i="8"/>
  <c r="P856" i="8"/>
  <c r="BI853" i="8"/>
  <c r="BH853" i="8"/>
  <c r="BG853" i="8"/>
  <c r="BE853" i="8"/>
  <c r="T853" i="8"/>
  <c r="R853" i="8"/>
  <c r="P853" i="8"/>
  <c r="BI850" i="8"/>
  <c r="BH850" i="8"/>
  <c r="BG850" i="8"/>
  <c r="BE850" i="8"/>
  <c r="T850" i="8"/>
  <c r="R850" i="8"/>
  <c r="P850" i="8"/>
  <c r="BI847" i="8"/>
  <c r="BH847" i="8"/>
  <c r="BG847" i="8"/>
  <c r="BE847" i="8"/>
  <c r="T847" i="8"/>
  <c r="R847" i="8"/>
  <c r="P847" i="8"/>
  <c r="BI844" i="8"/>
  <c r="BH844" i="8"/>
  <c r="BG844" i="8"/>
  <c r="BE844" i="8"/>
  <c r="T844" i="8"/>
  <c r="R844" i="8"/>
  <c r="P844" i="8"/>
  <c r="BI841" i="8"/>
  <c r="BH841" i="8"/>
  <c r="BG841" i="8"/>
  <c r="BE841" i="8"/>
  <c r="T841" i="8"/>
  <c r="R841" i="8"/>
  <c r="P841" i="8"/>
  <c r="BI838" i="8"/>
  <c r="BH838" i="8"/>
  <c r="BG838" i="8"/>
  <c r="BE838" i="8"/>
  <c r="T838" i="8"/>
  <c r="R838" i="8"/>
  <c r="P838" i="8"/>
  <c r="BI835" i="8"/>
  <c r="BH835" i="8"/>
  <c r="BG835" i="8"/>
  <c r="BE835" i="8"/>
  <c r="T835" i="8"/>
  <c r="R835" i="8"/>
  <c r="P835" i="8"/>
  <c r="BI832" i="8"/>
  <c r="BH832" i="8"/>
  <c r="BG832" i="8"/>
  <c r="BE832" i="8"/>
  <c r="T832" i="8"/>
  <c r="R832" i="8"/>
  <c r="P832" i="8"/>
  <c r="BI825" i="8"/>
  <c r="BH825" i="8"/>
  <c r="BG825" i="8"/>
  <c r="BE825" i="8"/>
  <c r="T825" i="8"/>
  <c r="R825" i="8"/>
  <c r="P825" i="8"/>
  <c r="BI822" i="8"/>
  <c r="BH822" i="8"/>
  <c r="BG822" i="8"/>
  <c r="BE822" i="8"/>
  <c r="T822" i="8"/>
  <c r="R822" i="8"/>
  <c r="P822" i="8"/>
  <c r="BI819" i="8"/>
  <c r="BH819" i="8"/>
  <c r="BG819" i="8"/>
  <c r="BE819" i="8"/>
  <c r="T819" i="8"/>
  <c r="R819" i="8"/>
  <c r="P819" i="8"/>
  <c r="BI816" i="8"/>
  <c r="BH816" i="8"/>
  <c r="BG816" i="8"/>
  <c r="BE816" i="8"/>
  <c r="T816" i="8"/>
  <c r="R816" i="8"/>
  <c r="P816" i="8"/>
  <c r="BI810" i="8"/>
  <c r="BH810" i="8"/>
  <c r="BG810" i="8"/>
  <c r="BE810" i="8"/>
  <c r="T810" i="8"/>
  <c r="R810" i="8"/>
  <c r="P810" i="8"/>
  <c r="BI807" i="8"/>
  <c r="BH807" i="8"/>
  <c r="BG807" i="8"/>
  <c r="BE807" i="8"/>
  <c r="T807" i="8"/>
  <c r="R807" i="8"/>
  <c r="P807" i="8"/>
  <c r="BI804" i="8"/>
  <c r="BH804" i="8"/>
  <c r="BG804" i="8"/>
  <c r="BE804" i="8"/>
  <c r="T804" i="8"/>
  <c r="R804" i="8"/>
  <c r="P804" i="8"/>
  <c r="BI801" i="8"/>
  <c r="BH801" i="8"/>
  <c r="BG801" i="8"/>
  <c r="BE801" i="8"/>
  <c r="T801" i="8"/>
  <c r="R801" i="8"/>
  <c r="P801" i="8"/>
  <c r="BI797" i="8"/>
  <c r="BH797" i="8"/>
  <c r="BG797" i="8"/>
  <c r="BE797" i="8"/>
  <c r="T797" i="8"/>
  <c r="R797" i="8"/>
  <c r="P797" i="8"/>
  <c r="BI791" i="8"/>
  <c r="BH791" i="8"/>
  <c r="BG791" i="8"/>
  <c r="BE791" i="8"/>
  <c r="T791" i="8"/>
  <c r="R791" i="8"/>
  <c r="P791" i="8"/>
  <c r="BI785" i="8"/>
  <c r="BH785" i="8"/>
  <c r="BG785" i="8"/>
  <c r="BE785" i="8"/>
  <c r="T785" i="8"/>
  <c r="R785" i="8"/>
  <c r="P785" i="8"/>
  <c r="BI759" i="8"/>
  <c r="BH759" i="8"/>
  <c r="BG759" i="8"/>
  <c r="BE759" i="8"/>
  <c r="T759" i="8"/>
  <c r="R759" i="8"/>
  <c r="P759" i="8"/>
  <c r="BI733" i="8"/>
  <c r="BH733" i="8"/>
  <c r="BG733" i="8"/>
  <c r="BE733" i="8"/>
  <c r="T733" i="8"/>
  <c r="R733" i="8"/>
  <c r="P733" i="8"/>
  <c r="BI727" i="8"/>
  <c r="BH727" i="8"/>
  <c r="BG727" i="8"/>
  <c r="BE727" i="8"/>
  <c r="T727" i="8"/>
  <c r="R727" i="8"/>
  <c r="P727" i="8"/>
  <c r="BI723" i="8"/>
  <c r="BH723" i="8"/>
  <c r="BG723" i="8"/>
  <c r="BE723" i="8"/>
  <c r="T723" i="8"/>
  <c r="R723" i="8"/>
  <c r="P723" i="8"/>
  <c r="BI718" i="8"/>
  <c r="BH718" i="8"/>
  <c r="BG718" i="8"/>
  <c r="BE718" i="8"/>
  <c r="T718" i="8"/>
  <c r="R718" i="8"/>
  <c r="P718" i="8"/>
  <c r="BI638" i="8"/>
  <c r="BH638" i="8"/>
  <c r="BG638" i="8"/>
  <c r="BE638" i="8"/>
  <c r="T638" i="8"/>
  <c r="R638" i="8"/>
  <c r="P638" i="8"/>
  <c r="BI622" i="8"/>
  <c r="BH622" i="8"/>
  <c r="BG622" i="8"/>
  <c r="BE622" i="8"/>
  <c r="T622" i="8"/>
  <c r="R622" i="8"/>
  <c r="P622" i="8"/>
  <c r="BI612" i="8"/>
  <c r="BH612" i="8"/>
  <c r="BG612" i="8"/>
  <c r="BE612" i="8"/>
  <c r="T612" i="8"/>
  <c r="R612" i="8"/>
  <c r="P612" i="8"/>
  <c r="BI570" i="8"/>
  <c r="BH570" i="8"/>
  <c r="BG570" i="8"/>
  <c r="BE570" i="8"/>
  <c r="T570" i="8"/>
  <c r="R570" i="8"/>
  <c r="P570" i="8"/>
  <c r="BI239" i="8"/>
  <c r="BH239" i="8"/>
  <c r="BG239" i="8"/>
  <c r="BE239" i="8"/>
  <c r="T239" i="8"/>
  <c r="R239" i="8"/>
  <c r="P239" i="8"/>
  <c r="BI196" i="8"/>
  <c r="BH196" i="8"/>
  <c r="BG196" i="8"/>
  <c r="BE196" i="8"/>
  <c r="T196" i="8"/>
  <c r="R196" i="8"/>
  <c r="P196" i="8"/>
  <c r="BI192" i="8"/>
  <c r="BH192" i="8"/>
  <c r="BG192" i="8"/>
  <c r="BE192" i="8"/>
  <c r="T192" i="8"/>
  <c r="R192" i="8"/>
  <c r="P192" i="8"/>
  <c r="BI182" i="8"/>
  <c r="BH182" i="8"/>
  <c r="BG182" i="8"/>
  <c r="BE182" i="8"/>
  <c r="T182" i="8"/>
  <c r="R182" i="8"/>
  <c r="P182" i="8"/>
  <c r="BI174" i="8"/>
  <c r="BH174" i="8"/>
  <c r="BG174" i="8"/>
  <c r="BE174" i="8"/>
  <c r="T174" i="8"/>
  <c r="R174" i="8"/>
  <c r="P174" i="8"/>
  <c r="BI170" i="8"/>
  <c r="BH170" i="8"/>
  <c r="BG170" i="8"/>
  <c r="BE170" i="8"/>
  <c r="T170" i="8"/>
  <c r="R170" i="8"/>
  <c r="P170" i="8"/>
  <c r="BI166" i="8"/>
  <c r="BH166" i="8"/>
  <c r="BG166" i="8"/>
  <c r="BE166" i="8"/>
  <c r="T166" i="8"/>
  <c r="R166" i="8"/>
  <c r="P166" i="8"/>
  <c r="BI163" i="8"/>
  <c r="BH163" i="8"/>
  <c r="BG163" i="8"/>
  <c r="BE163" i="8"/>
  <c r="T163" i="8"/>
  <c r="R163" i="8"/>
  <c r="P163" i="8"/>
  <c r="BI155" i="8"/>
  <c r="BH155" i="8"/>
  <c r="BG155" i="8"/>
  <c r="BE155" i="8"/>
  <c r="T155" i="8"/>
  <c r="R155" i="8"/>
  <c r="P155" i="8"/>
  <c r="BI151" i="8"/>
  <c r="BH151" i="8"/>
  <c r="BG151" i="8"/>
  <c r="BE151" i="8"/>
  <c r="T151" i="8"/>
  <c r="R151" i="8"/>
  <c r="P151" i="8"/>
  <c r="J145" i="8"/>
  <c r="J144" i="8"/>
  <c r="F144" i="8"/>
  <c r="F142" i="8"/>
  <c r="E140" i="8"/>
  <c r="J94" i="8"/>
  <c r="J93" i="8"/>
  <c r="F93" i="8"/>
  <c r="F91" i="8"/>
  <c r="E89" i="8"/>
  <c r="J20" i="8"/>
  <c r="E20" i="8"/>
  <c r="F145" i="8" s="1"/>
  <c r="J19" i="8"/>
  <c r="J14" i="8"/>
  <c r="J142" i="8"/>
  <c r="E7" i="8"/>
  <c r="E85" i="8" s="1"/>
  <c r="J39" i="7"/>
  <c r="J38" i="7"/>
  <c r="AY101" i="1" s="1"/>
  <c r="J37" i="7"/>
  <c r="AX101" i="1"/>
  <c r="BI220" i="7"/>
  <c r="BH220" i="7"/>
  <c r="BG220" i="7"/>
  <c r="BE220" i="7"/>
  <c r="T220" i="7"/>
  <c r="R220" i="7"/>
  <c r="P220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29" i="7"/>
  <c r="BH129" i="7"/>
  <c r="BG129" i="7"/>
  <c r="BE129" i="7"/>
  <c r="T129" i="7"/>
  <c r="R129" i="7"/>
  <c r="P129" i="7"/>
  <c r="BI127" i="7"/>
  <c r="BH127" i="7"/>
  <c r="BG127" i="7"/>
  <c r="BE127" i="7"/>
  <c r="T127" i="7"/>
  <c r="R127" i="7"/>
  <c r="P127" i="7"/>
  <c r="J121" i="7"/>
  <c r="J120" i="7"/>
  <c r="F120" i="7"/>
  <c r="F118" i="7"/>
  <c r="E116" i="7"/>
  <c r="J94" i="7"/>
  <c r="J93" i="7"/>
  <c r="F93" i="7"/>
  <c r="F91" i="7"/>
  <c r="E89" i="7"/>
  <c r="J20" i="7"/>
  <c r="E20" i="7"/>
  <c r="F94" i="7"/>
  <c r="J19" i="7"/>
  <c r="J14" i="7"/>
  <c r="J118" i="7"/>
  <c r="E7" i="7"/>
  <c r="E112" i="7" s="1"/>
  <c r="J39" i="6"/>
  <c r="J38" i="6"/>
  <c r="AY100" i="1"/>
  <c r="J37" i="6"/>
  <c r="AX100" i="1"/>
  <c r="BI356" i="6"/>
  <c r="BH356" i="6"/>
  <c r="BG356" i="6"/>
  <c r="BE356" i="6"/>
  <c r="T356" i="6"/>
  <c r="T355" i="6"/>
  <c r="R356" i="6"/>
  <c r="R355" i="6" s="1"/>
  <c r="P356" i="6"/>
  <c r="P355" i="6"/>
  <c r="BI354" i="6"/>
  <c r="BH354" i="6"/>
  <c r="BG354" i="6"/>
  <c r="BE354" i="6"/>
  <c r="T354" i="6"/>
  <c r="R354" i="6"/>
  <c r="P354" i="6"/>
  <c r="BI353" i="6"/>
  <c r="BH353" i="6"/>
  <c r="BG353" i="6"/>
  <c r="BE353" i="6"/>
  <c r="T353" i="6"/>
  <c r="R353" i="6"/>
  <c r="P353" i="6"/>
  <c r="BI352" i="6"/>
  <c r="BH352" i="6"/>
  <c r="BG352" i="6"/>
  <c r="BE352" i="6"/>
  <c r="T352" i="6"/>
  <c r="R352" i="6"/>
  <c r="P352" i="6"/>
  <c r="BI351" i="6"/>
  <c r="BH351" i="6"/>
  <c r="BG351" i="6"/>
  <c r="BE351" i="6"/>
  <c r="T351" i="6"/>
  <c r="R351" i="6"/>
  <c r="P351" i="6"/>
  <c r="BI349" i="6"/>
  <c r="BH349" i="6"/>
  <c r="BG349" i="6"/>
  <c r="BE349" i="6"/>
  <c r="T349" i="6"/>
  <c r="R349" i="6"/>
  <c r="P349" i="6"/>
  <c r="BI348" i="6"/>
  <c r="BH348" i="6"/>
  <c r="BG348" i="6"/>
  <c r="BE348" i="6"/>
  <c r="T348" i="6"/>
  <c r="R348" i="6"/>
  <c r="P348" i="6"/>
  <c r="BI347" i="6"/>
  <c r="BH347" i="6"/>
  <c r="BG347" i="6"/>
  <c r="BE347" i="6"/>
  <c r="T347" i="6"/>
  <c r="R347" i="6"/>
  <c r="P347" i="6"/>
  <c r="BI346" i="6"/>
  <c r="BH346" i="6"/>
  <c r="BG346" i="6"/>
  <c r="BE346" i="6"/>
  <c r="T346" i="6"/>
  <c r="R346" i="6"/>
  <c r="P346" i="6"/>
  <c r="BI345" i="6"/>
  <c r="BH345" i="6"/>
  <c r="BG345" i="6"/>
  <c r="BE345" i="6"/>
  <c r="T345" i="6"/>
  <c r="R345" i="6"/>
  <c r="P345" i="6"/>
  <c r="BI344" i="6"/>
  <c r="BH344" i="6"/>
  <c r="BG344" i="6"/>
  <c r="BE344" i="6"/>
  <c r="T344" i="6"/>
  <c r="R344" i="6"/>
  <c r="P344" i="6"/>
  <c r="BI343" i="6"/>
  <c r="BH343" i="6"/>
  <c r="BG343" i="6"/>
  <c r="BE343" i="6"/>
  <c r="T343" i="6"/>
  <c r="R343" i="6"/>
  <c r="P343" i="6"/>
  <c r="BI342" i="6"/>
  <c r="BH342" i="6"/>
  <c r="BG342" i="6"/>
  <c r="BE342" i="6"/>
  <c r="T342" i="6"/>
  <c r="R342" i="6"/>
  <c r="P342" i="6"/>
  <c r="BI341" i="6"/>
  <c r="BH341" i="6"/>
  <c r="BG341" i="6"/>
  <c r="BE341" i="6"/>
  <c r="T341" i="6"/>
  <c r="R341" i="6"/>
  <c r="P341" i="6"/>
  <c r="BI340" i="6"/>
  <c r="BH340" i="6"/>
  <c r="BG340" i="6"/>
  <c r="BE340" i="6"/>
  <c r="T340" i="6"/>
  <c r="R340" i="6"/>
  <c r="P340" i="6"/>
  <c r="BI339" i="6"/>
  <c r="BH339" i="6"/>
  <c r="BG339" i="6"/>
  <c r="BE339" i="6"/>
  <c r="T339" i="6"/>
  <c r="R339" i="6"/>
  <c r="P339" i="6"/>
  <c r="BI338" i="6"/>
  <c r="BH338" i="6"/>
  <c r="BG338" i="6"/>
  <c r="BE338" i="6"/>
  <c r="T338" i="6"/>
  <c r="R338" i="6"/>
  <c r="P338" i="6"/>
  <c r="BI337" i="6"/>
  <c r="BH337" i="6"/>
  <c r="BG337" i="6"/>
  <c r="BE337" i="6"/>
  <c r="T337" i="6"/>
  <c r="R337" i="6"/>
  <c r="P337" i="6"/>
  <c r="BI335" i="6"/>
  <c r="BH335" i="6"/>
  <c r="BG335" i="6"/>
  <c r="BE335" i="6"/>
  <c r="T335" i="6"/>
  <c r="R335" i="6"/>
  <c r="P335" i="6"/>
  <c r="BI334" i="6"/>
  <c r="BH334" i="6"/>
  <c r="BG334" i="6"/>
  <c r="BE334" i="6"/>
  <c r="T334" i="6"/>
  <c r="R334" i="6"/>
  <c r="P334" i="6"/>
  <c r="BI333" i="6"/>
  <c r="BH333" i="6"/>
  <c r="BG333" i="6"/>
  <c r="BE333" i="6"/>
  <c r="T333" i="6"/>
  <c r="R333" i="6"/>
  <c r="P333" i="6"/>
  <c r="BI332" i="6"/>
  <c r="BH332" i="6"/>
  <c r="BG332" i="6"/>
  <c r="BE332" i="6"/>
  <c r="T332" i="6"/>
  <c r="R332" i="6"/>
  <c r="P332" i="6"/>
  <c r="BI331" i="6"/>
  <c r="BH331" i="6"/>
  <c r="BG331" i="6"/>
  <c r="BE331" i="6"/>
  <c r="T331" i="6"/>
  <c r="R331" i="6"/>
  <c r="P331" i="6"/>
  <c r="BI330" i="6"/>
  <c r="BH330" i="6"/>
  <c r="BG330" i="6"/>
  <c r="BE330" i="6"/>
  <c r="T330" i="6"/>
  <c r="R330" i="6"/>
  <c r="P330" i="6"/>
  <c r="BI329" i="6"/>
  <c r="BH329" i="6"/>
  <c r="BG329" i="6"/>
  <c r="BE329" i="6"/>
  <c r="T329" i="6"/>
  <c r="R329" i="6"/>
  <c r="P329" i="6"/>
  <c r="BI328" i="6"/>
  <c r="BH328" i="6"/>
  <c r="BG328" i="6"/>
  <c r="BE328" i="6"/>
  <c r="T328" i="6"/>
  <c r="R328" i="6"/>
  <c r="P328" i="6"/>
  <c r="BI327" i="6"/>
  <c r="BH327" i="6"/>
  <c r="BG327" i="6"/>
  <c r="BE327" i="6"/>
  <c r="T327" i="6"/>
  <c r="R327" i="6"/>
  <c r="P327" i="6"/>
  <c r="BI326" i="6"/>
  <c r="BH326" i="6"/>
  <c r="BG326" i="6"/>
  <c r="BE326" i="6"/>
  <c r="T326" i="6"/>
  <c r="R326" i="6"/>
  <c r="P326" i="6"/>
  <c r="BI325" i="6"/>
  <c r="BH325" i="6"/>
  <c r="BG325" i="6"/>
  <c r="BE325" i="6"/>
  <c r="T325" i="6"/>
  <c r="R325" i="6"/>
  <c r="P325" i="6"/>
  <c r="BI324" i="6"/>
  <c r="BH324" i="6"/>
  <c r="BG324" i="6"/>
  <c r="BE324" i="6"/>
  <c r="T324" i="6"/>
  <c r="R324" i="6"/>
  <c r="P324" i="6"/>
  <c r="BI323" i="6"/>
  <c r="BH323" i="6"/>
  <c r="BG323" i="6"/>
  <c r="BE323" i="6"/>
  <c r="T323" i="6"/>
  <c r="R323" i="6"/>
  <c r="P323" i="6"/>
  <c r="BI322" i="6"/>
  <c r="BH322" i="6"/>
  <c r="BG322" i="6"/>
  <c r="BE322" i="6"/>
  <c r="T322" i="6"/>
  <c r="R322" i="6"/>
  <c r="P322" i="6"/>
  <c r="BI321" i="6"/>
  <c r="BH321" i="6"/>
  <c r="BG321" i="6"/>
  <c r="BE321" i="6"/>
  <c r="T321" i="6"/>
  <c r="R321" i="6"/>
  <c r="P321" i="6"/>
  <c r="BI319" i="6"/>
  <c r="BH319" i="6"/>
  <c r="BG319" i="6"/>
  <c r="BE319" i="6"/>
  <c r="T319" i="6"/>
  <c r="R319" i="6"/>
  <c r="P319" i="6"/>
  <c r="BI318" i="6"/>
  <c r="BH318" i="6"/>
  <c r="BG318" i="6"/>
  <c r="BE318" i="6"/>
  <c r="T318" i="6"/>
  <c r="R318" i="6"/>
  <c r="P318" i="6"/>
  <c r="BI317" i="6"/>
  <c r="BH317" i="6"/>
  <c r="BG317" i="6"/>
  <c r="BE317" i="6"/>
  <c r="T317" i="6"/>
  <c r="R317" i="6"/>
  <c r="P317" i="6"/>
  <c r="BI316" i="6"/>
  <c r="BH316" i="6"/>
  <c r="BG316" i="6"/>
  <c r="BE316" i="6"/>
  <c r="T316" i="6"/>
  <c r="R316" i="6"/>
  <c r="P316" i="6"/>
  <c r="BI315" i="6"/>
  <c r="BH315" i="6"/>
  <c r="BG315" i="6"/>
  <c r="BE315" i="6"/>
  <c r="T315" i="6"/>
  <c r="R315" i="6"/>
  <c r="P315" i="6"/>
  <c r="BI314" i="6"/>
  <c r="BH314" i="6"/>
  <c r="BG314" i="6"/>
  <c r="BE314" i="6"/>
  <c r="T314" i="6"/>
  <c r="R314" i="6"/>
  <c r="P314" i="6"/>
  <c r="BI313" i="6"/>
  <c r="BH313" i="6"/>
  <c r="BG313" i="6"/>
  <c r="BE313" i="6"/>
  <c r="T313" i="6"/>
  <c r="R313" i="6"/>
  <c r="P313" i="6"/>
  <c r="BI312" i="6"/>
  <c r="BH312" i="6"/>
  <c r="BG312" i="6"/>
  <c r="BE312" i="6"/>
  <c r="T312" i="6"/>
  <c r="R312" i="6"/>
  <c r="P312" i="6"/>
  <c r="BI311" i="6"/>
  <c r="BH311" i="6"/>
  <c r="BG311" i="6"/>
  <c r="BE311" i="6"/>
  <c r="T311" i="6"/>
  <c r="R311" i="6"/>
  <c r="P311" i="6"/>
  <c r="BI310" i="6"/>
  <c r="BH310" i="6"/>
  <c r="BG310" i="6"/>
  <c r="BE310" i="6"/>
  <c r="T310" i="6"/>
  <c r="R310" i="6"/>
  <c r="P310" i="6"/>
  <c r="BI309" i="6"/>
  <c r="BH309" i="6"/>
  <c r="BG309" i="6"/>
  <c r="BE309" i="6"/>
  <c r="T309" i="6"/>
  <c r="R309" i="6"/>
  <c r="P309" i="6"/>
  <c r="BI308" i="6"/>
  <c r="BH308" i="6"/>
  <c r="BG308" i="6"/>
  <c r="BE308" i="6"/>
  <c r="T308" i="6"/>
  <c r="R308" i="6"/>
  <c r="P308" i="6"/>
  <c r="BI307" i="6"/>
  <c r="BH307" i="6"/>
  <c r="BG307" i="6"/>
  <c r="BE307" i="6"/>
  <c r="T307" i="6"/>
  <c r="R307" i="6"/>
  <c r="P307" i="6"/>
  <c r="BI306" i="6"/>
  <c r="BH306" i="6"/>
  <c r="BG306" i="6"/>
  <c r="BE306" i="6"/>
  <c r="T306" i="6"/>
  <c r="R306" i="6"/>
  <c r="P306" i="6"/>
  <c r="BI305" i="6"/>
  <c r="BH305" i="6"/>
  <c r="BG305" i="6"/>
  <c r="BE305" i="6"/>
  <c r="T305" i="6"/>
  <c r="R305" i="6"/>
  <c r="P305" i="6"/>
  <c r="BI304" i="6"/>
  <c r="BH304" i="6"/>
  <c r="BG304" i="6"/>
  <c r="BE304" i="6"/>
  <c r="T304" i="6"/>
  <c r="R304" i="6"/>
  <c r="P304" i="6"/>
  <c r="BI303" i="6"/>
  <c r="BH303" i="6"/>
  <c r="BG303" i="6"/>
  <c r="BE303" i="6"/>
  <c r="T303" i="6"/>
  <c r="R303" i="6"/>
  <c r="P303" i="6"/>
  <c r="BI302" i="6"/>
  <c r="BH302" i="6"/>
  <c r="BG302" i="6"/>
  <c r="BE302" i="6"/>
  <c r="T302" i="6"/>
  <c r="R302" i="6"/>
  <c r="P302" i="6"/>
  <c r="BI301" i="6"/>
  <c r="BH301" i="6"/>
  <c r="BG301" i="6"/>
  <c r="BE301" i="6"/>
  <c r="T301" i="6"/>
  <c r="R301" i="6"/>
  <c r="P301" i="6"/>
  <c r="BI300" i="6"/>
  <c r="BH300" i="6"/>
  <c r="BG300" i="6"/>
  <c r="BE300" i="6"/>
  <c r="T300" i="6"/>
  <c r="R300" i="6"/>
  <c r="P300" i="6"/>
  <c r="BI299" i="6"/>
  <c r="BH299" i="6"/>
  <c r="BG299" i="6"/>
  <c r="BE299" i="6"/>
  <c r="T299" i="6"/>
  <c r="R299" i="6"/>
  <c r="P299" i="6"/>
  <c r="BI298" i="6"/>
  <c r="BH298" i="6"/>
  <c r="BG298" i="6"/>
  <c r="BE298" i="6"/>
  <c r="T298" i="6"/>
  <c r="R298" i="6"/>
  <c r="P298" i="6"/>
  <c r="BI297" i="6"/>
  <c r="BH297" i="6"/>
  <c r="BG297" i="6"/>
  <c r="BE297" i="6"/>
  <c r="T297" i="6"/>
  <c r="R297" i="6"/>
  <c r="P297" i="6"/>
  <c r="BI296" i="6"/>
  <c r="BH296" i="6"/>
  <c r="BG296" i="6"/>
  <c r="BE296" i="6"/>
  <c r="T296" i="6"/>
  <c r="R296" i="6"/>
  <c r="P296" i="6"/>
  <c r="BI295" i="6"/>
  <c r="BH295" i="6"/>
  <c r="BG295" i="6"/>
  <c r="BE295" i="6"/>
  <c r="T295" i="6"/>
  <c r="R295" i="6"/>
  <c r="P295" i="6"/>
  <c r="BI293" i="6"/>
  <c r="BH293" i="6"/>
  <c r="BG293" i="6"/>
  <c r="BE293" i="6"/>
  <c r="T293" i="6"/>
  <c r="R293" i="6"/>
  <c r="P293" i="6"/>
  <c r="BI292" i="6"/>
  <c r="BH292" i="6"/>
  <c r="BG292" i="6"/>
  <c r="BE292" i="6"/>
  <c r="T292" i="6"/>
  <c r="R292" i="6"/>
  <c r="P292" i="6"/>
  <c r="BI291" i="6"/>
  <c r="BH291" i="6"/>
  <c r="BG291" i="6"/>
  <c r="BE291" i="6"/>
  <c r="T291" i="6"/>
  <c r="R291" i="6"/>
  <c r="P291" i="6"/>
  <c r="BI290" i="6"/>
  <c r="BH290" i="6"/>
  <c r="BG290" i="6"/>
  <c r="BE290" i="6"/>
  <c r="T290" i="6"/>
  <c r="R290" i="6"/>
  <c r="P290" i="6"/>
  <c r="BI289" i="6"/>
  <c r="BH289" i="6"/>
  <c r="BG289" i="6"/>
  <c r="BE289" i="6"/>
  <c r="T289" i="6"/>
  <c r="R289" i="6"/>
  <c r="P289" i="6"/>
  <c r="BI288" i="6"/>
  <c r="BH288" i="6"/>
  <c r="BG288" i="6"/>
  <c r="BE288" i="6"/>
  <c r="T288" i="6"/>
  <c r="R288" i="6"/>
  <c r="P288" i="6"/>
  <c r="BI287" i="6"/>
  <c r="BH287" i="6"/>
  <c r="BG287" i="6"/>
  <c r="BE287" i="6"/>
  <c r="T287" i="6"/>
  <c r="R287" i="6"/>
  <c r="P287" i="6"/>
  <c r="BI286" i="6"/>
  <c r="BH286" i="6"/>
  <c r="BG286" i="6"/>
  <c r="BE286" i="6"/>
  <c r="T286" i="6"/>
  <c r="R286" i="6"/>
  <c r="P286" i="6"/>
  <c r="BI285" i="6"/>
  <c r="BH285" i="6"/>
  <c r="BG285" i="6"/>
  <c r="BE285" i="6"/>
  <c r="T285" i="6"/>
  <c r="R285" i="6"/>
  <c r="P285" i="6"/>
  <c r="BI284" i="6"/>
  <c r="BH284" i="6"/>
  <c r="BG284" i="6"/>
  <c r="BE284" i="6"/>
  <c r="T284" i="6"/>
  <c r="R284" i="6"/>
  <c r="P284" i="6"/>
  <c r="BI283" i="6"/>
  <c r="BH283" i="6"/>
  <c r="BG283" i="6"/>
  <c r="BE283" i="6"/>
  <c r="T283" i="6"/>
  <c r="R283" i="6"/>
  <c r="P283" i="6"/>
  <c r="BI282" i="6"/>
  <c r="BH282" i="6"/>
  <c r="BG282" i="6"/>
  <c r="BE282" i="6"/>
  <c r="T282" i="6"/>
  <c r="R282" i="6"/>
  <c r="P282" i="6"/>
  <c r="BI281" i="6"/>
  <c r="BH281" i="6"/>
  <c r="BG281" i="6"/>
  <c r="BE281" i="6"/>
  <c r="T281" i="6"/>
  <c r="R281" i="6"/>
  <c r="P281" i="6"/>
  <c r="BI279" i="6"/>
  <c r="BH279" i="6"/>
  <c r="BG279" i="6"/>
  <c r="BE279" i="6"/>
  <c r="T279" i="6"/>
  <c r="R279" i="6"/>
  <c r="P279" i="6"/>
  <c r="BI278" i="6"/>
  <c r="BH278" i="6"/>
  <c r="BG278" i="6"/>
  <c r="BE278" i="6"/>
  <c r="T278" i="6"/>
  <c r="R278" i="6"/>
  <c r="P278" i="6"/>
  <c r="BI277" i="6"/>
  <c r="BH277" i="6"/>
  <c r="BG277" i="6"/>
  <c r="BE277" i="6"/>
  <c r="T277" i="6"/>
  <c r="R277" i="6"/>
  <c r="P277" i="6"/>
  <c r="BI276" i="6"/>
  <c r="BH276" i="6"/>
  <c r="BG276" i="6"/>
  <c r="BE276" i="6"/>
  <c r="T276" i="6"/>
  <c r="R276" i="6"/>
  <c r="P276" i="6"/>
  <c r="BI275" i="6"/>
  <c r="BH275" i="6"/>
  <c r="BG275" i="6"/>
  <c r="BE275" i="6"/>
  <c r="T275" i="6"/>
  <c r="R275" i="6"/>
  <c r="P275" i="6"/>
  <c r="BI274" i="6"/>
  <c r="BH274" i="6"/>
  <c r="BG274" i="6"/>
  <c r="BE274" i="6"/>
  <c r="T274" i="6"/>
  <c r="R274" i="6"/>
  <c r="P274" i="6"/>
  <c r="BI273" i="6"/>
  <c r="BH273" i="6"/>
  <c r="BG273" i="6"/>
  <c r="BE273" i="6"/>
  <c r="T273" i="6"/>
  <c r="R273" i="6"/>
  <c r="P273" i="6"/>
  <c r="BI272" i="6"/>
  <c r="BH272" i="6"/>
  <c r="BG272" i="6"/>
  <c r="BE272" i="6"/>
  <c r="T272" i="6"/>
  <c r="R272" i="6"/>
  <c r="P272" i="6"/>
  <c r="BI271" i="6"/>
  <c r="BH271" i="6"/>
  <c r="BG271" i="6"/>
  <c r="BE271" i="6"/>
  <c r="T271" i="6"/>
  <c r="R271" i="6"/>
  <c r="P271" i="6"/>
  <c r="BI270" i="6"/>
  <c r="BH270" i="6"/>
  <c r="BG270" i="6"/>
  <c r="BE270" i="6"/>
  <c r="T270" i="6"/>
  <c r="R270" i="6"/>
  <c r="P270" i="6"/>
  <c r="BI269" i="6"/>
  <c r="BH269" i="6"/>
  <c r="BG269" i="6"/>
  <c r="BE269" i="6"/>
  <c r="T269" i="6"/>
  <c r="R269" i="6"/>
  <c r="P269" i="6"/>
  <c r="BI265" i="6"/>
  <c r="BH265" i="6"/>
  <c r="BG265" i="6"/>
  <c r="BE265" i="6"/>
  <c r="T265" i="6"/>
  <c r="R265" i="6"/>
  <c r="P265" i="6"/>
  <c r="BI264" i="6"/>
  <c r="BH264" i="6"/>
  <c r="BG264" i="6"/>
  <c r="BE264" i="6"/>
  <c r="T264" i="6"/>
  <c r="R264" i="6"/>
  <c r="P264" i="6"/>
  <c r="BI263" i="6"/>
  <c r="BH263" i="6"/>
  <c r="BG263" i="6"/>
  <c r="BE263" i="6"/>
  <c r="T263" i="6"/>
  <c r="R263" i="6"/>
  <c r="P263" i="6"/>
  <c r="BI262" i="6"/>
  <c r="BH262" i="6"/>
  <c r="BG262" i="6"/>
  <c r="BE262" i="6"/>
  <c r="T262" i="6"/>
  <c r="R262" i="6"/>
  <c r="P262" i="6"/>
  <c r="BI260" i="6"/>
  <c r="BH260" i="6"/>
  <c r="BG260" i="6"/>
  <c r="BE260" i="6"/>
  <c r="T260" i="6"/>
  <c r="R260" i="6"/>
  <c r="P260" i="6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J138" i="6"/>
  <c r="J137" i="6"/>
  <c r="F137" i="6"/>
  <c r="F135" i="6"/>
  <c r="E133" i="6"/>
  <c r="J94" i="6"/>
  <c r="J93" i="6"/>
  <c r="F93" i="6"/>
  <c r="F91" i="6"/>
  <c r="E89" i="6"/>
  <c r="J20" i="6"/>
  <c r="E20" i="6"/>
  <c r="F138" i="6"/>
  <c r="J19" i="6"/>
  <c r="J14" i="6"/>
  <c r="J135" i="6" s="1"/>
  <c r="E7" i="6"/>
  <c r="E129" i="6"/>
  <c r="J39" i="5"/>
  <c r="J38" i="5"/>
  <c r="AY99" i="1"/>
  <c r="J37" i="5"/>
  <c r="AX99" i="1"/>
  <c r="BI263" i="5"/>
  <c r="BH263" i="5"/>
  <c r="BG263" i="5"/>
  <c r="BE263" i="5"/>
  <c r="T263" i="5"/>
  <c r="R263" i="5"/>
  <c r="P263" i="5"/>
  <c r="BI262" i="5"/>
  <c r="BH262" i="5"/>
  <c r="BG262" i="5"/>
  <c r="BE262" i="5"/>
  <c r="T262" i="5"/>
  <c r="R262" i="5"/>
  <c r="P262" i="5"/>
  <c r="BI261" i="5"/>
  <c r="BH261" i="5"/>
  <c r="BG261" i="5"/>
  <c r="BE261" i="5"/>
  <c r="T261" i="5"/>
  <c r="R261" i="5"/>
  <c r="P261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J127" i="5"/>
  <c r="J126" i="5"/>
  <c r="F126" i="5"/>
  <c r="F124" i="5"/>
  <c r="E122" i="5"/>
  <c r="J94" i="5"/>
  <c r="J93" i="5"/>
  <c r="F93" i="5"/>
  <c r="F91" i="5"/>
  <c r="E89" i="5"/>
  <c r="J20" i="5"/>
  <c r="E20" i="5"/>
  <c r="F127" i="5"/>
  <c r="J19" i="5"/>
  <c r="J14" i="5"/>
  <c r="J124" i="5" s="1"/>
  <c r="E7" i="5"/>
  <c r="E85" i="5"/>
  <c r="J39" i="4"/>
  <c r="J38" i="4"/>
  <c r="AY98" i="1"/>
  <c r="J37" i="4"/>
  <c r="AX98" i="1" s="1"/>
  <c r="BI441" i="4"/>
  <c r="BH441" i="4"/>
  <c r="BG441" i="4"/>
  <c r="BE441" i="4"/>
  <c r="T441" i="4"/>
  <c r="R441" i="4"/>
  <c r="P441" i="4"/>
  <c r="BI440" i="4"/>
  <c r="BH440" i="4"/>
  <c r="BG440" i="4"/>
  <c r="BE440" i="4"/>
  <c r="T440" i="4"/>
  <c r="R440" i="4"/>
  <c r="P440" i="4"/>
  <c r="BI435" i="4"/>
  <c r="BH435" i="4"/>
  <c r="BG435" i="4"/>
  <c r="BE435" i="4"/>
  <c r="T435" i="4"/>
  <c r="R435" i="4"/>
  <c r="P435" i="4"/>
  <c r="BI430" i="4"/>
  <c r="BH430" i="4"/>
  <c r="BG430" i="4"/>
  <c r="BE430" i="4"/>
  <c r="T430" i="4"/>
  <c r="R430" i="4"/>
  <c r="P430" i="4"/>
  <c r="BI425" i="4"/>
  <c r="BH425" i="4"/>
  <c r="BG425" i="4"/>
  <c r="BE425" i="4"/>
  <c r="T425" i="4"/>
  <c r="R425" i="4"/>
  <c r="P425" i="4"/>
  <c r="BI420" i="4"/>
  <c r="BH420" i="4"/>
  <c r="BG420" i="4"/>
  <c r="BE420" i="4"/>
  <c r="T420" i="4"/>
  <c r="R420" i="4"/>
  <c r="P420" i="4"/>
  <c r="BI415" i="4"/>
  <c r="BH415" i="4"/>
  <c r="BG415" i="4"/>
  <c r="BE415" i="4"/>
  <c r="T415" i="4"/>
  <c r="R415" i="4"/>
  <c r="P415" i="4"/>
  <c r="BI410" i="4"/>
  <c r="BH410" i="4"/>
  <c r="BG410" i="4"/>
  <c r="BE410" i="4"/>
  <c r="T410" i="4"/>
  <c r="R410" i="4"/>
  <c r="P410" i="4"/>
  <c r="BI408" i="4"/>
  <c r="BH408" i="4"/>
  <c r="BG408" i="4"/>
  <c r="BE408" i="4"/>
  <c r="T408" i="4"/>
  <c r="R408" i="4"/>
  <c r="P408" i="4"/>
  <c r="BI407" i="4"/>
  <c r="BH407" i="4"/>
  <c r="BG407" i="4"/>
  <c r="BE407" i="4"/>
  <c r="T407" i="4"/>
  <c r="R407" i="4"/>
  <c r="P407" i="4"/>
  <c r="BI402" i="4"/>
  <c r="BH402" i="4"/>
  <c r="BG402" i="4"/>
  <c r="BE402" i="4"/>
  <c r="T402" i="4"/>
  <c r="R402" i="4"/>
  <c r="P402" i="4"/>
  <c r="BI398" i="4"/>
  <c r="BH398" i="4"/>
  <c r="BG398" i="4"/>
  <c r="BE398" i="4"/>
  <c r="T398" i="4"/>
  <c r="R398" i="4"/>
  <c r="P398" i="4"/>
  <c r="BI396" i="4"/>
  <c r="BH396" i="4"/>
  <c r="BG396" i="4"/>
  <c r="BE396" i="4"/>
  <c r="T396" i="4"/>
  <c r="R396" i="4"/>
  <c r="P396" i="4"/>
  <c r="BI395" i="4"/>
  <c r="BH395" i="4"/>
  <c r="BG395" i="4"/>
  <c r="BE395" i="4"/>
  <c r="T395" i="4"/>
  <c r="R395" i="4"/>
  <c r="P395" i="4"/>
  <c r="BI394" i="4"/>
  <c r="BH394" i="4"/>
  <c r="BG394" i="4"/>
  <c r="BE394" i="4"/>
  <c r="T394" i="4"/>
  <c r="R394" i="4"/>
  <c r="P394" i="4"/>
  <c r="BI382" i="4"/>
  <c r="BH382" i="4"/>
  <c r="BG382" i="4"/>
  <c r="BE382" i="4"/>
  <c r="T382" i="4"/>
  <c r="R382" i="4"/>
  <c r="P382" i="4"/>
  <c r="BI381" i="4"/>
  <c r="BH381" i="4"/>
  <c r="BG381" i="4"/>
  <c r="BE381" i="4"/>
  <c r="T381" i="4"/>
  <c r="R381" i="4"/>
  <c r="P381" i="4"/>
  <c r="BI368" i="4"/>
  <c r="BH368" i="4"/>
  <c r="BG368" i="4"/>
  <c r="BE368" i="4"/>
  <c r="T368" i="4"/>
  <c r="R368" i="4"/>
  <c r="P368" i="4"/>
  <c r="BI364" i="4"/>
  <c r="BH364" i="4"/>
  <c r="BG364" i="4"/>
  <c r="BE364" i="4"/>
  <c r="T364" i="4"/>
  <c r="R364" i="4"/>
  <c r="P364" i="4"/>
  <c r="BI360" i="4"/>
  <c r="BH360" i="4"/>
  <c r="BG360" i="4"/>
  <c r="BE360" i="4"/>
  <c r="T360" i="4"/>
  <c r="R360" i="4"/>
  <c r="P360" i="4"/>
  <c r="BI356" i="4"/>
  <c r="BH356" i="4"/>
  <c r="BG356" i="4"/>
  <c r="BE356" i="4"/>
  <c r="T356" i="4"/>
  <c r="R356" i="4"/>
  <c r="P356" i="4"/>
  <c r="BI352" i="4"/>
  <c r="BH352" i="4"/>
  <c r="BG352" i="4"/>
  <c r="BE352" i="4"/>
  <c r="T352" i="4"/>
  <c r="R352" i="4"/>
  <c r="P352" i="4"/>
  <c r="BI348" i="4"/>
  <c r="BH348" i="4"/>
  <c r="BG348" i="4"/>
  <c r="BE348" i="4"/>
  <c r="T348" i="4"/>
  <c r="R348" i="4"/>
  <c r="P348" i="4"/>
  <c r="BI345" i="4"/>
  <c r="BH345" i="4"/>
  <c r="BG345" i="4"/>
  <c r="BE345" i="4"/>
  <c r="T345" i="4"/>
  <c r="R345" i="4"/>
  <c r="P345" i="4"/>
  <c r="BI341" i="4"/>
  <c r="BH341" i="4"/>
  <c r="BG341" i="4"/>
  <c r="BE341" i="4"/>
  <c r="T341" i="4"/>
  <c r="R341" i="4"/>
  <c r="P341" i="4"/>
  <c r="BI338" i="4"/>
  <c r="BH338" i="4"/>
  <c r="BG338" i="4"/>
  <c r="BE338" i="4"/>
  <c r="T338" i="4"/>
  <c r="R338" i="4"/>
  <c r="P338" i="4"/>
  <c r="BI334" i="4"/>
  <c r="BH334" i="4"/>
  <c r="BG334" i="4"/>
  <c r="BE334" i="4"/>
  <c r="T334" i="4"/>
  <c r="R334" i="4"/>
  <c r="P334" i="4"/>
  <c r="BI329" i="4"/>
  <c r="BH329" i="4"/>
  <c r="BG329" i="4"/>
  <c r="BE329" i="4"/>
  <c r="T329" i="4"/>
  <c r="R329" i="4"/>
  <c r="P329" i="4"/>
  <c r="BI325" i="4"/>
  <c r="BH325" i="4"/>
  <c r="BG325" i="4"/>
  <c r="BE325" i="4"/>
  <c r="T325" i="4"/>
  <c r="R325" i="4"/>
  <c r="P325" i="4"/>
  <c r="BI321" i="4"/>
  <c r="BH321" i="4"/>
  <c r="BG321" i="4"/>
  <c r="BE321" i="4"/>
  <c r="T321" i="4"/>
  <c r="R321" i="4"/>
  <c r="P321" i="4"/>
  <c r="BI318" i="4"/>
  <c r="BH318" i="4"/>
  <c r="BG318" i="4"/>
  <c r="BE318" i="4"/>
  <c r="T318" i="4"/>
  <c r="R318" i="4"/>
  <c r="P318" i="4"/>
  <c r="BI304" i="4"/>
  <c r="BH304" i="4"/>
  <c r="BG304" i="4"/>
  <c r="BE304" i="4"/>
  <c r="T304" i="4"/>
  <c r="R304" i="4"/>
  <c r="P304" i="4"/>
  <c r="BI290" i="4"/>
  <c r="BH290" i="4"/>
  <c r="BG290" i="4"/>
  <c r="BE290" i="4"/>
  <c r="T290" i="4"/>
  <c r="R290" i="4"/>
  <c r="P290" i="4"/>
  <c r="BI287" i="4"/>
  <c r="BH287" i="4"/>
  <c r="BG287" i="4"/>
  <c r="BE287" i="4"/>
  <c r="T287" i="4"/>
  <c r="R287" i="4"/>
  <c r="P287" i="4"/>
  <c r="BI273" i="4"/>
  <c r="BH273" i="4"/>
  <c r="BG273" i="4"/>
  <c r="BE273" i="4"/>
  <c r="T273" i="4"/>
  <c r="R273" i="4"/>
  <c r="P273" i="4"/>
  <c r="BI260" i="4"/>
  <c r="BH260" i="4"/>
  <c r="BG260" i="4"/>
  <c r="BE260" i="4"/>
  <c r="T260" i="4"/>
  <c r="R260" i="4"/>
  <c r="P260" i="4"/>
  <c r="BI257" i="4"/>
  <c r="BH257" i="4"/>
  <c r="BG257" i="4"/>
  <c r="BE257" i="4"/>
  <c r="T257" i="4"/>
  <c r="R257" i="4"/>
  <c r="P257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09" i="4"/>
  <c r="BH209" i="4"/>
  <c r="BG209" i="4"/>
  <c r="BE209" i="4"/>
  <c r="T209" i="4"/>
  <c r="R209" i="4"/>
  <c r="P209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198" i="4"/>
  <c r="BH198" i="4"/>
  <c r="BG198" i="4"/>
  <c r="BE198" i="4"/>
  <c r="T198" i="4"/>
  <c r="R198" i="4"/>
  <c r="P198" i="4"/>
  <c r="BI190" i="4"/>
  <c r="BH190" i="4"/>
  <c r="BG190" i="4"/>
  <c r="BE190" i="4"/>
  <c r="T190" i="4"/>
  <c r="R190" i="4"/>
  <c r="P190" i="4"/>
  <c r="BI185" i="4"/>
  <c r="BH185" i="4"/>
  <c r="BG185" i="4"/>
  <c r="BE185" i="4"/>
  <c r="T185" i="4"/>
  <c r="R185" i="4"/>
  <c r="P185" i="4"/>
  <c r="BI176" i="4"/>
  <c r="BH176" i="4"/>
  <c r="BG176" i="4"/>
  <c r="BE176" i="4"/>
  <c r="T176" i="4"/>
  <c r="R176" i="4"/>
  <c r="P176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1" i="4"/>
  <c r="BH171" i="4"/>
  <c r="BG171" i="4"/>
  <c r="BE171" i="4"/>
  <c r="T171" i="4"/>
  <c r="R171" i="4"/>
  <c r="P171" i="4"/>
  <c r="BI167" i="4"/>
  <c r="BH167" i="4"/>
  <c r="BG167" i="4"/>
  <c r="BE167" i="4"/>
  <c r="T167" i="4"/>
  <c r="R167" i="4"/>
  <c r="P167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58" i="4"/>
  <c r="BH158" i="4"/>
  <c r="BG158" i="4"/>
  <c r="BE158" i="4"/>
  <c r="T158" i="4"/>
  <c r="R158" i="4"/>
  <c r="P158" i="4"/>
  <c r="BI152" i="4"/>
  <c r="BH152" i="4"/>
  <c r="BG152" i="4"/>
  <c r="BE152" i="4"/>
  <c r="T152" i="4"/>
  <c r="R152" i="4"/>
  <c r="P152" i="4"/>
  <c r="BI146" i="4"/>
  <c r="BH146" i="4"/>
  <c r="BG146" i="4"/>
  <c r="BE146" i="4"/>
  <c r="T146" i="4"/>
  <c r="R146" i="4"/>
  <c r="P146" i="4"/>
  <c r="BI133" i="4"/>
  <c r="BH133" i="4"/>
  <c r="BG133" i="4"/>
  <c r="BE133" i="4"/>
  <c r="T133" i="4"/>
  <c r="T132" i="4" s="1"/>
  <c r="R133" i="4"/>
  <c r="R132" i="4"/>
  <c r="P133" i="4"/>
  <c r="P132" i="4" s="1"/>
  <c r="J127" i="4"/>
  <c r="J126" i="4"/>
  <c r="F126" i="4"/>
  <c r="F124" i="4"/>
  <c r="E122" i="4"/>
  <c r="J94" i="4"/>
  <c r="J93" i="4"/>
  <c r="F93" i="4"/>
  <c r="F91" i="4"/>
  <c r="E89" i="4"/>
  <c r="J20" i="4"/>
  <c r="E20" i="4"/>
  <c r="F127" i="4"/>
  <c r="J19" i="4"/>
  <c r="J14" i="4"/>
  <c r="J124" i="4" s="1"/>
  <c r="E7" i="4"/>
  <c r="E85" i="4"/>
  <c r="J39" i="3"/>
  <c r="J38" i="3"/>
  <c r="AY97" i="1"/>
  <c r="J37" i="3"/>
  <c r="AX97" i="1"/>
  <c r="BI468" i="3"/>
  <c r="BH468" i="3"/>
  <c r="BG468" i="3"/>
  <c r="BE468" i="3"/>
  <c r="T468" i="3"/>
  <c r="R468" i="3"/>
  <c r="P468" i="3"/>
  <c r="BI467" i="3"/>
  <c r="BH467" i="3"/>
  <c r="BG467" i="3"/>
  <c r="BE467" i="3"/>
  <c r="T467" i="3"/>
  <c r="R467" i="3"/>
  <c r="P467" i="3"/>
  <c r="BI464" i="3"/>
  <c r="BH464" i="3"/>
  <c r="BG464" i="3"/>
  <c r="BE464" i="3"/>
  <c r="T464" i="3"/>
  <c r="R464" i="3"/>
  <c r="P464" i="3"/>
  <c r="BI460" i="3"/>
  <c r="BH460" i="3"/>
  <c r="BG460" i="3"/>
  <c r="BE460" i="3"/>
  <c r="T460" i="3"/>
  <c r="R460" i="3"/>
  <c r="P460" i="3"/>
  <c r="BI458" i="3"/>
  <c r="BH458" i="3"/>
  <c r="BG458" i="3"/>
  <c r="BE458" i="3"/>
  <c r="T458" i="3"/>
  <c r="R458" i="3"/>
  <c r="P458" i="3"/>
  <c r="BI457" i="3"/>
  <c r="BH457" i="3"/>
  <c r="BG457" i="3"/>
  <c r="BE457" i="3"/>
  <c r="T457" i="3"/>
  <c r="R457" i="3"/>
  <c r="P457" i="3"/>
  <c r="BI454" i="3"/>
  <c r="BH454" i="3"/>
  <c r="BG454" i="3"/>
  <c r="BE454" i="3"/>
  <c r="T454" i="3"/>
  <c r="R454" i="3"/>
  <c r="P454" i="3"/>
  <c r="BI440" i="3"/>
  <c r="BH440" i="3"/>
  <c r="BG440" i="3"/>
  <c r="BE440" i="3"/>
  <c r="T440" i="3"/>
  <c r="R440" i="3"/>
  <c r="P440" i="3"/>
  <c r="BI437" i="3"/>
  <c r="BH437" i="3"/>
  <c r="BG437" i="3"/>
  <c r="BE437" i="3"/>
  <c r="T437" i="3"/>
  <c r="R437" i="3"/>
  <c r="P437" i="3"/>
  <c r="BI434" i="3"/>
  <c r="BH434" i="3"/>
  <c r="BG434" i="3"/>
  <c r="BE434" i="3"/>
  <c r="T434" i="3"/>
  <c r="R434" i="3"/>
  <c r="P434" i="3"/>
  <c r="BI432" i="3"/>
  <c r="BH432" i="3"/>
  <c r="BG432" i="3"/>
  <c r="BE432" i="3"/>
  <c r="T432" i="3"/>
  <c r="R432" i="3"/>
  <c r="P432" i="3"/>
  <c r="BI431" i="3"/>
  <c r="BH431" i="3"/>
  <c r="BG431" i="3"/>
  <c r="BE431" i="3"/>
  <c r="T431" i="3"/>
  <c r="R431" i="3"/>
  <c r="P431" i="3"/>
  <c r="BI424" i="3"/>
  <c r="BH424" i="3"/>
  <c r="BG424" i="3"/>
  <c r="BE424" i="3"/>
  <c r="T424" i="3"/>
  <c r="R424" i="3"/>
  <c r="P424" i="3"/>
  <c r="BI423" i="3"/>
  <c r="BH423" i="3"/>
  <c r="BG423" i="3"/>
  <c r="BE423" i="3"/>
  <c r="T423" i="3"/>
  <c r="R423" i="3"/>
  <c r="P423" i="3"/>
  <c r="BI419" i="3"/>
  <c r="BH419" i="3"/>
  <c r="BG419" i="3"/>
  <c r="BE419" i="3"/>
  <c r="T419" i="3"/>
  <c r="R419" i="3"/>
  <c r="P419" i="3"/>
  <c r="BI417" i="3"/>
  <c r="BH417" i="3"/>
  <c r="BG417" i="3"/>
  <c r="BE417" i="3"/>
  <c r="T417" i="3"/>
  <c r="R417" i="3"/>
  <c r="P417" i="3"/>
  <c r="BI416" i="3"/>
  <c r="BH416" i="3"/>
  <c r="BG416" i="3"/>
  <c r="BE416" i="3"/>
  <c r="T416" i="3"/>
  <c r="R416" i="3"/>
  <c r="P416" i="3"/>
  <c r="BI413" i="3"/>
  <c r="BH413" i="3"/>
  <c r="BG413" i="3"/>
  <c r="BE413" i="3"/>
  <c r="T413" i="3"/>
  <c r="R413" i="3"/>
  <c r="P413" i="3"/>
  <c r="BI410" i="3"/>
  <c r="BH410" i="3"/>
  <c r="BG410" i="3"/>
  <c r="BE410" i="3"/>
  <c r="T410" i="3"/>
  <c r="R410" i="3"/>
  <c r="P410" i="3"/>
  <c r="BI399" i="3"/>
  <c r="BH399" i="3"/>
  <c r="BG399" i="3"/>
  <c r="BE399" i="3"/>
  <c r="T399" i="3"/>
  <c r="R399" i="3"/>
  <c r="P399" i="3"/>
  <c r="BI393" i="3"/>
  <c r="BH393" i="3"/>
  <c r="BG393" i="3"/>
  <c r="BE393" i="3"/>
  <c r="T393" i="3"/>
  <c r="R393" i="3"/>
  <c r="P393" i="3"/>
  <c r="BI388" i="3"/>
  <c r="BH388" i="3"/>
  <c r="BG388" i="3"/>
  <c r="BE388" i="3"/>
  <c r="T388" i="3"/>
  <c r="R388" i="3"/>
  <c r="P388" i="3"/>
  <c r="BI383" i="3"/>
  <c r="BH383" i="3"/>
  <c r="BG383" i="3"/>
  <c r="BE383" i="3"/>
  <c r="T383" i="3"/>
  <c r="R383" i="3"/>
  <c r="P383" i="3"/>
  <c r="BI371" i="3"/>
  <c r="BH371" i="3"/>
  <c r="BG371" i="3"/>
  <c r="BE371" i="3"/>
  <c r="T371" i="3"/>
  <c r="R371" i="3"/>
  <c r="P371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4" i="3"/>
  <c r="BH364" i="3"/>
  <c r="BG364" i="3"/>
  <c r="BE364" i="3"/>
  <c r="T364" i="3"/>
  <c r="R364" i="3"/>
  <c r="P364" i="3"/>
  <c r="BI346" i="3"/>
  <c r="BH346" i="3"/>
  <c r="BG346" i="3"/>
  <c r="BE346" i="3"/>
  <c r="T346" i="3"/>
  <c r="R346" i="3"/>
  <c r="P346" i="3"/>
  <c r="BI345" i="3"/>
  <c r="BH345" i="3"/>
  <c r="BG345" i="3"/>
  <c r="BE345" i="3"/>
  <c r="T345" i="3"/>
  <c r="R345" i="3"/>
  <c r="P345" i="3"/>
  <c r="BI344" i="3"/>
  <c r="BH344" i="3"/>
  <c r="BG344" i="3"/>
  <c r="BE344" i="3"/>
  <c r="T344" i="3"/>
  <c r="R344" i="3"/>
  <c r="P344" i="3"/>
  <c r="BI341" i="3"/>
  <c r="BH341" i="3"/>
  <c r="BG341" i="3"/>
  <c r="BE341" i="3"/>
  <c r="T341" i="3"/>
  <c r="R341" i="3"/>
  <c r="P341" i="3"/>
  <c r="BI337" i="3"/>
  <c r="BH337" i="3"/>
  <c r="BG337" i="3"/>
  <c r="BE337" i="3"/>
  <c r="T337" i="3"/>
  <c r="R337" i="3"/>
  <c r="P337" i="3"/>
  <c r="BI333" i="3"/>
  <c r="BH333" i="3"/>
  <c r="BG333" i="3"/>
  <c r="BE333" i="3"/>
  <c r="T333" i="3"/>
  <c r="R333" i="3"/>
  <c r="P333" i="3"/>
  <c r="BI328" i="3"/>
  <c r="BH328" i="3"/>
  <c r="BG328" i="3"/>
  <c r="BE328" i="3"/>
  <c r="T328" i="3"/>
  <c r="R328" i="3"/>
  <c r="P328" i="3"/>
  <c r="BI326" i="3"/>
  <c r="BH326" i="3"/>
  <c r="BG326" i="3"/>
  <c r="BE326" i="3"/>
  <c r="T326" i="3"/>
  <c r="R326" i="3"/>
  <c r="P326" i="3"/>
  <c r="BI322" i="3"/>
  <c r="BH322" i="3"/>
  <c r="BG322" i="3"/>
  <c r="BE322" i="3"/>
  <c r="T322" i="3"/>
  <c r="R322" i="3"/>
  <c r="P322" i="3"/>
  <c r="BI320" i="3"/>
  <c r="BH320" i="3"/>
  <c r="BG320" i="3"/>
  <c r="BE320" i="3"/>
  <c r="T320" i="3"/>
  <c r="R320" i="3"/>
  <c r="P320" i="3"/>
  <c r="BI313" i="3"/>
  <c r="BH313" i="3"/>
  <c r="BG313" i="3"/>
  <c r="BE313" i="3"/>
  <c r="T313" i="3"/>
  <c r="R313" i="3"/>
  <c r="P313" i="3"/>
  <c r="BI311" i="3"/>
  <c r="BH311" i="3"/>
  <c r="BG311" i="3"/>
  <c r="BE311" i="3"/>
  <c r="T311" i="3"/>
  <c r="R311" i="3"/>
  <c r="P311" i="3"/>
  <c r="BI305" i="3"/>
  <c r="BH305" i="3"/>
  <c r="BG305" i="3"/>
  <c r="BE305" i="3"/>
  <c r="T305" i="3"/>
  <c r="R305" i="3"/>
  <c r="P305" i="3"/>
  <c r="BI303" i="3"/>
  <c r="BH303" i="3"/>
  <c r="BG303" i="3"/>
  <c r="BE303" i="3"/>
  <c r="T303" i="3"/>
  <c r="R303" i="3"/>
  <c r="P303" i="3"/>
  <c r="BI296" i="3"/>
  <c r="BH296" i="3"/>
  <c r="BG296" i="3"/>
  <c r="BE296" i="3"/>
  <c r="T296" i="3"/>
  <c r="R296" i="3"/>
  <c r="P296" i="3"/>
  <c r="BI256" i="3"/>
  <c r="BH256" i="3"/>
  <c r="BG256" i="3"/>
  <c r="BE256" i="3"/>
  <c r="T256" i="3"/>
  <c r="R256" i="3"/>
  <c r="P256" i="3"/>
  <c r="BI254" i="3"/>
  <c r="BH254" i="3"/>
  <c r="BG254" i="3"/>
  <c r="BE254" i="3"/>
  <c r="T254" i="3"/>
  <c r="R254" i="3"/>
  <c r="P254" i="3"/>
  <c r="BI237" i="3"/>
  <c r="BH237" i="3"/>
  <c r="BG237" i="3"/>
  <c r="BE237" i="3"/>
  <c r="T237" i="3"/>
  <c r="R237" i="3"/>
  <c r="P237" i="3"/>
  <c r="BI235" i="3"/>
  <c r="BH235" i="3"/>
  <c r="BG235" i="3"/>
  <c r="BE235" i="3"/>
  <c r="T235" i="3"/>
  <c r="R235" i="3"/>
  <c r="P235" i="3"/>
  <c r="BI218" i="3"/>
  <c r="BH218" i="3"/>
  <c r="BG218" i="3"/>
  <c r="BE218" i="3"/>
  <c r="T218" i="3"/>
  <c r="R218" i="3"/>
  <c r="P218" i="3"/>
  <c r="BI211" i="3"/>
  <c r="BH211" i="3"/>
  <c r="BG211" i="3"/>
  <c r="BE211" i="3"/>
  <c r="T211" i="3"/>
  <c r="R211" i="3"/>
  <c r="P211" i="3"/>
  <c r="BI207" i="3"/>
  <c r="BH207" i="3"/>
  <c r="BG207" i="3"/>
  <c r="BE207" i="3"/>
  <c r="T207" i="3"/>
  <c r="R207" i="3"/>
  <c r="P207" i="3"/>
  <c r="BI198" i="3"/>
  <c r="BH198" i="3"/>
  <c r="BG198" i="3"/>
  <c r="BE198" i="3"/>
  <c r="T198" i="3"/>
  <c r="R198" i="3"/>
  <c r="P198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62" i="3"/>
  <c r="BH162" i="3"/>
  <c r="BG162" i="3"/>
  <c r="BE162" i="3"/>
  <c r="T162" i="3"/>
  <c r="R162" i="3"/>
  <c r="P162" i="3"/>
  <c r="BI159" i="3"/>
  <c r="BH159" i="3"/>
  <c r="BG159" i="3"/>
  <c r="BE159" i="3"/>
  <c r="T159" i="3"/>
  <c r="R159" i="3"/>
  <c r="P159" i="3"/>
  <c r="BI156" i="3"/>
  <c r="BH156" i="3"/>
  <c r="BG156" i="3"/>
  <c r="BE156" i="3"/>
  <c r="T156" i="3"/>
  <c r="T155" i="3"/>
  <c r="R156" i="3"/>
  <c r="R155" i="3" s="1"/>
  <c r="P156" i="3"/>
  <c r="P155" i="3"/>
  <c r="BI150" i="3"/>
  <c r="BH150" i="3"/>
  <c r="BG150" i="3"/>
  <c r="BE150" i="3"/>
  <c r="T150" i="3"/>
  <c r="R150" i="3"/>
  <c r="P150" i="3"/>
  <c r="BI145" i="3"/>
  <c r="BH145" i="3"/>
  <c r="BG145" i="3"/>
  <c r="BE145" i="3"/>
  <c r="T145" i="3"/>
  <c r="R145" i="3"/>
  <c r="P145" i="3"/>
  <c r="BI134" i="3"/>
  <c r="BH134" i="3"/>
  <c r="BG134" i="3"/>
  <c r="BE134" i="3"/>
  <c r="T134" i="3"/>
  <c r="T133" i="3"/>
  <c r="R134" i="3"/>
  <c r="R133" i="3" s="1"/>
  <c r="P134" i="3"/>
  <c r="P133" i="3"/>
  <c r="J128" i="3"/>
  <c r="J127" i="3"/>
  <c r="F127" i="3"/>
  <c r="F125" i="3"/>
  <c r="E123" i="3"/>
  <c r="J94" i="3"/>
  <c r="J93" i="3"/>
  <c r="F93" i="3"/>
  <c r="F91" i="3"/>
  <c r="E89" i="3"/>
  <c r="J20" i="3"/>
  <c r="E20" i="3"/>
  <c r="F128" i="3" s="1"/>
  <c r="J19" i="3"/>
  <c r="J14" i="3"/>
  <c r="J91" i="3"/>
  <c r="E7" i="3"/>
  <c r="E85" i="3" s="1"/>
  <c r="J39" i="2"/>
  <c r="J38" i="2"/>
  <c r="AY96" i="1" s="1"/>
  <c r="J37" i="2"/>
  <c r="AX96" i="1"/>
  <c r="BI332" i="2"/>
  <c r="BH332" i="2"/>
  <c r="BG332" i="2"/>
  <c r="BE332" i="2"/>
  <c r="T332" i="2"/>
  <c r="T331" i="2" s="1"/>
  <c r="R332" i="2"/>
  <c r="R331" i="2"/>
  <c r="P332" i="2"/>
  <c r="P331" i="2" s="1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7" i="2"/>
  <c r="BH327" i="2"/>
  <c r="BG327" i="2"/>
  <c r="BE327" i="2"/>
  <c r="T327" i="2"/>
  <c r="R327" i="2"/>
  <c r="P327" i="2"/>
  <c r="BI314" i="2"/>
  <c r="BH314" i="2"/>
  <c r="BG314" i="2"/>
  <c r="BE314" i="2"/>
  <c r="T314" i="2"/>
  <c r="R314" i="2"/>
  <c r="P314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09" i="2"/>
  <c r="BH309" i="2"/>
  <c r="BG309" i="2"/>
  <c r="BE309" i="2"/>
  <c r="T309" i="2"/>
  <c r="R309" i="2"/>
  <c r="P309" i="2"/>
  <c r="BI306" i="2"/>
  <c r="BH306" i="2"/>
  <c r="BG306" i="2"/>
  <c r="BE306" i="2"/>
  <c r="T306" i="2"/>
  <c r="R306" i="2"/>
  <c r="P306" i="2"/>
  <c r="BI304" i="2"/>
  <c r="BH304" i="2"/>
  <c r="BG304" i="2"/>
  <c r="BE304" i="2"/>
  <c r="T304" i="2"/>
  <c r="R304" i="2"/>
  <c r="P304" i="2"/>
  <c r="BI301" i="2"/>
  <c r="BH301" i="2"/>
  <c r="BG301" i="2"/>
  <c r="BE301" i="2"/>
  <c r="T301" i="2"/>
  <c r="R301" i="2"/>
  <c r="P301" i="2"/>
  <c r="BI298" i="2"/>
  <c r="BH298" i="2"/>
  <c r="BG298" i="2"/>
  <c r="BE298" i="2"/>
  <c r="T298" i="2"/>
  <c r="T297" i="2" s="1"/>
  <c r="R298" i="2"/>
  <c r="R297" i="2"/>
  <c r="P298" i="2"/>
  <c r="P297" i="2" s="1"/>
  <c r="BI294" i="2"/>
  <c r="BH294" i="2"/>
  <c r="BG294" i="2"/>
  <c r="BE294" i="2"/>
  <c r="T294" i="2"/>
  <c r="R294" i="2"/>
  <c r="P294" i="2"/>
  <c r="BI291" i="2"/>
  <c r="BH291" i="2"/>
  <c r="BG291" i="2"/>
  <c r="BE291" i="2"/>
  <c r="T291" i="2"/>
  <c r="R291" i="2"/>
  <c r="P291" i="2"/>
  <c r="BI288" i="2"/>
  <c r="BH288" i="2"/>
  <c r="BG288" i="2"/>
  <c r="BE288" i="2"/>
  <c r="T288" i="2"/>
  <c r="R288" i="2"/>
  <c r="P288" i="2"/>
  <c r="BI284" i="2"/>
  <c r="BH284" i="2"/>
  <c r="BG284" i="2"/>
  <c r="BE284" i="2"/>
  <c r="T284" i="2"/>
  <c r="R284" i="2"/>
  <c r="P284" i="2"/>
  <c r="BI281" i="2"/>
  <c r="BH281" i="2"/>
  <c r="BG281" i="2"/>
  <c r="BE281" i="2"/>
  <c r="T281" i="2"/>
  <c r="R281" i="2"/>
  <c r="P281" i="2"/>
  <c r="BI279" i="2"/>
  <c r="BH279" i="2"/>
  <c r="BG279" i="2"/>
  <c r="BE279" i="2"/>
  <c r="T279" i="2"/>
  <c r="R279" i="2"/>
  <c r="P279" i="2"/>
  <c r="BI275" i="2"/>
  <c r="BH275" i="2"/>
  <c r="BG275" i="2"/>
  <c r="BE275" i="2"/>
  <c r="T275" i="2"/>
  <c r="R275" i="2"/>
  <c r="P275" i="2"/>
  <c r="BI272" i="2"/>
  <c r="BH272" i="2"/>
  <c r="BG272" i="2"/>
  <c r="BE272" i="2"/>
  <c r="T272" i="2"/>
  <c r="R272" i="2"/>
  <c r="P272" i="2"/>
  <c r="BI268" i="2"/>
  <c r="BH268" i="2"/>
  <c r="BG268" i="2"/>
  <c r="BE268" i="2"/>
  <c r="T268" i="2"/>
  <c r="R268" i="2"/>
  <c r="P268" i="2"/>
  <c r="BI265" i="2"/>
  <c r="BH265" i="2"/>
  <c r="BG265" i="2"/>
  <c r="BE265" i="2"/>
  <c r="T265" i="2"/>
  <c r="R265" i="2"/>
  <c r="P265" i="2"/>
  <c r="BI243" i="2"/>
  <c r="BH243" i="2"/>
  <c r="BG243" i="2"/>
  <c r="BE243" i="2"/>
  <c r="T243" i="2"/>
  <c r="R243" i="2"/>
  <c r="P243" i="2"/>
  <c r="BI239" i="2"/>
  <c r="BH239" i="2"/>
  <c r="BG239" i="2"/>
  <c r="BE239" i="2"/>
  <c r="T239" i="2"/>
  <c r="R239" i="2"/>
  <c r="P239" i="2"/>
  <c r="BI223" i="2"/>
  <c r="BH223" i="2"/>
  <c r="BG223" i="2"/>
  <c r="BE223" i="2"/>
  <c r="T223" i="2"/>
  <c r="R223" i="2"/>
  <c r="P223" i="2"/>
  <c r="BI207" i="2"/>
  <c r="BH207" i="2"/>
  <c r="BG207" i="2"/>
  <c r="BE207" i="2"/>
  <c r="T207" i="2"/>
  <c r="R207" i="2"/>
  <c r="P207" i="2"/>
  <c r="BI197" i="2"/>
  <c r="BH197" i="2"/>
  <c r="BG197" i="2"/>
  <c r="BE197" i="2"/>
  <c r="T197" i="2"/>
  <c r="R197" i="2"/>
  <c r="P197" i="2"/>
  <c r="BI156" i="2"/>
  <c r="BH156" i="2"/>
  <c r="BG156" i="2"/>
  <c r="BE156" i="2"/>
  <c r="T156" i="2"/>
  <c r="R156" i="2"/>
  <c r="P156" i="2"/>
  <c r="BI140" i="2"/>
  <c r="BH140" i="2"/>
  <c r="BG140" i="2"/>
  <c r="BE140" i="2"/>
  <c r="T140" i="2"/>
  <c r="R140" i="2"/>
  <c r="P140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J126" i="2"/>
  <c r="J125" i="2"/>
  <c r="F125" i="2"/>
  <c r="F123" i="2"/>
  <c r="E121" i="2"/>
  <c r="J94" i="2"/>
  <c r="J93" i="2"/>
  <c r="F93" i="2"/>
  <c r="F91" i="2"/>
  <c r="E89" i="2"/>
  <c r="J20" i="2"/>
  <c r="E20" i="2"/>
  <c r="F126" i="2"/>
  <c r="J19" i="2"/>
  <c r="J14" i="2"/>
  <c r="J123" i="2" s="1"/>
  <c r="E7" i="2"/>
  <c r="E85" i="2"/>
  <c r="L90" i="1"/>
  <c r="AM90" i="1"/>
  <c r="AM89" i="1"/>
  <c r="L89" i="1"/>
  <c r="AM87" i="1"/>
  <c r="L87" i="1"/>
  <c r="L85" i="1"/>
  <c r="L84" i="1"/>
  <c r="J311" i="2"/>
  <c r="BK243" i="2"/>
  <c r="BK207" i="2"/>
  <c r="J279" i="2"/>
  <c r="J197" i="2"/>
  <c r="J140" i="2"/>
  <c r="J312" i="2"/>
  <c r="BK294" i="2"/>
  <c r="J291" i="2"/>
  <c r="J284" i="2"/>
  <c r="J239" i="2"/>
  <c r="J207" i="2"/>
  <c r="BK330" i="2"/>
  <c r="J329" i="2"/>
  <c r="BK314" i="2"/>
  <c r="J309" i="2"/>
  <c r="BK304" i="2"/>
  <c r="J301" i="2"/>
  <c r="J294" i="2"/>
  <c r="J275" i="2"/>
  <c r="BK265" i="2"/>
  <c r="BK197" i="2"/>
  <c r="BK132" i="2"/>
  <c r="BK457" i="3"/>
  <c r="J437" i="3"/>
  <c r="J419" i="3"/>
  <c r="J399" i="3"/>
  <c r="BK383" i="3"/>
  <c r="J368" i="3"/>
  <c r="J344" i="3"/>
  <c r="J313" i="3"/>
  <c r="BK296" i="3"/>
  <c r="BK198" i="3"/>
  <c r="J177" i="3"/>
  <c r="BK468" i="3"/>
  <c r="J457" i="3"/>
  <c r="J431" i="3"/>
  <c r="J410" i="3"/>
  <c r="J371" i="3"/>
  <c r="J341" i="3"/>
  <c r="J328" i="3"/>
  <c r="BK311" i="3"/>
  <c r="J237" i="3"/>
  <c r="BK195" i="3"/>
  <c r="BK460" i="3"/>
  <c r="BK419" i="3"/>
  <c r="BK313" i="3"/>
  <c r="J198" i="3"/>
  <c r="J145" i="3"/>
  <c r="J434" i="3"/>
  <c r="BK393" i="3"/>
  <c r="J346" i="3"/>
  <c r="BK320" i="3"/>
  <c r="BK237" i="3"/>
  <c r="J195" i="3"/>
  <c r="J178" i="3"/>
  <c r="BK145" i="3"/>
  <c r="J290" i="4"/>
  <c r="J242" i="4"/>
  <c r="J185" i="4"/>
  <c r="J163" i="4"/>
  <c r="J133" i="4"/>
  <c r="BK408" i="4"/>
  <c r="J368" i="4"/>
  <c r="BK348" i="4"/>
  <c r="BK329" i="4"/>
  <c r="J240" i="4"/>
  <c r="BK176" i="4"/>
  <c r="J165" i="4"/>
  <c r="J146" i="4"/>
  <c r="J420" i="4"/>
  <c r="J402" i="4"/>
  <c r="J364" i="4"/>
  <c r="BK338" i="4"/>
  <c r="J318" i="4"/>
  <c r="BK190" i="4"/>
  <c r="J441" i="4"/>
  <c r="BK430" i="4"/>
  <c r="J407" i="4"/>
  <c r="BK396" i="4"/>
  <c r="J381" i="4"/>
  <c r="BK352" i="4"/>
  <c r="J304" i="4"/>
  <c r="BK240" i="4"/>
  <c r="BK185" i="4"/>
  <c r="BK165" i="4"/>
  <c r="J260" i="5"/>
  <c r="J200" i="5"/>
  <c r="J196" i="5"/>
  <c r="BK190" i="5"/>
  <c r="BK183" i="5"/>
  <c r="BK176" i="5"/>
  <c r="BK169" i="5"/>
  <c r="BK163" i="5"/>
  <c r="BK158" i="5"/>
  <c r="J153" i="5"/>
  <c r="J145" i="5"/>
  <c r="BK142" i="5"/>
  <c r="BK140" i="5"/>
  <c r="J136" i="5"/>
  <c r="BK133" i="5"/>
  <c r="J256" i="5"/>
  <c r="BK246" i="5"/>
  <c r="J239" i="5"/>
  <c r="BK231" i="5"/>
  <c r="J223" i="5"/>
  <c r="J216" i="5"/>
  <c r="J210" i="5"/>
  <c r="BK205" i="5"/>
  <c r="J191" i="5"/>
  <c r="J185" i="5"/>
  <c r="BK172" i="5"/>
  <c r="J168" i="5"/>
  <c r="J165" i="5"/>
  <c r="J161" i="5"/>
  <c r="J150" i="5"/>
  <c r="J143" i="5"/>
  <c r="BK137" i="5"/>
  <c r="J262" i="5"/>
  <c r="BK243" i="5"/>
  <c r="J224" i="5"/>
  <c r="J217" i="5"/>
  <c r="BK209" i="5"/>
  <c r="J205" i="5"/>
  <c r="BK198" i="5"/>
  <c r="BK192" i="5"/>
  <c r="J180" i="5"/>
  <c r="J173" i="5"/>
  <c r="BK156" i="5"/>
  <c r="BK144" i="5"/>
  <c r="BK256" i="5"/>
  <c r="BK252" i="5"/>
  <c r="J247" i="5"/>
  <c r="BK236" i="5"/>
  <c r="J227" i="5"/>
  <c r="J211" i="5"/>
  <c r="BK202" i="5"/>
  <c r="BK193" i="5"/>
  <c r="BK184" i="5"/>
  <c r="J179" i="5"/>
  <c r="BK168" i="5"/>
  <c r="J154" i="5"/>
  <c r="J356" i="6"/>
  <c r="BK348" i="6"/>
  <c r="BK339" i="6"/>
  <c r="BK335" i="6"/>
  <c r="BK328" i="6"/>
  <c r="BK321" i="6"/>
  <c r="J310" i="6"/>
  <c r="BK303" i="6"/>
  <c r="J298" i="6"/>
  <c r="J290" i="6"/>
  <c r="BK284" i="6"/>
  <c r="BK276" i="6"/>
  <c r="J260" i="6"/>
  <c r="J246" i="6"/>
  <c r="J239" i="6"/>
  <c r="J225" i="6"/>
  <c r="J221" i="6"/>
  <c r="BK217" i="6"/>
  <c r="J197" i="6"/>
  <c r="J185" i="6"/>
  <c r="J179" i="6"/>
  <c r="BK171" i="6"/>
  <c r="J161" i="6"/>
  <c r="BK152" i="6"/>
  <c r="J351" i="6"/>
  <c r="J341" i="6"/>
  <c r="BK333" i="6"/>
  <c r="BK326" i="6"/>
  <c r="BK322" i="6"/>
  <c r="J309" i="6"/>
  <c r="BK301" i="6"/>
  <c r="J292" i="6"/>
  <c r="J286" i="6"/>
  <c r="BK278" i="6"/>
  <c r="BK269" i="6"/>
  <c r="BK257" i="6"/>
  <c r="J252" i="6"/>
  <c r="J248" i="6"/>
  <c r="J235" i="6"/>
  <c r="J227" i="6"/>
  <c r="J218" i="6"/>
  <c r="J213" i="6"/>
  <c r="J202" i="6"/>
  <c r="BK197" i="6"/>
  <c r="BK189" i="6"/>
  <c r="J183" i="6"/>
  <c r="BK164" i="6"/>
  <c r="BK156" i="6"/>
  <c r="BK149" i="6"/>
  <c r="J348" i="6"/>
  <c r="BK330" i="6"/>
  <c r="BK316" i="6"/>
  <c r="BK311" i="6"/>
  <c r="J302" i="6"/>
  <c r="BK292" i="6"/>
  <c r="J284" i="6"/>
  <c r="BK270" i="6"/>
  <c r="BK259" i="6"/>
  <c r="BK252" i="6"/>
  <c r="BK244" i="6"/>
  <c r="BK235" i="6"/>
  <c r="BK231" i="6"/>
  <c r="BK225" i="6"/>
  <c r="J216" i="6"/>
  <c r="J212" i="6"/>
  <c r="J208" i="6"/>
  <c r="BK198" i="6"/>
  <c r="BK192" i="6"/>
  <c r="BK187" i="6"/>
  <c r="J177" i="6"/>
  <c r="BK170" i="6"/>
  <c r="J163" i="6"/>
  <c r="BK157" i="6"/>
  <c r="J153" i="6"/>
  <c r="J349" i="6"/>
  <c r="BK342" i="6"/>
  <c r="J333" i="6"/>
  <c r="J325" i="6"/>
  <c r="BK315" i="6"/>
  <c r="J301" i="6"/>
  <c r="J295" i="6"/>
  <c r="J278" i="6"/>
  <c r="J271" i="6"/>
  <c r="BK262" i="6"/>
  <c r="J247" i="6"/>
  <c r="BK245" i="6"/>
  <c r="J243" i="6"/>
  <c r="BK239" i="6"/>
  <c r="J237" i="6"/>
  <c r="J232" i="6"/>
  <c r="BK221" i="6"/>
  <c r="BK206" i="6"/>
  <c r="J203" i="6"/>
  <c r="J201" i="6"/>
  <c r="J191" i="6"/>
  <c r="J184" i="6"/>
  <c r="BK182" i="6"/>
  <c r="BK178" i="6"/>
  <c r="J170" i="6"/>
  <c r="J164" i="6"/>
  <c r="BK158" i="6"/>
  <c r="J149" i="6"/>
  <c r="J218" i="7"/>
  <c r="BK213" i="7"/>
  <c r="BK206" i="7"/>
  <c r="J201" i="7"/>
  <c r="J198" i="7"/>
  <c r="BK192" i="7"/>
  <c r="BK189" i="7"/>
  <c r="J175" i="7"/>
  <c r="BK170" i="7"/>
  <c r="J165" i="7"/>
  <c r="J161" i="7"/>
  <c r="J157" i="7"/>
  <c r="J151" i="7"/>
  <c r="BK147" i="7"/>
  <c r="J143" i="7"/>
  <c r="BK139" i="7"/>
  <c r="J133" i="7"/>
  <c r="J220" i="7"/>
  <c r="J212" i="7"/>
  <c r="BK209" i="7"/>
  <c r="BK205" i="7"/>
  <c r="BK198" i="7"/>
  <c r="J194" i="7"/>
  <c r="BK183" i="7"/>
  <c r="BK180" i="7"/>
  <c r="J173" i="7"/>
  <c r="J164" i="7"/>
  <c r="J160" i="7"/>
  <c r="J156" i="7"/>
  <c r="BK152" i="7"/>
  <c r="J149" i="7"/>
  <c r="J145" i="7"/>
  <c r="J141" i="7"/>
  <c r="J138" i="7"/>
  <c r="BK133" i="7"/>
  <c r="BK217" i="7"/>
  <c r="J213" i="7"/>
  <c r="J210" i="7"/>
  <c r="J205" i="7"/>
  <c r="BK201" i="7"/>
  <c r="BK194" i="7"/>
  <c r="BK191" i="7"/>
  <c r="J187" i="7"/>
  <c r="BK184" i="7"/>
  <c r="BK179" i="7"/>
  <c r="BK175" i="7"/>
  <c r="BK171" i="7"/>
  <c r="BK167" i="7"/>
  <c r="BK161" i="7"/>
  <c r="BK156" i="7"/>
  <c r="BK149" i="7"/>
  <c r="BK138" i="7"/>
  <c r="J1393" i="8"/>
  <c r="J1368" i="8"/>
  <c r="J1318" i="8"/>
  <c r="BK1311" i="8"/>
  <c r="J1292" i="8"/>
  <c r="J1240" i="8"/>
  <c r="J1181" i="8"/>
  <c r="BK1148" i="8"/>
  <c r="J1061" i="8"/>
  <c r="J970" i="8"/>
  <c r="BK862" i="8"/>
  <c r="BK847" i="8"/>
  <c r="BK838" i="8"/>
  <c r="BK819" i="8"/>
  <c r="BK791" i="8"/>
  <c r="BK727" i="8"/>
  <c r="BK570" i="8"/>
  <c r="BK1611" i="8"/>
  <c r="BK1581" i="8"/>
  <c r="BK1561" i="8"/>
  <c r="BK1560" i="8" s="1"/>
  <c r="J1560" i="8" s="1"/>
  <c r="J125" i="8" s="1"/>
  <c r="J1549" i="8"/>
  <c r="J1446" i="8"/>
  <c r="J1434" i="8"/>
  <c r="J1401" i="8"/>
  <c r="J1372" i="8"/>
  <c r="J1327" i="8"/>
  <c r="BK1314" i="8"/>
  <c r="J1289" i="8"/>
  <c r="J1177" i="8"/>
  <c r="J1083" i="8"/>
  <c r="BK955" i="8"/>
  <c r="J819" i="8"/>
  <c r="BK733" i="8"/>
  <c r="J239" i="8"/>
  <c r="BK1430" i="8"/>
  <c r="BK1401" i="8"/>
  <c r="J1370" i="8"/>
  <c r="J1319" i="8"/>
  <c r="BK1295" i="8"/>
  <c r="BK1244" i="8"/>
  <c r="BK1243" i="8" s="1"/>
  <c r="J1243" i="8" s="1"/>
  <c r="J110" i="8" s="1"/>
  <c r="BK1200" i="8"/>
  <c r="BK1177" i="8"/>
  <c r="J936" i="8"/>
  <c r="J865" i="8"/>
  <c r="BK841" i="8"/>
  <c r="J801" i="8"/>
  <c r="J622" i="8"/>
  <c r="BK174" i="8"/>
  <c r="BK155" i="8"/>
  <c r="J1417" i="8"/>
  <c r="BK1385" i="8"/>
  <c r="BK1351" i="8"/>
  <c r="J1322" i="8"/>
  <c r="BK1308" i="8"/>
  <c r="BK1278" i="8"/>
  <c r="BK1097" i="8"/>
  <c r="BK936" i="8"/>
  <c r="BK853" i="8"/>
  <c r="BK835" i="8"/>
  <c r="J638" i="8"/>
  <c r="BK166" i="8"/>
  <c r="J897" i="9"/>
  <c r="BK846" i="9"/>
  <c r="J778" i="9"/>
  <c r="J712" i="9"/>
  <c r="BK619" i="9"/>
  <c r="BK559" i="9"/>
  <c r="J521" i="9"/>
  <c r="J427" i="9"/>
  <c r="BK370" i="9"/>
  <c r="J338" i="9"/>
  <c r="BK312" i="9"/>
  <c r="BK201" i="9"/>
  <c r="J891" i="9"/>
  <c r="J864" i="9"/>
  <c r="J839" i="9"/>
  <c r="J803" i="9"/>
  <c r="BK771" i="9"/>
  <c r="J732" i="9"/>
  <c r="BK698" i="9"/>
  <c r="J604" i="9"/>
  <c r="J564" i="9"/>
  <c r="J500" i="9"/>
  <c r="BK403" i="9"/>
  <c r="J361" i="9"/>
  <c r="BK307" i="9"/>
  <c r="BK292" i="9"/>
  <c r="J201" i="9"/>
  <c r="J899" i="9"/>
  <c r="BK876" i="9"/>
  <c r="J852" i="9"/>
  <c r="BK803" i="9"/>
  <c r="BK760" i="9"/>
  <c r="BK732" i="9"/>
  <c r="J690" i="9"/>
  <c r="J666" i="9"/>
  <c r="BK626" i="9"/>
  <c r="BK535" i="9"/>
  <c r="J479" i="9"/>
  <c r="J395" i="9"/>
  <c r="BK341" i="9"/>
  <c r="BK297" i="9"/>
  <c r="J272" i="9"/>
  <c r="J176" i="9"/>
  <c r="J163" i="9"/>
  <c r="BK951" i="9"/>
  <c r="BK928" i="9"/>
  <c r="J925" i="9"/>
  <c r="J869" i="9"/>
  <c r="BK849" i="9"/>
  <c r="BK785" i="9"/>
  <c r="J760" i="9"/>
  <c r="J684" i="9"/>
  <c r="BK580" i="9"/>
  <c r="BK549" i="9"/>
  <c r="BK486" i="9"/>
  <c r="J397" i="9"/>
  <c r="BK353" i="9"/>
  <c r="J297" i="9"/>
  <c r="J231" i="9"/>
  <c r="J172" i="9"/>
  <c r="J2357" i="10"/>
  <c r="J2289" i="10"/>
  <c r="J2184" i="10"/>
  <c r="BK2097" i="10"/>
  <c r="J2039" i="10"/>
  <c r="J2036" i="10"/>
  <c r="BK2015" i="10"/>
  <c r="BK1999" i="10"/>
  <c r="J1937" i="10"/>
  <c r="BK1794" i="10"/>
  <c r="J1686" i="10"/>
  <c r="J1503" i="10"/>
  <c r="BK1272" i="10"/>
  <c r="BK1139" i="10"/>
  <c r="J1008" i="10"/>
  <c r="J1689" i="10"/>
  <c r="BK1190" i="10"/>
  <c r="J1142" i="10"/>
  <c r="J1023" i="10"/>
  <c r="J157" i="10"/>
  <c r="BK141" i="10"/>
  <c r="J1726" i="10"/>
  <c r="J1696" i="10"/>
  <c r="BK1503" i="10"/>
  <c r="BK1157" i="10"/>
  <c r="BK1012" i="10"/>
  <c r="BK157" i="10"/>
  <c r="J1794" i="10"/>
  <c r="BK1726" i="10"/>
  <c r="BK1696" i="10"/>
  <c r="J1640" i="10"/>
  <c r="BK1142" i="10"/>
  <c r="BK170" i="10"/>
  <c r="J756" i="11"/>
  <c r="BK607" i="11"/>
  <c r="J587" i="11"/>
  <c r="J294" i="11"/>
  <c r="BK274" i="11"/>
  <c r="J259" i="11"/>
  <c r="BK192" i="11"/>
  <c r="BK171" i="11"/>
  <c r="BK778" i="11"/>
  <c r="BK773" i="11"/>
  <c r="BK759" i="11"/>
  <c r="BK661" i="11"/>
  <c r="BK641" i="11"/>
  <c r="J529" i="11"/>
  <c r="J472" i="11"/>
  <c r="BK401" i="11"/>
  <c r="BK361" i="11"/>
  <c r="J278" i="11"/>
  <c r="J661" i="11"/>
  <c r="J631" i="11"/>
  <c r="BK587" i="11"/>
  <c r="J381" i="11"/>
  <c r="BK294" i="11"/>
  <c r="J192" i="11"/>
  <c r="J757" i="11"/>
  <c r="J595" i="11"/>
  <c r="BK541" i="11"/>
  <c r="BK472" i="11"/>
  <c r="J361" i="11"/>
  <c r="BK292" i="11"/>
  <c r="BK188" i="11"/>
  <c r="BK175" i="12"/>
  <c r="BK147" i="12"/>
  <c r="J169" i="12"/>
  <c r="BK154" i="12"/>
  <c r="J176" i="12"/>
  <c r="J157" i="12"/>
  <c r="J147" i="12"/>
  <c r="BK128" i="12"/>
  <c r="BK181" i="13"/>
  <c r="J307" i="14"/>
  <c r="BK302" i="14"/>
  <c r="BK297" i="14"/>
  <c r="J289" i="14"/>
  <c r="J280" i="14"/>
  <c r="J274" i="14"/>
  <c r="J267" i="14"/>
  <c r="BK253" i="14"/>
  <c r="J249" i="14"/>
  <c r="J218" i="14"/>
  <c r="J207" i="14"/>
  <c r="BK198" i="14"/>
  <c r="BK191" i="14"/>
  <c r="J182" i="14"/>
  <c r="BK176" i="14"/>
  <c r="J167" i="14"/>
  <c r="J158" i="14"/>
  <c r="J142" i="14"/>
  <c r="J296" i="14"/>
  <c r="J287" i="14"/>
  <c r="BK281" i="14"/>
  <c r="J276" i="14"/>
  <c r="J268" i="14"/>
  <c r="J258" i="14"/>
  <c r="J251" i="14"/>
  <c r="J243" i="14"/>
  <c r="BK237" i="14"/>
  <c r="J231" i="14"/>
  <c r="BK220" i="14"/>
  <c r="J213" i="14"/>
  <c r="BK209" i="14"/>
  <c r="BK204" i="14"/>
  <c r="BK200" i="14"/>
  <c r="BK190" i="14"/>
  <c r="J183" i="14"/>
  <c r="J174" i="14"/>
  <c r="J169" i="14"/>
  <c r="BK158" i="14"/>
  <c r="BK144" i="14"/>
  <c r="J303" i="14"/>
  <c r="BK295" i="14"/>
  <c r="J286" i="14"/>
  <c r="BK279" i="14"/>
  <c r="J273" i="14"/>
  <c r="BK265" i="14"/>
  <c r="J238" i="14"/>
  <c r="J230" i="14"/>
  <c r="J224" i="14"/>
  <c r="J220" i="14"/>
  <c r="J214" i="14"/>
  <c r="J209" i="14"/>
  <c r="BK202" i="14"/>
  <c r="BK197" i="14"/>
  <c r="J180" i="14"/>
  <c r="BK169" i="14"/>
  <c r="BK164" i="14"/>
  <c r="BK157" i="14"/>
  <c r="BK142" i="14"/>
  <c r="J135" i="14"/>
  <c r="BK308" i="14"/>
  <c r="BK301" i="14"/>
  <c r="BK296" i="14"/>
  <c r="BK289" i="14"/>
  <c r="BK274" i="14"/>
  <c r="BK270" i="14"/>
  <c r="BK264" i="14"/>
  <c r="J255" i="14"/>
  <c r="J247" i="14"/>
  <c r="J245" i="14"/>
  <c r="BK242" i="14"/>
  <c r="BK238" i="14"/>
  <c r="J233" i="14"/>
  <c r="J229" i="14"/>
  <c r="BK222" i="14"/>
  <c r="BK214" i="14"/>
  <c r="J201" i="14"/>
  <c r="J190" i="14"/>
  <c r="J185" i="14"/>
  <c r="BK178" i="14"/>
  <c r="BK174" i="14"/>
  <c r="BK159" i="14"/>
  <c r="J144" i="14"/>
  <c r="BK161" i="15"/>
  <c r="J153" i="15"/>
  <c r="J143" i="15"/>
  <c r="J137" i="15"/>
  <c r="BK127" i="15"/>
  <c r="BK159" i="15"/>
  <c r="BK152" i="15"/>
  <c r="J145" i="15"/>
  <c r="BK141" i="15"/>
  <c r="BK131" i="15"/>
  <c r="J156" i="15"/>
  <c r="J147" i="15"/>
  <c r="BK138" i="15"/>
  <c r="BK134" i="15"/>
  <c r="J126" i="15"/>
  <c r="J155" i="15"/>
  <c r="BK144" i="15"/>
  <c r="BK130" i="15"/>
  <c r="BK125" i="15"/>
  <c r="J217" i="16"/>
  <c r="J209" i="16"/>
  <c r="J201" i="16"/>
  <c r="J196" i="16"/>
  <c r="J186" i="16"/>
  <c r="BK181" i="16"/>
  <c r="J175" i="16"/>
  <c r="BK168" i="16"/>
  <c r="BK159" i="16"/>
  <c r="BK149" i="16"/>
  <c r="BK143" i="16"/>
  <c r="J220" i="16"/>
  <c r="BK210" i="16"/>
  <c r="BK206" i="16"/>
  <c r="BK196" i="16"/>
  <c r="BK184" i="16"/>
  <c r="BK174" i="16"/>
  <c r="J161" i="16"/>
  <c r="J156" i="16"/>
  <c r="J152" i="16"/>
  <c r="J144" i="16"/>
  <c r="BK131" i="16"/>
  <c r="J212" i="16"/>
  <c r="BK200" i="16"/>
  <c r="BK186" i="16"/>
  <c r="BK180" i="16"/>
  <c r="BK160" i="16"/>
  <c r="J153" i="16"/>
  <c r="J148" i="16"/>
  <c r="BK135" i="16"/>
  <c r="J214" i="16"/>
  <c r="BK204" i="16"/>
  <c r="J193" i="16"/>
  <c r="J184" i="16"/>
  <c r="BK171" i="16"/>
  <c r="BK161" i="16"/>
  <c r="J154" i="16"/>
  <c r="J142" i="16"/>
  <c r="J131" i="16"/>
  <c r="J184" i="17"/>
  <c r="J179" i="17"/>
  <c r="BK174" i="17"/>
  <c r="BK170" i="17"/>
  <c r="J161" i="17"/>
  <c r="BK155" i="17"/>
  <c r="BK151" i="17"/>
  <c r="J143" i="17"/>
  <c r="J134" i="17"/>
  <c r="BK179" i="17"/>
  <c r="J167" i="17"/>
  <c r="J156" i="17"/>
  <c r="BK141" i="17"/>
  <c r="BK131" i="17"/>
  <c r="BK186" i="17"/>
  <c r="J175" i="17"/>
  <c r="BK167" i="17"/>
  <c r="BK157" i="17"/>
  <c r="J151" i="17"/>
  <c r="J141" i="17"/>
  <c r="J136" i="17"/>
  <c r="BK188" i="17"/>
  <c r="J182" i="17"/>
  <c r="J168" i="17"/>
  <c r="J160" i="17"/>
  <c r="J152" i="17"/>
  <c r="J145" i="17"/>
  <c r="BK137" i="17"/>
  <c r="J169" i="18"/>
  <c r="J156" i="18"/>
  <c r="BK140" i="18"/>
  <c r="BK133" i="18"/>
  <c r="J166" i="18"/>
  <c r="J152" i="18"/>
  <c r="J147" i="18"/>
  <c r="J139" i="18"/>
  <c r="BK169" i="18"/>
  <c r="J154" i="18"/>
  <c r="BK142" i="18"/>
  <c r="J132" i="18"/>
  <c r="J159" i="18"/>
  <c r="BK153" i="18"/>
  <c r="BK145" i="18"/>
  <c r="J137" i="18"/>
  <c r="BK332" i="2"/>
  <c r="BK239" i="2"/>
  <c r="J288" i="2"/>
  <c r="J272" i="2"/>
  <c r="BK156" i="2"/>
  <c r="BK312" i="2"/>
  <c r="BK311" i="2"/>
  <c r="BK291" i="2"/>
  <c r="BK288" i="2"/>
  <c r="BK275" i="2"/>
  <c r="J223" i="2"/>
  <c r="BK133" i="2"/>
  <c r="J332" i="2"/>
  <c r="BK329" i="2"/>
  <c r="J327" i="2"/>
  <c r="BK309" i="2"/>
  <c r="J306" i="2"/>
  <c r="BK301" i="2"/>
  <c r="J298" i="2"/>
  <c r="BK279" i="2"/>
  <c r="BK268" i="2"/>
  <c r="BK223" i="2"/>
  <c r="J133" i="2"/>
  <c r="J460" i="3"/>
  <c r="BK440" i="3"/>
  <c r="BK432" i="3"/>
  <c r="J416" i="3"/>
  <c r="J369" i="3"/>
  <c r="BK364" i="3"/>
  <c r="BK328" i="3"/>
  <c r="BK305" i="3"/>
  <c r="BK254" i="3"/>
  <c r="J194" i="3"/>
  <c r="BK467" i="3"/>
  <c r="J464" i="3"/>
  <c r="J424" i="3"/>
  <c r="J393" i="3"/>
  <c r="BK369" i="3"/>
  <c r="BK337" i="3"/>
  <c r="J322" i="3"/>
  <c r="J254" i="3"/>
  <c r="BK207" i="3"/>
  <c r="BK162" i="3"/>
  <c r="J432" i="3"/>
  <c r="J383" i="3"/>
  <c r="J207" i="3"/>
  <c r="BK134" i="3"/>
  <c r="J440" i="3"/>
  <c r="BK416" i="3"/>
  <c r="J345" i="3"/>
  <c r="BK326" i="3"/>
  <c r="BK256" i="3"/>
  <c r="J196" i="3"/>
  <c r="BK194" i="3"/>
  <c r="BK156" i="3"/>
  <c r="BK304" i="4"/>
  <c r="J260" i="4"/>
  <c r="BK207" i="4"/>
  <c r="J171" i="4"/>
  <c r="J158" i="4"/>
  <c r="BK425" i="4"/>
  <c r="J382" i="4"/>
  <c r="BK356" i="4"/>
  <c r="J338" i="4"/>
  <c r="BK325" i="4"/>
  <c r="BK209" i="4"/>
  <c r="J174" i="4"/>
  <c r="BK163" i="4"/>
  <c r="BK441" i="4"/>
  <c r="J415" i="4"/>
  <c r="BK398" i="4"/>
  <c r="J356" i="4"/>
  <c r="J341" i="4"/>
  <c r="BK321" i="4"/>
  <c r="BK241" i="4"/>
  <c r="J167" i="4"/>
  <c r="BK440" i="4"/>
  <c r="J408" i="4"/>
  <c r="J395" i="4"/>
  <c r="BK364" i="4"/>
  <c r="J334" i="4"/>
  <c r="BK290" i="4"/>
  <c r="J209" i="4"/>
  <c r="J176" i="4"/>
  <c r="BK158" i="4"/>
  <c r="BK216" i="5"/>
  <c r="BK201" i="5"/>
  <c r="BK194" i="5"/>
  <c r="BK189" i="5"/>
  <c r="J184" i="5"/>
  <c r="BK175" i="5"/>
  <c r="J167" i="5"/>
  <c r="BK164" i="5"/>
  <c r="J160" i="5"/>
  <c r="J156" i="5"/>
  <c r="BK150" i="5"/>
  <c r="BK143" i="5"/>
  <c r="J141" i="5"/>
  <c r="J137" i="5"/>
  <c r="J134" i="5"/>
  <c r="J259" i="5"/>
  <c r="J248" i="5"/>
  <c r="J243" i="5"/>
  <c r="BK237" i="5"/>
  <c r="BK229" i="5"/>
  <c r="BK224" i="5"/>
  <c r="J214" i="5"/>
  <c r="BK204" i="5"/>
  <c r="J188" i="5"/>
  <c r="BK177" i="5"/>
  <c r="BK170" i="5"/>
  <c r="BK167" i="5"/>
  <c r="J164" i="5"/>
  <c r="J158" i="5"/>
  <c r="BK148" i="5"/>
  <c r="J140" i="5"/>
  <c r="BK134" i="5"/>
  <c r="BK259" i="5"/>
  <c r="J228" i="5"/>
  <c r="BK220" i="5"/>
  <c r="BK211" i="5"/>
  <c r="BK195" i="5"/>
  <c r="J190" i="5"/>
  <c r="J175" i="5"/>
  <c r="BK171" i="5"/>
  <c r="BK146" i="5"/>
  <c r="BK262" i="5"/>
  <c r="BK254" i="5"/>
  <c r="J250" i="5"/>
  <c r="BK241" i="5"/>
  <c r="J231" i="5"/>
  <c r="BK214" i="5"/>
  <c r="J209" i="5"/>
  <c r="J195" i="5"/>
  <c r="J187" i="5"/>
  <c r="J182" i="5"/>
  <c r="J177" i="5"/>
  <c r="BK160" i="5"/>
  <c r="BK151" i="5"/>
  <c r="BK354" i="6"/>
  <c r="J353" i="6"/>
  <c r="BK343" i="6"/>
  <c r="J338" i="6"/>
  <c r="J332" i="6"/>
  <c r="BK325" i="6"/>
  <c r="BK314" i="6"/>
  <c r="J307" i="6"/>
  <c r="BK304" i="6"/>
  <c r="J299" i="6"/>
  <c r="BK296" i="6"/>
  <c r="BK289" i="6"/>
  <c r="BK282" i="6"/>
  <c r="BK274" i="6"/>
  <c r="J262" i="6"/>
  <c r="BK251" i="6"/>
  <c r="BK236" i="6"/>
  <c r="BK224" i="6"/>
  <c r="J220" i="6"/>
  <c r="BK209" i="6"/>
  <c r="BK201" i="6"/>
  <c r="BK193" i="6"/>
  <c r="J181" i="6"/>
  <c r="J175" i="6"/>
  <c r="J160" i="6"/>
  <c r="J150" i="6"/>
  <c r="BK347" i="6"/>
  <c r="BK340" i="6"/>
  <c r="J329" i="6"/>
  <c r="J323" i="6"/>
  <c r="J316" i="6"/>
  <c r="BK299" i="6"/>
  <c r="BK290" i="6"/>
  <c r="BK285" i="6"/>
  <c r="BK272" i="6"/>
  <c r="J258" i="6"/>
  <c r="BK253" i="6"/>
  <c r="J249" i="6"/>
  <c r="J244" i="6"/>
  <c r="BK230" i="6"/>
  <c r="J223" i="6"/>
  <c r="BK215" i="6"/>
  <c r="J210" i="6"/>
  <c r="J199" i="6"/>
  <c r="J194" i="6"/>
  <c r="J187" i="6"/>
  <c r="BK163" i="6"/>
  <c r="J155" i="6"/>
  <c r="BK147" i="6"/>
  <c r="J347" i="6"/>
  <c r="J344" i="6"/>
  <c r="J327" i="6"/>
  <c r="J315" i="6"/>
  <c r="BK310" i="6"/>
  <c r="BK306" i="6"/>
  <c r="J288" i="6"/>
  <c r="J283" i="6"/>
  <c r="J274" i="6"/>
  <c r="J269" i="6"/>
  <c r="BK254" i="6"/>
  <c r="BK246" i="6"/>
  <c r="BK237" i="6"/>
  <c r="BK232" i="6"/>
  <c r="BK219" i="6"/>
  <c r="BK213" i="6"/>
  <c r="BK210" i="6"/>
  <c r="J196" i="6"/>
  <c r="BK188" i="6"/>
  <c r="J178" i="6"/>
  <c r="J171" i="6"/>
  <c r="J166" i="6"/>
  <c r="J156" i="6"/>
  <c r="BK148" i="6"/>
  <c r="J345" i="6"/>
  <c r="J340" i="6"/>
  <c r="BK332" i="6"/>
  <c r="BK318" i="6"/>
  <c r="J303" i="6"/>
  <c r="J296" i="6"/>
  <c r="BK281" i="6"/>
  <c r="J272" i="6"/>
  <c r="BK260" i="6"/>
  <c r="J250" i="6"/>
  <c r="BK172" i="7"/>
  <c r="J166" i="7"/>
  <c r="BK160" i="7"/>
  <c r="BK153" i="7"/>
  <c r="J147" i="7"/>
  <c r="BK142" i="7"/>
  <c r="J134" i="7"/>
  <c r="BK1438" i="8"/>
  <c r="J1385" i="8"/>
  <c r="J1341" i="8"/>
  <c r="BK1315" i="8"/>
  <c r="BK1302" i="8"/>
  <c r="J1244" i="8"/>
  <c r="J1156" i="8"/>
  <c r="J1069" i="8"/>
  <c r="BK947" i="8"/>
  <c r="J859" i="8"/>
  <c r="J844" i="8"/>
  <c r="J832" i="8"/>
  <c r="BK816" i="8"/>
  <c r="J733" i="8"/>
  <c r="J612" i="8"/>
  <c r="J192" i="8"/>
  <c r="J1611" i="8"/>
  <c r="J1581" i="8"/>
  <c r="J1559" i="8"/>
  <c r="BK1446" i="8"/>
  <c r="BK1434" i="8"/>
  <c r="J1423" i="8"/>
  <c r="BK1374" i="8"/>
  <c r="BK1341" i="8"/>
  <c r="J1315" i="8"/>
  <c r="BK1240" i="8"/>
  <c r="BK1156" i="8"/>
  <c r="BK1069" i="8"/>
  <c r="J919" i="8"/>
  <c r="J807" i="8"/>
  <c r="J727" i="8"/>
  <c r="J196" i="8"/>
  <c r="BK1423" i="8"/>
  <c r="BK1372" i="8"/>
  <c r="J1330" i="8"/>
  <c r="J1314" i="8"/>
  <c r="BK1286" i="8"/>
  <c r="BK1207" i="8"/>
  <c r="BK1181" i="8"/>
  <c r="J947" i="8"/>
  <c r="J862" i="8"/>
  <c r="J835" i="8"/>
  <c r="J810" i="8"/>
  <c r="BK723" i="8"/>
  <c r="J166" i="8"/>
  <c r="BK151" i="8"/>
  <c r="BK1407" i="8"/>
  <c r="J1389" i="8"/>
  <c r="J1355" i="8"/>
  <c r="BK1327" i="8"/>
  <c r="BK1319" i="8"/>
  <c r="J1306" i="8"/>
  <c r="J1298" i="8"/>
  <c r="J1205" i="8"/>
  <c r="BK1083" i="8"/>
  <c r="BK859" i="8"/>
  <c r="BK844" i="8"/>
  <c r="BK832" i="8"/>
  <c r="BK807" i="8"/>
  <c r="BK622" i="8"/>
  <c r="BK163" i="8"/>
  <c r="J896" i="9"/>
  <c r="BK837" i="9"/>
  <c r="J777" i="9"/>
  <c r="BK690" i="9"/>
  <c r="BK604" i="9"/>
  <c r="J549" i="9"/>
  <c r="J514" i="9"/>
  <c r="J421" i="9"/>
  <c r="BK367" i="9"/>
  <c r="BK330" i="9"/>
  <c r="J323" i="9"/>
  <c r="J302" i="9"/>
  <c r="BK232" i="9"/>
  <c r="BK140" i="9"/>
  <c r="J871" i="9"/>
  <c r="J846" i="9"/>
  <c r="BK812" i="9"/>
  <c r="J785" i="9"/>
  <c r="BK768" i="9"/>
  <c r="J718" i="9"/>
  <c r="J660" i="9"/>
  <c r="BK574" i="9"/>
  <c r="BK514" i="9"/>
  <c r="BK479" i="9"/>
  <c r="J415" i="9"/>
  <c r="J370" i="9"/>
  <c r="J341" i="9"/>
  <c r="BK272" i="9"/>
  <c r="J181" i="9"/>
  <c r="BK143" i="9"/>
  <c r="BK881" i="9"/>
  <c r="J856" i="9"/>
  <c r="J830" i="9"/>
  <c r="BK795" i="9"/>
  <c r="BK754" i="9"/>
  <c r="BK718" i="9"/>
  <c r="BK684" i="9"/>
  <c r="BK660" i="9"/>
  <c r="J571" i="9"/>
  <c r="BK521" i="9"/>
  <c r="BK427" i="9"/>
  <c r="BK323" i="9"/>
  <c r="J292" i="9"/>
  <c r="BK235" i="9"/>
  <c r="BK167" i="9"/>
  <c r="J143" i="9"/>
  <c r="J951" i="9"/>
  <c r="J928" i="9"/>
  <c r="BK925" i="9"/>
  <c r="BK896" i="9"/>
  <c r="J858" i="9"/>
  <c r="BK819" i="9"/>
  <c r="BK726" i="9"/>
  <c r="BK639" i="9"/>
  <c r="BK564" i="9"/>
  <c r="BK507" i="9"/>
  <c r="BK472" i="9"/>
  <c r="J367" i="9"/>
  <c r="J326" i="9"/>
  <c r="J232" i="9"/>
  <c r="J140" i="9"/>
  <c r="BK2305" i="10"/>
  <c r="J2193" i="10"/>
  <c r="BK2175" i="10"/>
  <c r="J2097" i="10"/>
  <c r="BK2039" i="10"/>
  <c r="BK2036" i="10"/>
  <c r="J2031" i="10"/>
  <c r="J2013" i="10"/>
  <c r="J1931" i="10"/>
  <c r="BK1788" i="10"/>
  <c r="BK1640" i="10"/>
  <c r="J1386" i="10"/>
  <c r="BK1152" i="10"/>
  <c r="J1012" i="10"/>
  <c r="J170" i="10"/>
  <c r="J1701" i="10"/>
  <c r="BK1562" i="10"/>
  <c r="J1214" i="10"/>
  <c r="J1147" i="10"/>
  <c r="J995" i="10"/>
  <c r="BK561" i="10"/>
  <c r="BK135" i="10"/>
  <c r="BK1855" i="10"/>
  <c r="J1699" i="10"/>
  <c r="J1632" i="10"/>
  <c r="J1272" i="10"/>
  <c r="J1140" i="10"/>
  <c r="BK621" i="10"/>
  <c r="J1855" i="10"/>
  <c r="BK1704" i="10"/>
  <c r="BK1699" i="10"/>
  <c r="J1672" i="10"/>
  <c r="J1157" i="10"/>
  <c r="BK1020" i="10"/>
  <c r="J141" i="10"/>
  <c r="J636" i="11"/>
  <c r="BK595" i="11"/>
  <c r="J561" i="11"/>
  <c r="BK505" i="11"/>
  <c r="BK382" i="11"/>
  <c r="J251" i="11"/>
  <c r="J176" i="11"/>
  <c r="BK134" i="11"/>
  <c r="J777" i="11"/>
  <c r="J772" i="11"/>
  <c r="J747" i="11"/>
  <c r="BK642" i="11"/>
  <c r="J543" i="11"/>
  <c r="BK468" i="11"/>
  <c r="BK384" i="11"/>
  <c r="J292" i="11"/>
  <c r="J208" i="11"/>
  <c r="BK747" i="11"/>
  <c r="BK636" i="11"/>
  <c r="BK563" i="11"/>
  <c r="BK432" i="11"/>
  <c r="J379" i="11"/>
  <c r="BK291" i="11"/>
  <c r="BK259" i="11"/>
  <c r="J158" i="11"/>
  <c r="J642" i="11"/>
  <c r="BK594" i="11"/>
  <c r="BK529" i="11"/>
  <c r="J438" i="11"/>
  <c r="J384" i="11"/>
  <c r="BK305" i="11"/>
  <c r="BK267" i="11"/>
  <c r="J183" i="11"/>
  <c r="BK176" i="12"/>
  <c r="J128" i="12"/>
  <c r="BK165" i="12"/>
  <c r="J140" i="12"/>
  <c r="J172" i="12"/>
  <c r="J154" i="12"/>
  <c r="BK135" i="12"/>
  <c r="J126" i="13"/>
  <c r="BK126" i="13"/>
  <c r="J304" i="14"/>
  <c r="J300" i="14"/>
  <c r="BK294" i="14"/>
  <c r="J290" i="14"/>
  <c r="BK278" i="14"/>
  <c r="J269" i="14"/>
  <c r="BK259" i="14"/>
  <c r="BK250" i="14"/>
  <c r="BK216" i="14"/>
  <c r="J206" i="14"/>
  <c r="BK193" i="14"/>
  <c r="BK188" i="14"/>
  <c r="J178" i="14"/>
  <c r="BK171" i="14"/>
  <c r="J164" i="14"/>
  <c r="J155" i="14"/>
  <c r="BK145" i="14"/>
  <c r="BK306" i="14"/>
  <c r="J291" i="14"/>
  <c r="BK280" i="14"/>
  <c r="J271" i="14"/>
  <c r="BK263" i="14"/>
  <c r="J259" i="14"/>
  <c r="BK254" i="14"/>
  <c r="BK249" i="14"/>
  <c r="BK241" i="14"/>
  <c r="J232" i="14"/>
  <c r="J225" i="14"/>
  <c r="J216" i="14"/>
  <c r="J210" i="14"/>
  <c r="BK205" i="14"/>
  <c r="BK201" i="14"/>
  <c r="J191" i="14"/>
  <c r="BK187" i="14"/>
  <c r="J177" i="14"/>
  <c r="J171" i="14"/>
  <c r="J153" i="14"/>
  <c r="BK135" i="14"/>
  <c r="BK298" i="14"/>
  <c r="BK290" i="14"/>
  <c r="J281" i="14"/>
  <c r="BK276" i="14"/>
  <c r="J272" i="14"/>
  <c r="J264" i="14"/>
  <c r="J253" i="14"/>
  <c r="J234" i="14"/>
  <c r="BK228" i="14"/>
  <c r="J223" i="14"/>
  <c r="BK219" i="14"/>
  <c r="BK211" i="14"/>
  <c r="BK203" i="14"/>
  <c r="J198" i="14"/>
  <c r="J186" i="14"/>
  <c r="BK170" i="14"/>
  <c r="BK165" i="14"/>
  <c r="J159" i="14"/>
  <c r="BK150" i="14"/>
  <c r="BK139" i="14"/>
  <c r="J309" i="14"/>
  <c r="BK307" i="14"/>
  <c r="J297" i="14"/>
  <c r="BK291" i="14"/>
  <c r="BK282" i="14"/>
  <c r="BK272" i="14"/>
  <c r="J263" i="14"/>
  <c r="J256" i="14"/>
  <c r="BK247" i="14"/>
  <c r="J246" i="14"/>
  <c r="BK243" i="14"/>
  <c r="J239" i="14"/>
  <c r="J235" i="14"/>
  <c r="J226" i="14"/>
  <c r="BK223" i="14"/>
  <c r="BK206" i="14"/>
  <c r="J197" i="14"/>
  <c r="J189" i="14"/>
  <c r="J184" i="14"/>
  <c r="J176" i="14"/>
  <c r="J170" i="14"/>
  <c r="BK160" i="14"/>
  <c r="J154" i="14"/>
  <c r="J138" i="14"/>
  <c r="J159" i="15"/>
  <c r="BK149" i="15"/>
  <c r="BK132" i="15"/>
  <c r="BK126" i="15"/>
  <c r="BK156" i="15"/>
  <c r="BK150" i="15"/>
  <c r="BK143" i="15"/>
  <c r="J136" i="15"/>
  <c r="BK129" i="15"/>
  <c r="J154" i="15"/>
  <c r="J146" i="15"/>
  <c r="J135" i="15"/>
  <c r="J131" i="15"/>
  <c r="BK160" i="15"/>
  <c r="J149" i="15"/>
  <c r="BK140" i="15"/>
  <c r="BK136" i="15"/>
  <c r="J129" i="15"/>
  <c r="BK221" i="16"/>
  <c r="BK216" i="16"/>
  <c r="BK208" i="16"/>
  <c r="BK199" i="16"/>
  <c r="BK191" i="16"/>
  <c r="J182" i="16"/>
  <c r="BK178" i="16"/>
  <c r="J169" i="16"/>
  <c r="J162" i="16"/>
  <c r="J150" i="16"/>
  <c r="J145" i="16"/>
  <c r="J132" i="16"/>
  <c r="BK211" i="16"/>
  <c r="BK207" i="16"/>
  <c r="J200" i="16"/>
  <c r="BK193" i="16"/>
  <c r="J178" i="16"/>
  <c r="J173" i="16"/>
  <c r="J165" i="16"/>
  <c r="J159" i="16"/>
  <c r="BK150" i="16"/>
  <c r="BK140" i="16"/>
  <c r="BK217" i="16"/>
  <c r="J207" i="16"/>
  <c r="BK197" i="16"/>
  <c r="BK185" i="16"/>
  <c r="J179" i="16"/>
  <c r="J171" i="16"/>
  <c r="J149" i="16"/>
  <c r="J141" i="16"/>
  <c r="J216" i="16"/>
  <c r="J206" i="16"/>
  <c r="BK198" i="16"/>
  <c r="J189" i="16"/>
  <c r="BK176" i="16"/>
  <c r="J168" i="16"/>
  <c r="J158" i="16"/>
  <c r="BK155" i="16"/>
  <c r="BK144" i="16"/>
  <c r="J135" i="16"/>
  <c r="BK182" i="17"/>
  <c r="J176" i="17"/>
  <c r="J172" i="17"/>
  <c r="BK162" i="17"/>
  <c r="J157" i="17"/>
  <c r="BK152" i="17"/>
  <c r="BK145" i="17"/>
  <c r="J137" i="17"/>
  <c r="J180" i="17"/>
  <c r="BK173" i="17"/>
  <c r="BK165" i="17"/>
  <c r="J148" i="17"/>
  <c r="BK139" i="17"/>
  <c r="J188" i="17"/>
  <c r="J178" i="17"/>
  <c r="BK172" i="17"/>
  <c r="BK160" i="17"/>
  <c r="J155" i="17"/>
  <c r="BK147" i="17"/>
  <c r="BK138" i="17"/>
  <c r="BK129" i="17"/>
  <c r="J183" i="17"/>
  <c r="BK169" i="17"/>
  <c r="BK159" i="17"/>
  <c r="J150" i="17"/>
  <c r="BK143" i="17"/>
  <c r="BK135" i="17"/>
  <c r="J162" i="18"/>
  <c r="BK152" i="18"/>
  <c r="J141" i="18"/>
  <c r="BK132" i="18"/>
  <c r="BK164" i="18"/>
  <c r="BK155" i="18"/>
  <c r="BK146" i="18"/>
  <c r="J140" i="18"/>
  <c r="BK135" i="18"/>
  <c r="BK151" i="18"/>
  <c r="J136" i="18"/>
  <c r="J164" i="18"/>
  <c r="J157" i="18"/>
  <c r="J148" i="18"/>
  <c r="BK139" i="18"/>
  <c r="J135" i="18"/>
  <c r="BK341" i="3"/>
  <c r="BK218" i="3"/>
  <c r="BK159" i="3"/>
  <c r="J468" i="3"/>
  <c r="BK464" i="3"/>
  <c r="BK434" i="3"/>
  <c r="J423" i="3"/>
  <c r="BK399" i="3"/>
  <c r="BK346" i="3"/>
  <c r="J333" i="3"/>
  <c r="J320" i="3"/>
  <c r="BK235" i="3"/>
  <c r="BK196" i="3"/>
  <c r="J159" i="3"/>
  <c r="BK423" i="3"/>
  <c r="BK410" i="3"/>
  <c r="J305" i="3"/>
  <c r="J156" i="3"/>
  <c r="BK454" i="3"/>
  <c r="BK424" i="3"/>
  <c r="BK371" i="3"/>
  <c r="J337" i="3"/>
  <c r="J311" i="3"/>
  <c r="J218" i="3"/>
  <c r="BK177" i="3"/>
  <c r="J134" i="3"/>
  <c r="J287" i="4"/>
  <c r="J241" i="4"/>
  <c r="BK173" i="4"/>
  <c r="J162" i="4"/>
  <c r="BK146" i="4"/>
  <c r="J410" i="4"/>
  <c r="BK395" i="4"/>
  <c r="BK360" i="4"/>
  <c r="BK341" i="4"/>
  <c r="BK260" i="4"/>
  <c r="J190" i="4"/>
  <c r="BK167" i="4"/>
  <c r="J440" i="4"/>
  <c r="J430" i="4"/>
  <c r="BK407" i="4"/>
  <c r="BK394" i="4"/>
  <c r="J348" i="4"/>
  <c r="J329" i="4"/>
  <c r="J207" i="4"/>
  <c r="BK162" i="4"/>
  <c r="BK435" i="4"/>
  <c r="BK415" i="4"/>
  <c r="J398" i="4"/>
  <c r="BK382" i="4"/>
  <c r="J360" i="4"/>
  <c r="J321" i="4"/>
  <c r="BK287" i="4"/>
  <c r="BK242" i="4"/>
  <c r="J198" i="4"/>
  <c r="BK164" i="4"/>
  <c r="J255" i="5"/>
  <c r="J208" i="5"/>
  <c r="BK197" i="5"/>
  <c r="J192" i="5"/>
  <c r="BK185" i="5"/>
  <c r="BK181" i="5"/>
  <c r="BK165" i="5"/>
  <c r="BK162" i="5"/>
  <c r="BK157" i="5"/>
  <c r="J152" i="5"/>
  <c r="J144" i="5"/>
  <c r="BK141" i="5"/>
  <c r="J138" i="5"/>
  <c r="BK261" i="5"/>
  <c r="J249" i="5"/>
  <c r="J240" i="5"/>
  <c r="J233" i="5"/>
  <c r="BK227" i="5"/>
  <c r="BK217" i="5"/>
  <c r="J212" i="5"/>
  <c r="BK206" i="5"/>
  <c r="BK200" i="5"/>
  <c r="J189" i="5"/>
  <c r="BK179" i="5"/>
  <c r="J171" i="5"/>
  <c r="BK166" i="5"/>
  <c r="J163" i="5"/>
  <c r="J155" i="5"/>
  <c r="J151" i="5"/>
  <c r="J146" i="5"/>
  <c r="BK138" i="5"/>
  <c r="J133" i="5"/>
  <c r="J254" i="5"/>
  <c r="J236" i="5"/>
  <c r="J215" i="5"/>
  <c r="BK207" i="5"/>
  <c r="J204" i="5"/>
  <c r="J197" i="5"/>
  <c r="J194" i="5"/>
  <c r="J186" i="5"/>
  <c r="J174" i="5"/>
  <c r="BK153" i="5"/>
  <c r="BK145" i="5"/>
  <c r="J263" i="5"/>
  <c r="BK253" i="5"/>
  <c r="BK248" i="5"/>
  <c r="BK245" i="5"/>
  <c r="BK235" i="5"/>
  <c r="BK222" i="5"/>
  <c r="J213" i="5"/>
  <c r="BK208" i="5"/>
  <c r="J199" i="5"/>
  <c r="BK188" i="5"/>
  <c r="J183" i="5"/>
  <c r="J176" i="5"/>
  <c r="J157" i="5"/>
  <c r="J135" i="5"/>
  <c r="J354" i="6"/>
  <c r="BK351" i="6"/>
  <c r="J342" i="6"/>
  <c r="BK334" i="6"/>
  <c r="J326" i="6"/>
  <c r="J318" i="6"/>
  <c r="J311" i="6"/>
  <c r="J305" i="6"/>
  <c r="BK300" i="6"/>
  <c r="J293" i="6"/>
  <c r="J287" i="6"/>
  <c r="BK279" i="6"/>
  <c r="J273" i="6"/>
  <c r="J263" i="6"/>
  <c r="BK243" i="6"/>
  <c r="J228" i="6"/>
  <c r="BK223" i="6"/>
  <c r="BK212" i="6"/>
  <c r="BK208" i="6"/>
  <c r="J195" i="6"/>
  <c r="J180" i="6"/>
  <c r="BK166" i="6"/>
  <c r="J154" i="6"/>
  <c r="J147" i="6"/>
  <c r="BK346" i="6"/>
  <c r="BK338" i="6"/>
  <c r="J334" i="6"/>
  <c r="BK327" i="6"/>
  <c r="BK319" i="6"/>
  <c r="BK312" i="6"/>
  <c r="BK305" i="6"/>
  <c r="BK295" i="6"/>
  <c r="BK287" i="6"/>
  <c r="J279" i="6"/>
  <c r="BK264" i="6"/>
  <c r="J255" i="6"/>
  <c r="BK250" i="6"/>
  <c r="J236" i="6"/>
  <c r="J229" i="6"/>
  <c r="J222" i="6"/>
  <c r="BK214" i="6"/>
  <c r="J207" i="6"/>
  <c r="BK195" i="6"/>
  <c r="J188" i="6"/>
  <c r="BK176" i="6"/>
  <c r="J162" i="6"/>
  <c r="BK153" i="6"/>
  <c r="BK144" i="6"/>
  <c r="J346" i="6"/>
  <c r="J328" i="6"/>
  <c r="J321" i="6"/>
  <c r="J313" i="6"/>
  <c r="BK308" i="6"/>
  <c r="BK298" i="6"/>
  <c r="J291" i="6"/>
  <c r="J281" i="6"/>
  <c r="BK273" i="6"/>
  <c r="BK263" i="6"/>
  <c r="J253" i="6"/>
  <c r="J241" i="6"/>
  <c r="BK234" i="6"/>
  <c r="BK229" i="6"/>
  <c r="BK218" i="6"/>
  <c r="J215" i="6"/>
  <c r="J209" i="6"/>
  <c r="BK199" i="6"/>
  <c r="J193" i="6"/>
  <c r="BK185" i="6"/>
  <c r="BK172" i="6"/>
  <c r="BK167" i="6"/>
  <c r="BK162" i="6"/>
  <c r="BK154" i="6"/>
  <c r="BK352" i="6"/>
  <c r="BK341" i="6"/>
  <c r="BK337" i="6"/>
  <c r="J330" i="6"/>
  <c r="BK317" i="6"/>
  <c r="J304" i="6"/>
  <c r="J289" i="6"/>
  <c r="J276" i="6"/>
  <c r="J270" i="6"/>
  <c r="BK255" i="6"/>
  <c r="BK248" i="6"/>
  <c r="BK240" i="6"/>
  <c r="BK238" i="6"/>
  <c r="BK227" i="6"/>
  <c r="BK207" i="6"/>
  <c r="BK205" i="6"/>
  <c r="J204" i="6"/>
  <c r="BK202" i="6"/>
  <c r="J192" i="6"/>
  <c r="J189" i="6"/>
  <c r="BK181" i="6"/>
  <c r="J172" i="6"/>
  <c r="BK168" i="6"/>
  <c r="BK160" i="6"/>
  <c r="J148" i="6"/>
  <c r="BK220" i="7"/>
  <c r="BK214" i="7"/>
  <c r="J207" i="7"/>
  <c r="J202" i="7"/>
  <c r="J199" i="7"/>
  <c r="BK196" i="7"/>
  <c r="J193" i="7"/>
  <c r="BK190" i="7"/>
  <c r="BK187" i="7"/>
  <c r="J183" i="7"/>
  <c r="J179" i="7"/>
  <c r="J177" i="7"/>
  <c r="J172" i="7"/>
  <c r="J169" i="7"/>
  <c r="J163" i="7"/>
  <c r="BK159" i="7"/>
  <c r="J155" i="7"/>
  <c r="J148" i="7"/>
  <c r="BK144" i="7"/>
  <c r="BK141" i="7"/>
  <c r="J136" i="7"/>
  <c r="BK218" i="7"/>
  <c r="J211" i="7"/>
  <c r="BK208" i="7"/>
  <c r="J203" i="7"/>
  <c r="BK199" i="7"/>
  <c r="BK195" i="7"/>
  <c r="BK185" i="7"/>
  <c r="BK182" i="7"/>
  <c r="BK178" i="7"/>
  <c r="J168" i="7"/>
  <c r="BK166" i="7"/>
  <c r="BK162" i="7"/>
  <c r="J158" i="7"/>
  <c r="J153" i="7"/>
  <c r="BK150" i="7"/>
  <c r="BK146" i="7"/>
  <c r="J142" i="7"/>
  <c r="J139" i="7"/>
  <c r="J135" i="7"/>
  <c r="J127" i="7"/>
  <c r="J214" i="7"/>
  <c r="BK211" i="7"/>
  <c r="BK207" i="7"/>
  <c r="BK204" i="7"/>
  <c r="J200" i="7"/>
  <c r="BK193" i="7"/>
  <c r="J190" i="7"/>
  <c r="J185" i="7"/>
  <c r="J181" i="7"/>
  <c r="BK177" i="7"/>
  <c r="J174" i="7"/>
  <c r="BK169" i="7"/>
  <c r="BK165" i="7"/>
  <c r="BK155" i="7"/>
  <c r="J146" i="7"/>
  <c r="BK136" i="7"/>
  <c r="BK129" i="7"/>
  <c r="BK1413" i="8"/>
  <c r="BK1370" i="8"/>
  <c r="J1324" i="8"/>
  <c r="J1308" i="8"/>
  <c r="BK1289" i="8"/>
  <c r="J1232" i="8"/>
  <c r="J1200" i="8"/>
  <c r="BK1088" i="8"/>
  <c r="J983" i="8"/>
  <c r="BK865" i="8"/>
  <c r="J850" i="8"/>
  <c r="BK825" i="8"/>
  <c r="BK804" i="8"/>
  <c r="J785" i="8"/>
  <c r="BK638" i="8"/>
  <c r="BK196" i="8"/>
  <c r="J1587" i="8"/>
  <c r="J1575" i="8"/>
  <c r="BK1559" i="8"/>
  <c r="BK1536" i="8"/>
  <c r="J1444" i="8"/>
  <c r="J1430" i="8"/>
  <c r="BK1393" i="8"/>
  <c r="BK1355" i="8"/>
  <c r="J1311" i="8"/>
  <c r="BK1249" i="8"/>
  <c r="J1100" i="8"/>
  <c r="BK1034" i="8"/>
  <c r="J872" i="8"/>
  <c r="J791" i="8"/>
  <c r="J570" i="8"/>
  <c r="J174" i="8"/>
  <c r="BK1417" i="8"/>
  <c r="BK1368" i="8"/>
  <c r="BK1324" i="8"/>
  <c r="BK1306" i="8"/>
  <c r="J1278" i="8"/>
  <c r="BK1232" i="8"/>
  <c r="BK1192" i="8"/>
  <c r="BK1022" i="8"/>
  <c r="BK868" i="8"/>
  <c r="BK850" i="8"/>
  <c r="J816" i="8"/>
  <c r="BK785" i="8"/>
  <c r="BK612" i="8"/>
  <c r="BK170" i="8"/>
  <c r="J1207" i="8"/>
  <c r="BK1094" i="8"/>
  <c r="BK919" i="8"/>
  <c r="J847" i="8"/>
  <c r="J825" i="8"/>
  <c r="J797" i="8"/>
  <c r="J182" i="8"/>
  <c r="J155" i="8"/>
  <c r="BK871" i="9"/>
  <c r="J849" i="9"/>
  <c r="BK790" i="9"/>
  <c r="J746" i="9"/>
  <c r="J626" i="9"/>
  <c r="BK572" i="9"/>
  <c r="BK528" i="9"/>
  <c r="J472" i="9"/>
  <c r="J403" i="9"/>
  <c r="J355" i="9"/>
  <c r="J317" i="9"/>
  <c r="BK282" i="9"/>
  <c r="BK163" i="9"/>
  <c r="BK897" i="9"/>
  <c r="J876" i="9"/>
  <c r="J850" i="9"/>
  <c r="J819" i="9"/>
  <c r="J795" i="9"/>
  <c r="BK769" i="9"/>
  <c r="BK712" i="9"/>
  <c r="BK666" i="9"/>
  <c r="J639" i="9"/>
  <c r="BK571" i="9"/>
  <c r="J507" i="9"/>
  <c r="J465" i="9"/>
  <c r="BK397" i="9"/>
  <c r="J353" i="9"/>
  <c r="BK302" i="9"/>
  <c r="J237" i="9"/>
  <c r="BK172" i="9"/>
  <c r="BK891" i="9"/>
  <c r="BK869" i="9"/>
  <c r="BK850" i="9"/>
  <c r="J812" i="9"/>
  <c r="J790" i="9"/>
  <c r="BK746" i="9"/>
  <c r="J698" i="9"/>
  <c r="J681" i="9"/>
  <c r="J574" i="9"/>
  <c r="J528" i="9"/>
  <c r="BK465" i="9"/>
  <c r="BK415" i="9"/>
  <c r="BK352" i="9"/>
  <c r="J312" i="9"/>
  <c r="J277" i="9"/>
  <c r="J216" i="9"/>
  <c r="BK966" i="9"/>
  <c r="BK936" i="9"/>
  <c r="J926" i="9"/>
  <c r="BK909" i="9"/>
  <c r="J881" i="9"/>
  <c r="BK839" i="9"/>
  <c r="BK778" i="9"/>
  <c r="J768" i="9"/>
  <c r="J619" i="9"/>
  <c r="J572" i="9"/>
  <c r="BK500" i="9"/>
  <c r="J433" i="9"/>
  <c r="BK395" i="9"/>
  <c r="J352" i="9"/>
  <c r="BK277" i="9"/>
  <c r="BK181" i="9"/>
  <c r="BK2357" i="10"/>
  <c r="J2305" i="10"/>
  <c r="BK2193" i="10"/>
  <c r="J2175" i="10"/>
  <c r="J2082" i="10"/>
  <c r="J2037" i="10"/>
  <c r="J2015" i="10"/>
  <c r="BK1993" i="10"/>
  <c r="BK1701" i="10"/>
  <c r="BK1672" i="10"/>
  <c r="J1448" i="10"/>
  <c r="J1190" i="10"/>
  <c r="BK1023" i="10"/>
  <c r="BK995" i="10"/>
  <c r="J1728" i="10"/>
  <c r="BK1686" i="10"/>
  <c r="BK1386" i="10"/>
  <c r="J1160" i="10"/>
  <c r="BK1140" i="10"/>
  <c r="BK987" i="10"/>
  <c r="J621" i="10"/>
  <c r="J1993" i="10"/>
  <c r="BK1931" i="10"/>
  <c r="BK1692" i="10"/>
  <c r="J1369" i="10"/>
  <c r="BK1160" i="10"/>
  <c r="BK1028" i="10"/>
  <c r="J561" i="10"/>
  <c r="J1849" i="10"/>
  <c r="BK1728" i="10"/>
  <c r="BK1689" i="10"/>
  <c r="J1562" i="10"/>
  <c r="J1152" i="10"/>
  <c r="BK1008" i="10"/>
  <c r="BK757" i="11"/>
  <c r="BK644" i="11"/>
  <c r="J594" i="11"/>
  <c r="J541" i="11"/>
  <c r="J503" i="11"/>
  <c r="BK381" i="11"/>
  <c r="J291" i="11"/>
  <c r="J267" i="11"/>
  <c r="J202" i="11"/>
  <c r="J188" i="11"/>
  <c r="BK166" i="11"/>
  <c r="J778" i="11"/>
  <c r="J773" i="11"/>
  <c r="J759" i="11"/>
  <c r="BK503" i="11"/>
  <c r="BK402" i="11"/>
  <c r="BK379" i="11"/>
  <c r="BK351" i="11"/>
  <c r="BK251" i="11"/>
  <c r="J134" i="11"/>
  <c r="J652" i="11"/>
  <c r="BK589" i="11"/>
  <c r="J468" i="11"/>
  <c r="J401" i="11"/>
  <c r="J305" i="11"/>
  <c r="J274" i="11"/>
  <c r="J171" i="11"/>
  <c r="J644" i="11"/>
  <c r="J641" i="11"/>
  <c r="J563" i="11"/>
  <c r="J505" i="11"/>
  <c r="J402" i="11"/>
  <c r="BK307" i="11"/>
  <c r="J281" i="11"/>
  <c r="BK176" i="11"/>
  <c r="BK152" i="12"/>
  <c r="BK172" i="12"/>
  <c r="BK157" i="12"/>
  <c r="J135" i="12"/>
  <c r="J165" i="12"/>
  <c r="BK143" i="12"/>
  <c r="J154" i="13"/>
  <c r="J181" i="13"/>
  <c r="BK305" i="14"/>
  <c r="J301" i="14"/>
  <c r="J293" i="14"/>
  <c r="J285" i="14"/>
  <c r="J282" i="14"/>
  <c r="BK277" i="14"/>
  <c r="J266" i="14"/>
  <c r="BK252" i="14"/>
  <c r="BK230" i="14"/>
  <c r="BK212" i="14"/>
  <c r="J199" i="14"/>
  <c r="BK192" i="14"/>
  <c r="BK183" i="14"/>
  <c r="BK175" i="14"/>
  <c r="J168" i="14"/>
  <c r="BK163" i="14"/>
  <c r="BK154" i="14"/>
  <c r="J139" i="14"/>
  <c r="BK286" i="14"/>
  <c r="J277" i="14"/>
  <c r="J270" i="14"/>
  <c r="J261" i="14"/>
  <c r="BK257" i="14"/>
  <c r="J252" i="14"/>
  <c r="BK248" i="14"/>
  <c r="J240" i="14"/>
  <c r="BK234" i="14"/>
  <c r="J228" i="14"/>
  <c r="J219" i="14"/>
  <c r="J212" i="14"/>
  <c r="BK208" i="14"/>
  <c r="J203" i="14"/>
  <c r="BK196" i="14"/>
  <c r="BK189" i="14"/>
  <c r="BK182" i="14"/>
  <c r="BK173" i="14"/>
  <c r="BK162" i="14"/>
  <c r="J145" i="14"/>
  <c r="BK304" i="14"/>
  <c r="BK300" i="14"/>
  <c r="BK293" i="14"/>
  <c r="BK284" i="14"/>
  <c r="J278" i="14"/>
  <c r="BK269" i="14"/>
  <c r="BK255" i="14"/>
  <c r="BK236" i="14"/>
  <c r="J227" i="14"/>
  <c r="BK221" i="14"/>
  <c r="BK213" i="14"/>
  <c r="BK207" i="14"/>
  <c r="J200" i="14"/>
  <c r="J196" i="14"/>
  <c r="BK179" i="14"/>
  <c r="BK167" i="14"/>
  <c r="BK161" i="14"/>
  <c r="BK153" i="14"/>
  <c r="J141" i="14"/>
  <c r="BK134" i="14"/>
  <c r="J305" i="14"/>
  <c r="J298" i="14"/>
  <c r="J292" i="14"/>
  <c r="BK285" i="14"/>
  <c r="BK266" i="14"/>
  <c r="J260" i="14"/>
  <c r="J254" i="14"/>
  <c r="BK246" i="14"/>
  <c r="BK244" i="14"/>
  <c r="J241" i="14"/>
  <c r="J236" i="14"/>
  <c r="BK231" i="14"/>
  <c r="BK224" i="14"/>
  <c r="J215" i="14"/>
  <c r="J204" i="14"/>
  <c r="J193" i="14"/>
  <c r="BK186" i="14"/>
  <c r="J179" i="14"/>
  <c r="J175" i="14"/>
  <c r="J163" i="14"/>
  <c r="BK156" i="14"/>
  <c r="BK141" i="14"/>
  <c r="J160" i="15"/>
  <c r="J150" i="15"/>
  <c r="BK139" i="15"/>
  <c r="J133" i="15"/>
  <c r="BK128" i="15"/>
  <c r="BK158" i="15"/>
  <c r="BK151" i="15"/>
  <c r="J144" i="15"/>
  <c r="J140" i="15"/>
  <c r="J158" i="15"/>
  <c r="J151" i="15"/>
  <c r="J141" i="15"/>
  <c r="J132" i="15"/>
  <c r="J125" i="15"/>
  <c r="BK153" i="15"/>
  <c r="BK147" i="15"/>
  <c r="J139" i="15"/>
  <c r="BK133" i="15"/>
  <c r="J221" i="16"/>
  <c r="J218" i="16"/>
  <c r="J211" i="16"/>
  <c r="J202" i="16"/>
  <c r="J197" i="16"/>
  <c r="BK189" i="16"/>
  <c r="J180" i="16"/>
  <c r="BK172" i="16"/>
  <c r="BK165" i="16"/>
  <c r="J155" i="16"/>
  <c r="BK147" i="16"/>
  <c r="BK139" i="16"/>
  <c r="BK218" i="16"/>
  <c r="BK209" i="16"/>
  <c r="BK202" i="16"/>
  <c r="BK195" i="16"/>
  <c r="BK192" i="16"/>
  <c r="BK177" i="16"/>
  <c r="BK170" i="16"/>
  <c r="BK158" i="16"/>
  <c r="BK153" i="16"/>
  <c r="BK146" i="16"/>
  <c r="BK133" i="16"/>
  <c r="BK213" i="16"/>
  <c r="BK205" i="16"/>
  <c r="BK201" i="16"/>
  <c r="J183" i="16"/>
  <c r="BK175" i="16"/>
  <c r="BK157" i="16"/>
  <c r="BK152" i="16"/>
  <c r="J143" i="16"/>
  <c r="BK132" i="16"/>
  <c r="J210" i="16"/>
  <c r="BK203" i="16"/>
  <c r="J191" i="16"/>
  <c r="J177" i="16"/>
  <c r="J172" i="16"/>
  <c r="BK162" i="16"/>
  <c r="J147" i="16"/>
  <c r="BK141" i="16"/>
  <c r="J186" i="17"/>
  <c r="BK181" i="17"/>
  <c r="BK175" i="17"/>
  <c r="BK168" i="17"/>
  <c r="J159" i="17"/>
  <c r="J154" i="17"/>
  <c r="BK148" i="17"/>
  <c r="J139" i="17"/>
  <c r="BK185" i="17"/>
  <c r="BK178" i="17"/>
  <c r="J169" i="17"/>
  <c r="BK149" i="17"/>
  <c r="BK136" i="17"/>
  <c r="BK189" i="17"/>
  <c r="J181" i="17"/>
  <c r="J174" i="17"/>
  <c r="J171" i="17"/>
  <c r="J158" i="17"/>
  <c r="BK150" i="17"/>
  <c r="BK140" i="17"/>
  <c r="J189" i="17"/>
  <c r="BK184" i="17"/>
  <c r="J170" i="17"/>
  <c r="BK161" i="17"/>
  <c r="BK154" i="17"/>
  <c r="J146" i="17"/>
  <c r="J142" i="17"/>
  <c r="J129" i="17"/>
  <c r="BK161" i="18"/>
  <c r="J145" i="18"/>
  <c r="BK137" i="18"/>
  <c r="J167" i="18"/>
  <c r="BK157" i="18"/>
  <c r="BK148" i="18"/>
  <c r="BK141" i="18"/>
  <c r="BK136" i="18"/>
  <c r="BK167" i="18"/>
  <c r="BK150" i="18"/>
  <c r="J134" i="18"/>
  <c r="BK162" i="18"/>
  <c r="BK154" i="18"/>
  <c r="BK147" i="18"/>
  <c r="BK138" i="18"/>
  <c r="J281" i="2"/>
  <c r="J265" i="2"/>
  <c r="BK140" i="2"/>
  <c r="BK284" i="2"/>
  <c r="J268" i="2"/>
  <c r="AS102" i="1"/>
  <c r="J132" i="2"/>
  <c r="J330" i="2"/>
  <c r="BK327" i="2"/>
  <c r="J314" i="2"/>
  <c r="BK306" i="2"/>
  <c r="J304" i="2"/>
  <c r="BK298" i="2"/>
  <c r="BK281" i="2"/>
  <c r="BK272" i="2"/>
  <c r="J243" i="2"/>
  <c r="J156" i="2"/>
  <c r="AS95" i="1"/>
  <c r="J417" i="3"/>
  <c r="BK388" i="3"/>
  <c r="BK368" i="3"/>
  <c r="BK345" i="3"/>
  <c r="BK322" i="3"/>
  <c r="J303" i="3"/>
  <c r="J235" i="3"/>
  <c r="J193" i="3"/>
  <c r="BK150" i="3"/>
  <c r="J467" i="3"/>
  <c r="J454" i="3"/>
  <c r="BK413" i="3"/>
  <c r="J388" i="3"/>
  <c r="BK344" i="3"/>
  <c r="J326" i="3"/>
  <c r="J256" i="3"/>
  <c r="BK211" i="3"/>
  <c r="BK178" i="3"/>
  <c r="J458" i="3"/>
  <c r="BK431" i="3"/>
  <c r="BK417" i="3"/>
  <c r="BK303" i="3"/>
  <c r="J162" i="3"/>
  <c r="BK458" i="3"/>
  <c r="BK437" i="3"/>
  <c r="J413" i="3"/>
  <c r="J364" i="3"/>
  <c r="BK333" i="3"/>
  <c r="J296" i="3"/>
  <c r="J211" i="3"/>
  <c r="BK193" i="3"/>
  <c r="J150" i="3"/>
  <c r="BK273" i="4"/>
  <c r="BK257" i="4"/>
  <c r="BK174" i="4"/>
  <c r="J164" i="4"/>
  <c r="BK152" i="4"/>
  <c r="BK420" i="4"/>
  <c r="BK381" i="4"/>
  <c r="J352" i="4"/>
  <c r="BK334" i="4"/>
  <c r="J257" i="4"/>
  <c r="J206" i="4"/>
  <c r="J173" i="4"/>
  <c r="J152" i="4"/>
  <c r="J435" i="4"/>
  <c r="BK410" i="4"/>
  <c r="J396" i="4"/>
  <c r="J345" i="4"/>
  <c r="J325" i="4"/>
  <c r="BK198" i="4"/>
  <c r="BK133" i="4"/>
  <c r="J425" i="4"/>
  <c r="BK402" i="4"/>
  <c r="J394" i="4"/>
  <c r="BK368" i="4"/>
  <c r="BK345" i="4"/>
  <c r="BK318" i="4"/>
  <c r="J273" i="4"/>
  <c r="BK206" i="4"/>
  <c r="BK171" i="4"/>
  <c r="J252" i="5"/>
  <c r="BK251" i="5"/>
  <c r="J251" i="5"/>
  <c r="BK250" i="5"/>
  <c r="BK247" i="5"/>
  <c r="J246" i="5"/>
  <c r="J245" i="5"/>
  <c r="J244" i="5"/>
  <c r="J241" i="5"/>
  <c r="BK240" i="5"/>
  <c r="BK239" i="5"/>
  <c r="BK238" i="5"/>
  <c r="J237" i="5"/>
  <c r="J235" i="5"/>
  <c r="BK233" i="5"/>
  <c r="J232" i="5"/>
  <c r="J229" i="5"/>
  <c r="BK228" i="5"/>
  <c r="J225" i="5"/>
  <c r="BK223" i="5"/>
  <c r="J222" i="5"/>
  <c r="J221" i="5"/>
  <c r="J220" i="5"/>
  <c r="J219" i="5"/>
  <c r="J218" i="5"/>
  <c r="BK215" i="5"/>
  <c r="J198" i="5"/>
  <c r="J193" i="5"/>
  <c r="BK187" i="5"/>
  <c r="BK182" i="5"/>
  <c r="BK174" i="5"/>
  <c r="J166" i="5"/>
  <c r="BK161" i="5"/>
  <c r="BK155" i="5"/>
  <c r="J148" i="5"/>
  <c r="J142" i="5"/>
  <c r="BK139" i="5"/>
  <c r="BK135" i="5"/>
  <c r="BK260" i="5"/>
  <c r="J253" i="5"/>
  <c r="BK244" i="5"/>
  <c r="J238" i="5"/>
  <c r="BK225" i="5"/>
  <c r="BK218" i="5"/>
  <c r="BK213" i="5"/>
  <c r="J207" i="5"/>
  <c r="J202" i="5"/>
  <c r="BK186" i="5"/>
  <c r="BK173" i="5"/>
  <c r="J169" i="5"/>
  <c r="J162" i="5"/>
  <c r="BK154" i="5"/>
  <c r="BK147" i="5"/>
  <c r="J139" i="5"/>
  <c r="BK136" i="5"/>
  <c r="J261" i="5"/>
  <c r="J242" i="5"/>
  <c r="BK221" i="5"/>
  <c r="BK212" i="5"/>
  <c r="J206" i="5"/>
  <c r="BK199" i="5"/>
  <c r="BK196" i="5"/>
  <c r="J181" i="5"/>
  <c r="J172" i="5"/>
  <c r="J147" i="5"/>
  <c r="BK263" i="5"/>
  <c r="BK255" i="5"/>
  <c r="BK249" i="5"/>
  <c r="BK242" i="5"/>
  <c r="BK232" i="5"/>
  <c r="BK219" i="5"/>
  <c r="BK210" i="5"/>
  <c r="J201" i="5"/>
  <c r="BK191" i="5"/>
  <c r="BK180" i="5"/>
  <c r="J170" i="5"/>
  <c r="BK152" i="5"/>
  <c r="BK356" i="6"/>
  <c r="BK353" i="6"/>
  <c r="BK349" i="6"/>
  <c r="J337" i="6"/>
  <c r="BK329" i="6"/>
  <c r="BK323" i="6"/>
  <c r="J319" i="6"/>
  <c r="BK313" i="6"/>
  <c r="J306" i="6"/>
  <c r="BK302" i="6"/>
  <c r="J297" i="6"/>
  <c r="BK291" i="6"/>
  <c r="BK286" i="6"/>
  <c r="BK275" i="6"/>
  <c r="J265" i="6"/>
  <c r="J257" i="6"/>
  <c r="J240" i="6"/>
  <c r="J231" i="6"/>
  <c r="BK222" i="6"/>
  <c r="J219" i="6"/>
  <c r="BK211" i="6"/>
  <c r="BK203" i="6"/>
  <c r="J182" i="6"/>
  <c r="J176" i="6"/>
  <c r="BK169" i="6"/>
  <c r="J158" i="6"/>
  <c r="J144" i="6"/>
  <c r="BK345" i="6"/>
  <c r="J335" i="6"/>
  <c r="J331" i="6"/>
  <c r="J324" i="6"/>
  <c r="J317" i="6"/>
  <c r="J308" i="6"/>
  <c r="BK297" i="6"/>
  <c r="BK288" i="6"/>
  <c r="J282" i="6"/>
  <c r="BK277" i="6"/>
  <c r="J259" i="6"/>
  <c r="J254" i="6"/>
  <c r="J245" i="6"/>
  <c r="J233" i="6"/>
  <c r="BK228" i="6"/>
  <c r="BK220" i="6"/>
  <c r="J214" i="6"/>
  <c r="BK204" i="6"/>
  <c r="J198" i="6"/>
  <c r="BK191" i="6"/>
  <c r="BK184" i="6"/>
  <c r="J167" i="6"/>
  <c r="J157" i="6"/>
  <c r="BK150" i="6"/>
  <c r="J352" i="6"/>
  <c r="J343" i="6"/>
  <c r="BK324" i="6"/>
  <c r="J314" i="6"/>
  <c r="J312" i="6"/>
  <c r="BK307" i="6"/>
  <c r="BK293" i="6"/>
  <c r="J285" i="6"/>
  <c r="J277" i="6"/>
  <c r="BK271" i="6"/>
  <c r="J264" i="6"/>
  <c r="BK258" i="6"/>
  <c r="BK247" i="6"/>
  <c r="J238" i="6"/>
  <c r="BK233" i="6"/>
  <c r="J230" i="6"/>
  <c r="J217" i="6"/>
  <c r="J211" i="6"/>
  <c r="J206" i="6"/>
  <c r="BK194" i="6"/>
  <c r="J190" i="6"/>
  <c r="BK180" i="6"/>
  <c r="BK175" i="6"/>
  <c r="J168" i="6"/>
  <c r="BK155" i="6"/>
  <c r="BK143" i="6"/>
  <c r="BK344" i="6"/>
  <c r="J339" i="6"/>
  <c r="BK331" i="6"/>
  <c r="J322" i="6"/>
  <c r="BK309" i="6"/>
  <c r="J300" i="6"/>
  <c r="BK283" i="6"/>
  <c r="J275" i="6"/>
  <c r="BK265" i="6"/>
  <c r="J251" i="6"/>
  <c r="BK249" i="6"/>
  <c r="BK241" i="6"/>
  <c r="J234" i="6"/>
  <c r="J224" i="6"/>
  <c r="BK216" i="6"/>
  <c r="J205" i="6"/>
  <c r="BK196" i="6"/>
  <c r="BK190" i="6"/>
  <c r="BK183" i="6"/>
  <c r="BK179" i="6"/>
  <c r="BK177" i="6"/>
  <c r="J169" i="6"/>
  <c r="BK161" i="6"/>
  <c r="J152" i="6"/>
  <c r="J143" i="6"/>
  <c r="J215" i="7"/>
  <c r="J208" i="7"/>
  <c r="J204" i="7"/>
  <c r="BK200" i="7"/>
  <c r="BK197" i="7"/>
  <c r="J195" i="7"/>
  <c r="J191" i="7"/>
  <c r="J188" i="7"/>
  <c r="J186" i="7"/>
  <c r="J180" i="7"/>
  <c r="J178" i="7"/>
  <c r="BK176" i="7"/>
  <c r="J171" i="7"/>
  <c r="BK168" i="7"/>
  <c r="J162" i="7"/>
  <c r="BK158" i="7"/>
  <c r="BK154" i="7"/>
  <c r="J150" i="7"/>
  <c r="BK145" i="7"/>
  <c r="BK140" i="7"/>
  <c r="J137" i="7"/>
  <c r="BK127" i="7"/>
  <c r="J217" i="7"/>
  <c r="BK210" i="7"/>
  <c r="J206" i="7"/>
  <c r="BK202" i="7"/>
  <c r="J196" i="7"/>
  <c r="J189" i="7"/>
  <c r="J184" i="7"/>
  <c r="BK181" i="7"/>
  <c r="BK174" i="7"/>
  <c r="J167" i="7"/>
  <c r="BK163" i="7"/>
  <c r="J159" i="7"/>
  <c r="J154" i="7"/>
  <c r="BK151" i="7"/>
  <c r="BK148" i="7"/>
  <c r="J144" i="7"/>
  <c r="J140" i="7"/>
  <c r="BK137" i="7"/>
  <c r="BK134" i="7"/>
  <c r="J129" i="7"/>
  <c r="BK215" i="7"/>
  <c r="BK212" i="7"/>
  <c r="J209" i="7"/>
  <c r="BK203" i="7"/>
  <c r="J197" i="7"/>
  <c r="J192" i="7"/>
  <c r="BK188" i="7"/>
  <c r="BK186" i="7"/>
  <c r="J182" i="7"/>
  <c r="J176" i="7"/>
  <c r="BK173" i="7"/>
  <c r="J170" i="7"/>
  <c r="BK164" i="7"/>
  <c r="BK157" i="7"/>
  <c r="J152" i="7"/>
  <c r="BK143" i="7"/>
  <c r="BK135" i="7"/>
  <c r="BK1444" i="8"/>
  <c r="BK1395" i="8"/>
  <c r="J1374" i="8"/>
  <c r="BK1330" i="8"/>
  <c r="J1312" i="8"/>
  <c r="J1286" i="8"/>
  <c r="BK1205" i="8"/>
  <c r="J1161" i="8"/>
  <c r="BK1144" i="8"/>
  <c r="J1022" i="8"/>
  <c r="J868" i="8"/>
  <c r="J856" i="8"/>
  <c r="J841" i="8"/>
  <c r="BK822" i="8"/>
  <c r="BK801" i="8"/>
  <c r="BK759" i="8"/>
  <c r="J723" i="8"/>
  <c r="BK239" i="8"/>
  <c r="BK1587" i="8"/>
  <c r="BK1575" i="8"/>
  <c r="J1561" i="8"/>
  <c r="BK1549" i="8"/>
  <c r="J1536" i="8"/>
  <c r="J1438" i="8"/>
  <c r="J1407" i="8"/>
  <c r="BK1389" i="8"/>
  <c r="BK1346" i="8"/>
  <c r="BK1322" i="8"/>
  <c r="BK1292" i="8"/>
  <c r="J1192" i="8"/>
  <c r="J1094" i="8"/>
  <c r="BK970" i="8"/>
  <c r="J822" i="8"/>
  <c r="BK797" i="8"/>
  <c r="J718" i="8"/>
  <c r="BK192" i="8"/>
  <c r="BK1376" i="8"/>
  <c r="J1351" i="8"/>
  <c r="BK1318" i="8"/>
  <c r="BK1298" i="8"/>
  <c r="J1249" i="8"/>
  <c r="BK1161" i="8"/>
  <c r="J1144" i="8"/>
  <c r="BK1100" i="8"/>
  <c r="J1097" i="8"/>
  <c r="J1088" i="8"/>
  <c r="BK1061" i="8"/>
  <c r="J1034" i="8"/>
  <c r="J955" i="8"/>
  <c r="BK872" i="8"/>
  <c r="J853" i="8"/>
  <c r="J804" i="8"/>
  <c r="J759" i="8"/>
  <c r="BK182" i="8"/>
  <c r="J163" i="8"/>
  <c r="J1413" i="8"/>
  <c r="J1395" i="8"/>
  <c r="J1376" i="8"/>
  <c r="J1346" i="8"/>
  <c r="BK1312" i="8"/>
  <c r="J1302" i="8"/>
  <c r="J1295" i="8"/>
  <c r="J1148" i="8"/>
  <c r="BK983" i="8"/>
  <c r="BK856" i="8"/>
  <c r="J838" i="8"/>
  <c r="BK810" i="8"/>
  <c r="BK718" i="8"/>
  <c r="J170" i="8"/>
  <c r="J151" i="8"/>
  <c r="BK852" i="9"/>
  <c r="BK830" i="9"/>
  <c r="J754" i="9"/>
  <c r="BK682" i="9"/>
  <c r="J599" i="9"/>
  <c r="J542" i="9"/>
  <c r="BK493" i="9"/>
  <c r="BK409" i="9"/>
  <c r="BK361" i="9"/>
  <c r="BK326" i="9"/>
  <c r="J307" i="9"/>
  <c r="J287" i="9"/>
  <c r="BK176" i="9"/>
  <c r="J909" i="9"/>
  <c r="BK886" i="9"/>
  <c r="BK856" i="9"/>
  <c r="BK826" i="9"/>
  <c r="BK777" i="9"/>
  <c r="J726" i="9"/>
  <c r="J704" i="9"/>
  <c r="J645" i="9"/>
  <c r="J580" i="9"/>
  <c r="J535" i="9"/>
  <c r="J486" i="9"/>
  <c r="BK421" i="9"/>
  <c r="BK368" i="9"/>
  <c r="J330" i="9"/>
  <c r="BK287" i="9"/>
  <c r="J235" i="9"/>
  <c r="J167" i="9"/>
  <c r="J886" i="9"/>
  <c r="BK858" i="9"/>
  <c r="J826" i="9"/>
  <c r="J771" i="9"/>
  <c r="BK740" i="9"/>
  <c r="BK704" i="9"/>
  <c r="J682" i="9"/>
  <c r="BK645" i="9"/>
  <c r="BK542" i="9"/>
  <c r="J493" i="9"/>
  <c r="BK433" i="9"/>
  <c r="J368" i="9"/>
  <c r="BK317" i="9"/>
  <c r="J282" i="9"/>
  <c r="BK231" i="9"/>
  <c r="J966" i="9"/>
  <c r="J936" i="9"/>
  <c r="BK926" i="9"/>
  <c r="BK899" i="9"/>
  <c r="BK864" i="9"/>
  <c r="J837" i="9"/>
  <c r="J769" i="9"/>
  <c r="J740" i="9"/>
  <c r="BK681" i="9"/>
  <c r="BK599" i="9"/>
  <c r="J559" i="9"/>
  <c r="J409" i="9"/>
  <c r="BK355" i="9"/>
  <c r="BK338" i="9"/>
  <c r="BK237" i="9"/>
  <c r="BK216" i="9"/>
  <c r="BK2289" i="10"/>
  <c r="BK2184" i="10"/>
  <c r="BK2082" i="10"/>
  <c r="BK2037" i="10"/>
  <c r="BK2031" i="10"/>
  <c r="BK2013" i="10"/>
  <c r="J1999" i="10"/>
  <c r="BK1849" i="10"/>
  <c r="J1692" i="10"/>
  <c r="BK1632" i="10"/>
  <c r="BK1369" i="10"/>
  <c r="J1158" i="10"/>
  <c r="J1020" i="10"/>
  <c r="J987" i="10"/>
  <c r="J1702" i="10"/>
  <c r="BK1448" i="10"/>
  <c r="BK1355" i="10"/>
  <c r="BK1158" i="10"/>
  <c r="J1139" i="10"/>
  <c r="J681" i="10"/>
  <c r="BK147" i="10"/>
  <c r="BK1937" i="10"/>
  <c r="J1704" i="10"/>
  <c r="J1687" i="10"/>
  <c r="J1355" i="10"/>
  <c r="BK1147" i="10"/>
  <c r="BK681" i="10"/>
  <c r="J135" i="10"/>
  <c r="J1788" i="10"/>
  <c r="BK1702" i="10"/>
  <c r="BK1687" i="10"/>
  <c r="BK1214" i="10"/>
  <c r="J1028" i="10"/>
  <c r="J147" i="10"/>
  <c r="BK663" i="11"/>
  <c r="BK631" i="11"/>
  <c r="J589" i="11"/>
  <c r="J527" i="11"/>
  <c r="J432" i="11"/>
  <c r="J351" i="11"/>
  <c r="J307" i="11"/>
  <c r="BK278" i="11"/>
  <c r="BK264" i="11"/>
  <c r="BK208" i="11"/>
  <c r="BK183" i="11"/>
  <c r="J141" i="11"/>
  <c r="BK777" i="11"/>
  <c r="BK772" i="11"/>
  <c r="BK756" i="11"/>
  <c r="BK652" i="11"/>
  <c r="J607" i="11"/>
  <c r="BK527" i="11"/>
  <c r="BK438" i="11"/>
  <c r="BK376" i="11"/>
  <c r="BK281" i="11"/>
  <c r="BK158" i="11"/>
  <c r="J663" i="11"/>
  <c r="BK612" i="11"/>
  <c r="BK561" i="11"/>
  <c r="J404" i="11"/>
  <c r="J376" i="11"/>
  <c r="J264" i="11"/>
  <c r="J166" i="11"/>
  <c r="BK141" i="11"/>
  <c r="J612" i="11"/>
  <c r="BK543" i="11"/>
  <c r="BK404" i="11"/>
  <c r="J382" i="11"/>
  <c r="BK202" i="11"/>
  <c r="BK169" i="12"/>
  <c r="J175" i="12"/>
  <c r="BK161" i="12"/>
  <c r="J143" i="12"/>
  <c r="J161" i="12"/>
  <c r="J152" i="12"/>
  <c r="BK140" i="12"/>
  <c r="BK154" i="13"/>
  <c r="J306" i="14"/>
  <c r="BK303" i="14"/>
  <c r="BK299" i="14"/>
  <c r="BK292" i="14"/>
  <c r="J284" i="14"/>
  <c r="J279" i="14"/>
  <c r="BK271" i="14"/>
  <c r="BK261" i="14"/>
  <c r="BK251" i="14"/>
  <c r="BK229" i="14"/>
  <c r="J208" i="14"/>
  <c r="J194" i="14"/>
  <c r="BK185" i="14"/>
  <c r="J181" i="14"/>
  <c r="J173" i="14"/>
  <c r="J165" i="14"/>
  <c r="J157" i="14"/>
  <c r="J150" i="14"/>
  <c r="BK138" i="14"/>
  <c r="J288" i="14"/>
  <c r="J283" i="14"/>
  <c r="J275" i="14"/>
  <c r="BK267" i="14"/>
  <c r="BK260" i="14"/>
  <c r="BK256" i="14"/>
  <c r="J250" i="14"/>
  <c r="J242" i="14"/>
  <c r="BK239" i="14"/>
  <c r="BK233" i="14"/>
  <c r="BK227" i="14"/>
  <c r="BK218" i="14"/>
  <c r="J211" i="14"/>
  <c r="J202" i="14"/>
  <c r="J192" i="14"/>
  <c r="BK184" i="14"/>
  <c r="BK181" i="14"/>
  <c r="BK172" i="14"/>
  <c r="J160" i="14"/>
  <c r="J136" i="14"/>
  <c r="J302" i="14"/>
  <c r="J294" i="14"/>
  <c r="BK288" i="14"/>
  <c r="BK283" i="14"/>
  <c r="BK275" i="14"/>
  <c r="BK268" i="14"/>
  <c r="J257" i="14"/>
  <c r="BK235" i="14"/>
  <c r="BK226" i="14"/>
  <c r="J222" i="14"/>
  <c r="BK215" i="14"/>
  <c r="BK210" i="14"/>
  <c r="BK199" i="14"/>
  <c r="J188" i="14"/>
  <c r="BK177" i="14"/>
  <c r="BK168" i="14"/>
  <c r="J162" i="14"/>
  <c r="J156" i="14"/>
  <c r="BK136" i="14"/>
  <c r="BK309" i="14"/>
  <c r="J308" i="14"/>
  <c r="J299" i="14"/>
  <c r="J295" i="14"/>
  <c r="BK287" i="14"/>
  <c r="BK273" i="14"/>
  <c r="J265" i="14"/>
  <c r="BK258" i="14"/>
  <c r="J248" i="14"/>
  <c r="BK245" i="14"/>
  <c r="J244" i="14"/>
  <c r="BK240" i="14"/>
  <c r="J237" i="14"/>
  <c r="BK232" i="14"/>
  <c r="BK225" i="14"/>
  <c r="J221" i="14"/>
  <c r="J205" i="14"/>
  <c r="BK194" i="14"/>
  <c r="J187" i="14"/>
  <c r="BK180" i="14"/>
  <c r="J172" i="14"/>
  <c r="J161" i="14"/>
  <c r="BK155" i="14"/>
  <c r="J134" i="14"/>
  <c r="BK155" i="15"/>
  <c r="J148" i="15"/>
  <c r="J138" i="15"/>
  <c r="J130" i="15"/>
  <c r="J161" i="15"/>
  <c r="BK154" i="15"/>
  <c r="BK146" i="15"/>
  <c r="J142" i="15"/>
  <c r="BK135" i="15"/>
  <c r="J157" i="15"/>
  <c r="BK148" i="15"/>
  <c r="BK145" i="15"/>
  <c r="BK137" i="15"/>
  <c r="J127" i="15"/>
  <c r="BK157" i="15"/>
  <c r="J152" i="15"/>
  <c r="BK142" i="15"/>
  <c r="J134" i="15"/>
  <c r="J128" i="15"/>
  <c r="BK220" i="16"/>
  <c r="BK212" i="16"/>
  <c r="J205" i="16"/>
  <c r="J198" i="16"/>
  <c r="J194" i="16"/>
  <c r="BK183" i="16"/>
  <c r="BK179" i="16"/>
  <c r="J170" i="16"/>
  <c r="J163" i="16"/>
  <c r="BK151" i="16"/>
  <c r="J146" i="16"/>
  <c r="J133" i="16"/>
  <c r="BK214" i="16"/>
  <c r="J204" i="16"/>
  <c r="BK194" i="16"/>
  <c r="J181" i="16"/>
  <c r="J176" i="16"/>
  <c r="BK169" i="16"/>
  <c r="J160" i="16"/>
  <c r="BK154" i="16"/>
  <c r="BK148" i="16"/>
  <c r="J139" i="16"/>
  <c r="J219" i="16"/>
  <c r="J208" i="16"/>
  <c r="J203" i="16"/>
  <c r="J192" i="16"/>
  <c r="BK182" i="16"/>
  <c r="J174" i="16"/>
  <c r="BK156" i="16"/>
  <c r="J151" i="16"/>
  <c r="BK142" i="16"/>
  <c r="BK219" i="16"/>
  <c r="J213" i="16"/>
  <c r="J199" i="16"/>
  <c r="J195" i="16"/>
  <c r="J185" i="16"/>
  <c r="BK173" i="16"/>
  <c r="BK163" i="16"/>
  <c r="J157" i="16"/>
  <c r="BK145" i="16"/>
  <c r="J140" i="16"/>
  <c r="J185" i="17"/>
  <c r="BK177" i="17"/>
  <c r="BK171" i="17"/>
  <c r="BK166" i="17"/>
  <c r="BK158" i="17"/>
  <c r="BK153" i="17"/>
  <c r="J147" i="17"/>
  <c r="J138" i="17"/>
  <c r="BK183" i="17"/>
  <c r="J177" i="17"/>
  <c r="J166" i="17"/>
  <c r="BK142" i="17"/>
  <c r="J135" i="17"/>
  <c r="BK187" i="17"/>
  <c r="BK180" i="17"/>
  <c r="J173" i="17"/>
  <c r="J165" i="17"/>
  <c r="J153" i="17"/>
  <c r="BK146" i="17"/>
  <c r="J131" i="17"/>
  <c r="J187" i="17"/>
  <c r="BK176" i="17"/>
  <c r="J162" i="17"/>
  <c r="BK156" i="17"/>
  <c r="J149" i="17"/>
  <c r="J140" i="17"/>
  <c r="BK134" i="17"/>
  <c r="BK166" i="18"/>
  <c r="J153" i="18"/>
  <c r="BK143" i="18"/>
  <c r="BK134" i="18"/>
  <c r="BK159" i="18"/>
  <c r="J150" i="18"/>
  <c r="J143" i="18"/>
  <c r="J138" i="18"/>
  <c r="J155" i="18"/>
  <c r="J146" i="18"/>
  <c r="J133" i="18"/>
  <c r="J161" i="18"/>
  <c r="BK156" i="18"/>
  <c r="J151" i="18"/>
  <c r="J142" i="18"/>
  <c r="P131" i="2" l="1"/>
  <c r="BK264" i="2"/>
  <c r="J264" i="2"/>
  <c r="J101" i="2"/>
  <c r="P280" i="2"/>
  <c r="R300" i="2"/>
  <c r="P313" i="2"/>
  <c r="BK144" i="3"/>
  <c r="J144" i="3" s="1"/>
  <c r="J101" i="3" s="1"/>
  <c r="R158" i="3"/>
  <c r="R197" i="3"/>
  <c r="P370" i="3"/>
  <c r="P418" i="3"/>
  <c r="BK433" i="3"/>
  <c r="J433" i="3"/>
  <c r="J108" i="3" s="1"/>
  <c r="BK459" i="3"/>
  <c r="J459" i="3"/>
  <c r="J109" i="3"/>
  <c r="P145" i="4"/>
  <c r="P131" i="4" s="1"/>
  <c r="BK157" i="4"/>
  <c r="J157" i="4"/>
  <c r="J103" i="4" s="1"/>
  <c r="BK166" i="4"/>
  <c r="J166" i="4"/>
  <c r="J104" i="4"/>
  <c r="R166" i="4"/>
  <c r="T166" i="4"/>
  <c r="T175" i="4"/>
  <c r="BK208" i="4"/>
  <c r="J208" i="4" s="1"/>
  <c r="J106" i="4" s="1"/>
  <c r="BK397" i="4"/>
  <c r="J397" i="4"/>
  <c r="J107" i="4" s="1"/>
  <c r="BK409" i="4"/>
  <c r="J409" i="4"/>
  <c r="J108" i="4"/>
  <c r="T132" i="5"/>
  <c r="R149" i="5"/>
  <c r="R159" i="5"/>
  <c r="T178" i="5"/>
  <c r="R203" i="5"/>
  <c r="R226" i="5"/>
  <c r="T230" i="5"/>
  <c r="P234" i="5"/>
  <c r="BK258" i="5"/>
  <c r="J258" i="5" s="1"/>
  <c r="J108" i="5" s="1"/>
  <c r="BK146" i="6"/>
  <c r="T146" i="6"/>
  <c r="T142" i="6"/>
  <c r="P151" i="6"/>
  <c r="BK159" i="6"/>
  <c r="J159" i="6"/>
  <c r="J102" i="6"/>
  <c r="T159" i="6"/>
  <c r="R165" i="6"/>
  <c r="T174" i="6"/>
  <c r="BK200" i="6"/>
  <c r="J200" i="6" s="1"/>
  <c r="J107" i="6" s="1"/>
  <c r="R200" i="6"/>
  <c r="BK226" i="6"/>
  <c r="J226" i="6" s="1"/>
  <c r="J108" i="6" s="1"/>
  <c r="T226" i="6"/>
  <c r="P242" i="6"/>
  <c r="BK256" i="6"/>
  <c r="J256" i="6" s="1"/>
  <c r="J110" i="6" s="1"/>
  <c r="T256" i="6"/>
  <c r="T261" i="6"/>
  <c r="R268" i="6"/>
  <c r="P280" i="6"/>
  <c r="BK294" i="6"/>
  <c r="J294" i="6" s="1"/>
  <c r="J115" i="6" s="1"/>
  <c r="T294" i="6"/>
  <c r="R320" i="6"/>
  <c r="P336" i="6"/>
  <c r="BK350" i="6"/>
  <c r="J350" i="6"/>
  <c r="J118" i="6"/>
  <c r="T350" i="6"/>
  <c r="R126" i="7"/>
  <c r="R125" i="7"/>
  <c r="BK132" i="7"/>
  <c r="J132" i="7" s="1"/>
  <c r="J102" i="7" s="1"/>
  <c r="T150" i="8"/>
  <c r="T195" i="8"/>
  <c r="P611" i="8"/>
  <c r="T726" i="8"/>
  <c r="T790" i="8"/>
  <c r="T871" i="8"/>
  <c r="BK1068" i="8"/>
  <c r="J1068" i="8" s="1"/>
  <c r="J107" i="8" s="1"/>
  <c r="T1147" i="8"/>
  <c r="T1206" i="8"/>
  <c r="T1285" i="8"/>
  <c r="R1301" i="8"/>
  <c r="T1317" i="8"/>
  <c r="T1326" i="8"/>
  <c r="BK1369" i="8"/>
  <c r="J1369" i="8"/>
  <c r="J121" i="8"/>
  <c r="BK1394" i="8"/>
  <c r="J1394" i="8" s="1"/>
  <c r="J122" i="8" s="1"/>
  <c r="BK1416" i="8"/>
  <c r="J1416" i="8" s="1"/>
  <c r="J123" i="8" s="1"/>
  <c r="T1445" i="8"/>
  <c r="BK1574" i="8"/>
  <c r="J1574" i="8" s="1"/>
  <c r="J126" i="8" s="1"/>
  <c r="BK139" i="9"/>
  <c r="J139" i="9"/>
  <c r="J100" i="9" s="1"/>
  <c r="P180" i="9"/>
  <c r="P236" i="9"/>
  <c r="P322" i="9"/>
  <c r="BK340" i="9"/>
  <c r="J340" i="9" s="1"/>
  <c r="J107" i="9" s="1"/>
  <c r="BK354" i="9"/>
  <c r="J354" i="9" s="1"/>
  <c r="J108" i="9" s="1"/>
  <c r="P369" i="9"/>
  <c r="T573" i="9"/>
  <c r="BK683" i="9"/>
  <c r="J683" i="9" s="1"/>
  <c r="J111" i="9" s="1"/>
  <c r="P770" i="9"/>
  <c r="P851" i="9"/>
  <c r="BK898" i="9"/>
  <c r="J898" i="9"/>
  <c r="J114" i="9"/>
  <c r="R927" i="9"/>
  <c r="T134" i="10"/>
  <c r="T133" i="10"/>
  <c r="BK1022" i="10"/>
  <c r="J1022" i="10" s="1"/>
  <c r="J104" i="10" s="1"/>
  <c r="BK1141" i="10"/>
  <c r="J1141" i="10"/>
  <c r="J105" i="10" s="1"/>
  <c r="T1159" i="10"/>
  <c r="T1688" i="10"/>
  <c r="P1703" i="10"/>
  <c r="T2038" i="10"/>
  <c r="P2174" i="10"/>
  <c r="P140" i="11"/>
  <c r="P132" i="11"/>
  <c r="R258" i="11"/>
  <c r="R280" i="11"/>
  <c r="R293" i="11"/>
  <c r="R383" i="11"/>
  <c r="P403" i="11"/>
  <c r="T643" i="11"/>
  <c r="P139" i="12"/>
  <c r="T156" i="12"/>
  <c r="R133" i="14"/>
  <c r="P137" i="14"/>
  <c r="BK140" i="14"/>
  <c r="J140" i="14"/>
  <c r="J102" i="14"/>
  <c r="R152" i="14"/>
  <c r="BK166" i="14"/>
  <c r="J166" i="14"/>
  <c r="J106" i="14"/>
  <c r="P195" i="14"/>
  <c r="T217" i="14"/>
  <c r="R262" i="14"/>
  <c r="R124" i="15"/>
  <c r="R123" i="15"/>
  <c r="R122" i="15" s="1"/>
  <c r="BK130" i="16"/>
  <c r="J130" i="16"/>
  <c r="J100" i="16"/>
  <c r="R138" i="16"/>
  <c r="BK167" i="16"/>
  <c r="J167" i="16"/>
  <c r="J103" i="16"/>
  <c r="P190" i="16"/>
  <c r="T215" i="16"/>
  <c r="R131" i="2"/>
  <c r="T264" i="2"/>
  <c r="T280" i="2"/>
  <c r="T300" i="2"/>
  <c r="T313" i="2"/>
  <c r="P144" i="3"/>
  <c r="P132" i="3" s="1"/>
  <c r="T158" i="3"/>
  <c r="T197" i="3"/>
  <c r="R370" i="3"/>
  <c r="BK418" i="3"/>
  <c r="J418" i="3"/>
  <c r="J107" i="3"/>
  <c r="R433" i="3"/>
  <c r="R459" i="3"/>
  <c r="R145" i="4"/>
  <c r="R131" i="4"/>
  <c r="T157" i="4"/>
  <c r="R175" i="4"/>
  <c r="R208" i="4"/>
  <c r="T397" i="4"/>
  <c r="P409" i="4"/>
  <c r="R132" i="5"/>
  <c r="P149" i="5"/>
  <c r="BK159" i="5"/>
  <c r="J159" i="5"/>
  <c r="J102" i="5" s="1"/>
  <c r="R178" i="5"/>
  <c r="P203" i="5"/>
  <c r="T226" i="5"/>
  <c r="R230" i="5"/>
  <c r="R234" i="5"/>
  <c r="R258" i="5"/>
  <c r="P146" i="6"/>
  <c r="BK151" i="6"/>
  <c r="J151" i="6"/>
  <c r="J101" i="6"/>
  <c r="T151" i="6"/>
  <c r="R159" i="6"/>
  <c r="P165" i="6"/>
  <c r="BK174" i="6"/>
  <c r="J174" i="6" s="1"/>
  <c r="J105" i="6" s="1"/>
  <c r="R174" i="6"/>
  <c r="P186" i="6"/>
  <c r="R186" i="6"/>
  <c r="P200" i="6"/>
  <c r="P226" i="6"/>
  <c r="BK242" i="6"/>
  <c r="J242" i="6" s="1"/>
  <c r="J109" i="6" s="1"/>
  <c r="T242" i="6"/>
  <c r="R256" i="6"/>
  <c r="P261" i="6"/>
  <c r="BK268" i="6"/>
  <c r="J268" i="6"/>
  <c r="J113" i="6"/>
  <c r="BK280" i="6"/>
  <c r="J280" i="6"/>
  <c r="J114" i="6"/>
  <c r="T280" i="6"/>
  <c r="R294" i="6"/>
  <c r="P320" i="6"/>
  <c r="BK336" i="6"/>
  <c r="J336" i="6"/>
  <c r="J117" i="6" s="1"/>
  <c r="T336" i="6"/>
  <c r="P350" i="6"/>
  <c r="T126" i="7"/>
  <c r="T125" i="7" s="1"/>
  <c r="T132" i="7"/>
  <c r="T131" i="7"/>
  <c r="BK150" i="8"/>
  <c r="J150" i="8" s="1"/>
  <c r="J100" i="8" s="1"/>
  <c r="BK173" i="8"/>
  <c r="J173" i="8"/>
  <c r="J101" i="8" s="1"/>
  <c r="R195" i="8"/>
  <c r="R611" i="8"/>
  <c r="BK726" i="8"/>
  <c r="J726" i="8" s="1"/>
  <c r="J104" i="8" s="1"/>
  <c r="R790" i="8"/>
  <c r="BK871" i="8"/>
  <c r="J871" i="8" s="1"/>
  <c r="J106" i="8" s="1"/>
  <c r="R1068" i="8"/>
  <c r="P1147" i="8"/>
  <c r="BK1206" i="8"/>
  <c r="J1206" i="8"/>
  <c r="J109" i="8"/>
  <c r="P1285" i="8"/>
  <c r="BK1301" i="8"/>
  <c r="J1301" i="8"/>
  <c r="J113" i="8"/>
  <c r="P1317" i="8"/>
  <c r="R1326" i="8"/>
  <c r="P1345" i="8"/>
  <c r="T1345" i="8"/>
  <c r="T1369" i="8"/>
  <c r="R1416" i="8"/>
  <c r="P1445" i="8"/>
  <c r="P1574" i="8"/>
  <c r="R139" i="9"/>
  <c r="T180" i="9"/>
  <c r="T236" i="9"/>
  <c r="T322" i="9"/>
  <c r="T340" i="9"/>
  <c r="R354" i="9"/>
  <c r="T369" i="9"/>
  <c r="P573" i="9"/>
  <c r="P683" i="9"/>
  <c r="BK770" i="9"/>
  <c r="J770" i="9"/>
  <c r="J112" i="9"/>
  <c r="R851" i="9"/>
  <c r="T898" i="9"/>
  <c r="P927" i="9"/>
  <c r="P134" i="10"/>
  <c r="P133" i="10"/>
  <c r="P1022" i="10"/>
  <c r="P1141" i="10"/>
  <c r="R1141" i="10"/>
  <c r="T1141" i="10"/>
  <c r="BK1159" i="10"/>
  <c r="J1159" i="10"/>
  <c r="J106" i="10"/>
  <c r="BK1688" i="10"/>
  <c r="J1688" i="10" s="1"/>
  <c r="J107" i="10" s="1"/>
  <c r="T1703" i="10"/>
  <c r="R2038" i="10"/>
  <c r="T2174" i="10"/>
  <c r="BK140" i="11"/>
  <c r="P258" i="11"/>
  <c r="BK280" i="11"/>
  <c r="J280" i="11" s="1"/>
  <c r="J105" i="11" s="1"/>
  <c r="BK293" i="11"/>
  <c r="J293" i="11"/>
  <c r="J106" i="11" s="1"/>
  <c r="BK383" i="11"/>
  <c r="J383" i="11"/>
  <c r="J107" i="11"/>
  <c r="T403" i="11"/>
  <c r="BK643" i="11"/>
  <c r="J643" i="11"/>
  <c r="J109" i="11"/>
  <c r="R139" i="12"/>
  <c r="P156" i="12"/>
  <c r="T133" i="14"/>
  <c r="T137" i="14"/>
  <c r="R140" i="14"/>
  <c r="P152" i="14"/>
  <c r="P166" i="14"/>
  <c r="T195" i="14"/>
  <c r="P217" i="14"/>
  <c r="BK262" i="14"/>
  <c r="J262" i="14"/>
  <c r="J109" i="14"/>
  <c r="T124" i="15"/>
  <c r="T123" i="15"/>
  <c r="T122" i="15"/>
  <c r="T130" i="16"/>
  <c r="T129" i="16" s="1"/>
  <c r="P138" i="16"/>
  <c r="T167" i="16"/>
  <c r="BK190" i="16"/>
  <c r="J190" i="16" s="1"/>
  <c r="J105" i="16" s="1"/>
  <c r="P215" i="16"/>
  <c r="P128" i="17"/>
  <c r="BK133" i="17"/>
  <c r="J133" i="17"/>
  <c r="J101" i="17"/>
  <c r="T133" i="17"/>
  <c r="T144" i="17"/>
  <c r="BK164" i="17"/>
  <c r="J164" i="17"/>
  <c r="J104" i="17" s="1"/>
  <c r="R144" i="18"/>
  <c r="T131" i="2"/>
  <c r="T130" i="2"/>
  <c r="R264" i="2"/>
  <c r="R280" i="2"/>
  <c r="BK300" i="2"/>
  <c r="J300" i="2"/>
  <c r="J105" i="2" s="1"/>
  <c r="BK313" i="2"/>
  <c r="J313" i="2"/>
  <c r="J106" i="2"/>
  <c r="T144" i="3"/>
  <c r="T132" i="3" s="1"/>
  <c r="BK158" i="3"/>
  <c r="J158" i="3"/>
  <c r="J104" i="3"/>
  <c r="BK197" i="3"/>
  <c r="J197" i="3"/>
  <c r="J105" i="3"/>
  <c r="BK370" i="3"/>
  <c r="J370" i="3" s="1"/>
  <c r="J106" i="3" s="1"/>
  <c r="T418" i="3"/>
  <c r="T433" i="3"/>
  <c r="T459" i="3"/>
  <c r="BK145" i="4"/>
  <c r="J145" i="4"/>
  <c r="J101" i="4"/>
  <c r="R157" i="4"/>
  <c r="BK175" i="4"/>
  <c r="J175" i="4"/>
  <c r="J105" i="4"/>
  <c r="P208" i="4"/>
  <c r="P397" i="4"/>
  <c r="T409" i="4"/>
  <c r="P132" i="5"/>
  <c r="T149" i="5"/>
  <c r="T159" i="5"/>
  <c r="P178" i="5"/>
  <c r="T203" i="5"/>
  <c r="P226" i="5"/>
  <c r="P230" i="5"/>
  <c r="T234" i="5"/>
  <c r="P258" i="5"/>
  <c r="R146" i="6"/>
  <c r="R151" i="6"/>
  <c r="R142" i="6" s="1"/>
  <c r="P159" i="6"/>
  <c r="P142" i="6" s="1"/>
  <c r="BK165" i="6"/>
  <c r="J165" i="6"/>
  <c r="J103" i="6"/>
  <c r="T165" i="6"/>
  <c r="P174" i="6"/>
  <c r="BK186" i="6"/>
  <c r="J186" i="6"/>
  <c r="J106" i="6" s="1"/>
  <c r="T186" i="6"/>
  <c r="T200" i="6"/>
  <c r="R226" i="6"/>
  <c r="R242" i="6"/>
  <c r="P256" i="6"/>
  <c r="BK261" i="6"/>
  <c r="J261" i="6"/>
  <c r="J111" i="6" s="1"/>
  <c r="R261" i="6"/>
  <c r="P268" i="6"/>
  <c r="T268" i="6"/>
  <c r="R280" i="6"/>
  <c r="P294" i="6"/>
  <c r="BK320" i="6"/>
  <c r="J320" i="6"/>
  <c r="J116" i="6" s="1"/>
  <c r="T320" i="6"/>
  <c r="R336" i="6"/>
  <c r="R350" i="6"/>
  <c r="BK126" i="7"/>
  <c r="J126" i="7" s="1"/>
  <c r="J100" i="7" s="1"/>
  <c r="P132" i="7"/>
  <c r="P131" i="7" s="1"/>
  <c r="P124" i="7" s="1"/>
  <c r="AU101" i="1" s="1"/>
  <c r="R150" i="8"/>
  <c r="R173" i="8"/>
  <c r="BK195" i="8"/>
  <c r="J195" i="8" s="1"/>
  <c r="J102" i="8" s="1"/>
  <c r="BK611" i="8"/>
  <c r="J611" i="8"/>
  <c r="J103" i="8"/>
  <c r="P726" i="8"/>
  <c r="BK790" i="8"/>
  <c r="J790" i="8"/>
  <c r="J105" i="8"/>
  <c r="P871" i="8"/>
  <c r="P1068" i="8"/>
  <c r="R1147" i="8"/>
  <c r="R1206" i="8"/>
  <c r="R1285" i="8"/>
  <c r="T1301" i="8"/>
  <c r="R1317" i="8"/>
  <c r="BK1326" i="8"/>
  <c r="J1326" i="8" s="1"/>
  <c r="J118" i="8" s="1"/>
  <c r="R1345" i="8"/>
  <c r="R1369" i="8"/>
  <c r="R1394" i="8"/>
  <c r="T1394" i="8"/>
  <c r="T1416" i="8"/>
  <c r="BK1445" i="8"/>
  <c r="J1445" i="8" s="1"/>
  <c r="J124" i="8" s="1"/>
  <c r="T1574" i="8"/>
  <c r="T139" i="9"/>
  <c r="T138" i="9" s="1"/>
  <c r="R180" i="9"/>
  <c r="R236" i="9"/>
  <c r="R138" i="9" s="1"/>
  <c r="R322" i="9"/>
  <c r="P340" i="9"/>
  <c r="P354" i="9"/>
  <c r="BK369" i="9"/>
  <c r="J369" i="9" s="1"/>
  <c r="J109" i="9" s="1"/>
  <c r="BK573" i="9"/>
  <c r="J573" i="9" s="1"/>
  <c r="J110" i="9" s="1"/>
  <c r="T683" i="9"/>
  <c r="R770" i="9"/>
  <c r="BK851" i="9"/>
  <c r="J851" i="9" s="1"/>
  <c r="J113" i="9" s="1"/>
  <c r="P898" i="9"/>
  <c r="T927" i="9"/>
  <c r="R134" i="10"/>
  <c r="R133" i="10"/>
  <c r="T1022" i="10"/>
  <c r="T1021" i="10"/>
  <c r="P1159" i="10"/>
  <c r="P1688" i="10"/>
  <c r="BK1703" i="10"/>
  <c r="J1703" i="10"/>
  <c r="J108" i="10" s="1"/>
  <c r="P2038" i="10"/>
  <c r="R2174" i="10"/>
  <c r="T140" i="11"/>
  <c r="T132" i="11" s="1"/>
  <c r="T258" i="11"/>
  <c r="T280" i="11"/>
  <c r="P293" i="11"/>
  <c r="P383" i="11"/>
  <c r="R403" i="11"/>
  <c r="P643" i="11"/>
  <c r="T139" i="12"/>
  <c r="T138" i="12" s="1"/>
  <c r="T125" i="12" s="1"/>
  <c r="R156" i="12"/>
  <c r="BK133" i="14"/>
  <c r="J133" i="14" s="1"/>
  <c r="J100" i="14" s="1"/>
  <c r="BK137" i="14"/>
  <c r="J137" i="14"/>
  <c r="J101" i="14" s="1"/>
  <c r="T140" i="14"/>
  <c r="T152" i="14"/>
  <c r="R166" i="14"/>
  <c r="R195" i="14"/>
  <c r="BK217" i="14"/>
  <c r="J217" i="14"/>
  <c r="J108" i="14" s="1"/>
  <c r="P262" i="14"/>
  <c r="BK124" i="15"/>
  <c r="J124" i="15"/>
  <c r="J100" i="15" s="1"/>
  <c r="R130" i="16"/>
  <c r="R129" i="16"/>
  <c r="T138" i="16"/>
  <c r="R167" i="16"/>
  <c r="R190" i="16"/>
  <c r="BK215" i="16"/>
  <c r="J215" i="16"/>
  <c r="J106" i="16" s="1"/>
  <c r="BK128" i="17"/>
  <c r="J128" i="17"/>
  <c r="J100" i="17"/>
  <c r="R128" i="17"/>
  <c r="P133" i="17"/>
  <c r="R133" i="17"/>
  <c r="P144" i="17"/>
  <c r="R164" i="17"/>
  <c r="R163" i="17" s="1"/>
  <c r="BK131" i="2"/>
  <c r="J131" i="2"/>
  <c r="J100" i="2"/>
  <c r="P264" i="2"/>
  <c r="BK280" i="2"/>
  <c r="J280" i="2"/>
  <c r="J102" i="2"/>
  <c r="P300" i="2"/>
  <c r="P299" i="2"/>
  <c r="R313" i="2"/>
  <c r="R144" i="3"/>
  <c r="R132" i="3" s="1"/>
  <c r="P158" i="3"/>
  <c r="P197" i="3"/>
  <c r="T370" i="3"/>
  <c r="R418" i="3"/>
  <c r="P433" i="3"/>
  <c r="P459" i="3"/>
  <c r="T145" i="4"/>
  <c r="T131" i="4" s="1"/>
  <c r="P157" i="4"/>
  <c r="P166" i="4"/>
  <c r="P175" i="4"/>
  <c r="T208" i="4"/>
  <c r="R397" i="4"/>
  <c r="R409" i="4"/>
  <c r="BK132" i="5"/>
  <c r="BK149" i="5"/>
  <c r="J149" i="5"/>
  <c r="J101" i="5"/>
  <c r="P159" i="5"/>
  <c r="BK178" i="5"/>
  <c r="J178" i="5"/>
  <c r="J103" i="5"/>
  <c r="BK203" i="5"/>
  <c r="J203" i="5" s="1"/>
  <c r="J104" i="5" s="1"/>
  <c r="BK226" i="5"/>
  <c r="J226" i="5"/>
  <c r="J105" i="5" s="1"/>
  <c r="BK230" i="5"/>
  <c r="J230" i="5"/>
  <c r="J106" i="5" s="1"/>
  <c r="BK234" i="5"/>
  <c r="J234" i="5"/>
  <c r="J107" i="5"/>
  <c r="T258" i="5"/>
  <c r="P126" i="7"/>
  <c r="P125" i="7"/>
  <c r="R132" i="7"/>
  <c r="R131" i="7"/>
  <c r="P150" i="8"/>
  <c r="P173" i="8"/>
  <c r="T173" i="8"/>
  <c r="P195" i="8"/>
  <c r="T611" i="8"/>
  <c r="R726" i="8"/>
  <c r="P790" i="8"/>
  <c r="R871" i="8"/>
  <c r="T1068" i="8"/>
  <c r="BK1147" i="8"/>
  <c r="J1147" i="8" s="1"/>
  <c r="J108" i="8"/>
  <c r="P1206" i="8"/>
  <c r="BK1285" i="8"/>
  <c r="J1285" i="8" s="1"/>
  <c r="J112" i="8" s="1"/>
  <c r="P1301" i="8"/>
  <c r="BK1317" i="8"/>
  <c r="J1317" i="8" s="1"/>
  <c r="J114" i="8"/>
  <c r="P1326" i="8"/>
  <c r="BK1345" i="8"/>
  <c r="J1345" i="8" s="1"/>
  <c r="J119" i="8" s="1"/>
  <c r="P1369" i="8"/>
  <c r="P1394" i="8"/>
  <c r="P1416" i="8"/>
  <c r="R1445" i="8"/>
  <c r="R1574" i="8"/>
  <c r="P139" i="9"/>
  <c r="P138" i="9" s="1"/>
  <c r="BK180" i="9"/>
  <c r="J180" i="9" s="1"/>
  <c r="J101" i="9" s="1"/>
  <c r="BK236" i="9"/>
  <c r="J236" i="9"/>
  <c r="J102" i="9" s="1"/>
  <c r="BK322" i="9"/>
  <c r="J322" i="9" s="1"/>
  <c r="J103" i="9" s="1"/>
  <c r="R340" i="9"/>
  <c r="T354" i="9"/>
  <c r="R369" i="9"/>
  <c r="R573" i="9"/>
  <c r="R683" i="9"/>
  <c r="T770" i="9"/>
  <c r="T851" i="9"/>
  <c r="R898" i="9"/>
  <c r="BK927" i="9"/>
  <c r="J927" i="9" s="1"/>
  <c r="J115" i="9" s="1"/>
  <c r="BK134" i="10"/>
  <c r="J134" i="10" s="1"/>
  <c r="J100" i="10" s="1"/>
  <c r="R1022" i="10"/>
  <c r="R1159" i="10"/>
  <c r="R1688" i="10"/>
  <c r="R1703" i="10"/>
  <c r="BK2038" i="10"/>
  <c r="J2038" i="10"/>
  <c r="J109" i="10" s="1"/>
  <c r="BK2174" i="10"/>
  <c r="J2174" i="10" s="1"/>
  <c r="J110" i="10" s="1"/>
  <c r="R140" i="11"/>
  <c r="R132" i="11" s="1"/>
  <c r="BK258" i="11"/>
  <c r="J258" i="11"/>
  <c r="J102" i="11"/>
  <c r="P280" i="11"/>
  <c r="T293" i="11"/>
  <c r="T383" i="11"/>
  <c r="BK403" i="11"/>
  <c r="J403" i="11" s="1"/>
  <c r="J108" i="11" s="1"/>
  <c r="R643" i="11"/>
  <c r="BK139" i="12"/>
  <c r="J139" i="12" s="1"/>
  <c r="J102" i="12"/>
  <c r="BK156" i="12"/>
  <c r="J156" i="12"/>
  <c r="J103" i="12" s="1"/>
  <c r="P133" i="14"/>
  <c r="R137" i="14"/>
  <c r="P140" i="14"/>
  <c r="BK152" i="14"/>
  <c r="T166" i="14"/>
  <c r="BK195" i="14"/>
  <c r="J195" i="14" s="1"/>
  <c r="J107" i="14" s="1"/>
  <c r="R217" i="14"/>
  <c r="T262" i="14"/>
  <c r="P124" i="15"/>
  <c r="P123" i="15" s="1"/>
  <c r="P122" i="15" s="1"/>
  <c r="AU110" i="1" s="1"/>
  <c r="P130" i="16"/>
  <c r="P129" i="16" s="1"/>
  <c r="BK138" i="16"/>
  <c r="J138" i="16" s="1"/>
  <c r="J102" i="16" s="1"/>
  <c r="P167" i="16"/>
  <c r="T190" i="16"/>
  <c r="R215" i="16"/>
  <c r="T128" i="17"/>
  <c r="T127" i="17" s="1"/>
  <c r="T126" i="17" s="1"/>
  <c r="BK144" i="17"/>
  <c r="J144" i="17" s="1"/>
  <c r="J102" i="17" s="1"/>
  <c r="R144" i="17"/>
  <c r="P164" i="17"/>
  <c r="P163" i="17"/>
  <c r="BK131" i="18"/>
  <c r="J131" i="18"/>
  <c r="J100" i="18" s="1"/>
  <c r="P131" i="18"/>
  <c r="R131" i="18"/>
  <c r="T131" i="18"/>
  <c r="BK144" i="18"/>
  <c r="J144" i="18"/>
  <c r="J101" i="18" s="1"/>
  <c r="P144" i="18"/>
  <c r="T144" i="18"/>
  <c r="BK149" i="18"/>
  <c r="J149" i="18" s="1"/>
  <c r="J102" i="18"/>
  <c r="P149" i="18"/>
  <c r="R149" i="18"/>
  <c r="T149" i="18"/>
  <c r="BK160" i="18"/>
  <c r="J160" i="18" s="1"/>
  <c r="J104" i="18" s="1"/>
  <c r="P160" i="18"/>
  <c r="R160" i="18"/>
  <c r="T160" i="18"/>
  <c r="BK165" i="18"/>
  <c r="J165" i="18" s="1"/>
  <c r="J106" i="18" s="1"/>
  <c r="P165" i="18"/>
  <c r="T165" i="18"/>
  <c r="BK297" i="2"/>
  <c r="J297" i="2"/>
  <c r="J103" i="2"/>
  <c r="BK133" i="3"/>
  <c r="J133" i="3" s="1"/>
  <c r="J100" i="3"/>
  <c r="BK1354" i="8"/>
  <c r="J1354" i="8"/>
  <c r="J120" i="8" s="1"/>
  <c r="BK337" i="9"/>
  <c r="J337" i="9"/>
  <c r="J105" i="9" s="1"/>
  <c r="BK125" i="13"/>
  <c r="J125" i="13"/>
  <c r="J100" i="13"/>
  <c r="BK149" i="14"/>
  <c r="J149" i="14" s="1"/>
  <c r="J103" i="14"/>
  <c r="BK155" i="3"/>
  <c r="J155" i="3"/>
  <c r="J102" i="3" s="1"/>
  <c r="BK132" i="4"/>
  <c r="J132" i="4"/>
  <c r="J100" i="4" s="1"/>
  <c r="BK355" i="6"/>
  <c r="J355" i="6" s="1"/>
  <c r="J119" i="6" s="1"/>
  <c r="BK1323" i="8"/>
  <c r="J1323" i="8" s="1"/>
  <c r="J116" i="8" s="1"/>
  <c r="BK133" i="11"/>
  <c r="J133" i="11" s="1"/>
  <c r="J100" i="11" s="1"/>
  <c r="BK331" i="2"/>
  <c r="J331" i="2"/>
  <c r="J107" i="2" s="1"/>
  <c r="BK1277" i="8"/>
  <c r="J1277" i="8" s="1"/>
  <c r="J111" i="8" s="1"/>
  <c r="BK1321" i="8"/>
  <c r="J1321" i="8" s="1"/>
  <c r="J115" i="8" s="1"/>
  <c r="BK329" i="9"/>
  <c r="J329" i="9" s="1"/>
  <c r="J104" i="9" s="1"/>
  <c r="BK1011" i="10"/>
  <c r="J1011" i="10"/>
  <c r="J101" i="10" s="1"/>
  <c r="BK1019" i="10"/>
  <c r="J1019" i="10" s="1"/>
  <c r="J102" i="10" s="1"/>
  <c r="BK277" i="11"/>
  <c r="J277" i="11" s="1"/>
  <c r="J103" i="11" s="1"/>
  <c r="BK127" i="12"/>
  <c r="BK126" i="12" s="1"/>
  <c r="J126" i="12" s="1"/>
  <c r="J99" i="12" s="1"/>
  <c r="BK180" i="13"/>
  <c r="J180" i="13" s="1"/>
  <c r="J101" i="13" s="1"/>
  <c r="BK188" i="16"/>
  <c r="J188" i="16"/>
  <c r="J104" i="16" s="1"/>
  <c r="BK158" i="18"/>
  <c r="J158" i="18" s="1"/>
  <c r="J103" i="18" s="1"/>
  <c r="BK163" i="18"/>
  <c r="J163" i="18"/>
  <c r="J105" i="18" s="1"/>
  <c r="BK168" i="18"/>
  <c r="J168" i="18" s="1"/>
  <c r="J107" i="18" s="1"/>
  <c r="BF132" i="18"/>
  <c r="BF134" i="18"/>
  <c r="BF135" i="18"/>
  <c r="BF141" i="18"/>
  <c r="BF155" i="18"/>
  <c r="BF156" i="18"/>
  <c r="BF162" i="18"/>
  <c r="BF164" i="18"/>
  <c r="J91" i="18"/>
  <c r="F126" i="18"/>
  <c r="BF133" i="18"/>
  <c r="BF136" i="18"/>
  <c r="BF140" i="18"/>
  <c r="BF145" i="18"/>
  <c r="BF150" i="18"/>
  <c r="BF154" i="18"/>
  <c r="BF169" i="18"/>
  <c r="E117" i="18"/>
  <c r="BF138" i="18"/>
  <c r="BF142" i="18"/>
  <c r="BF143" i="18"/>
  <c r="BF146" i="18"/>
  <c r="BF147" i="18"/>
  <c r="BF151" i="18"/>
  <c r="BF157" i="18"/>
  <c r="BF167" i="18"/>
  <c r="BF137" i="18"/>
  <c r="BF139" i="18"/>
  <c r="BF148" i="18"/>
  <c r="BF152" i="18"/>
  <c r="BF153" i="18"/>
  <c r="BF159" i="18"/>
  <c r="BF161" i="18"/>
  <c r="BF166" i="18"/>
  <c r="E85" i="17"/>
  <c r="F94" i="17"/>
  <c r="BF135" i="17"/>
  <c r="BF137" i="17"/>
  <c r="BF139" i="17"/>
  <c r="BF143" i="17"/>
  <c r="BF145" i="17"/>
  <c r="BF146" i="17"/>
  <c r="BF150" i="17"/>
  <c r="BF156" i="17"/>
  <c r="BF157" i="17"/>
  <c r="BF159" i="17"/>
  <c r="BF161" i="17"/>
  <c r="BF169" i="17"/>
  <c r="BF180" i="17"/>
  <c r="BF185" i="17"/>
  <c r="BF188" i="17"/>
  <c r="BF189" i="17"/>
  <c r="BF129" i="17"/>
  <c r="BF138" i="17"/>
  <c r="BF140" i="17"/>
  <c r="BF141" i="17"/>
  <c r="BF151" i="17"/>
  <c r="BF153" i="17"/>
  <c r="BF154" i="17"/>
  <c r="BF155" i="17"/>
  <c r="BF158" i="17"/>
  <c r="BF172" i="17"/>
  <c r="BF173" i="17"/>
  <c r="BF177" i="17"/>
  <c r="BF181" i="17"/>
  <c r="BK129" i="16"/>
  <c r="J91" i="17"/>
  <c r="BF134" i="17"/>
  <c r="BF147" i="17"/>
  <c r="BF148" i="17"/>
  <c r="BF162" i="17"/>
  <c r="BF165" i="17"/>
  <c r="BF166" i="17"/>
  <c r="BF167" i="17"/>
  <c r="BF168" i="17"/>
  <c r="BF176" i="17"/>
  <c r="BF179" i="17"/>
  <c r="BF183" i="17"/>
  <c r="BF184" i="17"/>
  <c r="BF131" i="17"/>
  <c r="BF136" i="17"/>
  <c r="BF142" i="17"/>
  <c r="BF149" i="17"/>
  <c r="BF152" i="17"/>
  <c r="BF160" i="17"/>
  <c r="BF170" i="17"/>
  <c r="BF171" i="17"/>
  <c r="BF174" i="17"/>
  <c r="BF175" i="17"/>
  <c r="BF178" i="17"/>
  <c r="BF182" i="17"/>
  <c r="BF186" i="17"/>
  <c r="BF187" i="17"/>
  <c r="J122" i="16"/>
  <c r="BF139" i="16"/>
  <c r="BF141" i="16"/>
  <c r="BF146" i="16"/>
  <c r="BF148" i="16"/>
  <c r="BF151" i="16"/>
  <c r="BF153" i="16"/>
  <c r="BF156" i="16"/>
  <c r="BF165" i="16"/>
  <c r="BF178" i="16"/>
  <c r="BF182" i="16"/>
  <c r="BF189" i="16"/>
  <c r="BF192" i="16"/>
  <c r="BF194" i="16"/>
  <c r="BF195" i="16"/>
  <c r="BF196" i="16"/>
  <c r="BF198" i="16"/>
  <c r="BF209" i="16"/>
  <c r="BF212" i="16"/>
  <c r="BF218" i="16"/>
  <c r="E116" i="16"/>
  <c r="BF132" i="16"/>
  <c r="BF140" i="16"/>
  <c r="BF142" i="16"/>
  <c r="BF147" i="16"/>
  <c r="BF149" i="16"/>
  <c r="BF150" i="16"/>
  <c r="BF152" i="16"/>
  <c r="BF155" i="16"/>
  <c r="BF159" i="16"/>
  <c r="BF161" i="16"/>
  <c r="BF183" i="16"/>
  <c r="BF202" i="16"/>
  <c r="BF210" i="16"/>
  <c r="BF211" i="16"/>
  <c r="BF220" i="16"/>
  <c r="F94" i="16"/>
  <c r="BF135" i="16"/>
  <c r="BF143" i="16"/>
  <c r="BF160" i="16"/>
  <c r="BF171" i="16"/>
  <c r="BF172" i="16"/>
  <c r="BF173" i="16"/>
  <c r="BF175" i="16"/>
  <c r="BF177" i="16"/>
  <c r="BF180" i="16"/>
  <c r="BF200" i="16"/>
  <c r="BF203" i="16"/>
  <c r="BF205" i="16"/>
  <c r="BF206" i="16"/>
  <c r="BF208" i="16"/>
  <c r="BF131" i="16"/>
  <c r="BF133" i="16"/>
  <c r="BF144" i="16"/>
  <c r="BF145" i="16"/>
  <c r="BF154" i="16"/>
  <c r="BF157" i="16"/>
  <c r="BF158" i="16"/>
  <c r="BF162" i="16"/>
  <c r="BF163" i="16"/>
  <c r="BF168" i="16"/>
  <c r="BF169" i="16"/>
  <c r="BF170" i="16"/>
  <c r="BF174" i="16"/>
  <c r="BF176" i="16"/>
  <c r="BF179" i="16"/>
  <c r="BF181" i="16"/>
  <c r="BF184" i="16"/>
  <c r="BF185" i="16"/>
  <c r="BF186" i="16"/>
  <c r="BF191" i="16"/>
  <c r="BF193" i="16"/>
  <c r="BF197" i="16"/>
  <c r="BF199" i="16"/>
  <c r="BF201" i="16"/>
  <c r="BF204" i="16"/>
  <c r="BF207" i="16"/>
  <c r="BF213" i="16"/>
  <c r="BF214" i="16"/>
  <c r="BF216" i="16"/>
  <c r="BF217" i="16"/>
  <c r="BF219" i="16"/>
  <c r="BF221" i="16"/>
  <c r="J152" i="14"/>
  <c r="J105" i="14"/>
  <c r="E85" i="15"/>
  <c r="J116" i="15"/>
  <c r="F119" i="15"/>
  <c r="BF127" i="15"/>
  <c r="BF128" i="15"/>
  <c r="BF133" i="15"/>
  <c r="BF134" i="15"/>
  <c r="BF140" i="15"/>
  <c r="BF148" i="15"/>
  <c r="BF149" i="15"/>
  <c r="BF150" i="15"/>
  <c r="BF151" i="15"/>
  <c r="BF154" i="15"/>
  <c r="BF157" i="15"/>
  <c r="BF158" i="15"/>
  <c r="BF130" i="15"/>
  <c r="BF131" i="15"/>
  <c r="BF145" i="15"/>
  <c r="BF146" i="15"/>
  <c r="BF153" i="15"/>
  <c r="BF156" i="15"/>
  <c r="BF159" i="15"/>
  <c r="BF125" i="15"/>
  <c r="BF129" i="15"/>
  <c r="BF135" i="15"/>
  <c r="BF138" i="15"/>
  <c r="BF141" i="15"/>
  <c r="BF142" i="15"/>
  <c r="BF143" i="15"/>
  <c r="BF155" i="15"/>
  <c r="BF160" i="15"/>
  <c r="BF161" i="15"/>
  <c r="BF126" i="15"/>
  <c r="BF132" i="15"/>
  <c r="BF136" i="15"/>
  <c r="BF137" i="15"/>
  <c r="BF139" i="15"/>
  <c r="BF144" i="15"/>
  <c r="BF147" i="15"/>
  <c r="BF152" i="15"/>
  <c r="J91" i="14"/>
  <c r="F94" i="14"/>
  <c r="BF134" i="14"/>
  <c r="BF135" i="14"/>
  <c r="BF142" i="14"/>
  <c r="BF150" i="14"/>
  <c r="BF160" i="14"/>
  <c r="BF162" i="14"/>
  <c r="BF169" i="14"/>
  <c r="BF171" i="14"/>
  <c r="BF173" i="14"/>
  <c r="BF174" i="14"/>
  <c r="BF176" i="14"/>
  <c r="BF179" i="14"/>
  <c r="BF186" i="14"/>
  <c r="BF191" i="14"/>
  <c r="BF196" i="14"/>
  <c r="BF202" i="14"/>
  <c r="BF204" i="14"/>
  <c r="BF205" i="14"/>
  <c r="BF215" i="14"/>
  <c r="BF216" i="14"/>
  <c r="BF224" i="14"/>
  <c r="BF226" i="14"/>
  <c r="BF228" i="14"/>
  <c r="BF233" i="14"/>
  <c r="BF237" i="14"/>
  <c r="BF238" i="14"/>
  <c r="BF243" i="14"/>
  <c r="BF244" i="14"/>
  <c r="BF245" i="14"/>
  <c r="BF246" i="14"/>
  <c r="BF247" i="14"/>
  <c r="BF254" i="14"/>
  <c r="BF261" i="14"/>
  <c r="BF264" i="14"/>
  <c r="BF269" i="14"/>
  <c r="BF275" i="14"/>
  <c r="BF283" i="14"/>
  <c r="BF291" i="14"/>
  <c r="BF294" i="14"/>
  <c r="BF303" i="14"/>
  <c r="BF304" i="14"/>
  <c r="BF305" i="14"/>
  <c r="BF306" i="14"/>
  <c r="BF307" i="14"/>
  <c r="BF308" i="14"/>
  <c r="BF309" i="14"/>
  <c r="E85" i="14"/>
  <c r="BF136" i="14"/>
  <c r="BF158" i="14"/>
  <c r="BF161" i="14"/>
  <c r="BF168" i="14"/>
  <c r="BF170" i="14"/>
  <c r="BF181" i="14"/>
  <c r="BF182" i="14"/>
  <c r="BF187" i="14"/>
  <c r="BF188" i="14"/>
  <c r="BF189" i="14"/>
  <c r="BF199" i="14"/>
  <c r="BF208" i="14"/>
  <c r="BF214" i="14"/>
  <c r="BF219" i="14"/>
  <c r="BF223" i="14"/>
  <c r="BF225" i="14"/>
  <c r="BF229" i="14"/>
  <c r="BF232" i="14"/>
  <c r="BF234" i="14"/>
  <c r="BF252" i="14"/>
  <c r="BF253" i="14"/>
  <c r="BF256" i="14"/>
  <c r="BF257" i="14"/>
  <c r="BF258" i="14"/>
  <c r="BF263" i="14"/>
  <c r="BF272" i="14"/>
  <c r="BF277" i="14"/>
  <c r="BF282" i="14"/>
  <c r="BF285" i="14"/>
  <c r="BF295" i="14"/>
  <c r="BF296" i="14"/>
  <c r="BF302" i="14"/>
  <c r="BF141" i="14"/>
  <c r="BF144" i="14"/>
  <c r="BF153" i="14"/>
  <c r="BF159" i="14"/>
  <c r="BF165" i="14"/>
  <c r="BF178" i="14"/>
  <c r="BF190" i="14"/>
  <c r="BF194" i="14"/>
  <c r="BF198" i="14"/>
  <c r="BF203" i="14"/>
  <c r="BF206" i="14"/>
  <c r="BF209" i="14"/>
  <c r="BF210" i="14"/>
  <c r="BF211" i="14"/>
  <c r="BF218" i="14"/>
  <c r="BF220" i="14"/>
  <c r="BF221" i="14"/>
  <c r="BF222" i="14"/>
  <c r="BF235" i="14"/>
  <c r="BF236" i="14"/>
  <c r="BF239" i="14"/>
  <c r="BF240" i="14"/>
  <c r="BF241" i="14"/>
  <c r="BF242" i="14"/>
  <c r="BF250" i="14"/>
  <c r="BF251" i="14"/>
  <c r="BF260" i="14"/>
  <c r="BF267" i="14"/>
  <c r="BF270" i="14"/>
  <c r="BF271" i="14"/>
  <c r="BF274" i="14"/>
  <c r="BF281" i="14"/>
  <c r="BF286" i="14"/>
  <c r="BF287" i="14"/>
  <c r="BF288" i="14"/>
  <c r="BF290" i="14"/>
  <c r="BF292" i="14"/>
  <c r="BF293" i="14"/>
  <c r="BF297" i="14"/>
  <c r="BF138" i="14"/>
  <c r="BF139" i="14"/>
  <c r="BF145" i="14"/>
  <c r="BF154" i="14"/>
  <c r="BF155" i="14"/>
  <c r="BF156" i="14"/>
  <c r="BF157" i="14"/>
  <c r="BF163" i="14"/>
  <c r="BF164" i="14"/>
  <c r="BF167" i="14"/>
  <c r="BF172" i="14"/>
  <c r="BF175" i="14"/>
  <c r="BF177" i="14"/>
  <c r="BF180" i="14"/>
  <c r="BF183" i="14"/>
  <c r="BF184" i="14"/>
  <c r="BF185" i="14"/>
  <c r="BF192" i="14"/>
  <c r="BF193" i="14"/>
  <c r="BF197" i="14"/>
  <c r="BF200" i="14"/>
  <c r="BF201" i="14"/>
  <c r="BF207" i="14"/>
  <c r="BF212" i="14"/>
  <c r="BF213" i="14"/>
  <c r="BF227" i="14"/>
  <c r="BF230" i="14"/>
  <c r="BF231" i="14"/>
  <c r="BF248" i="14"/>
  <c r="BF249" i="14"/>
  <c r="BF255" i="14"/>
  <c r="BF259" i="14"/>
  <c r="BF265" i="14"/>
  <c r="BF266" i="14"/>
  <c r="BF268" i="14"/>
  <c r="BF273" i="14"/>
  <c r="BF276" i="14"/>
  <c r="BF278" i="14"/>
  <c r="BF279" i="14"/>
  <c r="BF280" i="14"/>
  <c r="BF284" i="14"/>
  <c r="BF289" i="14"/>
  <c r="BF298" i="14"/>
  <c r="BF299" i="14"/>
  <c r="BF300" i="14"/>
  <c r="BF301" i="14"/>
  <c r="J127" i="12"/>
  <c r="J100" i="12" s="1"/>
  <c r="E85" i="13"/>
  <c r="F94" i="13"/>
  <c r="J117" i="13"/>
  <c r="BF126" i="13"/>
  <c r="BF154" i="13"/>
  <c r="BF181" i="13"/>
  <c r="J140" i="11"/>
  <c r="J101" i="11" s="1"/>
  <c r="BF140" i="12"/>
  <c r="BF154" i="12"/>
  <c r="BF161" i="12"/>
  <c r="BF165" i="12"/>
  <c r="BF172" i="12"/>
  <c r="BF176" i="12"/>
  <c r="E85" i="12"/>
  <c r="J91" i="12"/>
  <c r="F94" i="12"/>
  <c r="BF147" i="12"/>
  <c r="BF157" i="12"/>
  <c r="BF175" i="12"/>
  <c r="BF128" i="12"/>
  <c r="BF135" i="12"/>
  <c r="BF143" i="12"/>
  <c r="BF152" i="12"/>
  <c r="BF169" i="12"/>
  <c r="E85" i="11"/>
  <c r="BF158" i="11"/>
  <c r="BF176" i="11"/>
  <c r="BF274" i="11"/>
  <c r="BF305" i="11"/>
  <c r="BF351" i="11"/>
  <c r="BF379" i="11"/>
  <c r="BF381" i="11"/>
  <c r="BF401" i="11"/>
  <c r="BF432" i="11"/>
  <c r="BF543" i="11"/>
  <c r="BF561" i="11"/>
  <c r="BF594" i="11"/>
  <c r="BF607" i="11"/>
  <c r="BF636" i="11"/>
  <c r="BF756" i="11"/>
  <c r="BF166" i="11"/>
  <c r="BF188" i="11"/>
  <c r="BF202" i="11"/>
  <c r="BF259" i="11"/>
  <c r="BF267" i="11"/>
  <c r="BF278" i="11"/>
  <c r="BF294" i="11"/>
  <c r="BF402" i="11"/>
  <c r="BF438" i="11"/>
  <c r="BF503" i="11"/>
  <c r="BF541" i="11"/>
  <c r="BF587" i="11"/>
  <c r="BF589" i="11"/>
  <c r="BF595" i="11"/>
  <c r="BF612" i="11"/>
  <c r="BF631" i="11"/>
  <c r="BF641" i="11"/>
  <c r="J91" i="11"/>
  <c r="F94" i="11"/>
  <c r="BF141" i="11"/>
  <c r="BF192" i="11"/>
  <c r="BF291" i="11"/>
  <c r="BF376" i="11"/>
  <c r="BF384" i="11"/>
  <c r="BF404" i="11"/>
  <c r="BF468" i="11"/>
  <c r="BF527" i="11"/>
  <c r="BF661" i="11"/>
  <c r="BF747" i="11"/>
  <c r="BF757" i="11"/>
  <c r="BF772" i="11"/>
  <c r="BF773" i="11"/>
  <c r="BF777" i="11"/>
  <c r="BF778" i="11"/>
  <c r="BF134" i="11"/>
  <c r="BF171" i="11"/>
  <c r="BF183" i="11"/>
  <c r="BF208" i="11"/>
  <c r="BF251" i="11"/>
  <c r="BF264" i="11"/>
  <c r="BF281" i="11"/>
  <c r="BF292" i="11"/>
  <c r="BF307" i="11"/>
  <c r="BF361" i="11"/>
  <c r="BF382" i="11"/>
  <c r="BF472" i="11"/>
  <c r="BF505" i="11"/>
  <c r="BF529" i="11"/>
  <c r="BF563" i="11"/>
  <c r="BF642" i="11"/>
  <c r="BF644" i="11"/>
  <c r="BF652" i="11"/>
  <c r="BF663" i="11"/>
  <c r="BF759" i="11"/>
  <c r="E85" i="10"/>
  <c r="BF135" i="10"/>
  <c r="BF141" i="10"/>
  <c r="BF1023" i="10"/>
  <c r="BF1369" i="10"/>
  <c r="BF1632" i="10"/>
  <c r="BF1640" i="10"/>
  <c r="BF1686" i="10"/>
  <c r="BF681" i="10"/>
  <c r="BF1139" i="10"/>
  <c r="BF1152" i="10"/>
  <c r="BF1214" i="10"/>
  <c r="BF1355" i="10"/>
  <c r="BF1562" i="10"/>
  <c r="BF1692" i="10"/>
  <c r="BF1696" i="10"/>
  <c r="BF1704" i="10"/>
  <c r="BF1726" i="10"/>
  <c r="BF1931" i="10"/>
  <c r="BF1993" i="10"/>
  <c r="J91" i="10"/>
  <c r="BF147" i="10"/>
  <c r="BF561" i="10"/>
  <c r="BF621" i="10"/>
  <c r="BF987" i="10"/>
  <c r="BF1012" i="10"/>
  <c r="BF1020" i="10"/>
  <c r="BF1028" i="10"/>
  <c r="BF1140" i="10"/>
  <c r="BF1142" i="10"/>
  <c r="BF1147" i="10"/>
  <c r="BF1160" i="10"/>
  <c r="BF1190" i="10"/>
  <c r="BF1503" i="10"/>
  <c r="BF1687" i="10"/>
  <c r="BF1689" i="10"/>
  <c r="BF1699" i="10"/>
  <c r="BF1701" i="10"/>
  <c r="BF1702" i="10"/>
  <c r="BF1788" i="10"/>
  <c r="BF1794" i="10"/>
  <c r="BF1855" i="10"/>
  <c r="F94" i="10"/>
  <c r="BF157" i="10"/>
  <c r="BF170" i="10"/>
  <c r="BF995" i="10"/>
  <c r="BF1008" i="10"/>
  <c r="BF1157" i="10"/>
  <c r="BF1158" i="10"/>
  <c r="BF1272" i="10"/>
  <c r="BF1386" i="10"/>
  <c r="BF1448" i="10"/>
  <c r="BF1672" i="10"/>
  <c r="BF1728" i="10"/>
  <c r="BF1849" i="10"/>
  <c r="BF1937" i="10"/>
  <c r="BF1999" i="10"/>
  <c r="BF2013" i="10"/>
  <c r="BF2015" i="10"/>
  <c r="BF2031" i="10"/>
  <c r="BF2036" i="10"/>
  <c r="BF2037" i="10"/>
  <c r="BF2039" i="10"/>
  <c r="BF2082" i="10"/>
  <c r="BF2097" i="10"/>
  <c r="BF2175" i="10"/>
  <c r="BF2184" i="10"/>
  <c r="BF2193" i="10"/>
  <c r="BF2289" i="10"/>
  <c r="BF2305" i="10"/>
  <c r="BF2357" i="10"/>
  <c r="BF163" i="9"/>
  <c r="BF172" i="9"/>
  <c r="BF181" i="9"/>
  <c r="BF216" i="9"/>
  <c r="BF231" i="9"/>
  <c r="BF292" i="9"/>
  <c r="BF341" i="9"/>
  <c r="BF352" i="9"/>
  <c r="BF368" i="9"/>
  <c r="BF395" i="9"/>
  <c r="BF427" i="9"/>
  <c r="BF479" i="9"/>
  <c r="BF521" i="9"/>
  <c r="BF542" i="9"/>
  <c r="BF572" i="9"/>
  <c r="BF574" i="9"/>
  <c r="BF682" i="9"/>
  <c r="BF704" i="9"/>
  <c r="BF732" i="9"/>
  <c r="BF740" i="9"/>
  <c r="BF760" i="9"/>
  <c r="BF785" i="9"/>
  <c r="BF803" i="9"/>
  <c r="BF830" i="9"/>
  <c r="BF846" i="9"/>
  <c r="BF876" i="9"/>
  <c r="BF886" i="9"/>
  <c r="BF899" i="9"/>
  <c r="BF909" i="9"/>
  <c r="BF925" i="9"/>
  <c r="BF926" i="9"/>
  <c r="BF928" i="9"/>
  <c r="BF936" i="9"/>
  <c r="BF951" i="9"/>
  <c r="BF966" i="9"/>
  <c r="E85" i="9"/>
  <c r="F134" i="9"/>
  <c r="BF140" i="9"/>
  <c r="BF143" i="9"/>
  <c r="BF167" i="9"/>
  <c r="BF232" i="9"/>
  <c r="BF237" i="9"/>
  <c r="BF272" i="9"/>
  <c r="BF277" i="9"/>
  <c r="BF355" i="9"/>
  <c r="BF367" i="9"/>
  <c r="BF370" i="9"/>
  <c r="BF472" i="9"/>
  <c r="BF486" i="9"/>
  <c r="BF500" i="9"/>
  <c r="BF549" i="9"/>
  <c r="BF559" i="9"/>
  <c r="BF564" i="9"/>
  <c r="BF604" i="9"/>
  <c r="BF666" i="9"/>
  <c r="BF684" i="9"/>
  <c r="BF690" i="9"/>
  <c r="BF712" i="9"/>
  <c r="BF726" i="9"/>
  <c r="BF754" i="9"/>
  <c r="BF769" i="9"/>
  <c r="BF771" i="9"/>
  <c r="BF819" i="9"/>
  <c r="BF826" i="9"/>
  <c r="BF850" i="9"/>
  <c r="BF871" i="9"/>
  <c r="BF881" i="9"/>
  <c r="BF176" i="9"/>
  <c r="BF235" i="9"/>
  <c r="BF287" i="9"/>
  <c r="BF302" i="9"/>
  <c r="BF307" i="9"/>
  <c r="BF326" i="9"/>
  <c r="BF415" i="9"/>
  <c r="BF433" i="9"/>
  <c r="BF493" i="9"/>
  <c r="BF528" i="9"/>
  <c r="BF599" i="9"/>
  <c r="BF626" i="9"/>
  <c r="BF639" i="9"/>
  <c r="BF645" i="9"/>
  <c r="BF681" i="9"/>
  <c r="BF698" i="9"/>
  <c r="BF768" i="9"/>
  <c r="BF778" i="9"/>
  <c r="BF790" i="9"/>
  <c r="BF795" i="9"/>
  <c r="BF812" i="9"/>
  <c r="BF837" i="9"/>
  <c r="BF849" i="9"/>
  <c r="BF856" i="9"/>
  <c r="BF858" i="9"/>
  <c r="BF864" i="9"/>
  <c r="BF897" i="9"/>
  <c r="J91" i="9"/>
  <c r="BF201" i="9"/>
  <c r="BF282" i="9"/>
  <c r="BF297" i="9"/>
  <c r="BF312" i="9"/>
  <c r="BF317" i="9"/>
  <c r="BF323" i="9"/>
  <c r="BF330" i="9"/>
  <c r="BF338" i="9"/>
  <c r="BF353" i="9"/>
  <c r="BF361" i="9"/>
  <c r="BF397" i="9"/>
  <c r="BF403" i="9"/>
  <c r="BF409" i="9"/>
  <c r="BF421" i="9"/>
  <c r="BF465" i="9"/>
  <c r="BF507" i="9"/>
  <c r="BF514" i="9"/>
  <c r="BF535" i="9"/>
  <c r="BF571" i="9"/>
  <c r="BF580" i="9"/>
  <c r="BF619" i="9"/>
  <c r="BF660" i="9"/>
  <c r="BF718" i="9"/>
  <c r="BF746" i="9"/>
  <c r="BF777" i="9"/>
  <c r="BF839" i="9"/>
  <c r="BF852" i="9"/>
  <c r="BF869" i="9"/>
  <c r="BF891" i="9"/>
  <c r="BF896" i="9"/>
  <c r="E136" i="8"/>
  <c r="BF151" i="8"/>
  <c r="BF166" i="8"/>
  <c r="BF192" i="8"/>
  <c r="BF612" i="8"/>
  <c r="BF622" i="8"/>
  <c r="BF638" i="8"/>
  <c r="BF791" i="8"/>
  <c r="BF832" i="8"/>
  <c r="BF835" i="8"/>
  <c r="BF844" i="8"/>
  <c r="BF865" i="8"/>
  <c r="BF1022" i="8"/>
  <c r="BF1100" i="8"/>
  <c r="BF1205" i="8"/>
  <c r="BF1292" i="8"/>
  <c r="BF1298" i="8"/>
  <c r="BF1302" i="8"/>
  <c r="BF1312" i="8"/>
  <c r="BF1318" i="8"/>
  <c r="BF1322" i="8"/>
  <c r="BF1341" i="8"/>
  <c r="BF1351" i="8"/>
  <c r="BF1355" i="8"/>
  <c r="BF1374" i="8"/>
  <c r="BF1393" i="8"/>
  <c r="J91" i="8"/>
  <c r="BF163" i="8"/>
  <c r="BF170" i="8"/>
  <c r="BF759" i="8"/>
  <c r="BF797" i="8"/>
  <c r="BF807" i="8"/>
  <c r="BF822" i="8"/>
  <c r="BF838" i="8"/>
  <c r="BF841" i="8"/>
  <c r="BF850" i="8"/>
  <c r="BF859" i="8"/>
  <c r="BF862" i="8"/>
  <c r="BF947" i="8"/>
  <c r="BF955" i="8"/>
  <c r="BF1083" i="8"/>
  <c r="BF1144" i="8"/>
  <c r="BF1177" i="8"/>
  <c r="BF1200" i="8"/>
  <c r="BF1244" i="8"/>
  <c r="BF1249" i="8"/>
  <c r="BF1278" i="8"/>
  <c r="BF1295" i="8"/>
  <c r="BF1315" i="8"/>
  <c r="BF1319" i="8"/>
  <c r="BF1324" i="8"/>
  <c r="BF1327" i="8"/>
  <c r="BF1346" i="8"/>
  <c r="BF1368" i="8"/>
  <c r="BF1372" i="8"/>
  <c r="BF1385" i="8"/>
  <c r="BF1389" i="8"/>
  <c r="BF1407" i="8"/>
  <c r="BF155" i="8"/>
  <c r="BF196" i="8"/>
  <c r="BF239" i="8"/>
  <c r="BF570" i="8"/>
  <c r="BF723" i="8"/>
  <c r="BF785" i="8"/>
  <c r="BF801" i="8"/>
  <c r="BF804" i="8"/>
  <c r="BF810" i="8"/>
  <c r="BF819" i="8"/>
  <c r="BF919" i="8"/>
  <c r="BF983" i="8"/>
  <c r="BF1069" i="8"/>
  <c r="BF1088" i="8"/>
  <c r="BF1094" i="8"/>
  <c r="BF1097" i="8"/>
  <c r="BF1148" i="8"/>
  <c r="BF1156" i="8"/>
  <c r="BF1161" i="8"/>
  <c r="BF1181" i="8"/>
  <c r="BF1286" i="8"/>
  <c r="BF1308" i="8"/>
  <c r="BF1314" i="8"/>
  <c r="BF1370" i="8"/>
  <c r="BF1395" i="8"/>
  <c r="BF1401" i="8"/>
  <c r="BF1430" i="8"/>
  <c r="BF1434" i="8"/>
  <c r="BF1438" i="8"/>
  <c r="BF1444" i="8"/>
  <c r="BF1446" i="8"/>
  <c r="BF1536" i="8"/>
  <c r="BF1549" i="8"/>
  <c r="BF1559" i="8"/>
  <c r="BF1561" i="8"/>
  <c r="BF1575" i="8"/>
  <c r="BF1581" i="8"/>
  <c r="BF1587" i="8"/>
  <c r="BF1611" i="8"/>
  <c r="F94" i="8"/>
  <c r="BF174" i="8"/>
  <c r="BF182" i="8"/>
  <c r="BF718" i="8"/>
  <c r="BF727" i="8"/>
  <c r="BF733" i="8"/>
  <c r="BF816" i="8"/>
  <c r="BF825" i="8"/>
  <c r="BF847" i="8"/>
  <c r="BF853" i="8"/>
  <c r="BF856" i="8"/>
  <c r="BF868" i="8"/>
  <c r="BF872" i="8"/>
  <c r="BF936" i="8"/>
  <c r="BF970" i="8"/>
  <c r="BF1034" i="8"/>
  <c r="BF1061" i="8"/>
  <c r="BF1192" i="8"/>
  <c r="BF1207" i="8"/>
  <c r="BF1232" i="8"/>
  <c r="BF1240" i="8"/>
  <c r="BF1289" i="8"/>
  <c r="BF1306" i="8"/>
  <c r="BF1311" i="8"/>
  <c r="BF1330" i="8"/>
  <c r="BF1376" i="8"/>
  <c r="BF1413" i="8"/>
  <c r="BF1417" i="8"/>
  <c r="BF1423" i="8"/>
  <c r="E85" i="7"/>
  <c r="J91" i="7"/>
  <c r="BF129" i="7"/>
  <c r="BF134" i="7"/>
  <c r="BF136" i="7"/>
  <c r="BF137" i="7"/>
  <c r="BF139" i="7"/>
  <c r="BF140" i="7"/>
  <c r="BF143" i="7"/>
  <c r="BF144" i="7"/>
  <c r="BF147" i="7"/>
  <c r="BF149" i="7"/>
  <c r="BF157" i="7"/>
  <c r="BF158" i="7"/>
  <c r="BF161" i="7"/>
  <c r="BF162" i="7"/>
  <c r="BF166" i="7"/>
  <c r="BF167" i="7"/>
  <c r="BF179" i="7"/>
  <c r="BF186" i="7"/>
  <c r="BF188" i="7"/>
  <c r="BF194" i="7"/>
  <c r="BF195" i="7"/>
  <c r="BF196" i="7"/>
  <c r="BF197" i="7"/>
  <c r="BF198" i="7"/>
  <c r="BF201" i="7"/>
  <c r="BF207" i="7"/>
  <c r="F121" i="7"/>
  <c r="BF135" i="7"/>
  <c r="BF138" i="7"/>
  <c r="BF142" i="7"/>
  <c r="BF146" i="7"/>
  <c r="BF150" i="7"/>
  <c r="BF153" i="7"/>
  <c r="BF154" i="7"/>
  <c r="BF155" i="7"/>
  <c r="BF156" i="7"/>
  <c r="BF159" i="7"/>
  <c r="BF160" i="7"/>
  <c r="BF168" i="7"/>
  <c r="BF169" i="7"/>
  <c r="BF170" i="7"/>
  <c r="BF171" i="7"/>
  <c r="BF174" i="7"/>
  <c r="BF175" i="7"/>
  <c r="BF176" i="7"/>
  <c r="BF178" i="7"/>
  <c r="BF182" i="7"/>
  <c r="BF185" i="7"/>
  <c r="BF187" i="7"/>
  <c r="BF189" i="7"/>
  <c r="BF190" i="7"/>
  <c r="BF191" i="7"/>
  <c r="BF192" i="7"/>
  <c r="BF193" i="7"/>
  <c r="BF199" i="7"/>
  <c r="BF203" i="7"/>
  <c r="BF206" i="7"/>
  <c r="BF213" i="7"/>
  <c r="BF214" i="7"/>
  <c r="BF215" i="7"/>
  <c r="BF217" i="7"/>
  <c r="BF218" i="7"/>
  <c r="BF127" i="7"/>
  <c r="BF133" i="7"/>
  <c r="BF141" i="7"/>
  <c r="BF145" i="7"/>
  <c r="BF148" i="7"/>
  <c r="BF151" i="7"/>
  <c r="BF152" i="7"/>
  <c r="BF163" i="7"/>
  <c r="BF164" i="7"/>
  <c r="BF165" i="7"/>
  <c r="BF172" i="7"/>
  <c r="BF173" i="7"/>
  <c r="BF177" i="7"/>
  <c r="BF180" i="7"/>
  <c r="BF181" i="7"/>
  <c r="BF183" i="7"/>
  <c r="BF184" i="7"/>
  <c r="BF200" i="7"/>
  <c r="BF202" i="7"/>
  <c r="BF204" i="7"/>
  <c r="BF205" i="7"/>
  <c r="BF208" i="7"/>
  <c r="BF209" i="7"/>
  <c r="BF210" i="7"/>
  <c r="BF211" i="7"/>
  <c r="BF212" i="7"/>
  <c r="BF220" i="7"/>
  <c r="J91" i="6"/>
  <c r="BF148" i="6"/>
  <c r="BF152" i="6"/>
  <c r="BF153" i="6"/>
  <c r="BF155" i="6"/>
  <c r="BF168" i="6"/>
  <c r="BF169" i="6"/>
  <c r="BF170" i="6"/>
  <c r="BF171" i="6"/>
  <c r="BF175" i="6"/>
  <c r="BF183" i="6"/>
  <c r="BF185" i="6"/>
  <c r="BF188" i="6"/>
  <c r="BF191" i="6"/>
  <c r="BF198" i="6"/>
  <c r="BF207" i="6"/>
  <c r="BF208" i="6"/>
  <c r="BF209" i="6"/>
  <c r="BF214" i="6"/>
  <c r="BF223" i="6"/>
  <c r="BF227" i="6"/>
  <c r="BF233" i="6"/>
  <c r="BF247" i="6"/>
  <c r="BF250" i="6"/>
  <c r="BF252" i="6"/>
  <c r="BF255" i="6"/>
  <c r="BF260" i="6"/>
  <c r="BF269" i="6"/>
  <c r="BF270" i="6"/>
  <c r="BF271" i="6"/>
  <c r="BF277" i="6"/>
  <c r="BF282" i="6"/>
  <c r="BF285" i="6"/>
  <c r="BF288" i="6"/>
  <c r="BF292" i="6"/>
  <c r="BF299" i="6"/>
  <c r="BF302" i="6"/>
  <c r="BF310" i="6"/>
  <c r="BF323" i="6"/>
  <c r="BF329" i="6"/>
  <c r="BF338" i="6"/>
  <c r="BF339" i="6"/>
  <c r="BF341" i="6"/>
  <c r="BF343" i="6"/>
  <c r="BF344" i="6"/>
  <c r="BF345" i="6"/>
  <c r="BF351" i="6"/>
  <c r="F94" i="6"/>
  <c r="BF176" i="6"/>
  <c r="BF177" i="6"/>
  <c r="BF182" i="6"/>
  <c r="BF184" i="6"/>
  <c r="BF189" i="6"/>
  <c r="BF190" i="6"/>
  <c r="BF193" i="6"/>
  <c r="BF195" i="6"/>
  <c r="BF199" i="6"/>
  <c r="BF202" i="6"/>
  <c r="BF203" i="6"/>
  <c r="BF211" i="6"/>
  <c r="BF212" i="6"/>
  <c r="BF215" i="6"/>
  <c r="BF216" i="6"/>
  <c r="BF228" i="6"/>
  <c r="BF236" i="6"/>
  <c r="BF237" i="6"/>
  <c r="BF240" i="6"/>
  <c r="BF244" i="6"/>
  <c r="BF248" i="6"/>
  <c r="BF251" i="6"/>
  <c r="BF273" i="6"/>
  <c r="BF275" i="6"/>
  <c r="BF276" i="6"/>
  <c r="BF279" i="6"/>
  <c r="BF281" i="6"/>
  <c r="BF284" i="6"/>
  <c r="BF293" i="6"/>
  <c r="BF301" i="6"/>
  <c r="BF311" i="6"/>
  <c r="BF312" i="6"/>
  <c r="BF314" i="6"/>
  <c r="BF315" i="6"/>
  <c r="BF317" i="6"/>
  <c r="BF324" i="6"/>
  <c r="BF326" i="6"/>
  <c r="BF327" i="6"/>
  <c r="BF332" i="6"/>
  <c r="BF333" i="6"/>
  <c r="BF346" i="6"/>
  <c r="BF347" i="6"/>
  <c r="J132" i="5"/>
  <c r="J100" i="5"/>
  <c r="BF154" i="6"/>
  <c r="BF156" i="6"/>
  <c r="BF157" i="6"/>
  <c r="BF160" i="6"/>
  <c r="BF161" i="6"/>
  <c r="BF162" i="6"/>
  <c r="BF166" i="6"/>
  <c r="BF167" i="6"/>
  <c r="BF172" i="6"/>
  <c r="BF181" i="6"/>
  <c r="BF187" i="6"/>
  <c r="BF201" i="6"/>
  <c r="BF204" i="6"/>
  <c r="BF205" i="6"/>
  <c r="BF206" i="6"/>
  <c r="BF210" i="6"/>
  <c r="BF217" i="6"/>
  <c r="BF222" i="6"/>
  <c r="BF225" i="6"/>
  <c r="BF229" i="6"/>
  <c r="BF231" i="6"/>
  <c r="BF232" i="6"/>
  <c r="BF235" i="6"/>
  <c r="BF238" i="6"/>
  <c r="BF243" i="6"/>
  <c r="BF249" i="6"/>
  <c r="BF253" i="6"/>
  <c r="BF257" i="6"/>
  <c r="BF258" i="6"/>
  <c r="BF264" i="6"/>
  <c r="BF265" i="6"/>
  <c r="BF272" i="6"/>
  <c r="BF278" i="6"/>
  <c r="BF283" i="6"/>
  <c r="BF287" i="6"/>
  <c r="BF291" i="6"/>
  <c r="BF295" i="6"/>
  <c r="BF300" i="6"/>
  <c r="BF303" i="6"/>
  <c r="BF306" i="6"/>
  <c r="BF307" i="6"/>
  <c r="BF308" i="6"/>
  <c r="BF313" i="6"/>
  <c r="BF316" i="6"/>
  <c r="BF318" i="6"/>
  <c r="BF322" i="6"/>
  <c r="BF328" i="6"/>
  <c r="BF330" i="6"/>
  <c r="BF334" i="6"/>
  <c r="BF337" i="6"/>
  <c r="BF348" i="6"/>
  <c r="E85" i="6"/>
  <c r="BF143" i="6"/>
  <c r="BF144" i="6"/>
  <c r="BF147" i="6"/>
  <c r="BF149" i="6"/>
  <c r="BF150" i="6"/>
  <c r="BF158" i="6"/>
  <c r="BF163" i="6"/>
  <c r="BF164" i="6"/>
  <c r="BF178" i="6"/>
  <c r="BF179" i="6"/>
  <c r="BF180" i="6"/>
  <c r="BF192" i="6"/>
  <c r="BF194" i="6"/>
  <c r="BF196" i="6"/>
  <c r="BF197" i="6"/>
  <c r="BF213" i="6"/>
  <c r="BF218" i="6"/>
  <c r="BF219" i="6"/>
  <c r="BF220" i="6"/>
  <c r="BF221" i="6"/>
  <c r="BF224" i="6"/>
  <c r="BF230" i="6"/>
  <c r="BF234" i="6"/>
  <c r="BF239" i="6"/>
  <c r="BF241" i="6"/>
  <c r="BF245" i="6"/>
  <c r="BF246" i="6"/>
  <c r="BF254" i="6"/>
  <c r="BF259" i="6"/>
  <c r="BF262" i="6"/>
  <c r="BF263" i="6"/>
  <c r="BF274" i="6"/>
  <c r="BF286" i="6"/>
  <c r="BF289" i="6"/>
  <c r="BF290" i="6"/>
  <c r="BF296" i="6"/>
  <c r="BF297" i="6"/>
  <c r="BF298" i="6"/>
  <c r="BF304" i="6"/>
  <c r="BF305" i="6"/>
  <c r="BF309" i="6"/>
  <c r="BF319" i="6"/>
  <c r="BF321" i="6"/>
  <c r="BF325" i="6"/>
  <c r="BF331" i="6"/>
  <c r="BF335" i="6"/>
  <c r="BF340" i="6"/>
  <c r="BF342" i="6"/>
  <c r="BF349" i="6"/>
  <c r="BF352" i="6"/>
  <c r="BF353" i="6"/>
  <c r="BF354" i="6"/>
  <c r="BF356" i="6"/>
  <c r="BK131" i="4"/>
  <c r="J131" i="4" s="1"/>
  <c r="J99" i="4" s="1"/>
  <c r="J91" i="5"/>
  <c r="F94" i="5"/>
  <c r="BF134" i="5"/>
  <c r="BF156" i="5"/>
  <c r="BF166" i="5"/>
  <c r="BF169" i="5"/>
  <c r="BF170" i="5"/>
  <c r="BF183" i="5"/>
  <c r="BF189" i="5"/>
  <c r="BF194" i="5"/>
  <c r="BF201" i="5"/>
  <c r="BF207" i="5"/>
  <c r="BF208" i="5"/>
  <c r="BF212" i="5"/>
  <c r="BF218" i="5"/>
  <c r="BF221" i="5"/>
  <c r="BF225" i="5"/>
  <c r="BF229" i="5"/>
  <c r="BF233" i="5"/>
  <c r="BF243" i="5"/>
  <c r="BF245" i="5"/>
  <c r="BF260" i="5"/>
  <c r="BF262" i="5"/>
  <c r="BF263" i="5"/>
  <c r="BF153" i="5"/>
  <c r="BF155" i="5"/>
  <c r="BF160" i="5"/>
  <c r="BF171" i="5"/>
  <c r="BF173" i="5"/>
  <c r="BF174" i="5"/>
  <c r="BF175" i="5"/>
  <c r="BF179" i="5"/>
  <c r="BF180" i="5"/>
  <c r="BF186" i="5"/>
  <c r="BF187" i="5"/>
  <c r="BF190" i="5"/>
  <c r="BF193" i="5"/>
  <c r="BF196" i="5"/>
  <c r="BF197" i="5"/>
  <c r="BF202" i="5"/>
  <c r="BF211" i="5"/>
  <c r="BF214" i="5"/>
  <c r="BF216" i="5"/>
  <c r="BF227" i="5"/>
  <c r="BF228" i="5"/>
  <c r="BF235" i="5"/>
  <c r="BF237" i="5"/>
  <c r="BF239" i="5"/>
  <c r="BF241" i="5"/>
  <c r="BF253" i="5"/>
  <c r="BF255" i="5"/>
  <c r="BF256" i="5"/>
  <c r="BF259" i="5"/>
  <c r="BF261" i="5"/>
  <c r="E118" i="5"/>
  <c r="BF133" i="5"/>
  <c r="BF138" i="5"/>
  <c r="BF139" i="5"/>
  <c r="BF143" i="5"/>
  <c r="BF144" i="5"/>
  <c r="BF150" i="5"/>
  <c r="BF154" i="5"/>
  <c r="BF157" i="5"/>
  <c r="BF161" i="5"/>
  <c r="BF162" i="5"/>
  <c r="BF164" i="5"/>
  <c r="BF172" i="5"/>
  <c r="BF176" i="5"/>
  <c r="BF177" i="5"/>
  <c r="BF181" i="5"/>
  <c r="BF182" i="5"/>
  <c r="BF184" i="5"/>
  <c r="BF185" i="5"/>
  <c r="BF195" i="5"/>
  <c r="BF198" i="5"/>
  <c r="BF204" i="5"/>
  <c r="BF209" i="5"/>
  <c r="BF210" i="5"/>
  <c r="BF213" i="5"/>
  <c r="BF215" i="5"/>
  <c r="BF222" i="5"/>
  <c r="BF223" i="5"/>
  <c r="BF232" i="5"/>
  <c r="BF236" i="5"/>
  <c r="BF249" i="5"/>
  <c r="BF250" i="5"/>
  <c r="BF252" i="5"/>
  <c r="BF254" i="5"/>
  <c r="BF135" i="5"/>
  <c r="BF136" i="5"/>
  <c r="BF137" i="5"/>
  <c r="BF140" i="5"/>
  <c r="BF141" i="5"/>
  <c r="BF142" i="5"/>
  <c r="BF145" i="5"/>
  <c r="BF146" i="5"/>
  <c r="BF147" i="5"/>
  <c r="BF148" i="5"/>
  <c r="BF151" i="5"/>
  <c r="BF152" i="5"/>
  <c r="BF158" i="5"/>
  <c r="BF163" i="5"/>
  <c r="BF165" i="5"/>
  <c r="BF167" i="5"/>
  <c r="BF168" i="5"/>
  <c r="BF188" i="5"/>
  <c r="BF191" i="5"/>
  <c r="BF192" i="5"/>
  <c r="BF199" i="5"/>
  <c r="BF200" i="5"/>
  <c r="BF205" i="5"/>
  <c r="BF206" i="5"/>
  <c r="BF217" i="5"/>
  <c r="BF219" i="5"/>
  <c r="BF220" i="5"/>
  <c r="BF224" i="5"/>
  <c r="BF231" i="5"/>
  <c r="BF238" i="5"/>
  <c r="BF240" i="5"/>
  <c r="BF242" i="5"/>
  <c r="BF244" i="5"/>
  <c r="BF246" i="5"/>
  <c r="BF247" i="5"/>
  <c r="BF248" i="5"/>
  <c r="BF251" i="5"/>
  <c r="F94" i="4"/>
  <c r="BF174" i="4"/>
  <c r="BF176" i="4"/>
  <c r="BF190" i="4"/>
  <c r="BF198" i="4"/>
  <c r="BF240" i="4"/>
  <c r="BF242" i="4"/>
  <c r="BF260" i="4"/>
  <c r="BF321" i="4"/>
  <c r="BF329" i="4"/>
  <c r="BF334" i="4"/>
  <c r="BF338" i="4"/>
  <c r="BF345" i="4"/>
  <c r="BF352" i="4"/>
  <c r="BF395" i="4"/>
  <c r="BF415" i="4"/>
  <c r="BF420" i="4"/>
  <c r="BF430" i="4"/>
  <c r="BF440" i="4"/>
  <c r="J91" i="4"/>
  <c r="E118" i="4"/>
  <c r="BF152" i="4"/>
  <c r="BF165" i="4"/>
  <c r="BF257" i="4"/>
  <c r="BF304" i="4"/>
  <c r="BF318" i="4"/>
  <c r="BF341" i="4"/>
  <c r="BF348" i="4"/>
  <c r="BF356" i="4"/>
  <c r="BF364" i="4"/>
  <c r="BF368" i="4"/>
  <c r="BF381" i="4"/>
  <c r="BF394" i="4"/>
  <c r="BF396" i="4"/>
  <c r="BF402" i="4"/>
  <c r="BF407" i="4"/>
  <c r="BF408" i="4"/>
  <c r="BF425" i="4"/>
  <c r="BF435" i="4"/>
  <c r="BF441" i="4"/>
  <c r="BF133" i="4"/>
  <c r="BF164" i="4"/>
  <c r="BF173" i="4"/>
  <c r="BF207" i="4"/>
  <c r="BF209" i="4"/>
  <c r="BF290" i="4"/>
  <c r="BF360" i="4"/>
  <c r="BF382" i="4"/>
  <c r="BF398" i="4"/>
  <c r="BF410" i="4"/>
  <c r="BK132" i="3"/>
  <c r="BF146" i="4"/>
  <c r="BF158" i="4"/>
  <c r="BF162" i="4"/>
  <c r="BF163" i="4"/>
  <c r="BF167" i="4"/>
  <c r="BF171" i="4"/>
  <c r="BF185" i="4"/>
  <c r="BF206" i="4"/>
  <c r="BF241" i="4"/>
  <c r="BF273" i="4"/>
  <c r="BF287" i="4"/>
  <c r="BF325" i="4"/>
  <c r="F94" i="3"/>
  <c r="BF145" i="3"/>
  <c r="BF178" i="3"/>
  <c r="BF194" i="3"/>
  <c r="BF195" i="3"/>
  <c r="BF211" i="3"/>
  <c r="BF256" i="3"/>
  <c r="BF303" i="3"/>
  <c r="BF305" i="3"/>
  <c r="BF322" i="3"/>
  <c r="BF333" i="3"/>
  <c r="BF341" i="3"/>
  <c r="BF345" i="3"/>
  <c r="BF368" i="3"/>
  <c r="BF369" i="3"/>
  <c r="BF410" i="3"/>
  <c r="BF432" i="3"/>
  <c r="BF434" i="3"/>
  <c r="BF440" i="3"/>
  <c r="BF460" i="3"/>
  <c r="E119" i="3"/>
  <c r="BF150" i="3"/>
  <c r="BF156" i="3"/>
  <c r="BF159" i="3"/>
  <c r="BF320" i="3"/>
  <c r="BF458" i="3"/>
  <c r="BK130" i="2"/>
  <c r="J130" i="2"/>
  <c r="J99" i="2" s="1"/>
  <c r="J125" i="3"/>
  <c r="BF134" i="3"/>
  <c r="BF162" i="3"/>
  <c r="BF177" i="3"/>
  <c r="BF193" i="3"/>
  <c r="BF196" i="3"/>
  <c r="BF198" i="3"/>
  <c r="BF207" i="3"/>
  <c r="BF235" i="3"/>
  <c r="BF237" i="3"/>
  <c r="BF313" i="3"/>
  <c r="BF326" i="3"/>
  <c r="BF328" i="3"/>
  <c r="BF337" i="3"/>
  <c r="BF344" i="3"/>
  <c r="BF346" i="3"/>
  <c r="BF364" i="3"/>
  <c r="BF383" i="3"/>
  <c r="BF399" i="3"/>
  <c r="BF419" i="3"/>
  <c r="BF423" i="3"/>
  <c r="BF424" i="3"/>
  <c r="BF431" i="3"/>
  <c r="BF454" i="3"/>
  <c r="BF457" i="3"/>
  <c r="BF464" i="3"/>
  <c r="BF467" i="3"/>
  <c r="BF468" i="3"/>
  <c r="BF218" i="3"/>
  <c r="BF254" i="3"/>
  <c r="BF296" i="3"/>
  <c r="BF311" i="3"/>
  <c r="BF371" i="3"/>
  <c r="BF388" i="3"/>
  <c r="BF393" i="3"/>
  <c r="BF413" i="3"/>
  <c r="BF416" i="3"/>
  <c r="BF417" i="3"/>
  <c r="BF437" i="3"/>
  <c r="F94" i="2"/>
  <c r="BF132" i="2"/>
  <c r="BF133" i="2"/>
  <c r="BF140" i="2"/>
  <c r="BF294" i="2"/>
  <c r="BF298" i="2"/>
  <c r="BF301" i="2"/>
  <c r="BF304" i="2"/>
  <c r="BF306" i="2"/>
  <c r="BF312" i="2"/>
  <c r="BF314" i="2"/>
  <c r="BF327" i="2"/>
  <c r="BF329" i="2"/>
  <c r="BF330" i="2"/>
  <c r="BF332" i="2"/>
  <c r="J91" i="2"/>
  <c r="E117" i="2"/>
  <c r="BF207" i="2"/>
  <c r="BF223" i="2"/>
  <c r="BF239" i="2"/>
  <c r="BF281" i="2"/>
  <c r="BF284" i="2"/>
  <c r="BF288" i="2"/>
  <c r="BF311" i="2"/>
  <c r="BF197" i="2"/>
  <c r="BF265" i="2"/>
  <c r="BF268" i="2"/>
  <c r="BF272" i="2"/>
  <c r="BF275" i="2"/>
  <c r="BF309" i="2"/>
  <c r="BF156" i="2"/>
  <c r="BF243" i="2"/>
  <c r="BF279" i="2"/>
  <c r="BF291" i="2"/>
  <c r="F37" i="2"/>
  <c r="BB96" i="1"/>
  <c r="AS94" i="1"/>
  <c r="F39" i="3"/>
  <c r="BD97" i="1" s="1"/>
  <c r="J35" i="4"/>
  <c r="AV98" i="1" s="1"/>
  <c r="F38" i="5"/>
  <c r="BC99" i="1" s="1"/>
  <c r="J35" i="6"/>
  <c r="AV100" i="1" s="1"/>
  <c r="F35" i="7"/>
  <c r="AZ101" i="1" s="1"/>
  <c r="F39" i="7"/>
  <c r="BD101" i="1" s="1"/>
  <c r="F39" i="8"/>
  <c r="BD103" i="1" s="1"/>
  <c r="F38" i="8"/>
  <c r="BC103" i="1" s="1"/>
  <c r="J35" i="9"/>
  <c r="AV104" i="1" s="1"/>
  <c r="J35" i="10"/>
  <c r="AV105" i="1" s="1"/>
  <c r="F38" i="10"/>
  <c r="BC105" i="1" s="1"/>
  <c r="F38" i="12"/>
  <c r="BC107" i="1" s="1"/>
  <c r="J35" i="13"/>
  <c r="AV108" i="1" s="1"/>
  <c r="F38" i="13"/>
  <c r="BC108" i="1" s="1"/>
  <c r="F39" i="13"/>
  <c r="BD108" i="1" s="1"/>
  <c r="F39" i="14"/>
  <c r="BD109" i="1" s="1"/>
  <c r="F38" i="14"/>
  <c r="BC109" i="1" s="1"/>
  <c r="J35" i="16"/>
  <c r="AV111" i="1" s="1"/>
  <c r="F39" i="17"/>
  <c r="BD112" i="1" s="1"/>
  <c r="F39" i="18"/>
  <c r="BD113" i="1" s="1"/>
  <c r="F38" i="2"/>
  <c r="BC96" i="1" s="1"/>
  <c r="F35" i="3"/>
  <c r="AZ97" i="1" s="1"/>
  <c r="F39" i="4"/>
  <c r="BD98" i="1" s="1"/>
  <c r="J35" i="5"/>
  <c r="AV99" i="1" s="1"/>
  <c r="F38" i="6"/>
  <c r="BC100" i="1" s="1"/>
  <c r="F38" i="7"/>
  <c r="BC101" i="1" s="1"/>
  <c r="F37" i="8"/>
  <c r="BB103" i="1" s="1"/>
  <c r="F35" i="9"/>
  <c r="AZ104" i="1" s="1"/>
  <c r="F39" i="10"/>
  <c r="BD105" i="1" s="1"/>
  <c r="J35" i="11"/>
  <c r="AV106" i="1" s="1"/>
  <c r="J35" i="12"/>
  <c r="AV107" i="1" s="1"/>
  <c r="F37" i="12"/>
  <c r="BB107" i="1" s="1"/>
  <c r="F35" i="12"/>
  <c r="AZ107" i="1" s="1"/>
  <c r="F39" i="12"/>
  <c r="BD107" i="1" s="1"/>
  <c r="F37" i="13"/>
  <c r="BB108" i="1" s="1"/>
  <c r="F35" i="13"/>
  <c r="AZ108" i="1" s="1"/>
  <c r="J35" i="14"/>
  <c r="AV109" i="1" s="1"/>
  <c r="F37" i="15"/>
  <c r="BB110" i="1" s="1"/>
  <c r="J35" i="15"/>
  <c r="AV110" i="1" s="1"/>
  <c r="F37" i="16"/>
  <c r="BB111" i="1" s="1"/>
  <c r="F35" i="17"/>
  <c r="AZ112" i="1" s="1"/>
  <c r="F37" i="17"/>
  <c r="BB112" i="1" s="1"/>
  <c r="F35" i="18"/>
  <c r="AZ113" i="1" s="1"/>
  <c r="F35" i="2"/>
  <c r="AZ96" i="1" s="1"/>
  <c r="F37" i="3"/>
  <c r="BB97" i="1" s="1"/>
  <c r="F38" i="4"/>
  <c r="BC98" i="1" s="1"/>
  <c r="F37" i="5"/>
  <c r="BB99" i="1" s="1"/>
  <c r="F37" i="6"/>
  <c r="BB100" i="1" s="1"/>
  <c r="F39" i="6"/>
  <c r="BD100" i="1" s="1"/>
  <c r="J35" i="8"/>
  <c r="AV103" i="1" s="1"/>
  <c r="F38" i="9"/>
  <c r="BC104" i="1" s="1"/>
  <c r="F39" i="9"/>
  <c r="BD104" i="1" s="1"/>
  <c r="F35" i="10"/>
  <c r="AZ105" i="1" s="1"/>
  <c r="F37" i="11"/>
  <c r="BB106" i="1" s="1"/>
  <c r="F38" i="11"/>
  <c r="BC106" i="1" s="1"/>
  <c r="F35" i="14"/>
  <c r="AZ109" i="1" s="1"/>
  <c r="F38" i="15"/>
  <c r="BC110" i="1" s="1"/>
  <c r="F39" i="15"/>
  <c r="BD110" i="1" s="1"/>
  <c r="F39" i="16"/>
  <c r="BD111" i="1" s="1"/>
  <c r="F38" i="16"/>
  <c r="BC111" i="1" s="1"/>
  <c r="J35" i="17"/>
  <c r="AV112" i="1" s="1"/>
  <c r="F37" i="18"/>
  <c r="BB113" i="1" s="1"/>
  <c r="F38" i="18"/>
  <c r="BC113" i="1" s="1"/>
  <c r="F39" i="2"/>
  <c r="BD96" i="1" s="1"/>
  <c r="J35" i="2"/>
  <c r="AV96" i="1" s="1"/>
  <c r="F38" i="3"/>
  <c r="BC97" i="1" s="1"/>
  <c r="J35" i="3"/>
  <c r="AV97" i="1" s="1"/>
  <c r="F37" i="4"/>
  <c r="BB98" i="1" s="1"/>
  <c r="F35" i="4"/>
  <c r="AZ98" i="1" s="1"/>
  <c r="F39" i="5"/>
  <c r="BD99" i="1" s="1"/>
  <c r="F35" i="5"/>
  <c r="AZ99" i="1" s="1"/>
  <c r="F35" i="6"/>
  <c r="AZ100" i="1" s="1"/>
  <c r="F37" i="7"/>
  <c r="BB101" i="1" s="1"/>
  <c r="J35" i="7"/>
  <c r="AV101" i="1" s="1"/>
  <c r="F35" i="8"/>
  <c r="AZ103" i="1" s="1"/>
  <c r="F37" i="9"/>
  <c r="BB104" i="1" s="1"/>
  <c r="F37" i="10"/>
  <c r="BB105" i="1" s="1"/>
  <c r="F35" i="11"/>
  <c r="AZ106" i="1" s="1"/>
  <c r="F39" i="11"/>
  <c r="BD106" i="1" s="1"/>
  <c r="F37" i="14"/>
  <c r="BB109" i="1" s="1"/>
  <c r="F35" i="15"/>
  <c r="AZ110" i="1" s="1"/>
  <c r="F35" i="16"/>
  <c r="AZ111" i="1" s="1"/>
  <c r="F38" i="17"/>
  <c r="BC112" i="1" s="1"/>
  <c r="J35" i="18"/>
  <c r="AV113" i="1" s="1"/>
  <c r="BK124" i="13" l="1"/>
  <c r="J124" i="13" s="1"/>
  <c r="J99" i="13" s="1"/>
  <c r="P279" i="11"/>
  <c r="P131" i="11" s="1"/>
  <c r="AU106" i="1" s="1"/>
  <c r="J146" i="6"/>
  <c r="J100" i="6" s="1"/>
  <c r="BK142" i="6"/>
  <c r="J142" i="6" s="1"/>
  <c r="J99" i="6" s="1"/>
  <c r="BK138" i="9"/>
  <c r="R130" i="18"/>
  <c r="R129" i="18" s="1"/>
  <c r="P132" i="14"/>
  <c r="R1021" i="10"/>
  <c r="BK131" i="5"/>
  <c r="BK130" i="5" s="1"/>
  <c r="J130" i="5" s="1"/>
  <c r="J98" i="5" s="1"/>
  <c r="P156" i="4"/>
  <c r="P130" i="4" s="1"/>
  <c r="AU98" i="1" s="1"/>
  <c r="T137" i="16"/>
  <c r="R132" i="10"/>
  <c r="P173" i="6"/>
  <c r="P141" i="6" s="1"/>
  <c r="AU100" i="1" s="1"/>
  <c r="BK132" i="11"/>
  <c r="J132" i="11" s="1"/>
  <c r="J99" i="11" s="1"/>
  <c r="T149" i="8"/>
  <c r="P130" i="2"/>
  <c r="P129" i="2" s="1"/>
  <c r="AU96" i="1" s="1"/>
  <c r="R127" i="17"/>
  <c r="R126" i="17" s="1"/>
  <c r="T267" i="6"/>
  <c r="R1325" i="8"/>
  <c r="R151" i="14"/>
  <c r="R132" i="14"/>
  <c r="R131" i="14" s="1"/>
  <c r="P138" i="12"/>
  <c r="P125" i="12"/>
  <c r="AU107" i="1" s="1"/>
  <c r="R279" i="11"/>
  <c r="R131" i="11" s="1"/>
  <c r="T1325" i="8"/>
  <c r="R124" i="7"/>
  <c r="R267" i="6"/>
  <c r="T130" i="18"/>
  <c r="T129" i="18"/>
  <c r="P130" i="18"/>
  <c r="P129" i="18" s="1"/>
  <c r="AU113" i="1" s="1"/>
  <c r="BK151" i="14"/>
  <c r="P149" i="8"/>
  <c r="T279" i="11"/>
  <c r="T131" i="11"/>
  <c r="P339" i="9"/>
  <c r="R149" i="8"/>
  <c r="R148" i="8" s="1"/>
  <c r="P267" i="6"/>
  <c r="R156" i="4"/>
  <c r="R130" i="4" s="1"/>
  <c r="R130" i="2"/>
  <c r="P137" i="16"/>
  <c r="P128" i="16"/>
  <c r="AU111" i="1" s="1"/>
  <c r="T128" i="16"/>
  <c r="T339" i="9"/>
  <c r="T137" i="9"/>
  <c r="T124" i="7"/>
  <c r="T157" i="3"/>
  <c r="T131" i="3"/>
  <c r="T299" i="2"/>
  <c r="T129" i="2" s="1"/>
  <c r="T173" i="6"/>
  <c r="T141" i="6"/>
  <c r="R157" i="3"/>
  <c r="R131" i="3" s="1"/>
  <c r="R299" i="2"/>
  <c r="R339" i="9"/>
  <c r="R137" i="9"/>
  <c r="P137" i="9"/>
  <c r="AU104" i="1" s="1"/>
  <c r="P1325" i="8"/>
  <c r="P157" i="3"/>
  <c r="P131" i="3" s="1"/>
  <c r="AU97" i="1" s="1"/>
  <c r="T151" i="14"/>
  <c r="P131" i="5"/>
  <c r="P130" i="5" s="1"/>
  <c r="AU99" i="1" s="1"/>
  <c r="P127" i="17"/>
  <c r="P126" i="17"/>
  <c r="AU112" i="1" s="1"/>
  <c r="P151" i="14"/>
  <c r="T132" i="14"/>
  <c r="T131" i="14"/>
  <c r="R138" i="12"/>
  <c r="R125" i="12" s="1"/>
  <c r="P1021" i="10"/>
  <c r="P132" i="10"/>
  <c r="AU105" i="1" s="1"/>
  <c r="R173" i="6"/>
  <c r="R141" i="6"/>
  <c r="R131" i="5"/>
  <c r="R130" i="5" s="1"/>
  <c r="T156" i="4"/>
  <c r="T130" i="4"/>
  <c r="R137" i="16"/>
  <c r="R128" i="16" s="1"/>
  <c r="T132" i="10"/>
  <c r="T131" i="5"/>
  <c r="T130" i="5"/>
  <c r="BK173" i="6"/>
  <c r="J173" i="6" s="1"/>
  <c r="J104" i="6" s="1"/>
  <c r="BK131" i="7"/>
  <c r="J131" i="7" s="1"/>
  <c r="J101" i="7" s="1"/>
  <c r="BK149" i="8"/>
  <c r="J149" i="8" s="1"/>
  <c r="J99" i="8" s="1"/>
  <c r="BK133" i="10"/>
  <c r="J133" i="10"/>
  <c r="J99" i="10" s="1"/>
  <c r="BK138" i="12"/>
  <c r="J138" i="12" s="1"/>
  <c r="J101" i="12" s="1"/>
  <c r="BK156" i="4"/>
  <c r="J156" i="4" s="1"/>
  <c r="J102" i="4" s="1"/>
  <c r="BK132" i="14"/>
  <c r="J132" i="14" s="1"/>
  <c r="J99" i="14" s="1"/>
  <c r="BK127" i="17"/>
  <c r="J127" i="17"/>
  <c r="J99" i="17" s="1"/>
  <c r="BK267" i="6"/>
  <c r="J267" i="6" s="1"/>
  <c r="J112" i="6" s="1"/>
  <c r="BK137" i="16"/>
  <c r="J137" i="16" s="1"/>
  <c r="J101" i="16" s="1"/>
  <c r="BK163" i="17"/>
  <c r="J163" i="17" s="1"/>
  <c r="J103" i="17" s="1"/>
  <c r="BK299" i="2"/>
  <c r="J299" i="2"/>
  <c r="J104" i="2" s="1"/>
  <c r="BK157" i="3"/>
  <c r="J157" i="3" s="1"/>
  <c r="J103" i="3" s="1"/>
  <c r="BK125" i="7"/>
  <c r="J125" i="7" s="1"/>
  <c r="J99" i="7" s="1"/>
  <c r="BK1325" i="8"/>
  <c r="J1325" i="8" s="1"/>
  <c r="J117" i="8" s="1"/>
  <c r="BK339" i="9"/>
  <c r="J339" i="9"/>
  <c r="J106" i="9" s="1"/>
  <c r="BK1021" i="10"/>
  <c r="J1021" i="10" s="1"/>
  <c r="J103" i="10" s="1"/>
  <c r="BK279" i="11"/>
  <c r="J279" i="11" s="1"/>
  <c r="J104" i="11" s="1"/>
  <c r="BK123" i="15"/>
  <c r="J123" i="15" s="1"/>
  <c r="J99" i="15" s="1"/>
  <c r="BK130" i="18"/>
  <c r="J130" i="18"/>
  <c r="J99" i="18" s="1"/>
  <c r="J129" i="16"/>
  <c r="J99" i="16" s="1"/>
  <c r="BK123" i="13"/>
  <c r="J123" i="13" s="1"/>
  <c r="J98" i="13" s="1"/>
  <c r="J138" i="9"/>
  <c r="J99" i="9"/>
  <c r="BK130" i="4"/>
  <c r="J130" i="4" s="1"/>
  <c r="J98" i="4" s="1"/>
  <c r="J132" i="3"/>
  <c r="J99" i="3" s="1"/>
  <c r="BK129" i="2"/>
  <c r="J129" i="2" s="1"/>
  <c r="J98" i="2" s="1"/>
  <c r="F36" i="2"/>
  <c r="BA96" i="1" s="1"/>
  <c r="J36" i="4"/>
  <c r="AW98" i="1" s="1"/>
  <c r="AT98" i="1" s="1"/>
  <c r="F36" i="6"/>
  <c r="BA100" i="1"/>
  <c r="J36" i="9"/>
  <c r="AW104" i="1"/>
  <c r="AT104" i="1" s="1"/>
  <c r="F36" i="10"/>
  <c r="BA105" i="1" s="1"/>
  <c r="J36" i="17"/>
  <c r="AW112" i="1" s="1"/>
  <c r="AT112" i="1" s="1"/>
  <c r="BB102" i="1"/>
  <c r="AX102" i="1"/>
  <c r="F36" i="3"/>
  <c r="BA97" i="1" s="1"/>
  <c r="F36" i="5"/>
  <c r="BA99" i="1"/>
  <c r="J36" i="7"/>
  <c r="AW101" i="1" s="1"/>
  <c r="AT101" i="1" s="1"/>
  <c r="AZ95" i="1"/>
  <c r="AV95" i="1"/>
  <c r="J36" i="8"/>
  <c r="AW103" i="1" s="1"/>
  <c r="AT103" i="1" s="1"/>
  <c r="F36" i="11"/>
  <c r="BA106" i="1" s="1"/>
  <c r="F36" i="12"/>
  <c r="BA107" i="1"/>
  <c r="F36" i="13"/>
  <c r="BA108" i="1" s="1"/>
  <c r="J36" i="14"/>
  <c r="AW109" i="1" s="1"/>
  <c r="AT109" i="1" s="1"/>
  <c r="F36" i="15"/>
  <c r="BA110" i="1" s="1"/>
  <c r="F36" i="16"/>
  <c r="BA111" i="1"/>
  <c r="J36" i="18"/>
  <c r="AW113" i="1" s="1"/>
  <c r="AT113" i="1" s="1"/>
  <c r="J36" i="3"/>
  <c r="AW97" i="1" s="1"/>
  <c r="AT97" i="1" s="1"/>
  <c r="J36" i="5"/>
  <c r="AW99" i="1"/>
  <c r="AT99" i="1" s="1"/>
  <c r="BD95" i="1"/>
  <c r="F36" i="7"/>
  <c r="BA101" i="1"/>
  <c r="BC95" i="1"/>
  <c r="AY95" i="1" s="1"/>
  <c r="BB95" i="1"/>
  <c r="AX95" i="1"/>
  <c r="F36" i="8"/>
  <c r="BA103" i="1" s="1"/>
  <c r="J36" i="11"/>
  <c r="AW106" i="1"/>
  <c r="AT106" i="1"/>
  <c r="J36" i="12"/>
  <c r="AW107" i="1"/>
  <c r="AT107" i="1"/>
  <c r="J36" i="13"/>
  <c r="AW108" i="1" s="1"/>
  <c r="AT108" i="1" s="1"/>
  <c r="F36" i="14"/>
  <c r="BA109" i="1"/>
  <c r="J36" i="15"/>
  <c r="AW110" i="1"/>
  <c r="AT110" i="1"/>
  <c r="J36" i="16"/>
  <c r="AW111" i="1" s="1"/>
  <c r="AT111" i="1" s="1"/>
  <c r="BD102" i="1"/>
  <c r="BC102" i="1"/>
  <c r="AY102" i="1" s="1"/>
  <c r="AZ102" i="1"/>
  <c r="AV102" i="1"/>
  <c r="J36" i="2"/>
  <c r="AW96" i="1" s="1"/>
  <c r="AT96" i="1" s="1"/>
  <c r="F36" i="4"/>
  <c r="BA98" i="1"/>
  <c r="J36" i="6"/>
  <c r="AW100" i="1"/>
  <c r="AT100" i="1"/>
  <c r="F36" i="9"/>
  <c r="BA104" i="1" s="1"/>
  <c r="J36" i="10"/>
  <c r="AW105" i="1" s="1"/>
  <c r="AT105" i="1" s="1"/>
  <c r="F36" i="17"/>
  <c r="BA112" i="1"/>
  <c r="F36" i="18"/>
  <c r="BA113" i="1"/>
  <c r="P148" i="8" l="1"/>
  <c r="AU103" i="1"/>
  <c r="R129" i="2"/>
  <c r="BK131" i="14"/>
  <c r="J131" i="14" s="1"/>
  <c r="J98" i="14" s="1"/>
  <c r="P131" i="14"/>
  <c r="AU109" i="1"/>
  <c r="T148" i="8"/>
  <c r="BK141" i="6"/>
  <c r="J141" i="6" s="1"/>
  <c r="J32" i="6" s="1"/>
  <c r="AG100" i="1" s="1"/>
  <c r="BK128" i="16"/>
  <c r="J128" i="16" s="1"/>
  <c r="J98" i="16" s="1"/>
  <c r="BK131" i="11"/>
  <c r="J131" i="11"/>
  <c r="J98" i="11" s="1"/>
  <c r="BK132" i="10"/>
  <c r="J132" i="10" s="1"/>
  <c r="J32" i="10" s="1"/>
  <c r="AG105" i="1" s="1"/>
  <c r="J151" i="14"/>
  <c r="J104" i="14" s="1"/>
  <c r="J131" i="5"/>
  <c r="J99" i="5" s="1"/>
  <c r="BK125" i="12"/>
  <c r="J125" i="12" s="1"/>
  <c r="J98" i="12" s="1"/>
  <c r="BK122" i="15"/>
  <c r="J122" i="15"/>
  <c r="J98" i="15" s="1"/>
  <c r="BK126" i="17"/>
  <c r="J126" i="17" s="1"/>
  <c r="J98" i="17" s="1"/>
  <c r="BK148" i="8"/>
  <c r="J148" i="8"/>
  <c r="J32" i="8" s="1"/>
  <c r="AG103" i="1" s="1"/>
  <c r="BK124" i="7"/>
  <c r="J124" i="7"/>
  <c r="J98" i="7" s="1"/>
  <c r="BK131" i="3"/>
  <c r="J131" i="3" s="1"/>
  <c r="J98" i="3" s="1"/>
  <c r="BK137" i="9"/>
  <c r="J137" i="9"/>
  <c r="J98" i="9" s="1"/>
  <c r="BK129" i="18"/>
  <c r="J129" i="18" s="1"/>
  <c r="J98" i="18" s="1"/>
  <c r="AZ94" i="1"/>
  <c r="W29" i="1"/>
  <c r="BC94" i="1"/>
  <c r="W32" i="1"/>
  <c r="AU95" i="1"/>
  <c r="J32" i="5"/>
  <c r="AG99" i="1" s="1"/>
  <c r="J32" i="4"/>
  <c r="AG98" i="1" s="1"/>
  <c r="AN98" i="1" s="1"/>
  <c r="BD94" i="1"/>
  <c r="W33" i="1"/>
  <c r="BA102" i="1"/>
  <c r="AW102" i="1"/>
  <c r="AT102" i="1" s="1"/>
  <c r="AU102" i="1"/>
  <c r="BA95" i="1"/>
  <c r="AW95" i="1"/>
  <c r="AT95" i="1" s="1"/>
  <c r="J32" i="2"/>
  <c r="AG96" i="1" s="1"/>
  <c r="J32" i="13"/>
  <c r="AG108" i="1" s="1"/>
  <c r="AN108" i="1" s="1"/>
  <c r="BB94" i="1"/>
  <c r="AX94" i="1"/>
  <c r="J41" i="8" l="1"/>
  <c r="J41" i="6"/>
  <c r="J41" i="5"/>
  <c r="J41" i="10"/>
  <c r="J98" i="8"/>
  <c r="J98" i="10"/>
  <c r="J98" i="6"/>
  <c r="J41" i="13"/>
  <c r="J41" i="4"/>
  <c r="J41" i="2"/>
  <c r="AN96" i="1"/>
  <c r="AN103" i="1"/>
  <c r="AN99" i="1"/>
  <c r="AN100" i="1"/>
  <c r="AN105" i="1"/>
  <c r="AU94" i="1"/>
  <c r="J32" i="11"/>
  <c r="AG106" i="1"/>
  <c r="AN106" i="1"/>
  <c r="J32" i="16"/>
  <c r="AG111" i="1" s="1"/>
  <c r="AN111" i="1" s="1"/>
  <c r="W31" i="1"/>
  <c r="AY94" i="1"/>
  <c r="J32" i="12"/>
  <c r="AG107" i="1"/>
  <c r="AN107" i="1"/>
  <c r="J32" i="14"/>
  <c r="AG109" i="1" s="1"/>
  <c r="J32" i="15"/>
  <c r="AG110" i="1" s="1"/>
  <c r="J32" i="9"/>
  <c r="AG104" i="1" s="1"/>
  <c r="AN104" i="1" s="1"/>
  <c r="BA94" i="1"/>
  <c r="W30" i="1"/>
  <c r="J32" i="18"/>
  <c r="AG113" i="1"/>
  <c r="J32" i="7"/>
  <c r="AG101" i="1"/>
  <c r="J32" i="17"/>
  <c r="AG112" i="1"/>
  <c r="J32" i="3"/>
  <c r="AG97" i="1"/>
  <c r="AN97" i="1" s="1"/>
  <c r="AV94" i="1"/>
  <c r="AK29" i="1" s="1"/>
  <c r="J41" i="9" l="1"/>
  <c r="J41" i="18"/>
  <c r="J41" i="17"/>
  <c r="J41" i="7"/>
  <c r="J41" i="14"/>
  <c r="J41" i="16"/>
  <c r="J41" i="3"/>
  <c r="J41" i="11"/>
  <c r="J41" i="12"/>
  <c r="J41" i="15"/>
  <c r="AN112" i="1"/>
  <c r="AN101" i="1"/>
  <c r="AN109" i="1"/>
  <c r="AN113" i="1"/>
  <c r="AN110" i="1"/>
  <c r="AG95" i="1"/>
  <c r="AG102" i="1"/>
  <c r="AW94" i="1"/>
  <c r="AK30" i="1"/>
  <c r="AN95" i="1" l="1"/>
  <c r="AN102" i="1"/>
  <c r="AG94" i="1"/>
  <c r="AK26" i="1"/>
  <c r="AK35" i="1" s="1"/>
  <c r="AT94" i="1"/>
  <c r="AN94" i="1"/>
</calcChain>
</file>

<file path=xl/sharedStrings.xml><?xml version="1.0" encoding="utf-8"?>
<sst xmlns="http://schemas.openxmlformats.org/spreadsheetml/2006/main" count="82290" uniqueCount="6952">
  <si>
    <t>Export Komplet</t>
  </si>
  <si>
    <t/>
  </si>
  <si>
    <t>2.0</t>
  </si>
  <si>
    <t>False</t>
  </si>
  <si>
    <t>{c956b23a-4098-4e1d-b705-94477715753f}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</si>
  <si>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</si>
  <si>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</si>
  <si>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</si>
  <si>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</si>
  <si>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</si>
  <si>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</si>
  <si>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</si>
  <si>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</si>
  <si>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00522022F2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</si>
  <si>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</si>
  <si>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</si>
  <si>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BRATISLAVA  SOŠ  PZ - rekonštrukcia  objektu č.103 (blok A a B)- suťaž</t>
  </si>
  <si>
    <t>JKSO:</t>
  </si>
  <si>
    <t>KS:</t>
  </si>
  <si>
    <t>Miesto:</t>
  </si>
  <si>
    <t xml:space="preserve">Vápencová 36, 84009 Bratislava </t>
  </si>
  <si>
    <t>Dátum:</t>
  </si>
  <si>
    <t>18. 10. 2023</t>
  </si>
  <si>
    <t>Objednávateľ:</t>
  </si>
  <si>
    <t>IČO:</t>
  </si>
  <si>
    <t>MV SR Pribinova č.2, 81272 Bratislava</t>
  </si>
  <si>
    <t>IČ DPH:</t>
  </si>
  <si>
    <t>Zhotoviteľ:</t>
  </si>
  <si>
    <t>Vyplň údaj</t>
  </si>
  <si>
    <t>Projektant:</t>
  </si>
  <si>
    <t>STAPRING a.s.Cintorínska 9, 81108 BRATISLAVA/Nitra</t>
  </si>
  <si>
    <t>True</t>
  </si>
  <si>
    <t>Spracovateľ:</t>
  </si>
  <si>
    <t>Katarína ŠINSKÁ</t>
  </si>
  <si>
    <t>Poznámka:</t>
  </si>
  <si>
    <t xml:space="preserve">RPD - Stapring  a.s. Cintorínska BA, prev. Piaristická 2, 949 24 NITRA - Ing.Alica Režná 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</si>
  <si>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</si>
  <si>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</si>
  <si>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</si>
  <si>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</si>
  <si>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</si>
  <si>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</si>
  <si>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</si>
  <si>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</si>
  <si>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</si>
  <si>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</si>
  <si>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</si>
  <si>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</si>
  <si>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</si>
  <si>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</si>
  <si>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</si>
  <si>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</si>
  <si>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</si>
  <si>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</si>
  <si>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</si>
  <si>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</si>
  <si>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</si>
  <si>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</si>
  <si>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</si>
  <si>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</si>
  <si>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</si>
  <si>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</si>
  <si>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</si>
  <si>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</si>
  <si>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</si>
  <si>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</si>
  <si>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</si>
  <si>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</si>
  <si>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</si>
  <si>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</si>
  <si>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</si>
  <si>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</si>
  <si>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</si>
  <si>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</si>
  <si>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</si>
  <si>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</si>
  <si>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</si>
  <si>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</si>
  <si>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</si>
  <si>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</si>
  <si>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SO01.1</t>
  </si>
  <si>
    <t>SO01.1 BUDOVA SOŠ PZ Bratislava - ZELENÁ ČASŤ PRÁC</t>
  </si>
  <si>
    <t>STA</t>
  </si>
  <si>
    <t>1</t>
  </si>
  <si>
    <t>{da64db80-dd99-44a9-8af5-1330926ff261}</t>
  </si>
  <si>
    <t>/</t>
  </si>
  <si>
    <t>SO01.1Z</t>
  </si>
  <si>
    <t xml:space="preserve">E1.1Z  Časť zateplenie obvodového plášťa  v.č. A13  </t>
  </si>
  <si>
    <t>Časť</t>
  </si>
  <si>
    <t>2</t>
  </si>
  <si>
    <t>{c4ed1c9a-a52e-4f95-b5ab-1001ad315992}</t>
  </si>
  <si>
    <t>SO01.2Z</t>
  </si>
  <si>
    <t xml:space="preserve">E1.2Z  Časť  zateplenie strešného  plášťa  v.č.A11 </t>
  </si>
  <si>
    <t>{5c576e26-9c3a-4fee-90a8-dc1e20346c6e}</t>
  </si>
  <si>
    <t>SO01.3Z</t>
  </si>
  <si>
    <t>E1.3Z  Časť výmena otvorových konštrukcii  v.č.A15, A18</t>
  </si>
  <si>
    <t>{5e06cac6-a1dd-430a-9a3f-016c2d60985a}</t>
  </si>
  <si>
    <t>SO01.4Z</t>
  </si>
  <si>
    <t xml:space="preserve">E1.5Z   Ústredné vykurovanie </t>
  </si>
  <si>
    <t>{9f3d8448-fd3a-4d03-8dc3-3ae8d2cb52e0}</t>
  </si>
  <si>
    <t>SO01.6Z</t>
  </si>
  <si>
    <t>E1.6Z  Vzduchotechnika a chladenie</t>
  </si>
  <si>
    <t>{d90ebff3-fb32-4110-802e-9992ab8b4e2b}</t>
  </si>
  <si>
    <t>SO01.7Z</t>
  </si>
  <si>
    <t xml:space="preserve">E1.7Z Elektroinštalácia </t>
  </si>
  <si>
    <t>{5db4d065-a2c5-43ac-a607-cc7819a6b758}</t>
  </si>
  <si>
    <t>SO01.2</t>
  </si>
  <si>
    <t>SO01.2 BUDOVA SOŠ PZ Bratislava -  NEZELENÁ ČASŤ PRÁC</t>
  </si>
  <si>
    <t>{4c28d86b-abf3-48bd-b13d-e49f09948d1a}</t>
  </si>
  <si>
    <t>E1.1 a</t>
  </si>
  <si>
    <t xml:space="preserve">E1.1 a  Architektúra  Búracie práce </t>
  </si>
  <si>
    <t>{f284b538-73c7-4bb5-bab5-1968ad1dd947}</t>
  </si>
  <si>
    <t>E1.1 b</t>
  </si>
  <si>
    <t>E1.1 b Architektúra  Výplne INT. v.č.A16, A17, A18</t>
  </si>
  <si>
    <t>{6751cc67-4b1f-4186-b290-904ddf257f18}</t>
  </si>
  <si>
    <t>E1.1 c</t>
  </si>
  <si>
    <t xml:space="preserve">E1.1 c Architektúra   Uprava stropov a stien v.č.A08 3NP, A09 4NP ,A10 5NP , 6NP </t>
  </si>
  <si>
    <t>{aec9f4ac-23de-4254-9bc9-7b66925152f6}</t>
  </si>
  <si>
    <t>E1.1 d</t>
  </si>
  <si>
    <t xml:space="preserve">E1.1 d Architektúra  Podlahy  v.č.A08 3NP, v.č.A09 4NP, v.č. A10 5NP , 6NP </t>
  </si>
  <si>
    <t>{fb7ed203-fb85-43f7-8f9f-3572590fb1af}</t>
  </si>
  <si>
    <t>E1.1 e</t>
  </si>
  <si>
    <t xml:space="preserve">E1.1 e  Architektúra  Hasiace prístroje , vyčistenie budovy , príprava na koluadáciu </t>
  </si>
  <si>
    <t>{6af802aa-a2be-4329-9d32-f4d44813acc7}</t>
  </si>
  <si>
    <t>E1.3</t>
  </si>
  <si>
    <t xml:space="preserve">E1.3 Statika </t>
  </si>
  <si>
    <t>{7e7159a2-0f41-4e19-bc4d-983731ffff37}</t>
  </si>
  <si>
    <t>E1.4</t>
  </si>
  <si>
    <t>E1.4  Zdravotechnika</t>
  </si>
  <si>
    <t>{d84c549b-e3e1-437c-addc-d951245aebd7}</t>
  </si>
  <si>
    <t>E1.8a</t>
  </si>
  <si>
    <t xml:space="preserve">E1.8 a Slaboprúd  štruktúrovaná kabeláž </t>
  </si>
  <si>
    <t>{284ce800-2c4e-486d-b43e-f91d3ae4816d}</t>
  </si>
  <si>
    <t>E1.8b</t>
  </si>
  <si>
    <t xml:space="preserve">E1.8 b Elektrická požiarna signalizácia </t>
  </si>
  <si>
    <t>{177733ba-7f40-480c-8aac-43b29cabec9d}</t>
  </si>
  <si>
    <t>E1.8c</t>
  </si>
  <si>
    <t xml:space="preserve">E1.8 c Hlasová signalizácia </t>
  </si>
  <si>
    <t>{80fe461e-3e1c-4405-bda2-f4f5043dbf3d}</t>
  </si>
  <si>
    <t>E1.9</t>
  </si>
  <si>
    <t xml:space="preserve">E1.9 Bleskozvod </t>
  </si>
  <si>
    <t>{dc93de27-f9dd-4a3a-b6e6-9b573ec8d9cf}</t>
  </si>
  <si>
    <t>F1KZSfasada</t>
  </si>
  <si>
    <t>KZS 200mm F1 fasada</t>
  </si>
  <si>
    <t>m2</t>
  </si>
  <si>
    <t>1713,416</t>
  </si>
  <si>
    <t>F2sokelXPS200</t>
  </si>
  <si>
    <t>sokel XPS200  F2</t>
  </si>
  <si>
    <t>96,9</t>
  </si>
  <si>
    <t>KRYCÍ LIST ROZPOČTU</t>
  </si>
  <si>
    <t>F3KZSloggie</t>
  </si>
  <si>
    <t xml:space="preserve">F3 KZS loggie </t>
  </si>
  <si>
    <t>6,48</t>
  </si>
  <si>
    <t>lešenie</t>
  </si>
  <si>
    <t>2200</t>
  </si>
  <si>
    <t>Objekt:</t>
  </si>
  <si>
    <t>SO01.1 - SO01.1 BUDOVA SOŠ PZ Bratislava - ZELENÁ ČASŤ PRÁC</t>
  </si>
  <si>
    <t>Časť:</t>
  </si>
  <si>
    <t xml:space="preserve">SO01.1Z - E1.1Z  Časť zateplenie obvodového plášťa  v.č. A13  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</si>
  <si>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</si>
  <si>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</si>
  <si>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</si>
  <si>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</si>
  <si>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</si>
  <si>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</si>
  <si>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</si>
  <si>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</si>
  <si>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94 - LEŠENIE</t>
  </si>
  <si>
    <t xml:space="preserve">    99 - Presun hmôt HSV</t>
  </si>
  <si>
    <t>PSV - Práce a dodávky PSV</t>
  </si>
  <si>
    <t xml:space="preserve">    711 - Izolácie proti vode a vlhkosti</t>
  </si>
  <si>
    <t xml:space="preserve">    781 - Obklady</t>
  </si>
  <si>
    <t xml:space="preserve">    783 - Nátery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</si>
  <si>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</si>
  <si>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</si>
  <si>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</si>
  <si>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</si>
  <si>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</si>
  <si>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</si>
  <si>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</si>
  <si>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</si>
  <si>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</si>
  <si>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</si>
  <si>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</si>
  <si>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</si>
  <si>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</si>
  <si>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</si>
  <si>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</si>
  <si>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</si>
  <si>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</si>
  <si>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M</t>
  </si>
  <si>
    <t>1pozn.</t>
  </si>
  <si>
    <t xml:space="preserve">Pre zateplenie obv. plášťa je navrhnutý certifikovaný zatepľovací systém </t>
  </si>
  <si>
    <t>8</t>
  </si>
  <si>
    <t>4</t>
  </si>
  <si>
    <t>1308279142</t>
  </si>
  <si>
    <t>K</t>
  </si>
  <si>
    <t>622465121</t>
  </si>
  <si>
    <t>Vonkajšia omietka stien mozaiková omietka, strednozrnná hr.2mm - F2  sokel nad terenom</t>
  </si>
  <si>
    <t>1860980691</t>
  </si>
  <si>
    <t>VV</t>
  </si>
  <si>
    <t>" F2  +6,18 hk +6,48  30cm  nad terenom</t>
  </si>
  <si>
    <t xml:space="preserve">"OMIETKA </t>
  </si>
  <si>
    <t xml:space="preserve">  "  marmolitová   zrnitosti - od spevnenej plochy po±0,00                     2 mm               </t>
  </si>
  <si>
    <t xml:space="preserve">"    / farebný odtieň viď. technická správa /   </t>
  </si>
  <si>
    <t>0,3*(57,05+29+58,65+4,5+6+6,3)</t>
  </si>
  <si>
    <t>Súčet</t>
  </si>
  <si>
    <t>3</t>
  </si>
  <si>
    <t>625250558.S</t>
  </si>
  <si>
    <t>KZS  soklovej alebo vodou namáhanej časti XPS hr. 200 mm, tanierove hmoždinky - F2</t>
  </si>
  <si>
    <t>-1213734026</t>
  </si>
  <si>
    <t>" F2  dk -5,88 hk +6,48</t>
  </si>
  <si>
    <t xml:space="preserve">  "  marmolitová stierka strednej zrnitosti - od spevnenej plochy po±0,00                     2 mm               </t>
  </si>
  <si>
    <t xml:space="preserve">"podklad </t>
  </si>
  <si>
    <t xml:space="preserve">       "  penetracia              </t>
  </si>
  <si>
    <t xml:space="preserve">        "  armovacia hmota hr.    5mm</t>
  </si>
  <si>
    <t xml:space="preserve">       "    2 x sklotextilna sietka </t>
  </si>
  <si>
    <t xml:space="preserve">       "    natĺkacie hmoždinky</t>
  </si>
  <si>
    <t xml:space="preserve">      "      tepelná izolácia z extrudovaného polystyrénu kotvená tanierovými hmoždinkam                hr. 200mm</t>
  </si>
  <si>
    <t xml:space="preserve">     "     lepiaca malta         HR.2MM                                                                      </t>
  </si>
  <si>
    <t xml:space="preserve">     "    hydroizolácia na báze asfal.pásov ,od +5,88 po +6,48  60cm </t>
  </si>
  <si>
    <t>0,6*(57,05+29+58,65+4,5+6+6,3)</t>
  </si>
  <si>
    <t>Medzisúčet v.č.A08, A12, A13</t>
  </si>
  <si>
    <t>625250743.S</t>
  </si>
  <si>
    <t>KZS z minerálnej vlny hr. 200 mm, tanierové hmoždinky (napr. Nobasil SMART wall S C1, lam.=0,035w/(m.K) alebo EKVIVALENT  - F1</t>
  </si>
  <si>
    <t>-553289297</t>
  </si>
  <si>
    <t xml:space="preserve">" vr. všetkých líšt techn.postupov </t>
  </si>
  <si>
    <t xml:space="preserve">"  Pre zateplenie obv. plášťa je navrhnutý certifikovaný zatepľovací systém </t>
  </si>
  <si>
    <t xml:space="preserve"> "   F1  dk +6,48 hk 20,75 v. 14,3m</t>
  </si>
  <si>
    <t>14,3*(57,05+29+58,65+4,5+6+6,5)</t>
  </si>
  <si>
    <t xml:space="preserve">" Loggie steny </t>
  </si>
  <si>
    <t>3,5*(1,5+1,5)</t>
  </si>
  <si>
    <t xml:space="preserve">" odskoky </t>
  </si>
  <si>
    <t>2343,81*0,05</t>
  </si>
  <si>
    <t>Medzisúčet</t>
  </si>
  <si>
    <t>" odpočet OTVOROV</t>
  </si>
  <si>
    <t>" Plastové okno  fasada</t>
  </si>
  <si>
    <t>" 3NP,4NP,5NP,6NP</t>
  </si>
  <si>
    <t>-(5,05*1,8)*(5+6+6+6) "   PL1    pozor zloženie   okien   !!!!</t>
  </si>
  <si>
    <t xml:space="preserve">-(1,8*0,6)*(5+6+6+6)  "medzioken. časť </t>
  </si>
  <si>
    <t>-(2,7*1,8)*(2+2+2+2) " PL2</t>
  </si>
  <si>
    <t xml:space="preserve">-(5,1*1,8)*(6+8+8+8) " PL3  pozor zoženie okien !!!!! </t>
  </si>
  <si>
    <t xml:space="preserve">-(1,8*0,6)*(6+8+8+8) "medziok. časť </t>
  </si>
  <si>
    <t>-(4,05*1,8)*(0+1+1+1) "PL4  pozor zleženie okien !!!!!</t>
  </si>
  <si>
    <t xml:space="preserve">-(1,8*0,6) "medzioken.časť </t>
  </si>
  <si>
    <t>-(2,25*1,2)*(2+2+2+2) "PL5</t>
  </si>
  <si>
    <t>-(2,25*1,8)*(4+0+0+0) "PL6</t>
  </si>
  <si>
    <t>-(2,25*1,2)*1 " PL7</t>
  </si>
  <si>
    <t xml:space="preserve">-(0,6*1,2) "  medziok. časť </t>
  </si>
  <si>
    <t>-(2,25*1,8)*1 " PL7  pozor  zloženie okien</t>
  </si>
  <si>
    <t>-(2,25*1,8)*1 " PL8</t>
  </si>
  <si>
    <t xml:space="preserve">-(1,2*0,6)*1 "medziok. časť </t>
  </si>
  <si>
    <t>-(0,6*1,2)*1 " PL8</t>
  </si>
  <si>
    <t>-(2,5*1,8)*(0+1+1+1) " PL9  okno</t>
  </si>
  <si>
    <t>-(1,1*2,75)*(0+1+1+1) " PL9  balk. dvere</t>
  </si>
  <si>
    <t>-(1,8*1,8)*(1+1+1+1) " PL10</t>
  </si>
  <si>
    <t>-(2,075*1,8)*(2+0+0+0) " PL11</t>
  </si>
  <si>
    <t xml:space="preserve">Medzisúčet  v.č.A15,   v.č.A13 pohlady </t>
  </si>
  <si>
    <t>" EXT.hliník vyplne v.č.A18</t>
  </si>
  <si>
    <t>-(4*2,85)*3  "Al3</t>
  </si>
  <si>
    <t>-(4*1,82)*1 "  Al4</t>
  </si>
  <si>
    <t>-(3,2*2,75) " Al6</t>
  </si>
  <si>
    <t xml:space="preserve">Medzisúčet  v.č.A18, v.č.A13 pohlady </t>
  </si>
  <si>
    <t>5</t>
  </si>
  <si>
    <t>625250733.S</t>
  </si>
  <si>
    <t xml:space="preserve">KZS z minerálnej vlny hr. 50 mm, zatĺkacie kotvy - F3  loggie  čela </t>
  </si>
  <si>
    <t>1845694991</t>
  </si>
  <si>
    <t>" F3 vys. dolen časti loggi   vid rez A-A</t>
  </si>
  <si>
    <t>0,45*3,6  " 3NP vstup</t>
  </si>
  <si>
    <t>0,45*3,6  " 4NP loggie</t>
  </si>
  <si>
    <t xml:space="preserve">0,45*3,6  " 5NP loggie </t>
  </si>
  <si>
    <t>0,45*3,6  "6NP loggie</t>
  </si>
  <si>
    <t>625250556.S</t>
  </si>
  <si>
    <t xml:space="preserve">KZS soklovej alebo vodou namáhanej časti hr. 180 mm, skrutkovacie kotvy-sokel loggie  - F4 sokel loggie </t>
  </si>
  <si>
    <t>-786328526</t>
  </si>
  <si>
    <t>" F4</t>
  </si>
  <si>
    <t xml:space="preserve">" soklík v styku loggie - dlažby  a obvod murovanej steny objektu </t>
  </si>
  <si>
    <t>"  mrazuvzdorné dlaždice GRESS ako balkónová dlažba  v= 150 mm</t>
  </si>
  <si>
    <t xml:space="preserve"> "  v styku s dlažbou trvalo pružný mrazuvzdorný  tmel                        </t>
  </si>
  <si>
    <t xml:space="preserve">"   lepiaca malta pružná a mrazuvzdorná  hr.2mm                                                   </t>
  </si>
  <si>
    <t xml:space="preserve">  "    armovacia malta a armovacia mriežka   2mm                                                 </t>
  </si>
  <si>
    <t xml:space="preserve">"KZS  sokel loggie </t>
  </si>
  <si>
    <t xml:space="preserve">"    extrudovaný polystyrén hr.180mm  v= 100 mm + lep malta  na kov   </t>
  </si>
  <si>
    <t>"  v cene / rohový kovový profil s vyvedením na stenu 100 mm</t>
  </si>
  <si>
    <t xml:space="preserve"> "   a  pod hydroiz. stierku dlažby 100 mm a  prepojenie páskou /</t>
  </si>
  <si>
    <t>0,15*(1,6+3,6+10,6)</t>
  </si>
  <si>
    <t>F4KZSsokelloggie</t>
  </si>
  <si>
    <t>7</t>
  </si>
  <si>
    <t>625250511</t>
  </si>
  <si>
    <t>Systém  - hydroizolačná stierka napr.PCI Seccoral 1K alebo EKVIVALENT  - F4</t>
  </si>
  <si>
    <t>221077135</t>
  </si>
  <si>
    <t>622461033.S</t>
  </si>
  <si>
    <t>Vonkajšia omietka stien pastovitá silikátová roztieraná, hr. 2 mm - ozn.1 biela, ozn.2 zelená 6011</t>
  </si>
  <si>
    <t>-1155188312</t>
  </si>
  <si>
    <t>9</t>
  </si>
  <si>
    <t>625251440</t>
  </si>
  <si>
    <t>KZS   hr. 200 mm (EPS- napr. PERIMETER alebo EKVIVALENT ), skrutkovacie kotvy- F7  vstup /pod KO</t>
  </si>
  <si>
    <t>1285049184</t>
  </si>
  <si>
    <t>" F7</t>
  </si>
  <si>
    <t xml:space="preserve">"  na existujúce železobetónové steny,siporex. a tehlové priečky  </t>
  </si>
  <si>
    <t xml:space="preserve">"      po odstránení  omietky   </t>
  </si>
  <si>
    <t xml:space="preserve">   "/  obklad pri vstupe/</t>
  </si>
  <si>
    <t xml:space="preserve">   "  odstránené obkladov a omietok / viď. búracie práce /</t>
  </si>
  <si>
    <t xml:space="preserve">"KZS  pod oblad </t>
  </si>
  <si>
    <t xml:space="preserve"> "  tepelná izolácia + tanier. hmoždinky    hr.200mm </t>
  </si>
  <si>
    <t xml:space="preserve">        "   2xarmovacia malta a armovacia mriežka                                                                hr. 3mm</t>
  </si>
  <si>
    <t xml:space="preserve">    "    lepiaci tmel 3mm</t>
  </si>
  <si>
    <t xml:space="preserve"> " KERAMICKÝ FASADNY OBKLAD </t>
  </si>
  <si>
    <t xml:space="preserve"> "    keramický obklad mozaika 400/200 /7 v=2950mm,  7mm </t>
  </si>
  <si>
    <t xml:space="preserve">  "     farba svetlo šedá</t>
  </si>
  <si>
    <t xml:space="preserve"> "     cementova skarovacia hmota </t>
  </si>
  <si>
    <t>" steny bočné</t>
  </si>
  <si>
    <t>1,9*2,77</t>
  </si>
  <si>
    <t xml:space="preserve">"podhlad </t>
  </si>
  <si>
    <t>1,9*1,85</t>
  </si>
  <si>
    <t>KZSF7200perimeter</t>
  </si>
  <si>
    <t>Ostatné konštrukcie a práce-búranie</t>
  </si>
  <si>
    <t>10</t>
  </si>
  <si>
    <t>953945319.S</t>
  </si>
  <si>
    <t>Hliníkový soklový profil šírky 203 mm zakladací</t>
  </si>
  <si>
    <t>m</t>
  </si>
  <si>
    <t>1148506182</t>
  </si>
  <si>
    <t>(57,05+29+58,65+4,5+6+6,3)</t>
  </si>
  <si>
    <t>11</t>
  </si>
  <si>
    <t>953945351.S</t>
  </si>
  <si>
    <t>Hliníkový rohový ochranný profil s integrovanou mriežkou</t>
  </si>
  <si>
    <t>308656113</t>
  </si>
  <si>
    <t>15*4</t>
  </si>
  <si>
    <t>15*6</t>
  </si>
  <si>
    <t>14</t>
  </si>
  <si>
    <t>953995406.S</t>
  </si>
  <si>
    <t xml:space="preserve">Okenný a dverový začisťovací profil  /vid detail PARAPETU </t>
  </si>
  <si>
    <t>969310366</t>
  </si>
  <si>
    <t>1310</t>
  </si>
  <si>
    <t>12</t>
  </si>
  <si>
    <t>953993012.S</t>
  </si>
  <si>
    <t>Montáž hniezdnej búdky na budovy pre vtáctvo z polystyrénu so 4 a viac komorami</t>
  </si>
  <si>
    <t>ks</t>
  </si>
  <si>
    <t>-595996876</t>
  </si>
  <si>
    <t xml:space="preserve">20  " ozn.10 hniezdna búdka  6 komorová </t>
  </si>
  <si>
    <t>"  Umiestnená v zateplení  1000x300x160  20ks</t>
  </si>
  <si>
    <t>Súčet v.č.A13</t>
  </si>
  <si>
    <t>13</t>
  </si>
  <si>
    <t>283810004120.S</t>
  </si>
  <si>
    <t>Hniezdna búdka pre vtáky štvorkomorová  šxvxhr 600x300x160 mm alt.drevobeton</t>
  </si>
  <si>
    <t>374889812</t>
  </si>
  <si>
    <t>94</t>
  </si>
  <si>
    <t>LEŠENIE</t>
  </si>
  <si>
    <t>15</t>
  </si>
  <si>
    <t>941941042.S</t>
  </si>
  <si>
    <t>Montáž lešenia ľahkého pracovného radového s podlahami šírky nad 1,00 do 1,20 m, výšky nad 10 do 30 m</t>
  </si>
  <si>
    <t>-670360027</t>
  </si>
  <si>
    <t xml:space="preserve">Súčet </t>
  </si>
  <si>
    <t>16</t>
  </si>
  <si>
    <t>941941292.S</t>
  </si>
  <si>
    <t>Príplatok za prvý a každý ďalší i začatý mesiac použitia lešenia ľahkého pracovného radového s podlahami šírky nad 1,00 do 1,20 m, v. nad 10 do 30 m</t>
  </si>
  <si>
    <t>-985820721</t>
  </si>
  <si>
    <t xml:space="preserve">"prenajom lešenia  3mesiace </t>
  </si>
  <si>
    <t>lešenie*3</t>
  </si>
  <si>
    <t>17</t>
  </si>
  <si>
    <t>941941842.S</t>
  </si>
  <si>
    <t>Demontáž lešenia ľahkého pracovného radového s podlahami šírky nad 1,00 do 1,20 m, výšky nad 10 do 30 m</t>
  </si>
  <si>
    <t>1777922803</t>
  </si>
  <si>
    <t>18</t>
  </si>
  <si>
    <t>944944103.S</t>
  </si>
  <si>
    <t>Ochranná sieť na boku lešenia</t>
  </si>
  <si>
    <t>-816003679</t>
  </si>
  <si>
    <t>19</t>
  </si>
  <si>
    <t>944944803.S</t>
  </si>
  <si>
    <t>Demontáž ochrannej siete na boku lešenia</t>
  </si>
  <si>
    <t>-115906626</t>
  </si>
  <si>
    <t>99</t>
  </si>
  <si>
    <t>Presun hmôt HSV</t>
  </si>
  <si>
    <t>999281111.S</t>
  </si>
  <si>
    <t>Presun hmôt pre opravy a údržbu objektov vrátane vonkajších plášťov výšky do 25 m</t>
  </si>
  <si>
    <t>t</t>
  </si>
  <si>
    <t>-1622665651</t>
  </si>
  <si>
    <t>PSV</t>
  </si>
  <si>
    <t>Práce a dodávky PSV</t>
  </si>
  <si>
    <t>711</t>
  </si>
  <si>
    <t>Izolácie proti vode a vlhkosti</t>
  </si>
  <si>
    <t>21</t>
  </si>
  <si>
    <t>711112011.S</t>
  </si>
  <si>
    <t>Zhotovenie  izolácie proti zemnej vlhkosti zvislá asfaltovou suspenziou za studena</t>
  </si>
  <si>
    <t>-993267818</t>
  </si>
  <si>
    <t>22</t>
  </si>
  <si>
    <t>111630002300.S</t>
  </si>
  <si>
    <t>Suspenzia asfaltová</t>
  </si>
  <si>
    <t>32</t>
  </si>
  <si>
    <t>1236616702</t>
  </si>
  <si>
    <t>96,9*0,0011 'Prepočítané koeficientom množstva</t>
  </si>
  <si>
    <t>23</t>
  </si>
  <si>
    <t>711142559.S</t>
  </si>
  <si>
    <t>Zhotovenie  izolácie proti zemnej vlhkosti a tlakovej vode zvislá NAIP pritavením- F2</t>
  </si>
  <si>
    <t>-1844108337</t>
  </si>
  <si>
    <t>24</t>
  </si>
  <si>
    <t>628310001000.S</t>
  </si>
  <si>
    <t>Pás asfaltový s posypom hr. 3,5 mm vystužený sklenenou rohožou</t>
  </si>
  <si>
    <t>-1926897265</t>
  </si>
  <si>
    <t>96,9*1,2 'Prepočítané koeficientom množstva</t>
  </si>
  <si>
    <t>25</t>
  </si>
  <si>
    <t>998711103.S</t>
  </si>
  <si>
    <t>Presun hmôt pre izoláciu proti vode v objektoch výšky nad 12 do 60 m</t>
  </si>
  <si>
    <t>1419354106</t>
  </si>
  <si>
    <t>26</t>
  </si>
  <si>
    <t>998711192.S</t>
  </si>
  <si>
    <t>Izolácia proti vode, prípl.za presun nad vymedz. najväčšiu dopravnú vzdialenosť do 100 m</t>
  </si>
  <si>
    <t>-603105327</t>
  </si>
  <si>
    <t>781</t>
  </si>
  <si>
    <t>Obklady</t>
  </si>
  <si>
    <t>27</t>
  </si>
  <si>
    <t>781785131.S</t>
  </si>
  <si>
    <t>Montáž obkladov vonkajších stien z mozaiky s oblými alebo vykrojenými hranami do tmelu v obmedzenom priestore, vr. škarovania + rohových lišt - F7</t>
  </si>
  <si>
    <t>1932065079</t>
  </si>
  <si>
    <t>28</t>
  </si>
  <si>
    <t>5976200X</t>
  </si>
  <si>
    <t xml:space="preserve">Mozaika keramická  400x/200mm hr.7mm  EXT.  farba šedá </t>
  </si>
  <si>
    <t>-503786664</t>
  </si>
  <si>
    <t>14,041*1,1 'Prepočítané koeficientom množstva</t>
  </si>
  <si>
    <t>29</t>
  </si>
  <si>
    <t>998781103.S</t>
  </si>
  <si>
    <t>Presun hmôt pre obklady keramické v objektoch výšky nad 12 do 24 m</t>
  </si>
  <si>
    <t>-924373036</t>
  </si>
  <si>
    <t>30</t>
  </si>
  <si>
    <t>998781192.S</t>
  </si>
  <si>
    <t>Obklady keramické, prípl.za presun nad vymedz. najväčšiu dopr. vzdial. do 100 m</t>
  </si>
  <si>
    <t>-1991234007</t>
  </si>
  <si>
    <t>783</t>
  </si>
  <si>
    <t>Nátery</t>
  </si>
  <si>
    <t>31</t>
  </si>
  <si>
    <t>783142105.S</t>
  </si>
  <si>
    <t>Nátery oceľ.konštr. vinylové polystyrénové - 210μm - F5  zabradlia jestv.konštr. Loggie</t>
  </si>
  <si>
    <t>-2084757954</t>
  </si>
  <si>
    <t xml:space="preserve">"pôv. konštrukcia loggi zabradlia </t>
  </si>
  <si>
    <t>1,5*3,6*2</t>
  </si>
  <si>
    <t>S1Astrecha</t>
  </si>
  <si>
    <t>S1A strecha v.č.A11</t>
  </si>
  <si>
    <t>481,555</t>
  </si>
  <si>
    <t>S1Atepizol</t>
  </si>
  <si>
    <t>tepelná izolácia S1A</t>
  </si>
  <si>
    <t>352,8</t>
  </si>
  <si>
    <t>S1Bstrecha</t>
  </si>
  <si>
    <t xml:space="preserve">S1B strecha </t>
  </si>
  <si>
    <t>886,67</t>
  </si>
  <si>
    <t>S1Btepizol</t>
  </si>
  <si>
    <t xml:space="preserve">S1B tepelná izolácia </t>
  </si>
  <si>
    <t>696</t>
  </si>
  <si>
    <t xml:space="preserve">SO01.2Z - E1.2Z  Časť  zateplenie strešného  plášťa  v.č.A11 </t>
  </si>
  <si>
    <t xml:space="preserve">    4 - Vodorovné konštrukcie</t>
  </si>
  <si>
    <t xml:space="preserve">    712 - Izolácie striech, povlakové krytiny</t>
  </si>
  <si>
    <t xml:space="preserve">    712.1 - Izolácie striech, povlakové krytiny- S1A,S1B</t>
  </si>
  <si>
    <t xml:space="preserve">    713 - Izolácie tepelné</t>
  </si>
  <si>
    <t xml:space="preserve">    721 - Zdravotechnika - vnútorná kanalizácia</t>
  </si>
  <si>
    <t xml:space="preserve">    764 - Konštrukcie klampiarske</t>
  </si>
  <si>
    <t xml:space="preserve">    767 - Konštrukcie doplnkové kovové</t>
  </si>
  <si>
    <t>Vodorovné konštrukcie</t>
  </si>
  <si>
    <t>631345861.S</t>
  </si>
  <si>
    <t>Mazanina z betónu ľahkého konštrukčného (m2) perlitového hr. 60 mm- vyrovnanie po buracích prácach v spade</t>
  </si>
  <si>
    <t>-691840522</t>
  </si>
  <si>
    <t>" S1A</t>
  </si>
  <si>
    <t xml:space="preserve"> " spadový beton 60mm  - vyspravenie vyrovanie žb panelov  po buracícch prácach</t>
  </si>
  <si>
    <t xml:space="preserve">352,8  "plochapo atiku </t>
  </si>
  <si>
    <t>" S1B</t>
  </si>
  <si>
    <t>696,0  "plocha po atiku</t>
  </si>
  <si>
    <t>Súčet  v.č.A11</t>
  </si>
  <si>
    <t>63220R1</t>
  </si>
  <si>
    <t>Montáž  betonový blok  na plochých strechách</t>
  </si>
  <si>
    <t>359512364</t>
  </si>
  <si>
    <t xml:space="preserve">4*0,5*0,25  " hr.80mm  na gumovej podložke </t>
  </si>
  <si>
    <t xml:space="preserve">8*0,5*0,25  " hr80mm  na gum podložke </t>
  </si>
  <si>
    <t>Medzisúčet  S1A</t>
  </si>
  <si>
    <t>592460023</t>
  </si>
  <si>
    <t>Platňa betónová  rozmer 500x250x80 mm, farebná</t>
  </si>
  <si>
    <t>-1480914861</t>
  </si>
  <si>
    <t xml:space="preserve">4*0,5*0,25 " hr.80mm  na gumovej podložke </t>
  </si>
  <si>
    <t>998012023.S</t>
  </si>
  <si>
    <t>Presun hmôt pre budovy (801, 803, 812), zvislá konštr. monolit. betónová výšky do 24 m</t>
  </si>
  <si>
    <t>-1888181319</t>
  </si>
  <si>
    <t>712</t>
  </si>
  <si>
    <t>Izolácie striech, povlakové krytiny</t>
  </si>
  <si>
    <t>712973245.S</t>
  </si>
  <si>
    <t>Zhotovenie flekov v rohoch na povlakovej krytine z PVC-P fólie D+M</t>
  </si>
  <si>
    <t>-744381398</t>
  </si>
  <si>
    <t>4+4</t>
  </si>
  <si>
    <t>712973895.S</t>
  </si>
  <si>
    <t>Detaily k termoplastom všeobecne, oplechovanie okraja odkvapovou lištou z hrubopolpast. plechu RŠ 330 mm</t>
  </si>
  <si>
    <t>-797273012</t>
  </si>
  <si>
    <t xml:space="preserve">" atika osb dosky kotvená  </t>
  </si>
  <si>
    <t>" S1A  +20,75</t>
  </si>
  <si>
    <t xml:space="preserve">" vodorovná atika  </t>
  </si>
  <si>
    <t>(6,6+3,6+4,9+16,8+18,8+15,6)</t>
  </si>
  <si>
    <t>1,2</t>
  </si>
  <si>
    <t>5,2</t>
  </si>
  <si>
    <t>(1,1+1,1+0,8+0,8)  " vylez</t>
  </si>
  <si>
    <t>Medzisúčet v.č. A11    S1A</t>
  </si>
  <si>
    <t>" S1B  +20,75</t>
  </si>
  <si>
    <t>(18,2+35,7+10+41,1)</t>
  </si>
  <si>
    <t>(5,2+8,2)</t>
  </si>
  <si>
    <t>Medzisúčet v.č.A11 S1B</t>
  </si>
  <si>
    <t>311690001000.S</t>
  </si>
  <si>
    <t>Rozperný nit 6x30 mm do betónu, hliníkový</t>
  </si>
  <si>
    <t>-12393366</t>
  </si>
  <si>
    <t>712991050.S405</t>
  </si>
  <si>
    <t>Montáž podkladnej konštrukcie z napr. OSB dosiek na atike šírky 621 - 800 mm pod klampiarske konštrukcie</t>
  </si>
  <si>
    <t>371178095</t>
  </si>
  <si>
    <t>1027212244</t>
  </si>
  <si>
    <t>607260000400.S</t>
  </si>
  <si>
    <t>Doska OSB nebrúsená hr. 22 mm -atika</t>
  </si>
  <si>
    <t>-1640166496</t>
  </si>
  <si>
    <t>998712103.S</t>
  </si>
  <si>
    <t>Presun hmôt pre izoláciu povlakovej krytiny v objektoch výšky nad 12 do 24 m</t>
  </si>
  <si>
    <t>1593486558</t>
  </si>
  <si>
    <t>998712192.S</t>
  </si>
  <si>
    <t>Izolácia z povlak.krytín, prípl.za presun nad vymedz. najväčšiu dopravnú vzdialenosť do 100 m</t>
  </si>
  <si>
    <t>-820575834</t>
  </si>
  <si>
    <t>712.1</t>
  </si>
  <si>
    <t>Izolácie striech, povlakové krytiny- S1A,S1B</t>
  </si>
  <si>
    <t>632200100R2</t>
  </si>
  <si>
    <t>Montáž dlažby 600x600 mm kladená na sucho na rektifikačné terče výšky na plochých strechách</t>
  </si>
  <si>
    <t>-698466276</t>
  </si>
  <si>
    <t xml:space="preserve">" našlapná vrstva </t>
  </si>
  <si>
    <t>" EXT.kamenáá dlažba  hr.30mm dlažba uložená na rekt.ext.</t>
  </si>
  <si>
    <t xml:space="preserve">" výškovo nastaviteľné teleskopické  terče+pryžová  podložka 3mm </t>
  </si>
  <si>
    <t>" ref. teleskopické terče PED all CLASSISIQ</t>
  </si>
  <si>
    <t xml:space="preserve">0,5*(2,5+2,5+1,5+1,5)" vylez </t>
  </si>
  <si>
    <t>2838100015X1</t>
  </si>
  <si>
    <t>Terč rektifikačný na inštaláciu dlažieb teleskopický  napr.PED all CLASSIQ   153-103mm alebo EKVIVALENT</t>
  </si>
  <si>
    <t>1255385745</t>
  </si>
  <si>
    <t>4*8</t>
  </si>
  <si>
    <t>583S403</t>
  </si>
  <si>
    <t>Kamenná dlažba  ext. /podla výb.arch. hrúbka 40 mm+ pryžová podložka</t>
  </si>
  <si>
    <t>-625225296</t>
  </si>
  <si>
    <t xml:space="preserve">0,5*(2,5+2,5+1,5+1,5)    " vylez </t>
  </si>
  <si>
    <t>712311101.S</t>
  </si>
  <si>
    <t>Zhotovenie povlakovej krytiny striech plochých do 10° za studena náterom penetračným</t>
  </si>
  <si>
    <t>-739562680</t>
  </si>
  <si>
    <t xml:space="preserve">"penetračný náter </t>
  </si>
  <si>
    <t>" parozábrana  /ref Ocopal Foalbit  Al S40</t>
  </si>
  <si>
    <t>" Plocha po atiku</t>
  </si>
  <si>
    <t xml:space="preserve">" zvislá atika   </t>
  </si>
  <si>
    <t>0,5*(4,75+4,5+16,1+18,1+20,85+13,75)</t>
  </si>
  <si>
    <t xml:space="preserve">0,5*(1,4+1,4+0,8+0,8)  " výlez </t>
  </si>
  <si>
    <t>696,00</t>
  </si>
  <si>
    <t>0,5*(18,2+35,7+8,2+5,2+10+41,1)</t>
  </si>
  <si>
    <t>111630002800</t>
  </si>
  <si>
    <t xml:space="preserve">Penetračný náter </t>
  </si>
  <si>
    <t>l</t>
  </si>
  <si>
    <t>-1654673122</t>
  </si>
  <si>
    <t>1149,225*0,25 'Prepočítané koeficientom množstva</t>
  </si>
  <si>
    <t>712341559.S</t>
  </si>
  <si>
    <t>Zhotovenie povlak. krytiny striech plochých do 10° pásmi pritav. NAIP na celej ploche, oxidované pásy</t>
  </si>
  <si>
    <t>1201281071</t>
  </si>
  <si>
    <t>628310001200</t>
  </si>
  <si>
    <t xml:space="preserve">Pás asfaltový napr.FOALBIT AL S 40 alebo EKVIVALENT  pre spodné vrstvy hydroizolačných systémov (parotesná zábrana a protiradónová izolácia)- PAROZABRANA </t>
  </si>
  <si>
    <t>-1780679505</t>
  </si>
  <si>
    <t>1149,225*1,15 'Prepočítané koeficientom množstva</t>
  </si>
  <si>
    <t>712370030.S</t>
  </si>
  <si>
    <t>Zhotovenie povlakovej krytiny striech plochých do 10° PVC-P fóliou prikotvením s lepením spoju- S1A, S1B v.č.A11</t>
  </si>
  <si>
    <t>-830546349</t>
  </si>
  <si>
    <t xml:space="preserve">" skladba strechy </t>
  </si>
  <si>
    <t xml:space="preserve">" "Foliový hydroizolačný systém /ref. FATRAFOL 810 hr.1,5mm </t>
  </si>
  <si>
    <t>" netkaná geotextília 300g/m2  3mm  difúzne otvorena</t>
  </si>
  <si>
    <t xml:space="preserve">" spádové dosky  ref. Isover  EPS 150S hr.50-200mm </t>
  </si>
  <si>
    <t xml:space="preserve">" tep. izolácia 1x150mm   napr.Isover  EPS 150  </t>
  </si>
  <si>
    <t>" geotextília 600g/m2  6mm</t>
  </si>
  <si>
    <t xml:space="preserve">"parozábrana  FOALBIT Al S40 4mm  +penetračný náter </t>
  </si>
  <si>
    <t xml:space="preserve">"podklad žb doska </t>
  </si>
  <si>
    <t xml:space="preserve">" v.č.A14  S1  vid poznámky zapracovať do ceny </t>
  </si>
  <si>
    <t>1*(4,75+4,5+16,1+18,1+20,85+13,75)</t>
  </si>
  <si>
    <t xml:space="preserve">1*(1,4+1,4+0,8+0,8)  " výlez </t>
  </si>
  <si>
    <t>0,65*(6,6+3,6+4,9+16,8+18,8+15,6)</t>
  </si>
  <si>
    <t>0,9*1,2</t>
  </si>
  <si>
    <t>0,3*5,2</t>
  </si>
  <si>
    <t>0,15*(1,1+1,1+0,8+0,8)  " vylez</t>
  </si>
  <si>
    <t>1*(18,2+35,7+8,2+5,2+10+41,1)</t>
  </si>
  <si>
    <t>0,65*(18,2+35,7+10+41,1)</t>
  </si>
  <si>
    <t>0,3*(5,2+8,2)</t>
  </si>
  <si>
    <t>283220002000</t>
  </si>
  <si>
    <t xml:space="preserve">Hydroizolačná fólia PVC-P napr.FATRAFOL 810, hr. 1,5 mm alebo EKVAVILENT  , š. 1,3 m, izolácia plochých striech, </t>
  </si>
  <si>
    <t>-265767497</t>
  </si>
  <si>
    <t>S1Astrecha*1,15</t>
  </si>
  <si>
    <t>S1Bstrecha*1,15</t>
  </si>
  <si>
    <t>6,541</t>
  </si>
  <si>
    <t>311970001500.S</t>
  </si>
  <si>
    <t>Vrut do dĺžky 150 mm na upevnenie do kombi dosiek</t>
  </si>
  <si>
    <t>1739761878</t>
  </si>
  <si>
    <t>4300</t>
  </si>
  <si>
    <t>712990040.S</t>
  </si>
  <si>
    <t>Položenie geotextílie vodorovne alebo zvislo na strechy ploché do 10°</t>
  </si>
  <si>
    <t>1284335692</t>
  </si>
  <si>
    <t>693110005555.S</t>
  </si>
  <si>
    <t>Geotextília polyesterová netkaná 300 g/m2 difuzne otvorena</t>
  </si>
  <si>
    <t>-1079334087</t>
  </si>
  <si>
    <t>1368,225*1,15 'Prepočítané koeficientom množstva</t>
  </si>
  <si>
    <t>712973232.S</t>
  </si>
  <si>
    <t>Detaily k PVC-P fóliam zaizolovanie kruhového prestupu 101 – 250 mm -VH110</t>
  </si>
  <si>
    <t>-521100310</t>
  </si>
  <si>
    <t>" VH110  VZT lemovanie  potrubia DN140</t>
  </si>
  <si>
    <t>Medzisúčet S1A</t>
  </si>
  <si>
    <t>Medzisúčet  S1B</t>
  </si>
  <si>
    <t>283220001300</t>
  </si>
  <si>
    <t>Hydroizolačná fólia PVC-P napr.FATRAFOL 804, hr. 2 mm,alebo EKVAVILENT  š. 1,2 m,  strešných detailov</t>
  </si>
  <si>
    <t>-1226256273</t>
  </si>
  <si>
    <t>18*0,4 'Prepočítané koeficientom množstva</t>
  </si>
  <si>
    <t>712973231.S</t>
  </si>
  <si>
    <t>Detaily k PVC-P fóliam zaizolovanie kruhového prestupu 51 – 100 mm</t>
  </si>
  <si>
    <t>704461295</t>
  </si>
  <si>
    <t xml:space="preserve">3  " VH 75 </t>
  </si>
  <si>
    <t>Medzisúčet S1B</t>
  </si>
  <si>
    <t>Súčet v.č.A11</t>
  </si>
  <si>
    <t>1770883612</t>
  </si>
  <si>
    <t>3*0,115 'Prepočítané koeficientom množstva</t>
  </si>
  <si>
    <t>712973220.S</t>
  </si>
  <si>
    <t>Detaily k PVC-P fóliam osadenie hotovej strešnej vpuste</t>
  </si>
  <si>
    <t>-1823472898</t>
  </si>
  <si>
    <t xml:space="preserve">" Zvislý vyhrievaný strešný vpust s integrovanou  PVC manžetou  DN70 ref. TOPWET TWE 75 PVC S </t>
  </si>
  <si>
    <t>2   " S1A</t>
  </si>
  <si>
    <t>2   " S1B</t>
  </si>
  <si>
    <t>2810310180</t>
  </si>
  <si>
    <t xml:space="preserve">Vyhrievaný vodorovný strešný vtok napr. TWE 75 BIT V s integrovanou bituménovou manžetou alebo EKVAVILENT </t>
  </si>
  <si>
    <t>1921362040</t>
  </si>
  <si>
    <t>2 +4</t>
  </si>
  <si>
    <t>2124601165</t>
  </si>
  <si>
    <t>2*4</t>
  </si>
  <si>
    <t>4*4</t>
  </si>
  <si>
    <t>712990200.S</t>
  </si>
  <si>
    <t xml:space="preserve">Montáž strešného držiaka bleskozvodu, vrátane zaizolovania  vid časť E1.4 bleskovod </t>
  </si>
  <si>
    <t>-589229058</t>
  </si>
  <si>
    <t>10+20</t>
  </si>
  <si>
    <t>33</t>
  </si>
  <si>
    <t>28322000130x.S</t>
  </si>
  <si>
    <t>Hydroizolačná fólia PVC-P, hr. 2 mm izolácia strešných detailov</t>
  </si>
  <si>
    <t>1663562244</t>
  </si>
  <si>
    <t>34</t>
  </si>
  <si>
    <t>354410067100.S</t>
  </si>
  <si>
    <t>Držiak strešný bleskozvodu PV21</t>
  </si>
  <si>
    <t>1216376959</t>
  </si>
  <si>
    <t>35</t>
  </si>
  <si>
    <t>712997002.S</t>
  </si>
  <si>
    <t xml:space="preserve">Montáž atiky vodorovná časť v spade   z expandovaného polystyrénu  -S1A,S1B </t>
  </si>
  <si>
    <t>-472790894</t>
  </si>
  <si>
    <t xml:space="preserve">" atika </t>
  </si>
  <si>
    <t xml:space="preserve">" OSB doska </t>
  </si>
  <si>
    <t xml:space="preserve">" XPS hr.50mm </t>
  </si>
  <si>
    <t xml:space="preserve">"pozn. zvislá    atika hr.50mm XPS v odd. 713  tepelne izolácie !!!!  </t>
  </si>
  <si>
    <t xml:space="preserve">Medzisúčet  S1B </t>
  </si>
  <si>
    <t>36</t>
  </si>
  <si>
    <t>28315149</t>
  </si>
  <si>
    <t xml:space="preserve">POLYSTYREN  napr.AUSTROTHERM XPS TOP 30 SF 50 mm alebo EKVIVALENT </t>
  </si>
  <si>
    <t>221012990</t>
  </si>
  <si>
    <t>118,575*1,02</t>
  </si>
  <si>
    <t>0,053</t>
  </si>
  <si>
    <t>37</t>
  </si>
  <si>
    <t>251441359</t>
  </si>
  <si>
    <t>38</t>
  </si>
  <si>
    <t>1119151308</t>
  </si>
  <si>
    <t>713</t>
  </si>
  <si>
    <t>Izolácie tepelné</t>
  </si>
  <si>
    <t>39</t>
  </si>
  <si>
    <t>713142151.S</t>
  </si>
  <si>
    <t>Montáž tepelnej izolácie striech plochých do 10° polystyrénom, jednovrstvová kladenými voľne - S1A,S1B</t>
  </si>
  <si>
    <t>1811036784</t>
  </si>
  <si>
    <t>" S1A  , S1B</t>
  </si>
  <si>
    <t>40</t>
  </si>
  <si>
    <t>283720009300.S</t>
  </si>
  <si>
    <t>Doska EPS hr. 160 mm, pevnosť v tlaku 150 kPa, na zateplenie podláh a plochých striech</t>
  </si>
  <si>
    <t>327010003</t>
  </si>
  <si>
    <t>S1Atepizol*1,02</t>
  </si>
  <si>
    <t>S1Btepizol*1,02</t>
  </si>
  <si>
    <t>0,224</t>
  </si>
  <si>
    <t>41</t>
  </si>
  <si>
    <t>713142160.S401</t>
  </si>
  <si>
    <t xml:space="preserve">Montáž tepelnej izolácie striech plochých do 10° spádovými doskami z polystyrénu v jednej vrstve -S1A,S1B  </t>
  </si>
  <si>
    <t>1961040718</t>
  </si>
  <si>
    <t xml:space="preserve">" spádové dosky 50-200mm  sklon strechy 1%  </t>
  </si>
  <si>
    <t>42</t>
  </si>
  <si>
    <t>2837653502</t>
  </si>
  <si>
    <t>EPS spádová doska spádový EPS  polystyrén 150S</t>
  </si>
  <si>
    <t>m3</t>
  </si>
  <si>
    <t>684334703</t>
  </si>
  <si>
    <t>S1Atepizol*(0,05+0,2)/2*1,02</t>
  </si>
  <si>
    <t>S1Btepizol*(0,0+0,2)/2*1,02</t>
  </si>
  <si>
    <t>0,026</t>
  </si>
  <si>
    <t>43</t>
  </si>
  <si>
    <t>713144080.S407</t>
  </si>
  <si>
    <t>Montáž tepelnej izolácie na atiku z XPS do lepidla - zvislá časť  - F6, F8</t>
  </si>
  <si>
    <t>939704990</t>
  </si>
  <si>
    <t>" zvislá atika   vn</t>
  </si>
  <si>
    <t>1*(4,75+4,5+16,1+18,1+20,85+13,75)  " F6</t>
  </si>
  <si>
    <t>0,4*(1,4+1,4+0,8+0,8)  " výlez  F8</t>
  </si>
  <si>
    <t xml:space="preserve">" zvislá atika   vn </t>
  </si>
  <si>
    <t>1*(18,2+35,7+8,2+5,2+10+41,1)  " F6</t>
  </si>
  <si>
    <t>44</t>
  </si>
  <si>
    <t>1297898716</t>
  </si>
  <si>
    <t>200,85*1,02</t>
  </si>
  <si>
    <t>45</t>
  </si>
  <si>
    <t>28315156</t>
  </si>
  <si>
    <t xml:space="preserve">POLYSTYREN napr.AUSTROTHERM XPS TOP 30 SF 160 mm alebo EKVIVALENT  - výlez </t>
  </si>
  <si>
    <t>148524381</t>
  </si>
  <si>
    <t xml:space="preserve">0,4*(1,4+1,4+0,8+0,8)  " výlez </t>
  </si>
  <si>
    <t>46</t>
  </si>
  <si>
    <t>998713103.S</t>
  </si>
  <si>
    <t>Presun hmôt pre izolácie tepelné v objektoch výšky nad 12 m do 24 m</t>
  </si>
  <si>
    <t>1557773593</t>
  </si>
  <si>
    <t>47</t>
  </si>
  <si>
    <t>998713192.S</t>
  </si>
  <si>
    <t>Izolácie tepelné, prípl.za presun nad vymedz. najväčšiu dopravnú vzdial. do 100 m</t>
  </si>
  <si>
    <t>-1307050585</t>
  </si>
  <si>
    <t>721</t>
  </si>
  <si>
    <t>Zdravotechnika - vnútorná kanalizácia</t>
  </si>
  <si>
    <t>48</t>
  </si>
  <si>
    <t>721274102.S</t>
  </si>
  <si>
    <t>Ventilačná hlavica strešná plastová DN 75</t>
  </si>
  <si>
    <t>-1273523524</t>
  </si>
  <si>
    <t>49</t>
  </si>
  <si>
    <t>2810311810</t>
  </si>
  <si>
    <t>Odvetranie kanalizácie s napoj. na potrubie napr.TWOP 75 PVC s integrovanou PVC manžetou -VH75 alebo EKVIVALENT</t>
  </si>
  <si>
    <t>-1761172764</t>
  </si>
  <si>
    <t>50</t>
  </si>
  <si>
    <t>72127411R1</t>
  </si>
  <si>
    <t xml:space="preserve">Montáž  iných typov DN 140 vr. tep. izolácie  VZT  </t>
  </si>
  <si>
    <t>-1773080004</t>
  </si>
  <si>
    <t>" VH110  VZT</t>
  </si>
  <si>
    <t>51</t>
  </si>
  <si>
    <t>998721103.S</t>
  </si>
  <si>
    <t>Presun hmôt pre vnútornú kanalizáciu v objektoch výšky nad 12 do 24 m</t>
  </si>
  <si>
    <t>-62405022</t>
  </si>
  <si>
    <t>52</t>
  </si>
  <si>
    <t>998721192.S</t>
  </si>
  <si>
    <t>Vnútorná kanalizácia, prípl.za presun nad vymedz. najväč. dopr. vzdial. do 100m</t>
  </si>
  <si>
    <t>351093515</t>
  </si>
  <si>
    <t>764</t>
  </si>
  <si>
    <t>Konštrukcie klampiarske</t>
  </si>
  <si>
    <t>53</t>
  </si>
  <si>
    <t>764430430.S</t>
  </si>
  <si>
    <t>Oplechovanie muriva a atík z pozinkovaného farbeného PZf plechu, vrátane rohov r.š. 400 mm</t>
  </si>
  <si>
    <t>-1965934187</t>
  </si>
  <si>
    <t xml:space="preserve">3,6*3 "opl. loggie </t>
  </si>
  <si>
    <t>54</t>
  </si>
  <si>
    <t>764430450.S</t>
  </si>
  <si>
    <t>Oplechovanie muriva a atík z pozinkovaného farbeného PZf plechu, vrátane rohov r.š. 600 mm</t>
  </si>
  <si>
    <t>-837098286</t>
  </si>
  <si>
    <t xml:space="preserve">18,8  "oplechovanie dilatácie </t>
  </si>
  <si>
    <t>55</t>
  </si>
  <si>
    <t>764430498.S</t>
  </si>
  <si>
    <t>Celoplošné lepenie oplechovania muriva a atík z pozinkovaného farbeného PZf plechu, vrátane rohov</t>
  </si>
  <si>
    <t>161339523</t>
  </si>
  <si>
    <t>56</t>
  </si>
  <si>
    <t>2088341504</t>
  </si>
  <si>
    <t xml:space="preserve">7,56 " markiza nad vstupom </t>
  </si>
  <si>
    <t>57</t>
  </si>
  <si>
    <t>998764103.S</t>
  </si>
  <si>
    <t>Presun hmôt pre konštrukcie klampiarske v objektoch výšky nad 12 do 24 m</t>
  </si>
  <si>
    <t>2116289994</t>
  </si>
  <si>
    <t>58</t>
  </si>
  <si>
    <t>998764192.S</t>
  </si>
  <si>
    <t>Konštrukcie klampiarske, prípl.za presun nad vymedz. najväč. dopr. vzdial. do 100 m</t>
  </si>
  <si>
    <t>-1909966150</t>
  </si>
  <si>
    <t>767</t>
  </si>
  <si>
    <t>Konštrukcie doplnkové kovové</t>
  </si>
  <si>
    <t>59</t>
  </si>
  <si>
    <t>767310100.S</t>
  </si>
  <si>
    <t>Montáž výlezu do plochej strechy - Z07</t>
  </si>
  <si>
    <t>-1652224225</t>
  </si>
  <si>
    <t xml:space="preserve">" Z07 strešný výlez na plochú strechu </t>
  </si>
  <si>
    <t xml:space="preserve">1 </t>
  </si>
  <si>
    <t>60</t>
  </si>
  <si>
    <t>55316358</t>
  </si>
  <si>
    <t>Strešný výlez do plochej strechy 1200/900  - ozn.Z07  v.č.A17</t>
  </si>
  <si>
    <t>-689088130</t>
  </si>
  <si>
    <t>61</t>
  </si>
  <si>
    <t>998767103.S</t>
  </si>
  <si>
    <t>Presun hmôt pre kovové stavebné doplnkové konštrukcie v objektoch výšky nad 12 do 24 m</t>
  </si>
  <si>
    <t>-82289080</t>
  </si>
  <si>
    <t>62</t>
  </si>
  <si>
    <t>998767192.S</t>
  </si>
  <si>
    <t>Kovové stav.dopln.konštr., prípl.za presun nad najväčšiu dopr. vzdial. do 100 m</t>
  </si>
  <si>
    <t>-1056099659</t>
  </si>
  <si>
    <t>SO01.3Z - E1.3Z  Časť výmena otvorových konštrukcii  v.č.A15, A18</t>
  </si>
  <si>
    <t xml:space="preserve">    94L - Lešenia</t>
  </si>
  <si>
    <t xml:space="preserve">    766.P - Konštrukcie stolárske- PLASTOVÉ VÝPLNE </t>
  </si>
  <si>
    <t xml:space="preserve">    767Hext - HLINIKOVÉ VÝPLNE - exterier</t>
  </si>
  <si>
    <t>632452239.S</t>
  </si>
  <si>
    <t xml:space="preserve"> X Cementový poter (vhodný aj ako spádový), pevnosti v tlaku 25 MPa, hr. 3 mm/pod parapety </t>
  </si>
  <si>
    <t>67654759</t>
  </si>
  <si>
    <t>"poter pod parapety  /vyrovnanie po vyburaní</t>
  </si>
  <si>
    <t>" parapet  š.400mm</t>
  </si>
  <si>
    <t>450*0,4  " murivo</t>
  </si>
  <si>
    <t>Medzisúčet v.č.A15   3,NP4NP,5NP,6NP</t>
  </si>
  <si>
    <t xml:space="preserve">" parapet š. 200mm  medzi oknami </t>
  </si>
  <si>
    <t>0,2*12,6  " 3np</t>
  </si>
  <si>
    <t>0,2*12,6  " 4np</t>
  </si>
  <si>
    <t>0,2*12,6  " 5np</t>
  </si>
  <si>
    <t>0,2*12,6  " 6np</t>
  </si>
  <si>
    <t>94L</t>
  </si>
  <si>
    <t>Lešenia</t>
  </si>
  <si>
    <t>171</t>
  </si>
  <si>
    <t>Žeriav na kolesovom podvozku 28t</t>
  </si>
  <si>
    <t>Sh</t>
  </si>
  <si>
    <t>64</t>
  </si>
  <si>
    <t>-2051102937</t>
  </si>
  <si>
    <t>Medzisúčet  pre montaž  plast. výrobkov ext.</t>
  </si>
  <si>
    <t>Medzisúčet  pre montaž  hlinik. výrobkov ext.</t>
  </si>
  <si>
    <t>949941101</t>
  </si>
  <si>
    <t xml:space="preserve">Montažna plošina do 12m diesel/nož. </t>
  </si>
  <si>
    <t>deň</t>
  </si>
  <si>
    <t>966795983</t>
  </si>
  <si>
    <t>Medzisúčet  pre montaž plastových výrobkov ext.</t>
  </si>
  <si>
    <t>712991010.S</t>
  </si>
  <si>
    <t xml:space="preserve">Montáž podkladnej konštrukcie z OSB dosiek  šírky 200 - 250 mm pod klampiarske konštrukcie -   kl ozn.24,25 detail PARAPETU </t>
  </si>
  <si>
    <t>-1267924338</t>
  </si>
  <si>
    <t xml:space="preserve">450  " š200mm  pod parapety  pri oknach </t>
  </si>
  <si>
    <t xml:space="preserve">50,4  " š.200mm opl. parapetu pož. pásov  š900mm š.200mm </t>
  </si>
  <si>
    <t>Súčet  vid Detail PARAPETOV PL1  až PL11</t>
  </si>
  <si>
    <t>885788477</t>
  </si>
  <si>
    <t>607260000450.S</t>
  </si>
  <si>
    <t xml:space="preserve">Doska OSB nebrúsená hr. 25 mm  - ozn.26  Detail PARAPETU </t>
  </si>
  <si>
    <t>401938752</t>
  </si>
  <si>
    <t>-415273297</t>
  </si>
  <si>
    <t>-797891027</t>
  </si>
  <si>
    <t>7131322R1</t>
  </si>
  <si>
    <t>Montáž tepelnej izolácie polystyrénom celoplošným prilepením - vid detail   Parapetu  ozn.12</t>
  </si>
  <si>
    <t>-469994856</t>
  </si>
  <si>
    <t>"pod ozn.24,25</t>
  </si>
  <si>
    <t>0,2*450</t>
  </si>
  <si>
    <t>283720010800.S</t>
  </si>
  <si>
    <t xml:space="preserve">Doska EPS hr. 20 mm so zníženou nasiakavosťou </t>
  </si>
  <si>
    <t>-141060382</t>
  </si>
  <si>
    <t>90*1,02 'Prepočítané koeficientom množstva</t>
  </si>
  <si>
    <t>58213028</t>
  </si>
  <si>
    <t>1912909188</t>
  </si>
  <si>
    <t>764410430.S</t>
  </si>
  <si>
    <t xml:space="preserve">Oplechovanie parapetov z pozinkovaného farbeného PZf plechu, vrátane rohov r.š. 200 mm - vid Detail Parapetu  </t>
  </si>
  <si>
    <t>-2008955166</t>
  </si>
  <si>
    <t xml:space="preserve">" oplechovanie požiarných pásov  dl.900mm š. 200mm </t>
  </si>
  <si>
    <t>14*0,9 " 3NP</t>
  </si>
  <si>
    <t>14*0,9 " 4NP</t>
  </si>
  <si>
    <t>14*0,9 " 5NP</t>
  </si>
  <si>
    <t>14*0,9 " 6NP</t>
  </si>
  <si>
    <t>"  oplechovanie parapetov mimo okien je v reze výkr.č. A12 a v pôdoryse A08.</t>
  </si>
  <si>
    <t xml:space="preserve">Súčet Vid Detail parapetu , pohlady </t>
  </si>
  <si>
    <t>764410460.S</t>
  </si>
  <si>
    <t>Oplechovanie parapetov z pozinkovaného farbeného PZf plechu, vrátane rohov r.š. 400 mm - PL1 až PL11</t>
  </si>
  <si>
    <t>-1034755840</t>
  </si>
  <si>
    <t>" parapet   - rozpis  pri každom okne  samostatne  ozn.Pl1  až PL11</t>
  </si>
  <si>
    <t>450</t>
  </si>
  <si>
    <t>Medzisúčet v.č.A15   3NP, 4NP, 5NP, 6NP</t>
  </si>
  <si>
    <t>Súčet v .č.A18</t>
  </si>
  <si>
    <t>764410340.S</t>
  </si>
  <si>
    <t>Oplechovanie parapetov z hliníkového Al plechu, vrátane rohov r.š. 220 mm - vonkaJší  - AL3, AL4</t>
  </si>
  <si>
    <t>1802488202</t>
  </si>
  <si>
    <t>" Al3</t>
  </si>
  <si>
    <t>4*3</t>
  </si>
  <si>
    <t>"Al4</t>
  </si>
  <si>
    <t>4*1</t>
  </si>
  <si>
    <t>Súčet  v.č.18</t>
  </si>
  <si>
    <t>764410350.S</t>
  </si>
  <si>
    <t>Oplechovanie parapetov z hliníkového Al plechu, vrátane rohov r.š. 350 mm- vnútorný - Al3,AL4</t>
  </si>
  <si>
    <t>-422213520</t>
  </si>
  <si>
    <t>-264990112</t>
  </si>
  <si>
    <t>-1120204418</t>
  </si>
  <si>
    <t>766.P</t>
  </si>
  <si>
    <t xml:space="preserve">Konštrukcie stolárske- PLASTOVÉ VÝPLNE </t>
  </si>
  <si>
    <t>766621400.S</t>
  </si>
  <si>
    <t>Montáž okien plastových s hydroizolačnými ISO páskami (exteriérová a interiérová)  - PL1 až PL11</t>
  </si>
  <si>
    <t>576771785</t>
  </si>
  <si>
    <t>" Plastové okno  - ram 5 a viac komorovový profil  Uf=1,2W/m2K</t>
  </si>
  <si>
    <t xml:space="preserve">"  FARBA šedá  RAL7040  </t>
  </si>
  <si>
    <t>" 3 sklo Ug=0,6W/m2K</t>
  </si>
  <si>
    <t>" prechod tepla cez cele okno  UW= max 0,858W/m2.K</t>
  </si>
  <si>
    <t>" plastový dišt. rámik</t>
  </si>
  <si>
    <t>"po obvode osadiť z ext. mikroventilačný pásik</t>
  </si>
  <si>
    <t xml:space="preserve">" pre výrobou otvory zamerať na stavbe </t>
  </si>
  <si>
    <t>" reailizovať vod detaily  OSTENIE , NADPRAŽIE , PARAPET</t>
  </si>
  <si>
    <t>(5,05+5,05+1,8+1,8)*(5+6+6+6) "   PL1    pozor zloženie   okien   !!!!</t>
  </si>
  <si>
    <t xml:space="preserve">(1,8+1,8+0,6+0,6)*(5+6+6+6)  "medzioken. časť </t>
  </si>
  <si>
    <t>(2,7+2,7+1,8+1,8)*(2+2+2+2) " PL2</t>
  </si>
  <si>
    <t xml:space="preserve">(5,1+5,1+1,8+1,8)*(6+8+8+8) " PL3  pozor zoženie okien !!!!! </t>
  </si>
  <si>
    <t xml:space="preserve">(1,8+1,8+0,6+0,6)*(6+8+8+8) "medziok. časť </t>
  </si>
  <si>
    <t>(4,05+4,05+1,8+1,8)*(0+1+1+1) "PL4  pozor zleženie okien !!!!!</t>
  </si>
  <si>
    <t xml:space="preserve">(1,8+1,8+0,6+0,6) "medzioken.časť </t>
  </si>
  <si>
    <t>(2,25+2,25+1,2+1,2)*(2+2+2+2) "PL5</t>
  </si>
  <si>
    <t>(2,25+2,25+1,8+1,8)*(4+0+0+0) "PL6</t>
  </si>
  <si>
    <t>(2,25+2,25+1,2+1,2)*1 " PL7</t>
  </si>
  <si>
    <t xml:space="preserve">(0,6+0,6+1,2+1,2) "  medziok. časť </t>
  </si>
  <si>
    <t>(2,25+2,25+1,8+1,8)*1 " PL7  pozor  zloženie okien</t>
  </si>
  <si>
    <t>(2,25+2,25+1,8+1,8)*1 " PL8</t>
  </si>
  <si>
    <t xml:space="preserve">(1,2+1,2+0,6+0,6)*1 "medziok. časť </t>
  </si>
  <si>
    <t>(0,6+0,6+1,2+1,2)*1 " PL8</t>
  </si>
  <si>
    <t>(2,5+2,5+1,8+1,8)*(0+1+1+1) " PL9  okno</t>
  </si>
  <si>
    <t>(1,1+1,1+2,75+2,75)*(0+1+1+1) " PL9  balk. dvere</t>
  </si>
  <si>
    <t>(1,8+1,8+1,8+1,8)*(1+1+1+1) " PL10</t>
  </si>
  <si>
    <t>(2,075+2,075+1,8+1,8)*(2+0+0+0) " PL11</t>
  </si>
  <si>
    <t>Súčet  v.č.A15</t>
  </si>
  <si>
    <t>283290006100.S</t>
  </si>
  <si>
    <t>Tesniaca paropriepustná fólia polymér-flísová, š. 290 mm, dĺ. 30 m, pre tesnenie pripájacej škáry okenného rámu a muriva z exteriéru</t>
  </si>
  <si>
    <t>-1773326497</t>
  </si>
  <si>
    <t>283290006200.S</t>
  </si>
  <si>
    <t>Tesniaca paronepriepustná fólia polymér-flísová, š. 70 mm, dĺ. 30 m, pre tesnenie pripájacej škáry okenného rámu a muriva z interiéru</t>
  </si>
  <si>
    <t>-701459146</t>
  </si>
  <si>
    <t>611PL1</t>
  </si>
  <si>
    <t>Plastové okno  2kr. OS+OS mikroventilácia  š.2225/v.1800mm   izolačné 3 sklo , 6 komorový profil - RAL7040  /pas okien</t>
  </si>
  <si>
    <t>-1230368649</t>
  </si>
  <si>
    <t>" PL1  2x 2kr. pas - okno OS+medziok.časť +okno  OS</t>
  </si>
  <si>
    <t xml:space="preserve">" pas 23x </t>
  </si>
  <si>
    <t>(5+6+6+6)  " počet okien  PL1a 2225/1800mm OS+OS</t>
  </si>
  <si>
    <t>(5+6+6+6)  " počet okien  PL1b  2225/1800mm OS+OS</t>
  </si>
  <si>
    <t xml:space="preserve">Súčet  v.č.A15  vid popis !!!! </t>
  </si>
  <si>
    <t>611Medziok</t>
  </si>
  <si>
    <t xml:space="preserve">Medziokenná vložka š.600/v.1800mm </t>
  </si>
  <si>
    <t>1385438839</t>
  </si>
  <si>
    <t>(5+6+6+6) " PL1</t>
  </si>
  <si>
    <t>611PL2</t>
  </si>
  <si>
    <t xml:space="preserve">Plastové okno  2kr. OS+OS mikroventilácia  š.2700/v.1800mm   izolačné 3 sklo , 6 komorový profil - RAL7040 </t>
  </si>
  <si>
    <t>-1931645391</t>
  </si>
  <si>
    <t>" PL2</t>
  </si>
  <si>
    <t>2+2+2+2   " počet okien</t>
  </si>
  <si>
    <t>611PL3</t>
  </si>
  <si>
    <t>Plastové okno  2kr. OS+OS mikroventilácia  š.2250/v.1800mm   izolačné 3 sklo , 6 komorový profil - RAL7040  /pas okien</t>
  </si>
  <si>
    <t>1976756602</t>
  </si>
  <si>
    <t>" PL3  2x 2kr. pas - okno OS+medziok.časť +okno  OS</t>
  </si>
  <si>
    <t xml:space="preserve">" pas 30x </t>
  </si>
  <si>
    <t>2*(6+8+8+8)  " počet okien</t>
  </si>
  <si>
    <t>188725082</t>
  </si>
  <si>
    <t>6+8+8+8   " PL3</t>
  </si>
  <si>
    <t>611PL4a</t>
  </si>
  <si>
    <t>-908240757</t>
  </si>
  <si>
    <t>" PL4    2kr. pas - okno OS+medziok.časť +okno  OS</t>
  </si>
  <si>
    <t>" pas 3x</t>
  </si>
  <si>
    <t>(0+1+1+1)  " počet okien 2250/1800   OS+OS</t>
  </si>
  <si>
    <t>611PL4b</t>
  </si>
  <si>
    <t>Plastové okno  1kr. OS mikroventilácia  š.1200/v.1800mm   izolačné 3 sklo , 6 komorový profil - RAL7040  /pas okien</t>
  </si>
  <si>
    <t>-1767198290</t>
  </si>
  <si>
    <t>" PL4a    2kr. pas - okno OS+medziok.časť +okno  OS</t>
  </si>
  <si>
    <t>(0+1+1+1)  " počet okien1200/1800   OS</t>
  </si>
  <si>
    <t>611Medziokd</t>
  </si>
  <si>
    <t>Medziokenná vložka š.600/v.1800mm dopl.</t>
  </si>
  <si>
    <t>1069550961</t>
  </si>
  <si>
    <t>3 " PL4</t>
  </si>
  <si>
    <t>611PL5</t>
  </si>
  <si>
    <t>Plastové okno  2kr. OS+OS mikroventilácia  š.2250/v.1200mm   izolačné 3 sklo , 6 komorový profil - RAL7040</t>
  </si>
  <si>
    <t>870079245</t>
  </si>
  <si>
    <t>" PL5</t>
  </si>
  <si>
    <t>2+2+2+2</t>
  </si>
  <si>
    <t>611PL6</t>
  </si>
  <si>
    <t>Plastové okno  2kr. OS+OS mikroventilácia  š.2250/v.1800mm   izolačné 3 sklo , 6 komorový profil - RAL7040</t>
  </si>
  <si>
    <t>1067677155</t>
  </si>
  <si>
    <t>" PL6</t>
  </si>
  <si>
    <t>4+0+0+0</t>
  </si>
  <si>
    <t>611PL7a</t>
  </si>
  <si>
    <t>447528168</t>
  </si>
  <si>
    <t>" PL7 - okno OS2250/1200mm +medziok.časť 600/1200 +okno 2250/1800   2xOS</t>
  </si>
  <si>
    <t>" PL7a</t>
  </si>
  <si>
    <t xml:space="preserve">1+0+0+0 "    !pozor m.č.3.23 WC- nepriehľadné sklo </t>
  </si>
  <si>
    <t>611PL7b</t>
  </si>
  <si>
    <t>-1321055613</t>
  </si>
  <si>
    <t xml:space="preserve">" PL7b  pas okien </t>
  </si>
  <si>
    <t>1+0+0+0</t>
  </si>
  <si>
    <t>611Medziok2d</t>
  </si>
  <si>
    <t>Medziokenná vložka š.600/v.1200mm dopl.</t>
  </si>
  <si>
    <t>-1107275485</t>
  </si>
  <si>
    <t>1  " PL7 medziok. 2</t>
  </si>
  <si>
    <t>611PL8a</t>
  </si>
  <si>
    <t>-469653979</t>
  </si>
  <si>
    <t xml:space="preserve">" PL8a    pas okien </t>
  </si>
  <si>
    <t>611Medziok2</t>
  </si>
  <si>
    <t xml:space="preserve">Medziokenná vložka š.600/v.1200mm </t>
  </si>
  <si>
    <t>-1851204859</t>
  </si>
  <si>
    <t>1+0+0+0  " PL8  medziok. 2</t>
  </si>
  <si>
    <t>611PL8b</t>
  </si>
  <si>
    <t>Plastové okno  1kr.OS mikroventilácia  š.1200/v.1200mm   izolačné 3 sklo , 6 komorový profil - RAL7040</t>
  </si>
  <si>
    <t>-2013011785</t>
  </si>
  <si>
    <t>" PL8b   pas okien  OS 1200/1200</t>
  </si>
  <si>
    <t>611PL9a</t>
  </si>
  <si>
    <t>Plastové okno  2kr. OS+OS mikroventilácia  š.2500/v.1800mm   izolačné 3 sklo , 6 komorový profil - RAL7040</t>
  </si>
  <si>
    <t>-507121648</t>
  </si>
  <si>
    <t>" PL9a    balk. okno 2500/1800 2kr OS+OS</t>
  </si>
  <si>
    <t>0+1+1+1</t>
  </si>
  <si>
    <t>611PL9b</t>
  </si>
  <si>
    <t>Plastové balk.dvere   1kr. O +nadsv.  š.1100/v.2750mm   izolačné 3 sklo , 6 komorový profil - RAL7040</t>
  </si>
  <si>
    <t>1456066393</t>
  </si>
  <si>
    <t>" PL9b    balk. dvere 1100/2750 O</t>
  </si>
  <si>
    <t>611PL10</t>
  </si>
  <si>
    <t>Plastové okno  2kr. OS+OS mikroventilácia  š.1800/v.1800mm   izolačné 3 sklo , 6 komorový profil - RAL7040</t>
  </si>
  <si>
    <t>-1178893456</t>
  </si>
  <si>
    <t>" PL10</t>
  </si>
  <si>
    <t>1+1+1+1</t>
  </si>
  <si>
    <t>611PL11</t>
  </si>
  <si>
    <t>Plastové okno  2kr. OS+OS mikroventilácia  š.2075/v.1800mm   izolačné 3 sklo , 6 komorový profil - RAL7040</t>
  </si>
  <si>
    <t>-1503988314</t>
  </si>
  <si>
    <t>" PL11</t>
  </si>
  <si>
    <t>2+0+0+0</t>
  </si>
  <si>
    <t>767660005.S</t>
  </si>
  <si>
    <t>Montáž siete proti hmyzu na okno, odnimateľnej s úchytkami na tesnenie - v.č.A15</t>
  </si>
  <si>
    <t>2109132688</t>
  </si>
  <si>
    <t xml:space="preserve">" sieťky proti hmyzu podla zamerania </t>
  </si>
  <si>
    <t>(1,2*1,8)*(20+24+24+24)  " S1</t>
  </si>
  <si>
    <t>(1,35*1,8)*(4+4+4+4) " S2</t>
  </si>
  <si>
    <t>(1,2*1,8)*(38+34+34+34)  " S3</t>
  </si>
  <si>
    <t>(1,2*1,8)*(0+1+1+1) " S4</t>
  </si>
  <si>
    <t>(1,2*1,2)*(6+4+4+4) " S5</t>
  </si>
  <si>
    <t>(1,2*0,9)*1 " S8</t>
  </si>
  <si>
    <t>(1,25*1,8)*(0+2+2+2)  " S9</t>
  </si>
  <si>
    <t>(1,8*1,8)*(1+1+1+1) " S10</t>
  </si>
  <si>
    <t>(1,05*1,8)*2   " S11</t>
  </si>
  <si>
    <t>553420000010.S</t>
  </si>
  <si>
    <t>Okenná sieť proti hmyzu pevná s vnútorným lemom na rám okna, reverzibilná z interiéru, farba orech S1 až S11</t>
  </si>
  <si>
    <t>810018023</t>
  </si>
  <si>
    <t>767661500.S</t>
  </si>
  <si>
    <t>Montáž interierovej žalúzie hliníkovej lamelovej štandardnej /na vnútorné okno  vr. vodiaceho  oc. lanka -v.č.A15</t>
  </si>
  <si>
    <t>-371864444</t>
  </si>
  <si>
    <t>" žalúzie vnút. hliníkové horizontálne pre okno</t>
  </si>
  <si>
    <t>(1,112*1,8)*(20+24+24+24)  " Ž1</t>
  </si>
  <si>
    <t>(1,35*1,8)*(4+4+4+4)  " Ž2</t>
  </si>
  <si>
    <t>(1,125*1,8)*(38+34+34+34) " Ž3</t>
  </si>
  <si>
    <t>(1,2*1,8)*(0+1+1+1) " Ž4</t>
  </si>
  <si>
    <t>(1,125*1,2)*(6+4+4+4) " Ž 5</t>
  </si>
  <si>
    <t>(1,2*0,9)*1 " Ž8</t>
  </si>
  <si>
    <t>(1,8*1,8)*(1+1+1+1)  " Ž10</t>
  </si>
  <si>
    <t>(1,037*1,8)*2 " Ž11</t>
  </si>
  <si>
    <t>611530061400.S</t>
  </si>
  <si>
    <t>Žalúzie interiérové hliníkové, lamela šírky 18/25 mm, farba RAL7040  - Ž1 až Ž11</t>
  </si>
  <si>
    <t>612856342</t>
  </si>
  <si>
    <t>998766103.S</t>
  </si>
  <si>
    <t>Presun hmot pre konštrukcie stolárske v objektoch výšky nad 12 do 24 m</t>
  </si>
  <si>
    <t>803197110</t>
  </si>
  <si>
    <t>998766192.S</t>
  </si>
  <si>
    <t>Konštrukcie stolárske, prípl.za presun nad najvačšiu dopravnú vzdialenosť do 100 m</t>
  </si>
  <si>
    <t>-231286447</t>
  </si>
  <si>
    <t>767995101.S</t>
  </si>
  <si>
    <t>Montáž ostatných atypických kovových stavebných doplnkových konštrukcií do 5 kg- Detail PARAPETU konzola ozn.13</t>
  </si>
  <si>
    <t>kg</t>
  </si>
  <si>
    <t>-178866478</t>
  </si>
  <si>
    <t>" DETAIL PARAPETU konzola ozn.13</t>
  </si>
  <si>
    <t>0,673*684</t>
  </si>
  <si>
    <t>553Konzola</t>
  </si>
  <si>
    <t xml:space="preserve">ozn.13 konzola v valc. profilu L40/40/3  a600mm /684ks pre osadenie napr.OSB dosiek  ozn.26  DETAIL PARAPETU </t>
  </si>
  <si>
    <t>-301742171</t>
  </si>
  <si>
    <t xml:space="preserve">"  vr. náteru 1xz2xV </t>
  </si>
  <si>
    <t>1764185134</t>
  </si>
  <si>
    <t>-883293726</t>
  </si>
  <si>
    <t>767Hext</t>
  </si>
  <si>
    <t>HLINIKOVÉ VÝPLNE - exterier</t>
  </si>
  <si>
    <t>7676400R1</t>
  </si>
  <si>
    <t>Montáž EXT zasklenej stlpikovo -priečniková HL. fasadna stena  CW50, s prerušeným  tep.mostom, celozaskl. izol 2sklo, 6-16-6mm - Al3 v.č.A18</t>
  </si>
  <si>
    <t>-672902248</t>
  </si>
  <si>
    <t xml:space="preserve">" ZS  Al3  fasadna </t>
  </si>
  <si>
    <t>(4*2,85)*3</t>
  </si>
  <si>
    <t>Medzisúčet v.č.A18</t>
  </si>
  <si>
    <t>553Al3</t>
  </si>
  <si>
    <t xml:space="preserve">EXT ZS stlp.-priečnikova fasadna CW50, s prer. tep. mostom ,š.4000xv2850mmizol 2sklo 6-16-6mm, Usteny=1,6W/(m2.K)sklo číre P zaskl. 4x OS pakové okna ,kotvená do oc.kotv. konštr. (sučasť dodávky)RAL 7040, vr. parapetnej dosky vnut, vonk. </t>
  </si>
  <si>
    <t>-231006120</t>
  </si>
  <si>
    <t xml:space="preserve"> " ZS  Al3  3ks</t>
  </si>
  <si>
    <t>7676400R2</t>
  </si>
  <si>
    <t>Montáž EXT zasklenej stlpikovo -priečniková HL. fasadna stena  CW50, s prerušeným  tep.mostom, celozaskl. izol 2sklo, 6-16-6mm - Al4 v.č.A18</t>
  </si>
  <si>
    <t>1807383813</t>
  </si>
  <si>
    <t xml:space="preserve">" ZS  Al4  fasadna </t>
  </si>
  <si>
    <t>(4*1,82)*1</t>
  </si>
  <si>
    <t>553Al4</t>
  </si>
  <si>
    <t xml:space="preserve">EXT ZS stlp.-priečnikoa fasadna CW50, s prer. tep. mostom ,š.4000x v.1820mmizol 2sklo 6-16-6mm, Usteny=1,6W/(m2.K)sklo číre P zaskl. 4x OS pakové okna ,kotvená do oc.kotv. konštr. (sučasť dodávky)RAL 7040, vr. parapetnej dosky vnut, vonk. </t>
  </si>
  <si>
    <t>1666986451</t>
  </si>
  <si>
    <t xml:space="preserve"> " ZS  Al4     1ks</t>
  </si>
  <si>
    <t>4*1,82</t>
  </si>
  <si>
    <t>7676121R4</t>
  </si>
  <si>
    <t>Montáž EXT  hliníkových   ZS v.š.3200/v2750mm (2kr.dvere +nadsv.) + rozš. profil ozn.b 2x- AL6 v.č.A18</t>
  </si>
  <si>
    <t>715521306</t>
  </si>
  <si>
    <t xml:space="preserve">" AL6  int. ZS   </t>
  </si>
  <si>
    <t>(3,2+3,2+2,75+2,75)*1</t>
  </si>
  <si>
    <t>553Al6</t>
  </si>
  <si>
    <t>EXT Zasklenná hliníková stena s prer.tep. mostom izol 2sklo 6-16-6 bezp. ,  2kr.dvere 1800/2100,z, bez prahu , kovanie dverí zamok, cyl.int. -klučka , samozatvarač  RAL 7040</t>
  </si>
  <si>
    <t>1553134615</t>
  </si>
  <si>
    <t xml:space="preserve"> " ZS  Al6</t>
  </si>
  <si>
    <t>(3,2*2,75)*1</t>
  </si>
  <si>
    <t>-322167115</t>
  </si>
  <si>
    <t>1403404839</t>
  </si>
  <si>
    <t xml:space="preserve">SO01.4Z - E1.5Z   Ústredné vykurovanie </t>
  </si>
  <si>
    <t>Ing.Valent</t>
  </si>
  <si>
    <t xml:space="preserve">PSV - Práce a dodávky PSV   </t>
  </si>
  <si>
    <t xml:space="preserve">    713 - Izolácie tepelné   </t>
  </si>
  <si>
    <t xml:space="preserve">    732 - Ústredné kúrenie, strojovne   </t>
  </si>
  <si>
    <t xml:space="preserve">    733 - Ústredné kúrenie, rozvodné potrubie   </t>
  </si>
  <si>
    <t xml:space="preserve">    734 - Ústredné kúrenie - armatúry   </t>
  </si>
  <si>
    <t xml:space="preserve">    735 - Ústredné kúrenie - vykurovacie telesá   </t>
  </si>
  <si>
    <t xml:space="preserve">    767 - Konštrukcie doplnkové kovové   </t>
  </si>
  <si>
    <t xml:space="preserve">    783 - Dokončovacie práce - nátery   </t>
  </si>
  <si>
    <t xml:space="preserve">OST - Demontáž   </t>
  </si>
  <si>
    <t xml:space="preserve">HZS - HZS   </t>
  </si>
  <si>
    <t xml:space="preserve">Práce a dodávky PSV   </t>
  </si>
  <si>
    <t xml:space="preserve">Izolácie tepelné   </t>
  </si>
  <si>
    <t>713482111</t>
  </si>
  <si>
    <t>Montáž trubíc z PE, hr.do 10 mm,vnút.priemer do 38 mm</t>
  </si>
  <si>
    <t>713482121</t>
  </si>
  <si>
    <t>Montáž trubíc z PE, hr.15-20 mm,vnút.priemer do 38 mm</t>
  </si>
  <si>
    <t>713482131</t>
  </si>
  <si>
    <t>Montáž trubíc z PE, hr.30 mm,vnút.priemer do 38 mm</t>
  </si>
  <si>
    <t>713482132</t>
  </si>
  <si>
    <t>Montáž trubíc z PE, hr.30 mm,vnút.priemer 39-70 mm</t>
  </si>
  <si>
    <t>283310004700</t>
  </si>
  <si>
    <t xml:space="preserve">Izolačná PE trubica DG 22x20 mm (d potrubia x hr. izolácie), nadrezaná, AZ alebo EKVIVALENT </t>
  </si>
  <si>
    <t>283310004800</t>
  </si>
  <si>
    <t xml:space="preserve">Izolačná PE trubica DG 28x20 mm (d potrubia x hr. izolácie), nadrezaná, AZ alebo EKVIVALENT </t>
  </si>
  <si>
    <t>283310006400</t>
  </si>
  <si>
    <t xml:space="preserve">Izolačná PE trubica T DG 35x30 mm (d potrubia x hr. izolácie), rozrezaná, AZ alebo EKVIVALENT </t>
  </si>
  <si>
    <t>283310006500</t>
  </si>
  <si>
    <t xml:space="preserve">Izolačná PE trubica  DG 42x30 mm (d potrubia x hr. izolácie), rozrezaná, AZ alebo EKVIVALENT </t>
  </si>
  <si>
    <t>283310006700</t>
  </si>
  <si>
    <t xml:space="preserve">Izolačná PE trubica DG 54x30 mm (d potrubia x hr. izolácie), rozrezaná, AZ alebo EKVIVALENT </t>
  </si>
  <si>
    <t>283310006800</t>
  </si>
  <si>
    <t xml:space="preserve">Izolačná PE trubica  DG 60x30 mm (d potrubia x hr. izolácie), rozrezaná, AZ alebo EKVIVALENT </t>
  </si>
  <si>
    <t>2837741536</t>
  </si>
  <si>
    <t xml:space="preserve">izolácia - navlek 18-S-plus (440)  ARC-0071  napr.  Armacell  AZ alebo EKVIVALENT </t>
  </si>
  <si>
    <t>2837741549</t>
  </si>
  <si>
    <t xml:space="preserve">izolácia - navlek 22-S-plus (400)  ARC-0072  napr. Armacell  AZ alebo EKVIVALENT </t>
  </si>
  <si>
    <t>2837741562</t>
  </si>
  <si>
    <t xml:space="preserve">izolácia - navlek 28-S-plus (320)  ARC-0073  napr. Armacell  AZ alebo EKVIVALENT </t>
  </si>
  <si>
    <t>p-tbl-pe-50-15-3</t>
  </si>
  <si>
    <t>Páska  PE -50mm/15m/3mm</t>
  </si>
  <si>
    <t>l-520/1,0</t>
  </si>
  <si>
    <t>Lepidlo520-1,0l</t>
  </si>
  <si>
    <t>732</t>
  </si>
  <si>
    <t xml:space="preserve">Ústredné kúrenie, strojovne   </t>
  </si>
  <si>
    <t>732199100</t>
  </si>
  <si>
    <t>Montáž orientačného štítka</t>
  </si>
  <si>
    <t>426426d-os</t>
  </si>
  <si>
    <t>Dodávka orientačných štítkov</t>
  </si>
  <si>
    <t>732429112</t>
  </si>
  <si>
    <t>Montáž čerpadla (do potrubia) obehového špirálového DN 40</t>
  </si>
  <si>
    <t>4268144090</t>
  </si>
  <si>
    <t xml:space="preserve">Úsporné obehové čerpadlo Dn 30/1-8 PN10, napr.obj.č. 2090450 alebo EKVIVALENT </t>
  </si>
  <si>
    <t>m-er</t>
  </si>
  <si>
    <t>Montáž ekvitermického regulátora</t>
  </si>
  <si>
    <t>422d-er-TP</t>
  </si>
  <si>
    <t>Ekvitermický regulátor 230V, s týždňovým programom</t>
  </si>
  <si>
    <t>m-umt</t>
  </si>
  <si>
    <t>Montáž ultrazvukového merača tepla</t>
  </si>
  <si>
    <t>422d-umt-pr</t>
  </si>
  <si>
    <t>Ultrazvukový merač tepla s príslušenstvom</t>
  </si>
  <si>
    <t>998732102.S</t>
  </si>
  <si>
    <t>Presun hmôt pre strojovne v objektoch výšky nad 6 m do 12 m</t>
  </si>
  <si>
    <t>733</t>
  </si>
  <si>
    <t xml:space="preserve">Ústredné kúrenie, rozvodné potrubie   </t>
  </si>
  <si>
    <t>733111102</t>
  </si>
  <si>
    <t>Potrubie z rúrok závitových oceľových bezšvových bežných nízkotlakových DN 10</t>
  </si>
  <si>
    <t>733111103</t>
  </si>
  <si>
    <t>Potrubie z rúrok závitových oceľových bezšvových bežných nízkotlakových DN 15</t>
  </si>
  <si>
    <t>733111104</t>
  </si>
  <si>
    <t>Potrubie z rúrok závitových oceľových bezšvových bežných nízkotlakových DN 20</t>
  </si>
  <si>
    <t>733111105</t>
  </si>
  <si>
    <t>Potrubie z rúrok závitových oceľových bezšvových bežných nízkotlakových DN 25</t>
  </si>
  <si>
    <t>733111106</t>
  </si>
  <si>
    <t>Potrubie z rúrok závitových oceľových bezšvových bežných nízkotlakových DN 32</t>
  </si>
  <si>
    <t>733111107</t>
  </si>
  <si>
    <t>Potrubie z rúrok závitových oceľových bezšvových bežných nízkotlakových DN 40</t>
  </si>
  <si>
    <t>733111108</t>
  </si>
  <si>
    <t>Potrubie z rúrok závitových oceľových bezšvových bežných nízkotlakových DN 50</t>
  </si>
  <si>
    <t>733113113</t>
  </si>
  <si>
    <t>Potrubie z rúrok závitových Príplatok k cene za zhotovenie prípojky z oceľ. rúrok závitových DN 15</t>
  </si>
  <si>
    <t>66</t>
  </si>
  <si>
    <t>m-3</t>
  </si>
  <si>
    <t>Montáž - potrubie HERZ PE-AL-PE s tvarovkami</t>
  </si>
  <si>
    <t>68</t>
  </si>
  <si>
    <t>141d-13</t>
  </si>
  <si>
    <t xml:space="preserve">Potrubie napr.HERZ PE-AL-PE 16x2 s tvarovkami  alebo EKVIVALENT </t>
  </si>
  <si>
    <t>70</t>
  </si>
  <si>
    <t>141d-14</t>
  </si>
  <si>
    <t xml:space="preserve">Potrubie napr.HERZ PE-AL-PE 20x2 s tvarovkami  alebo EKVIVALENT </t>
  </si>
  <si>
    <t>72</t>
  </si>
  <si>
    <t>141d-15</t>
  </si>
  <si>
    <t xml:space="preserve">Potrubie napr.HERZ PE-AL-PE 26x3 s tvarovkami   alebo EKVIVALENT </t>
  </si>
  <si>
    <t>74</t>
  </si>
  <si>
    <t>733190107</t>
  </si>
  <si>
    <t>Tlaková skúška potrubia z oceľových rúrok závitových</t>
  </si>
  <si>
    <t>76</t>
  </si>
  <si>
    <t>733191301</t>
  </si>
  <si>
    <t>Tlaková skúška plastového potrubia do 32 mm</t>
  </si>
  <si>
    <t>78</t>
  </si>
  <si>
    <t>733191111</t>
  </si>
  <si>
    <t>Manžeta priestupová pre rúrky DN 20</t>
  </si>
  <si>
    <t>80</t>
  </si>
  <si>
    <t>733191112</t>
  </si>
  <si>
    <t>Manžeta priestupová pre rúrky nad 20 do DN 32</t>
  </si>
  <si>
    <t>82</t>
  </si>
  <si>
    <t>733191113</t>
  </si>
  <si>
    <t>Manžeta priestupová pre rúrky nad 32 do DN 50</t>
  </si>
  <si>
    <t>84</t>
  </si>
  <si>
    <t>998733103.S</t>
  </si>
  <si>
    <t>Presun hmôt pre rozvody potrubia v objektoch výšky nad 6 do 24 m</t>
  </si>
  <si>
    <t>86</t>
  </si>
  <si>
    <t>734</t>
  </si>
  <si>
    <t xml:space="preserve">Ústredné kúrenie - armatúry   </t>
  </si>
  <si>
    <t>734209104</t>
  </si>
  <si>
    <t>Montáž závitovej armatúry s 1 závitom G 3/4</t>
  </si>
  <si>
    <t>88</t>
  </si>
  <si>
    <t>4849211006</t>
  </si>
  <si>
    <t>Termostat   " Z "MINI", 6 - 28 °C</t>
  </si>
  <si>
    <t>90</t>
  </si>
  <si>
    <t>4849211035</t>
  </si>
  <si>
    <t xml:space="preserve">Termostat "H", 6 - 28 °C, priamo na VT M 30 x 1,5    napr.Herz obj.č.1726098  alebo EKVIVALENT </t>
  </si>
  <si>
    <t>92</t>
  </si>
  <si>
    <t>734209112</t>
  </si>
  <si>
    <t>Montáž závitovej armatúry s 2 závitmi do G 1/2</t>
  </si>
  <si>
    <t>4228461090</t>
  </si>
  <si>
    <t>1/2" spiatočkový radiátorový ventil , rohový</t>
  </si>
  <si>
    <t>96</t>
  </si>
  <si>
    <t>4225700200</t>
  </si>
  <si>
    <t>Guľový ventil  FF,PN 25 3/8",s páčkou</t>
  </si>
  <si>
    <t>98</t>
  </si>
  <si>
    <t>4223358000</t>
  </si>
  <si>
    <t>Kohút tlakomerový obyčajný M 20x1,5 mm</t>
  </si>
  <si>
    <t>100</t>
  </si>
  <si>
    <t>422rv-r-ahv-15</t>
  </si>
  <si>
    <t>Termostatický rohový radiátorový/ ventil s automatickým hydraulickým vyvážením Dn 15</t>
  </si>
  <si>
    <t>102</t>
  </si>
  <si>
    <t>484pd-r-ahv-15</t>
  </si>
  <si>
    <t>Pripájací diel rohový s automatickým hydraulickým vyvážením Dn 15</t>
  </si>
  <si>
    <t>104</t>
  </si>
  <si>
    <t>734209115</t>
  </si>
  <si>
    <t>Montáž závitovej armatúry s 2 závitmi G 1</t>
  </si>
  <si>
    <t>106</t>
  </si>
  <si>
    <t>734209117</t>
  </si>
  <si>
    <t>Montáž závitovej armatúry s 2 závitmi G 6/4</t>
  </si>
  <si>
    <t>108</t>
  </si>
  <si>
    <t>4225700700</t>
  </si>
  <si>
    <t>Guľový ventil FF,PN 25 6/4",s páčkou</t>
  </si>
  <si>
    <t>110</t>
  </si>
  <si>
    <t>734163413</t>
  </si>
  <si>
    <t>Filter s výmennou vložkou D 71-117-616 P1 DN 40</t>
  </si>
  <si>
    <t>súb</t>
  </si>
  <si>
    <t>112</t>
  </si>
  <si>
    <t>551210044322</t>
  </si>
  <si>
    <t>Ventil  DN 40, priamy vyvažovací s meracími ventilčekmi pre meranie tlakovej diferencie, prírubový</t>
  </si>
  <si>
    <t>114</t>
  </si>
  <si>
    <t>734241217</t>
  </si>
  <si>
    <t>Ventil spätný závitový Ve 3030 - priamy G 6/4</t>
  </si>
  <si>
    <t>116</t>
  </si>
  <si>
    <t>734211122</t>
  </si>
  <si>
    <t>Ventil odvzdušňovací závitový vykurovacích telies K 1172 do G 3/8</t>
  </si>
  <si>
    <t>118</t>
  </si>
  <si>
    <t>734209125</t>
  </si>
  <si>
    <t>Montáž závitovej armatúry s 3 závitmi G 1</t>
  </si>
  <si>
    <t>120</t>
  </si>
  <si>
    <t>422d-3czv-25</t>
  </si>
  <si>
    <t>Trojcestný zmiešavací ventil Dn 25 so servopohonom</t>
  </si>
  <si>
    <t>122</t>
  </si>
  <si>
    <t>734391124</t>
  </si>
  <si>
    <t>Ostatné horúcovodné armatúry, kondenzačná slučka na privarenie STN 13 7533.1 - stočené</t>
  </si>
  <si>
    <t>124</t>
  </si>
  <si>
    <t>63</t>
  </si>
  <si>
    <t>734411142</t>
  </si>
  <si>
    <t>Teplomer technický s pevnou stopkou a nádržkou, rozsah do 200° C DTR s dĺžkou stopky 100 mm</t>
  </si>
  <si>
    <t>126</t>
  </si>
  <si>
    <t>734421150</t>
  </si>
  <si>
    <t>Tlakomer deformačný kruhový B 0-10 MPa č.53312 priem. 100</t>
  </si>
  <si>
    <t>128</t>
  </si>
  <si>
    <t>65</t>
  </si>
  <si>
    <t>734494121</t>
  </si>
  <si>
    <t>Návarok s metrickým závitom akosť mat.11 416.1 M 20x1, 5 dĺžky do 220 mm</t>
  </si>
  <si>
    <t>130</t>
  </si>
  <si>
    <t>734499211</t>
  </si>
  <si>
    <t>Ostatné meracie armatúry, montáž návarka M 20 x 1,5</t>
  </si>
  <si>
    <t>132</t>
  </si>
  <si>
    <t>67</t>
  </si>
  <si>
    <t>998734103.S</t>
  </si>
  <si>
    <t>Presun hmôt pre armatúry v objektoch výšky nad 6 do 24 m</t>
  </si>
  <si>
    <t>134</t>
  </si>
  <si>
    <t>735</t>
  </si>
  <si>
    <t xml:space="preserve">Ústredné kúrenie - vykurovacie telesá   </t>
  </si>
  <si>
    <t>735154030</t>
  </si>
  <si>
    <t>Montáž vykurovacieho telesa panelového jednoradového výšky 500 mm/ dĺžky 400-600 mm</t>
  </si>
  <si>
    <t>136</t>
  </si>
  <si>
    <t>69</t>
  </si>
  <si>
    <t>735154032</t>
  </si>
  <si>
    <t>Montáž vykurovacieho telesa panelového jednoradového výšky 500 mm/ dĺžky 1000-1200 mm</t>
  </si>
  <si>
    <t>138</t>
  </si>
  <si>
    <t>735154040</t>
  </si>
  <si>
    <t>Montáž vykurovacieho telesa panelového jednoradového 600 mm/ dĺžky 400-600 mm</t>
  </si>
  <si>
    <t>140</t>
  </si>
  <si>
    <t>71</t>
  </si>
  <si>
    <t>735154041</t>
  </si>
  <si>
    <t>Montáž vykurovacieho telesa panelového jednoradového 600 mm/ dĺžky 700-900 mm</t>
  </si>
  <si>
    <t>142</t>
  </si>
  <si>
    <t>735154042</t>
  </si>
  <si>
    <t>Montáž vykurovacieho telesa panelového jednoradového 600 mm/ dĺžky 1000-1200 mm</t>
  </si>
  <si>
    <t>144</t>
  </si>
  <si>
    <t>73</t>
  </si>
  <si>
    <t>735154141</t>
  </si>
  <si>
    <t>Montáž vykurovacieho telesa panelového dvojradového výšky 600 mm/ dĺžky 700-900 mm</t>
  </si>
  <si>
    <t>146</t>
  </si>
  <si>
    <t>735154142</t>
  </si>
  <si>
    <t>Montáž vykurovacieho telesa panelového dvojradového výšky 600 mm/ dĺžky 1000-1200 mm</t>
  </si>
  <si>
    <t>148</t>
  </si>
  <si>
    <t>75</t>
  </si>
  <si>
    <t>735158110</t>
  </si>
  <si>
    <t>Vykurovacie telesá panelové, tlaková skúška telesa vodou  jednoradového</t>
  </si>
  <si>
    <t>150</t>
  </si>
  <si>
    <t>735158120</t>
  </si>
  <si>
    <t>Vykurovacie telesá panelové, tlaková skúška telesa vodou  dvojradového</t>
  </si>
  <si>
    <t>152</t>
  </si>
  <si>
    <t>77</t>
  </si>
  <si>
    <t>484530050036</t>
  </si>
  <si>
    <t>Teleso vykurovacie doskové jednopanelové oceľové 11K, vxl 500x400 mm s bočným pripojením a konvektorom</t>
  </si>
  <si>
    <t>154</t>
  </si>
  <si>
    <t>484530050054</t>
  </si>
  <si>
    <t>Teleso vykurovacie doskové jednopanelové oceľové  11K, vxl 600x500 mm s bočným pripojením a konvektorom</t>
  </si>
  <si>
    <t>156</t>
  </si>
  <si>
    <t>79</t>
  </si>
  <si>
    <t>484530050055</t>
  </si>
  <si>
    <t>Teleso vykurovacie doskové jednopanelové oceľové 11K, vxl 600x600 mm s bočným pripojením a konvektorom</t>
  </si>
  <si>
    <t>158</t>
  </si>
  <si>
    <t>484530050056</t>
  </si>
  <si>
    <t>Teleso vykurovacie doskové jednopanelové oceľové 11K, vxl 600x700 mm s bočným pripojením a konvektorom</t>
  </si>
  <si>
    <t>160</t>
  </si>
  <si>
    <t>81</t>
  </si>
  <si>
    <t>484530050057</t>
  </si>
  <si>
    <t>Teleso vykurovacie doskové jednopanelové oceľové 11K, vxl 600x800 mm s bočným pripojením a konvektoromE</t>
  </si>
  <si>
    <t>162</t>
  </si>
  <si>
    <t>484530050058</t>
  </si>
  <si>
    <t>Teleso vykurovacie doskové jednopanelové oceľové 11K, vxl 600x900 mm s bočným pripojením a konvektorom</t>
  </si>
  <si>
    <t>164</t>
  </si>
  <si>
    <t>83</t>
  </si>
  <si>
    <t>484530050059</t>
  </si>
  <si>
    <t>Teleso vykurovacie doskové jednopanelové oceľové 11K, vxl 600x1000 mm s bočným pripojením a konvektorom</t>
  </si>
  <si>
    <t>166</t>
  </si>
  <si>
    <t>484530050061</t>
  </si>
  <si>
    <t>Teleso vykurovacie doskové jednopanelové oceľové 11K, vxl 600x1200 mm s bočným pripojením a konvektorom</t>
  </si>
  <si>
    <t>168</t>
  </si>
  <si>
    <t>85</t>
  </si>
  <si>
    <t>484530056800</t>
  </si>
  <si>
    <t>Teleso vykurovacie doskové dvojpanelové oceľové 21K, vxl 600x900 mm s bočným pripojením a konvektorom</t>
  </si>
  <si>
    <t>170</t>
  </si>
  <si>
    <t>484530056900</t>
  </si>
  <si>
    <t>Teleso vykurovacie doskové dvojpanelové oceľové 21K, vxl 600x1000 mm s bočným pripojením a konvektorom</t>
  </si>
  <si>
    <t>172</t>
  </si>
  <si>
    <t>87</t>
  </si>
  <si>
    <t>484530057100</t>
  </si>
  <si>
    <t>Teleso vykurovacie doskové dvojpanelové oceľové 21K, vxl 600x1200 mm s bočným pripojením a konvektorom</t>
  </si>
  <si>
    <t>174</t>
  </si>
  <si>
    <t>484520000300</t>
  </si>
  <si>
    <t xml:space="preserve">Teleso vykurovacie rebríkové oceľové  napr.LINEAR CLASSIC KLC, lxvxhĺ 450x1220x30 mm, pripojenie G 1/2" vnútorné alebo EKVIVALENT </t>
  </si>
  <si>
    <t>176</t>
  </si>
  <si>
    <t>89</t>
  </si>
  <si>
    <t>998735103.S</t>
  </si>
  <si>
    <t>Presun hmôt pre vykurovacie telesá v objektoch výšky nad 12 do 24 m</t>
  </si>
  <si>
    <t>178</t>
  </si>
  <si>
    <t xml:space="preserve">Konštrukcie doplnkové kovové   </t>
  </si>
  <si>
    <t>767995101</t>
  </si>
  <si>
    <t>Montáž ostatných atypických  kovových stavebných doplnkových konštrukcií nad 5 kg</t>
  </si>
  <si>
    <t>180</t>
  </si>
  <si>
    <t>91</t>
  </si>
  <si>
    <t>m-4</t>
  </si>
  <si>
    <t xml:space="preserve">Atypické konštrukcie -doplnkové kovové vr. 1x Z, 2x vrchný náter </t>
  </si>
  <si>
    <t>182</t>
  </si>
  <si>
    <t>184</t>
  </si>
  <si>
    <t xml:space="preserve">Dokončovacie práce - nátery   </t>
  </si>
  <si>
    <t>93</t>
  </si>
  <si>
    <t>783225100</t>
  </si>
  <si>
    <t>Nátery kov.stav.doplnk.konštr. syntetické farby šedej na vzduchu schnúce dvojnás. 1x s emailov.</t>
  </si>
  <si>
    <t>186</t>
  </si>
  <si>
    <t>783226100</t>
  </si>
  <si>
    <t>Nátery kov.stav.doplnk.konštr. syntetické farby šedej na vzduchu schnúce  základný</t>
  </si>
  <si>
    <t>188</t>
  </si>
  <si>
    <t>95</t>
  </si>
  <si>
    <t>783424740</t>
  </si>
  <si>
    <t>Nátery kov.potr.a armatúr syntetické potrubie do DN 50 mm farby bielej  základný</t>
  </si>
  <si>
    <t>190</t>
  </si>
  <si>
    <t>OST</t>
  </si>
  <si>
    <t xml:space="preserve">Demontáž   </t>
  </si>
  <si>
    <t>733110803</t>
  </si>
  <si>
    <t>Demontáž potrubia z oceľových rúrok závitových do DN 15</t>
  </si>
  <si>
    <t>192</t>
  </si>
  <si>
    <t>97</t>
  </si>
  <si>
    <t>733110806</t>
  </si>
  <si>
    <t>Demontáž potrubia z oceľových rúrok závitových nad 15 do DN 32</t>
  </si>
  <si>
    <t>194</t>
  </si>
  <si>
    <t>733110808</t>
  </si>
  <si>
    <t>Demontáž potrubia z oceľových rúrok závitových nad 32 do DN 50</t>
  </si>
  <si>
    <t>196</t>
  </si>
  <si>
    <t>733110810</t>
  </si>
  <si>
    <t>Demontáž potrubia z oceľových rúrok závitových nad 50 do DN 80</t>
  </si>
  <si>
    <t>198</t>
  </si>
  <si>
    <t>733190801</t>
  </si>
  <si>
    <t>Demontáž príslušenstva potrubia,odrezanie objímky dvojitej  do DN 50</t>
  </si>
  <si>
    <t>200</t>
  </si>
  <si>
    <t>101</t>
  </si>
  <si>
    <t>733191918</t>
  </si>
  <si>
    <t>Oprava rozvodov potrubí z oceľových rúrok zaslepenie kovaním a zavarením DN 50</t>
  </si>
  <si>
    <t>202</t>
  </si>
  <si>
    <t>733191928</t>
  </si>
  <si>
    <t>Oprava rozvodov potrubí -privarenie odbočky do DN 50</t>
  </si>
  <si>
    <t>204</t>
  </si>
  <si>
    <t>103</t>
  </si>
  <si>
    <t>734200811</t>
  </si>
  <si>
    <t>Demontáž armatúry závitovej s jedným závitom do G 1/2 -0,00045t</t>
  </si>
  <si>
    <t>208</t>
  </si>
  <si>
    <t>734200812</t>
  </si>
  <si>
    <t>Demontáž armatúry závitovej s jedným závitom nad 1/2 do G 1,  -0,00110t</t>
  </si>
  <si>
    <t>210</t>
  </si>
  <si>
    <t>105</t>
  </si>
  <si>
    <t>734200813</t>
  </si>
  <si>
    <t>Demontáž armatúry závitovej s jedným závitom nad 1 do G 6/4,  -0,00190t</t>
  </si>
  <si>
    <t>212</t>
  </si>
  <si>
    <t>734300811</t>
  </si>
  <si>
    <t>Demontáž armatúry horúcovodnej, ventil do DN 15,  -0,00137t</t>
  </si>
  <si>
    <t>214</t>
  </si>
  <si>
    <t>107</t>
  </si>
  <si>
    <t>734300822</t>
  </si>
  <si>
    <t>Demontáž armatúry horúcovodnej, rozpojenie skrutkovania nad 15 do DN 25</t>
  </si>
  <si>
    <t>216</t>
  </si>
  <si>
    <t>734300823</t>
  </si>
  <si>
    <t>Demontáž armatúry horúcovodnej, rozpojenie skrutkovania nad 25 do DN 40</t>
  </si>
  <si>
    <t>218</t>
  </si>
  <si>
    <t>109</t>
  </si>
  <si>
    <t>735111810</t>
  </si>
  <si>
    <t>Demontáž vykurovacích telies liatinových článkových,  -0,02300t</t>
  </si>
  <si>
    <t>222</t>
  </si>
  <si>
    <t>735151811</t>
  </si>
  <si>
    <t>Demontáž vykurovacieho telesa panelového jednoradového stavebnej dľžky do 1500 mm,  -0,01235t</t>
  </si>
  <si>
    <t>224</t>
  </si>
  <si>
    <t>111</t>
  </si>
  <si>
    <t>735151821</t>
  </si>
  <si>
    <t>Demontáž vykurovacieho telesa panelového dvojradového stavebnej dľžky do 1500 mm,  -0,02493t</t>
  </si>
  <si>
    <t>226</t>
  </si>
  <si>
    <t>735151822</t>
  </si>
  <si>
    <t>Demontáž vykurovacieho telesa panelového dvojradového stavebnej dľžky nad 1500 do 2820 mm,  -0,04675t</t>
  </si>
  <si>
    <t>228</t>
  </si>
  <si>
    <t>113</t>
  </si>
  <si>
    <t>735411812</t>
  </si>
  <si>
    <t>Demontáž konvektora stavebnej dĺžky nad 700 do 1600 mm,  -0,03600t</t>
  </si>
  <si>
    <t>230</t>
  </si>
  <si>
    <t>735494811</t>
  </si>
  <si>
    <t>Vypúšťanie vody z vykurovacích sústav(bez kotlov,ohrievačov,zásobníkov a vyk.telies</t>
  </si>
  <si>
    <t>232</t>
  </si>
  <si>
    <t>115</t>
  </si>
  <si>
    <t>733890803</t>
  </si>
  <si>
    <t>Vnútrostav. premiestnenie vybúraných hmôt rozvodov potrubia vodorovne do 100 m z obj. výš. do 24m s naložením do kontajnera</t>
  </si>
  <si>
    <t>206</t>
  </si>
  <si>
    <t>734890803</t>
  </si>
  <si>
    <t xml:space="preserve">Vnútrostaveniskové premiestnenie vybúraných hmôt armatúr do 24m s naložením do kontajnera </t>
  </si>
  <si>
    <t>220</t>
  </si>
  <si>
    <t>117</t>
  </si>
  <si>
    <t>979089715.S</t>
  </si>
  <si>
    <t xml:space="preserve">Prenájom kontajneru 16 m3- dovoz , odvoz a poplatky  za likv. odpadu </t>
  </si>
  <si>
    <t>1135348880</t>
  </si>
  <si>
    <t>HZS</t>
  </si>
  <si>
    <t xml:space="preserve">HZS   </t>
  </si>
  <si>
    <t>Dmp</t>
  </si>
  <si>
    <t>Drobné montážne práce</t>
  </si>
  <si>
    <t>hod</t>
  </si>
  <si>
    <t>234</t>
  </si>
  <si>
    <t>119</t>
  </si>
  <si>
    <t>MV</t>
  </si>
  <si>
    <t>Murárska výpomoc</t>
  </si>
  <si>
    <t>236</t>
  </si>
  <si>
    <t>PR</t>
  </si>
  <si>
    <t>Prekáblovanie regulácie</t>
  </si>
  <si>
    <t>238</t>
  </si>
  <si>
    <t>121</t>
  </si>
  <si>
    <t>UN-IP</t>
  </si>
  <si>
    <t>Úprava náteru a izolácie potrubia</t>
  </si>
  <si>
    <t>242</t>
  </si>
  <si>
    <t>V-NS</t>
  </si>
  <si>
    <t>Vypustenie a napustenie systému</t>
  </si>
  <si>
    <t>244</t>
  </si>
  <si>
    <t>SO01.6Z - E1.6Z  Vzduchotechnika a chladenie</t>
  </si>
  <si>
    <t>Ing.Balažik</t>
  </si>
  <si>
    <t>769DEM - DEMONTAŽE vzduchotechnických zariadení</t>
  </si>
  <si>
    <t xml:space="preserve">    D9 - Klimatizácia technologických miestností</t>
  </si>
  <si>
    <t xml:space="preserve">    D10 - Vetranie umývarní</t>
  </si>
  <si>
    <t xml:space="preserve">    D11 - Vetranie sušiarne</t>
  </si>
  <si>
    <t xml:space="preserve">    D12 - Vetranie akumulátorovne</t>
  </si>
  <si>
    <t>769 - Montáže vzduchotechnických zariadení</t>
  </si>
  <si>
    <t xml:space="preserve">    D1 - Zariadenie č.1 Chladenie učební</t>
  </si>
  <si>
    <t xml:space="preserve">    D2 - Zariadenie č.2 Podtlakové vetranie kúpelní a predsiení</t>
  </si>
  <si>
    <t xml:space="preserve">    D4 - Zariadenie č.3 Podtlakové vetranie spoločných hygienických miestností, strojovne UK a miestností upr</t>
  </si>
  <si>
    <t xml:space="preserve">    D5 - Zariadenie č.4 Teplovzdušné vetranie sušiarní a práčovní</t>
  </si>
  <si>
    <t xml:space="preserve">    D6 - Zariadenie č.5 Rekuperačné vetranie izieb, kancelárií a kabinetov</t>
  </si>
  <si>
    <t xml:space="preserve">    D7 - Zariadenie č.6 Chladenie technickej miestnosti pre kábel MV </t>
  </si>
  <si>
    <t xml:space="preserve">    D13 - Iné</t>
  </si>
  <si>
    <t>769D - DODAVKA  vzduchotechnických zariadení</t>
  </si>
  <si>
    <t>769DEM</t>
  </si>
  <si>
    <t>DEMONTAŽE vzduchotechnických zariadení</t>
  </si>
  <si>
    <t>HZS01</t>
  </si>
  <si>
    <t>HZS - presun naloženie demontovaných časti do kontajnerov</t>
  </si>
  <si>
    <t>-1200688310</t>
  </si>
  <si>
    <t>850550739</t>
  </si>
  <si>
    <t>D9</t>
  </si>
  <si>
    <t>Klimatizácia technologických miestností</t>
  </si>
  <si>
    <t>D1</t>
  </si>
  <si>
    <t xml:space="preserve">Klimatizačná jednotka </t>
  </si>
  <si>
    <t>139827363</t>
  </si>
  <si>
    <t>D2</t>
  </si>
  <si>
    <t>Vzduchom chladený kondenzátor</t>
  </si>
  <si>
    <t>1586011449</t>
  </si>
  <si>
    <t>D3</t>
  </si>
  <si>
    <t>Potrubia chladiva s priemerom 6/12mm</t>
  </si>
  <si>
    <t>bm</t>
  </si>
  <si>
    <t>627265537</t>
  </si>
  <si>
    <t>D4</t>
  </si>
  <si>
    <t>Výustka 280x140</t>
  </si>
  <si>
    <t>-123856902</t>
  </si>
  <si>
    <t>D10</t>
  </si>
  <si>
    <t>Vetranie umývarní</t>
  </si>
  <si>
    <t>D4.1</t>
  </si>
  <si>
    <t>Vetracia jednotka DVJ-4-150-7</t>
  </si>
  <si>
    <t>-2099958827</t>
  </si>
  <si>
    <t>D5</t>
  </si>
  <si>
    <t>Výustka 400x200</t>
  </si>
  <si>
    <t>2133536430</t>
  </si>
  <si>
    <t>D6</t>
  </si>
  <si>
    <t>Výustka 280x100</t>
  </si>
  <si>
    <t>464376649</t>
  </si>
  <si>
    <t>D7</t>
  </si>
  <si>
    <t>-891124337</t>
  </si>
  <si>
    <t>D8</t>
  </si>
  <si>
    <t>Potrubie z oceľového pozinkovaného plechu SK1 do obvodu 1050mm/70% tvarovky</t>
  </si>
  <si>
    <t>-851194811</t>
  </si>
  <si>
    <t>Potrubie z oceľového pozinkovaného plechu SK1 do obvodu 1890mm/70% tvarovky</t>
  </si>
  <si>
    <t>-142268785</t>
  </si>
  <si>
    <t>Potrubie z oceľového pozinkovaného plechu SK1 do obvodu 1500mm/70% tvarovky</t>
  </si>
  <si>
    <t>1247982632</t>
  </si>
  <si>
    <t>D11</t>
  </si>
  <si>
    <t>Vetranie sušiarne</t>
  </si>
  <si>
    <t>Klimatizačná jednotka SHC 800 L-K</t>
  </si>
  <si>
    <t>1935240380</t>
  </si>
  <si>
    <t>D12</t>
  </si>
  <si>
    <t>Vetracia jednotka DVJ-A 280-14</t>
  </si>
  <si>
    <t>-674404537</t>
  </si>
  <si>
    <t>D13</t>
  </si>
  <si>
    <t>363305022</t>
  </si>
  <si>
    <t>D14</t>
  </si>
  <si>
    <t>-383433252</t>
  </si>
  <si>
    <t>D15</t>
  </si>
  <si>
    <t>-977165373</t>
  </si>
  <si>
    <t>Vetranie akumulátorovne</t>
  </si>
  <si>
    <t>D16</t>
  </si>
  <si>
    <t>Ventilátor RNE 250</t>
  </si>
  <si>
    <t>1761707611</t>
  </si>
  <si>
    <t>D17</t>
  </si>
  <si>
    <t>193435674</t>
  </si>
  <si>
    <t>D18</t>
  </si>
  <si>
    <t>664114583</t>
  </si>
  <si>
    <t>D19</t>
  </si>
  <si>
    <t>Výustka 560x280</t>
  </si>
  <si>
    <t>-1933476538</t>
  </si>
  <si>
    <t>D20</t>
  </si>
  <si>
    <t>1329499103</t>
  </si>
  <si>
    <t>D21</t>
  </si>
  <si>
    <t>-842293147</t>
  </si>
  <si>
    <t>D22</t>
  </si>
  <si>
    <t>260367944</t>
  </si>
  <si>
    <t>769</t>
  </si>
  <si>
    <t>Montáže vzduchotechnických zariadení</t>
  </si>
  <si>
    <t>Zariadenie č.1 Chladenie učební</t>
  </si>
  <si>
    <t>1.01</t>
  </si>
  <si>
    <t xml:space="preserve">Vonkajšia kondenzačná jednotka split systému, chladiaci výkon Qch=5,0kW, hladina akustického tlaku vo vzdialenosti 1m od jednotky 44 až 46 dB(A) (napr. Mitsubishi electric PUZ-ZM50 alebo technicky a výkonovo porovnateľné zariadenie) alebo EKVIVALENT </t>
  </si>
  <si>
    <t>-1293375311</t>
  </si>
  <si>
    <t>1.02</t>
  </si>
  <si>
    <t>Vnútorná podstropná jednotka split systému, chladiaci výkon Qch=5,0kW, hladina akustického tlaku vo vzdialenosti 1m od jednotky 32 až 40 dB(A) (napr. Mitsubishi electric PCA-M50 alebo technicky a výkonovo porovnateľné zariadenie) alebo EKVIVALENT</t>
  </si>
  <si>
    <t>-2037432877</t>
  </si>
  <si>
    <t>1.11</t>
  </si>
  <si>
    <t xml:space="preserve">Vonkajšia kondenzačná jednotka multisplit systému, chladiaci výkon Qch=7,1kW, hladina akustického tlaku vo vzdialenosti 1m od jednotky 47 až 49 dB(A) (napr. Mitsubishi electric PUZ-ZM71 alebo technicky a výkonovo porovnateľné zariadenie) alebo EKVIVALENT </t>
  </si>
  <si>
    <t>2039691182</t>
  </si>
  <si>
    <t>1.12</t>
  </si>
  <si>
    <t>Vnútorná podstropná jednotka multisplit systému, chladiaci výkon Qch=3,55kW, hladina akustického tlaku vo vzdialenosti 1m od jednotky 31 až 39 dB(A) (napr. Mitsubishi electric PCA-M35 alebo technicky a výkonovo porovnateľné zariadenie) alebo EKVIVALENT</t>
  </si>
  <si>
    <t>-1104683109</t>
  </si>
  <si>
    <t>1a</t>
  </si>
  <si>
    <t>Nástenný ovládač s týždenným časovačom</t>
  </si>
  <si>
    <t>-903180291</t>
  </si>
  <si>
    <t>1b</t>
  </si>
  <si>
    <t>Medené potrubie dvojica s priemerom 6/12mm s izoláciou hrúbky 9mm, vrátane komunikačných káblov, chladivo R32</t>
  </si>
  <si>
    <t>456820935</t>
  </si>
  <si>
    <t>1c</t>
  </si>
  <si>
    <t>Medené potrubie dvojica s priemerom 10/16mm s izoláciou hrúbky 9mm, vrátane komunikačných káblov, chladivo R32</t>
  </si>
  <si>
    <t>279863949</t>
  </si>
  <si>
    <t>1d</t>
  </si>
  <si>
    <t>Rozdeľovač na potrubia chladiva 50:50</t>
  </si>
  <si>
    <t>2043043203</t>
  </si>
  <si>
    <t>1e</t>
  </si>
  <si>
    <t>Izolovaný strešný prechod s priemerom 100mm pre potrubia chladiva, s protidažďovou strieškou</t>
  </si>
  <si>
    <t>383867077</t>
  </si>
  <si>
    <t>1f</t>
  </si>
  <si>
    <t>Izolovaný strešný prechod s priemerom 125mm pre potrubia chladiva, s protidažďovou strieškou</t>
  </si>
  <si>
    <t>-1694917639</t>
  </si>
  <si>
    <t>1g</t>
  </si>
  <si>
    <t>Izolovaný strešný prechod s priemerom 200mm pre potrubia chladiva, s protidažďovou strieškou</t>
  </si>
  <si>
    <t>1435434569</t>
  </si>
  <si>
    <t>Zariadenie č.2 Podtlakové vetranie kúpelní a predsiení</t>
  </si>
  <si>
    <t>2.01</t>
  </si>
  <si>
    <t>Radiálny ventilátor pre zabudovanie do podhľadu, objemový prietok vzduchu 15 až 60m3/h, hladina akustického výkonu Lw = 18 až 44 dB(A), IPX5 (napr. Lunos Silvento ec-KL alebo technicky a výkonovo porovnateľné zariadenie) alebo EKVIVALENT</t>
  </si>
  <si>
    <t>478289075</t>
  </si>
  <si>
    <t>2.01a</t>
  </si>
  <si>
    <t xml:space="preserve">Inštalačná sada do podhľadu - PRÍSLUŠENSTVO </t>
  </si>
  <si>
    <t>-1729628803</t>
  </si>
  <si>
    <t>2.01b</t>
  </si>
  <si>
    <t>Riadiaci modul umožňuje nastavenie výkonových stupňov v redukovanom a nominálnom režime, nastaviteľný časovač dobehu</t>
  </si>
  <si>
    <t>579070731</t>
  </si>
  <si>
    <t>2.01c</t>
  </si>
  <si>
    <t>Bezdrôtový modul pre komumikáciu s rekuperačnými jednotkami</t>
  </si>
  <si>
    <t>-101040145</t>
  </si>
  <si>
    <t>2.02</t>
  </si>
  <si>
    <t>Výfuková hlavica s protidažďovou strieškou na potrubie s priemerom 100mm</t>
  </si>
  <si>
    <t>-1977542544</t>
  </si>
  <si>
    <t>2.02a</t>
  </si>
  <si>
    <t>Izolovaný strešný prechod pre potrubie s priemerom 100</t>
  </si>
  <si>
    <t>1569331836</t>
  </si>
  <si>
    <t>2.03</t>
  </si>
  <si>
    <t>Výfuková hlavica s protidažďovou strieškou na potrubie s priemerom 125mm</t>
  </si>
  <si>
    <t>-558955606</t>
  </si>
  <si>
    <t>2.03a</t>
  </si>
  <si>
    <t>Izolovaný strešný prechod pre potrubie s priemerom 125</t>
  </si>
  <si>
    <t>1444323148</t>
  </si>
  <si>
    <t>2.03b</t>
  </si>
  <si>
    <t>Ohybná hadica hliníková s priemerom 80mm</t>
  </si>
  <si>
    <t>-861179635</t>
  </si>
  <si>
    <t>2.03c</t>
  </si>
  <si>
    <t>Kruhové potrubie z pozinkovaného plechu spiro s priemerom 80mm/30% tvarovky</t>
  </si>
  <si>
    <t>563976378</t>
  </si>
  <si>
    <t>2.03d</t>
  </si>
  <si>
    <t>Kruhové potrubie z pozinkovaného plechu spiro s priemerom 100mm/30% tvarovky</t>
  </si>
  <si>
    <t>-120944707</t>
  </si>
  <si>
    <t>2.03e</t>
  </si>
  <si>
    <t>Kruhové potrubie z pozinkovaného plechu spiro s priemerom 125mm/30% tvarovky</t>
  </si>
  <si>
    <t>-1833010311</t>
  </si>
  <si>
    <t>2.03f</t>
  </si>
  <si>
    <t>Tepelná izolácia kaučuková hrúbky 13mm s hliníkovou fóliou</t>
  </si>
  <si>
    <t>-447342387</t>
  </si>
  <si>
    <t>Zariadenie č.3 Podtlakové vetranie spoločných hygienických miestností, strojovne UK a miestností upr</t>
  </si>
  <si>
    <t>3.01</t>
  </si>
  <si>
    <t>Ventilátor potrubný, objemový prietok V=420m3/h, externý tlak dp=130Pa, nastavit. časovač dobehu po vypnutí, IPX4, hladina akustického tlaku vo vzdial.3m - 44dB(A), (napr. Vents TT 160 PRO T alebo technicky a výkonovo porovnateľné zariadenie) alebo EKVIV.</t>
  </si>
  <si>
    <t>976185232</t>
  </si>
  <si>
    <t>3.01a</t>
  </si>
  <si>
    <t>Spojovacia manžeta s priemerom 160mm</t>
  </si>
  <si>
    <t>-68882734</t>
  </si>
  <si>
    <t>3.01b</t>
  </si>
  <si>
    <t>Tesná spätná klapka s priemerom 160mm</t>
  </si>
  <si>
    <t>1525251632</t>
  </si>
  <si>
    <t>3.01c</t>
  </si>
  <si>
    <t>Tlmič hluku potrubný s priemerom 160mm, dĺžka 600mm</t>
  </si>
  <si>
    <t>618911313</t>
  </si>
  <si>
    <t>3.02</t>
  </si>
  <si>
    <t>Ventilátor potrubný, objemový prietok V=135m3/h, externý tlak dp=80Pa, nastaviteľný časovač dobehu po vypnutí, IPX4, hladina akustického tlaku vo vzdialenosti 3m - 32dB(A), (napr. Vents TT 100 PRO T alebo technicky a výkonovo porovnateľné zariadenie)</t>
  </si>
  <si>
    <t>-1729480002</t>
  </si>
  <si>
    <t>3.02a</t>
  </si>
  <si>
    <t>Spojovacia manžeta s priemerom 100mm</t>
  </si>
  <si>
    <t>416141549</t>
  </si>
  <si>
    <t>3.02b</t>
  </si>
  <si>
    <t>Tesná spätná klapka s priemerom 100mm</t>
  </si>
  <si>
    <t>-1026332937</t>
  </si>
  <si>
    <t>3.03</t>
  </si>
  <si>
    <t>Ventilátor potrubný, objemový prietok V=210m3/h, externý tlak dp=80Pa, nastavit. časovač dobehu po vypnutí, IPX4, hladina akust. tlaku vo vzdialenosti 3m - 34dB(A), (napr. Vents TT 125 PRO T alebo technicky a výkonovo porovnateľné zariadenie) alebo EKVIV.</t>
  </si>
  <si>
    <t>-106165470</t>
  </si>
  <si>
    <t>3.03a</t>
  </si>
  <si>
    <t>Spojovacia manžeta s priemerom 125mm</t>
  </si>
  <si>
    <t>-81058067</t>
  </si>
  <si>
    <t>3.03b</t>
  </si>
  <si>
    <t>Tesná spätná klapka s priemerom 125mm</t>
  </si>
  <si>
    <t>151314890</t>
  </si>
  <si>
    <t>3.03c</t>
  </si>
  <si>
    <t>Tlmič hluku potrubný s priemerom 125mm, dĺžka 600mm</t>
  </si>
  <si>
    <t>1902892443</t>
  </si>
  <si>
    <t>3.04</t>
  </si>
  <si>
    <t>Výfuková hlavica s protidažďovou strieškou na potrubie s priemerom 225mm</t>
  </si>
  <si>
    <t>1431718932</t>
  </si>
  <si>
    <t>3.04a</t>
  </si>
  <si>
    <t>Izolovaný strešný prechod pre potrubie s priemerom 225</t>
  </si>
  <si>
    <t>1048714867</t>
  </si>
  <si>
    <t>3.05</t>
  </si>
  <si>
    <t>Tanierový ventil odvodný kovový priemer 100mm, rámik do podhľadu</t>
  </si>
  <si>
    <t>-1321387029</t>
  </si>
  <si>
    <t>3.06</t>
  </si>
  <si>
    <t>Mriežka stenová hliníková, RAL 9003, jednoradová, rámik do steny, rozmer 300x100mm</t>
  </si>
  <si>
    <t>-859466129</t>
  </si>
  <si>
    <t>3.07</t>
  </si>
  <si>
    <t>Mriežka stenová hliníková, RAL 9003, jednoradová, rámik do steny, rozmer 200x100mm</t>
  </si>
  <si>
    <t>545666618</t>
  </si>
  <si>
    <t>3.07a</t>
  </si>
  <si>
    <t xml:space="preserve">Požiarna vetracia mriežka 200x100 s požiarnou odolnosťou EI60(napr. Tecsel alebo technicky a výkonovo porovnateľné zariadenie) alebo EKVIVALENT </t>
  </si>
  <si>
    <t>-1563797126</t>
  </si>
  <si>
    <t>3.08</t>
  </si>
  <si>
    <t>1567131359</t>
  </si>
  <si>
    <t>3.08a</t>
  </si>
  <si>
    <t>Požiarna vetracia mriežka 300x100 s požiarnou odolnosťou EI60 (napr. Tecsel alebo technicky a výkonovo porovnateľné zariadenie)</t>
  </si>
  <si>
    <t>-1078269137</t>
  </si>
  <si>
    <t>3.09</t>
  </si>
  <si>
    <t>538586509</t>
  </si>
  <si>
    <t>3.09a</t>
  </si>
  <si>
    <t>Ohybná hadica hliníková s priemerom 100mm</t>
  </si>
  <si>
    <t>1435426379</t>
  </si>
  <si>
    <t>3.09b</t>
  </si>
  <si>
    <t>1657301963</t>
  </si>
  <si>
    <t>3.09c</t>
  </si>
  <si>
    <t>-1389296388</t>
  </si>
  <si>
    <t>3.09d</t>
  </si>
  <si>
    <t>Kruhové potrubie z pozinkovaného plechu spiro s priemerom 160mm/30% tvarovky</t>
  </si>
  <si>
    <t>671596776</t>
  </si>
  <si>
    <t>3.09e</t>
  </si>
  <si>
    <t>Kruhové potrubie z pozinkovaného plechu spiro s priemerom 225mm/30% tvarovky</t>
  </si>
  <si>
    <t>-1667341449</t>
  </si>
  <si>
    <t>Zariadenie č.4 Teplovzdušné vetranie sušiarní a práčovní</t>
  </si>
  <si>
    <t>4.01</t>
  </si>
  <si>
    <t>Kompaktná vzduchotechnická jednotka do vonkajšieho prostredia, panel s tepelnou izoláciou hrúbky 50mm, objemový prietok na prívode a odvode, ventilátory regulovateľné V=900m3/h, externý tlak dp=220Pa, filter prívod ePM1 55% (F7), filter odvod ePM10 50% (M</t>
  </si>
  <si>
    <t>-1606997024</t>
  </si>
  <si>
    <t>4.01a</t>
  </si>
  <si>
    <t xml:space="preserve">Strieška do exteriéru - PRÍSLUSENSTVO </t>
  </si>
  <si>
    <t>-785250001</t>
  </si>
  <si>
    <t>4.01b</t>
  </si>
  <si>
    <t>Podstavec s nastaviteľnými nožičkami</t>
  </si>
  <si>
    <t>322489050</t>
  </si>
  <si>
    <t>4.01c</t>
  </si>
  <si>
    <t>Pružné manžety s priemerom 315mm</t>
  </si>
  <si>
    <t>2044691650</t>
  </si>
  <si>
    <t>4.01d</t>
  </si>
  <si>
    <t>Uzatváracia klapka s priemerom 315mm so servopohonom</t>
  </si>
  <si>
    <t>-489103503</t>
  </si>
  <si>
    <t>4.01e</t>
  </si>
  <si>
    <t>Nástenný ovládač s týždenným časovačom, kompletný systém MaR - súčasť dodávky VZT jednotky</t>
  </si>
  <si>
    <t>-966933899</t>
  </si>
  <si>
    <t>4.02</t>
  </si>
  <si>
    <t>Tlmič hluku potrubný s priemerom 315mm, dĺžka 900mm</t>
  </si>
  <si>
    <t>1306239803</t>
  </si>
  <si>
    <t>4.02a</t>
  </si>
  <si>
    <t>1036459611</t>
  </si>
  <si>
    <t>4.02b</t>
  </si>
  <si>
    <t>Sací / výfukový šikmý protidažďový nadstavec so sitom  pre potrubie s priemerom 315mm</t>
  </si>
  <si>
    <t>-1241458309</t>
  </si>
  <si>
    <t>4.03</t>
  </si>
  <si>
    <t>Výustka stenová hliníková, RAL 9003, dvojradová, rámik do potrubia, rozmer 500x100mm, regulácia</t>
  </si>
  <si>
    <t>1677925500</t>
  </si>
  <si>
    <t>4.04</t>
  </si>
  <si>
    <t>Mriežka stenová hliníková, RAL 9003, jednoradová, rámik do steny, rozmer 300x200mm</t>
  </si>
  <si>
    <t>1713301142</t>
  </si>
  <si>
    <t>4.04a</t>
  </si>
  <si>
    <t>-1731333687</t>
  </si>
  <si>
    <t>4.04b</t>
  </si>
  <si>
    <t>1956575535</t>
  </si>
  <si>
    <t>4.04c</t>
  </si>
  <si>
    <t>Kruhové potrubie z pozinkovaného plechu spiro s priemerom 315mm/30% tvarovky</t>
  </si>
  <si>
    <t>-661805677</t>
  </si>
  <si>
    <t>4.04d</t>
  </si>
  <si>
    <t>Tepelná izolácia z minerálnej vlnky hrúbky 50mm s oplechovaním pozinkovaným plechom v exteriéri</t>
  </si>
  <si>
    <t>-1837761418</t>
  </si>
  <si>
    <t>Zariadenie č.5 Rekuperačné vetranie izieb, kancelárií a kabinetov</t>
  </si>
  <si>
    <t>5.01</t>
  </si>
  <si>
    <t xml:space="preserve">Rekuperačná vetracia jednotka so spätným získavaním tepla, entalpický výmenník tepla, snímače teploty a vlhkosti, skrinku prístroja s tepelnou izoláciou, dva filtre triedy epm 1 55% (F7), dva ventilátory radiálne ec-motory. </t>
  </si>
  <si>
    <t>1651632611</t>
  </si>
  <si>
    <t>5.02</t>
  </si>
  <si>
    <t xml:space="preserve">Vonkajší kryt sania a výfuku vzduchu s protihlukovou izoláciou -PRÍSLUŠENSTVO </t>
  </si>
  <si>
    <t>901423303</t>
  </si>
  <si>
    <t>5.03</t>
  </si>
  <si>
    <t>Tubus s priemerom 160mm, dĺžka 700mm</t>
  </si>
  <si>
    <t>188254053</t>
  </si>
  <si>
    <t>5.04</t>
  </si>
  <si>
    <t>Adaptér pre separátny prívod a odvod v tubuse</t>
  </si>
  <si>
    <t>-2063131900</t>
  </si>
  <si>
    <t>5.05</t>
  </si>
  <si>
    <t>Príslušenstvo pre nástennú montáž</t>
  </si>
  <si>
    <t>-1417374288</t>
  </si>
  <si>
    <t>5.06</t>
  </si>
  <si>
    <t>Panel s ovládaním jednotky</t>
  </si>
  <si>
    <t>1323092577</t>
  </si>
  <si>
    <t>5.07</t>
  </si>
  <si>
    <t>Bezdrôtový modul pre komunikáciu s odsávacími ventilátormi</t>
  </si>
  <si>
    <t>217827640</t>
  </si>
  <si>
    <t>5.01B</t>
  </si>
  <si>
    <t>-1004950844</t>
  </si>
  <si>
    <t>5.02B</t>
  </si>
  <si>
    <t>Vonkajší kryt sania a výfuku vzduchu s protihlukovou izoláciou- PRÍSLUŠENSTVO</t>
  </si>
  <si>
    <t>-1450023590</t>
  </si>
  <si>
    <t>5.03B</t>
  </si>
  <si>
    <t>-1770698486</t>
  </si>
  <si>
    <t>5.04B</t>
  </si>
  <si>
    <t>183840277</t>
  </si>
  <si>
    <t>5.05B</t>
  </si>
  <si>
    <t>-893612950</t>
  </si>
  <si>
    <t>5.06B</t>
  </si>
  <si>
    <t>-220527933</t>
  </si>
  <si>
    <t xml:space="preserve">Zariadenie č.6 Chladenie technickej miestnosti pre kábel MV </t>
  </si>
  <si>
    <t>6.01</t>
  </si>
  <si>
    <t>Vonkajšia kondenzačná jednotka split systému, chladiaci výkon Qch=5,0kW, hladina akustického tlaku vo vzdial.1m od jednotky 44 až 46 dB(A), systém celoročného chladenia pri vonk. teplote -15°C a 46°C (napr. Mitsubishi electric PUZ-ZM50 alebo EVIVALENT</t>
  </si>
  <si>
    <t>1038090897</t>
  </si>
  <si>
    <t>6.02</t>
  </si>
  <si>
    <t>Vnútorná podstropná jednotka split systému, chladiaci výkon Qch=5,0kW, hladina akustického tlaku vo vzdialenosti 1m od jednotky 32 až 40 dB(A) (napr. Mitsubishi electric PCA-M50 alebo EKVIVALENT )</t>
  </si>
  <si>
    <t>-730200048</t>
  </si>
  <si>
    <t>6.03</t>
  </si>
  <si>
    <t>-65426760</t>
  </si>
  <si>
    <t>6.04</t>
  </si>
  <si>
    <t>1088808100</t>
  </si>
  <si>
    <t>Iné</t>
  </si>
  <si>
    <t>M1</t>
  </si>
  <si>
    <t>Montážny, spojovací, tesniaci a závesný materiál</t>
  </si>
  <si>
    <t>€</t>
  </si>
  <si>
    <t>-331113862</t>
  </si>
  <si>
    <t>R1</t>
  </si>
  <si>
    <t xml:space="preserve">Zaregulovanie a vyskúšanie zariadenia -celok </t>
  </si>
  <si>
    <t>1501114402</t>
  </si>
  <si>
    <t>L1</t>
  </si>
  <si>
    <t xml:space="preserve">Pracovné lešenie posuvné montaž , demontaž , prenajom </t>
  </si>
  <si>
    <t>-1031028215</t>
  </si>
  <si>
    <t>Z1</t>
  </si>
  <si>
    <t xml:space="preserve">Zdvíhacie zariadenia na strechu objektu- žeriav </t>
  </si>
  <si>
    <t>hzs</t>
  </si>
  <si>
    <t>-1546403627</t>
  </si>
  <si>
    <t>769D</t>
  </si>
  <si>
    <t>DODAVKA  vzduchotechnických zariadení</t>
  </si>
  <si>
    <t>Vonkajšia kondenzačná jednotka split systému, chladiaci výkon Qch=5,0kW, hladina akustického tlaku vo vzdialenosti 1m od jednotky 44 až 46 dB(A) (napr. Mitsubishi electric PUZ-ZM50 alebo EKVIVALENT</t>
  </si>
  <si>
    <t>Vnútorná podstropná jednotka split systému, chladiaci výkon Qch=5,0kW, hladina akustického tlaku vo vzdialenosti 1m od jednotky 32 až 40 dB(A) (napr. Mitsubishi electric PCA-M50 alebo EKVIVALENT)</t>
  </si>
  <si>
    <t>Vonkajšia kondenzačná jednotka multisplit systému, chladiaci výkon Qch=7,1kW, hladina akustického tlaku vo vzdialenosti 1m od jednotky 47 až 49 dB(A) (napr. Mitsubishi electric PUZ-ZM71 alebo EKVIVALENT)</t>
  </si>
  <si>
    <t>Vnútorná podstropná jednotka multisplit systému, chladiaci výkon Qch=3,55kW, hladina akustického tlaku vo vzdialenosti 1m od jednotky 31 až 39 dB(A) (napr. Mitsubishi electric PCA-M35 aleboEKVIVALENT)</t>
  </si>
  <si>
    <t>Radiálny ventilátor pre zabudovanie do podhľadu, objemový prietok vzduchu 15 až 60m3/h, hladina akustického výkonu Lw = 18 až 44 dB(A), IPX5 (napr. Lunos Silvento ec-KL EKVIVALENT)</t>
  </si>
  <si>
    <t>123</t>
  </si>
  <si>
    <t xml:space="preserve">Inštalačná sada do podhľadu -PRISLUŠENSTVO </t>
  </si>
  <si>
    <t>125</t>
  </si>
  <si>
    <t>127</t>
  </si>
  <si>
    <t>129</t>
  </si>
  <si>
    <t>131</t>
  </si>
  <si>
    <t>133</t>
  </si>
  <si>
    <t>135</t>
  </si>
  <si>
    <t>Ventilátor potrubný, objemový prietok V=420m3/h, externý tlak dp=130Pa, nastaviteľný časovač dobehu po vypnutí, IPX4, hladina akustického tlaku vo vzdialenosti 3m - 44dB(A), (napr. Vents TT 160 PRO T alebo EKVIVALENT)</t>
  </si>
  <si>
    <t>137</t>
  </si>
  <si>
    <t>139</t>
  </si>
  <si>
    <t>Ventilátor potrubný, objemový prietok V=135m3/h, externý tlak dp=80Pa, nastaviteľný časovač dobehu po vypnutí, IPX4, hladina akustického tlaku vo vzdialenosti 3m - 32dB(A), (napr. Vents TT 100 PRO T alebo EKVIVALENT)</t>
  </si>
  <si>
    <t>141</t>
  </si>
  <si>
    <t>Ventilátor potrubný, objemový prietok V=210m3/h, externý tlak dp=80Pa, nastaviteľný časovač dobehu po vypnutí, IPX4, hladina akustického tlaku vo vzdialenosti 3m - 34dB(A), (napr. Vents TT 125 PRO T alebo EKVIVALENT)</t>
  </si>
  <si>
    <t>143</t>
  </si>
  <si>
    <t>145</t>
  </si>
  <si>
    <t>147</t>
  </si>
  <si>
    <t>149</t>
  </si>
  <si>
    <t>151</t>
  </si>
  <si>
    <t>Požiarna vetracia mriežka 200x100 s požiarnou odolnosťou EI60 (napr. Tecsel aleboEKVIVALENT)</t>
  </si>
  <si>
    <t>153</t>
  </si>
  <si>
    <t>Požiarna vetracia mriežka 300x100 s požiarnou odolnosťou EI60 (napr. Tecsel alebo EKVIVALENT)</t>
  </si>
  <si>
    <t>155</t>
  </si>
  <si>
    <t>157</t>
  </si>
  <si>
    <t>159</t>
  </si>
  <si>
    <t xml:space="preserve">Kompaktná vzduchotechnická jednotka do vonkajšieho prostredia, panel s tepelnou izoláciou hrúbky 50mm, objemový prietok na prívode a odvode, ventilátory regulovateľné V=900m3/h, externý tlak dp=220Pa, filter prívod ePM1 55% (F7), filter odvod ePM10 50% </t>
  </si>
  <si>
    <t>161</t>
  </si>
  <si>
    <t>Strieška do exteriéru</t>
  </si>
  <si>
    <t>163</t>
  </si>
  <si>
    <t>165</t>
  </si>
  <si>
    <t>167</t>
  </si>
  <si>
    <t>169</t>
  </si>
  <si>
    <t>Kruhové potrubie z pozinkovaného plechu spiro alebo EKVIVALENT s priemerom 160mm/30% tvarovky</t>
  </si>
  <si>
    <t>Kruhové potrubie z pozinkovaného plechu spiro alebo EKVIVALENT s priemerom 225mm/30% tvarovky</t>
  </si>
  <si>
    <t>173</t>
  </si>
  <si>
    <t>Kruhové potrubie z pozinkovaného plechu spiro alebo EKVIVALENT s priemerom 315mm/30% tvarovky</t>
  </si>
  <si>
    <t>175</t>
  </si>
  <si>
    <t>Rekuperačná vetracia jednotka so spätným získavaním tepla, entalpický výmenník tepla, snímače teploty a vlhkosti, skrinku prístroja s tepelnou izoláciou, dva filtre triedy epm 1 55% (F7), dva ventilátory radiálne ec-motory. Objemový prietok vzduchu regul.</t>
  </si>
  <si>
    <t>Vonkajší kryt sania a výfuku vzduchu s protihlukovou izoláciou</t>
  </si>
  <si>
    <t>177</t>
  </si>
  <si>
    <t>179</t>
  </si>
  <si>
    <t>181</t>
  </si>
  <si>
    <t xml:space="preserve">Rekuperačná vetracia jednotka so spätným získavaním tepla, entalpický výmenník tepla, snímače teploty a vlhkosti, skrinku prístroja s tepelnou izoláciou, dva filtre triedy epm 1 55% (F7), dva ventilátory radiálne ec-motory. Objemový prietok regulovateľný </t>
  </si>
  <si>
    <t>183</t>
  </si>
  <si>
    <t>185</t>
  </si>
  <si>
    <t>187</t>
  </si>
  <si>
    <t>Vonkajšia kond. jednotka split systému, chladiaci výkon Qch=5,0kW, hladina akustického tlaku vo vzdialenosti 1m od jednotky 44 až 46 dB(A), systém celoroč. chladenia pri vonk.teplote -15°C a 46°C ,napr. Mitsubishi electric PUZ-ZM50 alebo EKVIVIVALENT</t>
  </si>
  <si>
    <t>189</t>
  </si>
  <si>
    <t>191</t>
  </si>
  <si>
    <t xml:space="preserve">Montážny, spojovací, tesniaci a závesný materiál -dodavka </t>
  </si>
  <si>
    <t>kpl</t>
  </si>
  <si>
    <t xml:space="preserve">SO01.7Z - E1.7Z Elektroinštalácia </t>
  </si>
  <si>
    <t>Ing.Benko</t>
  </si>
  <si>
    <t>M - Práce a dodávky M</t>
  </si>
  <si>
    <t xml:space="preserve">    DM - Elektromontáže</t>
  </si>
  <si>
    <t xml:space="preserve">Demontáže , vr. vnutrostaveniskového presunu, naloženie odpadu do kontajnera </t>
  </si>
  <si>
    <t>400</t>
  </si>
  <si>
    <t>-182483403</t>
  </si>
  <si>
    <t>Práce a dodávky M</t>
  </si>
  <si>
    <t>DM</t>
  </si>
  <si>
    <t>Elektromontáže</t>
  </si>
  <si>
    <t>210802443.S</t>
  </si>
  <si>
    <t>Ukončenie vodičov v rozvádzač. vrátane zapojenia a vodičovej koncovky do 2.5 mm2</t>
  </si>
  <si>
    <t>210802443.S.1</t>
  </si>
  <si>
    <t>Ukončenie vodičov v rozvádzač. vrátane zapojenia a vodičovej koncovky do 6 mm2</t>
  </si>
  <si>
    <t>210802443.S.2</t>
  </si>
  <si>
    <t>Ukončenie vodičov v rozvádzač. vrátane zapojenia a vodičovej koncovky do 25 mm2</t>
  </si>
  <si>
    <t>210802443.S.3</t>
  </si>
  <si>
    <t>Ukončenie vodičov v rozvádzač. vrátane zapojenia a vodičovej koncovky do 50 mm2</t>
  </si>
  <si>
    <t>210802443.S.4</t>
  </si>
  <si>
    <t>Ukončenie vodičov v rozvádzač. vrátane zapojenia a vodičovej koncovky do 95 mm2</t>
  </si>
  <si>
    <t>210802443.S.5</t>
  </si>
  <si>
    <t>Ukončenie vodičov v rozvádzač. vrátane zapojenia a vodičovej koncovky do 185 mm2</t>
  </si>
  <si>
    <t>210802443.S.6</t>
  </si>
  <si>
    <t>Škatuľa odbočná s viečkom, svorkovnicou vrátane zapojenia (1903, KR 68) kruhová</t>
  </si>
  <si>
    <t>210802443.S.7</t>
  </si>
  <si>
    <t>Škatuľová rozvodka z lisov. izolantu vrátane ukončenia káblov a zapojenia vodičov typ 6455-11 do 4 mm2</t>
  </si>
  <si>
    <t>3451301499</t>
  </si>
  <si>
    <t>Lišta elektroinšt. z PH vrátane spojok, ohybov, rohov, bez krabíc, uložená pevne typ V 43 vkladací</t>
  </si>
  <si>
    <t>256</t>
  </si>
  <si>
    <t>3451301500</t>
  </si>
  <si>
    <t>I-Žľab MIK  16/25 alebo EKVIVALENT</t>
  </si>
  <si>
    <t>3451300400</t>
  </si>
  <si>
    <t xml:space="preserve">I-Žľab MAK  50/ 75 alebo EKVIVALENT </t>
  </si>
  <si>
    <t>3451105700</t>
  </si>
  <si>
    <t xml:space="preserve">Príchytka napr. SONAP  29-40 alebo EKVIVALENT </t>
  </si>
  <si>
    <t>3450705200</t>
  </si>
  <si>
    <t>I-Rúrka FXKVR  90</t>
  </si>
  <si>
    <t>210010301</t>
  </si>
  <si>
    <t>Škatuľa prístrojová bez zapojenia (1901, KP 68, KZ 3)</t>
  </si>
  <si>
    <t>3450906510</t>
  </si>
  <si>
    <t>Krabica  KU 68-1901</t>
  </si>
  <si>
    <t>3450919000</t>
  </si>
  <si>
    <t>Krabica prístrojová  typ: KP 64/3L</t>
  </si>
  <si>
    <t>3450919000.1</t>
  </si>
  <si>
    <t>Krabica prístrojová  typ: KP 64/2L</t>
  </si>
  <si>
    <t>3450919001</t>
  </si>
  <si>
    <t>Krabica 6455-12 acid</t>
  </si>
  <si>
    <t>3450919002</t>
  </si>
  <si>
    <t>Káblový rošt pre voľné i pevné ulož. káblov š. 200 mm</t>
  </si>
  <si>
    <t>3450919003</t>
  </si>
  <si>
    <t>Káblový rošt pre voľné i pevné ulož. káblov š. 100 mm</t>
  </si>
  <si>
    <t>3450919004</t>
  </si>
  <si>
    <t>3450919005</t>
  </si>
  <si>
    <t>Káblový rošt pre volné i pevné ulož káblov š. 300mm</t>
  </si>
  <si>
    <t>3450919006</t>
  </si>
  <si>
    <t>Rošt pozinkovaný  elektro dĺžka 3m priečky napr.NIEDAX typ:Rzn 60/500  (OBO LG630) alebo EKVIVALENT</t>
  </si>
  <si>
    <t>3450919007</t>
  </si>
  <si>
    <t>Rošt pozinkovaný  elektro dĺžka 3m priečky napr.NIEDAX typ:Rzn 60/600  (OBO LG630) alebo EKVIVALENT</t>
  </si>
  <si>
    <t>2103215444</t>
  </si>
  <si>
    <t>Frézovanie rýh pre káble v murive , š. do 30mm</t>
  </si>
  <si>
    <t>2103215445</t>
  </si>
  <si>
    <t>Frézovanie rýh pre káble v betóne , š. do 30mm</t>
  </si>
  <si>
    <t>2103215446</t>
  </si>
  <si>
    <t>Vysekanie kapsy pre krabice KPR68,KP68 v murive, kartóne</t>
  </si>
  <si>
    <t>2103215447</t>
  </si>
  <si>
    <t>Vysekanie kapsy pre krabice KPR68,KP68 v betóne</t>
  </si>
  <si>
    <t>3450919012</t>
  </si>
  <si>
    <t>Hmoždinka s viazačkou pr.8mm montáž</t>
  </si>
  <si>
    <t>2103215454</t>
  </si>
  <si>
    <t>Prieraz cez betón pr.20mm</t>
  </si>
  <si>
    <t>2102313245</t>
  </si>
  <si>
    <t>Prieraz cez murivo pr.20mm</t>
  </si>
  <si>
    <t>3450919015</t>
  </si>
  <si>
    <t>Hmoždinka s viazačkou pr.8mm</t>
  </si>
  <si>
    <t>3450919016</t>
  </si>
  <si>
    <t>Príchytka napr.OBO 30 grip pre uchytenie káblov alebo EKVIVALENT</t>
  </si>
  <si>
    <t>3450919017</t>
  </si>
  <si>
    <t>Montáž krabice napr.OBO alebo EKVIVALENT</t>
  </si>
  <si>
    <t>3450919018</t>
  </si>
  <si>
    <t>Spínač polozapustený a zapustený vrátane zapojenia jednopólový - radenie 1</t>
  </si>
  <si>
    <t>3450919019</t>
  </si>
  <si>
    <t>Prepínač sériový kompletný 5, IP20    3558A-05940 B    biely, alebo EKVIVALENT</t>
  </si>
  <si>
    <t>3450919020</t>
  </si>
  <si>
    <t>Spínač polozapustený a zapustený vrátane zapojenia stried.prep.- radenie 6</t>
  </si>
  <si>
    <t>3450919021</t>
  </si>
  <si>
    <t>Spínač polozapustený a zapustený vrátane zapojenia krížový prep.- radenie 7</t>
  </si>
  <si>
    <t>3450919022</t>
  </si>
  <si>
    <t>Ovládač rekuperačnej jednotky a ventilátora</t>
  </si>
  <si>
    <t>3450919023</t>
  </si>
  <si>
    <t>Pohybový snímač, obojsmerná prevádzka napr. BlueTooth pre komunikáciu cez aplikáciu, komunikácia medzi dvomi hlavnými detektormi vo vetve, bez nástrojová montáž SnapFit, možnosť zálohovania nastavených parametrov, alebo EKVIVALENT)</t>
  </si>
  <si>
    <t>3450919024</t>
  </si>
  <si>
    <t>Spínač trojfázový.16A/400V</t>
  </si>
  <si>
    <t>3450919025</t>
  </si>
  <si>
    <t>Domová zásuvka polozapustená alebo zapustená, 10/16 A 250 V 2P + Z 2 x zapojenie</t>
  </si>
  <si>
    <t>3450919026</t>
  </si>
  <si>
    <t>Jednozásuvka s prepäťovou ochranou bez rámčeka    5598A-A2341 B    biela alebo EKVIVALENT</t>
  </si>
  <si>
    <t>3450919027</t>
  </si>
  <si>
    <t>Trojrámček vodorovný    3901A-B30 B    biely alebo EKVIVALENT</t>
  </si>
  <si>
    <t>3450919028</t>
  </si>
  <si>
    <t>Dvojrámček vodorovný    2901A-B20 B    biely alebo EKVIVALENT</t>
  </si>
  <si>
    <t>210447778</t>
  </si>
  <si>
    <t>Montáž oceľolechovej rozvodnice do váhy 50 kg</t>
  </si>
  <si>
    <t>210447779</t>
  </si>
  <si>
    <t>Montáž oceľolechovej rozvodnice do váhy 100 kg</t>
  </si>
  <si>
    <t>3450919031</t>
  </si>
  <si>
    <t>Hlavný rozvádzač RH-B</t>
  </si>
  <si>
    <t>3450919032</t>
  </si>
  <si>
    <t>Rozvádzač RMS-3B</t>
  </si>
  <si>
    <t>3450919033</t>
  </si>
  <si>
    <t>Rozvádzače  RMS4B, RMS-5B</t>
  </si>
  <si>
    <t>3450919034</t>
  </si>
  <si>
    <t>Rozvádzač RMS-6B</t>
  </si>
  <si>
    <t>3450919035</t>
  </si>
  <si>
    <t>Rozvádzač  RMS-3A</t>
  </si>
  <si>
    <t>3450919036</t>
  </si>
  <si>
    <t>Rozvádzač RMS-4A</t>
  </si>
  <si>
    <t>3450919037</t>
  </si>
  <si>
    <t>Rozvádzač RMS-5A</t>
  </si>
  <si>
    <t>3450919038</t>
  </si>
  <si>
    <t>Rozvádzač RMS-6A</t>
  </si>
  <si>
    <t>3450919039</t>
  </si>
  <si>
    <t>Rozvádzače  Rx.x</t>
  </si>
  <si>
    <t>3450919040</t>
  </si>
  <si>
    <t>Rozvádzače  R4.6 R5.6, R6.6</t>
  </si>
  <si>
    <t>3450919041</t>
  </si>
  <si>
    <t>A - Svietidlo ledkové, kruhové – stropné, 32W/ IP20</t>
  </si>
  <si>
    <t>3450919042</t>
  </si>
  <si>
    <t>B - Svietidlo ledkové – nástenné, 1W/IP23</t>
  </si>
  <si>
    <t>3450919043</t>
  </si>
  <si>
    <t>C - Svietidlo ledkové – štvorcové/600x600mm/,40W/ IP20</t>
  </si>
  <si>
    <t>3450919044</t>
  </si>
  <si>
    <t xml:space="preserve">D-Líniové ledkové svietidlo s elektronokou napr. DALI – stropné, 28W/IP20 alebo EKVIVALENT </t>
  </si>
  <si>
    <t>3450919045</t>
  </si>
  <si>
    <t>E – Svietidlo ledkové, kruhové – stropné, 1x32W, IP43 s e. napr.  DALI alebo EKVIVALENT</t>
  </si>
  <si>
    <t>3450919046</t>
  </si>
  <si>
    <t>Kábel uložený pod omietkou CYKY 3 x 1, 5</t>
  </si>
  <si>
    <t>3450919047</t>
  </si>
  <si>
    <t>Kábel uložený pod omietkou CYKY 3 x 2, 5</t>
  </si>
  <si>
    <t>3450919048</t>
  </si>
  <si>
    <t>Kábel uložený pod omietkou CYKY 2 x 1, 5</t>
  </si>
  <si>
    <t>3450919049</t>
  </si>
  <si>
    <t>Kábel uložený pod omietkou CYKY 5 x 1, 5</t>
  </si>
  <si>
    <t>3450919050</t>
  </si>
  <si>
    <t>Vodič a lano nn  (v mm2)  CYY 4/6</t>
  </si>
  <si>
    <t>3450919051</t>
  </si>
  <si>
    <t>Vodič NN  pevne uložený CYY 25</t>
  </si>
  <si>
    <t>3450919052</t>
  </si>
  <si>
    <t>KábelCHKE-R-J 3x1.5</t>
  </si>
  <si>
    <t>3450919053</t>
  </si>
  <si>
    <t>Kábel CHKE-R-J 3x2.5</t>
  </si>
  <si>
    <t>3450919054</t>
  </si>
  <si>
    <t>Kábel CHKE-R-J 3x4</t>
  </si>
  <si>
    <t>3450919055</t>
  </si>
  <si>
    <t>Kábel CHKE-R-J 5x1.5</t>
  </si>
  <si>
    <t>3450919056</t>
  </si>
  <si>
    <t>Kábel CHKE-R-J 5x2.5</t>
  </si>
  <si>
    <t>3450919057</t>
  </si>
  <si>
    <t>Kábel CHKE-R-J 5x6</t>
  </si>
  <si>
    <t>3450919058</t>
  </si>
  <si>
    <t>Kábel CHKE-R-J 5x50</t>
  </si>
  <si>
    <t>3450919059</t>
  </si>
  <si>
    <t>Kábel CHKE-R-J 5x95</t>
  </si>
  <si>
    <t>3450919060</t>
  </si>
  <si>
    <t>Kábel N2XH-J 3x2,5</t>
  </si>
  <si>
    <t>3450919061</t>
  </si>
  <si>
    <t>Súmrakový snímač</t>
  </si>
  <si>
    <t>3450919062</t>
  </si>
  <si>
    <t>STOP tlačítko</t>
  </si>
  <si>
    <t>345000</t>
  </si>
  <si>
    <t>Pomocný a podružný drobný materiál</t>
  </si>
  <si>
    <t>-1386333302</t>
  </si>
  <si>
    <t>HZS000001</t>
  </si>
  <si>
    <t>Prvá odborná skúška</t>
  </si>
  <si>
    <t>320</t>
  </si>
  <si>
    <t>Murárske výpomoci a demontáže</t>
  </si>
  <si>
    <t>HZS000005</t>
  </si>
  <si>
    <t>Vnútrostaveniskový presun materiálov</t>
  </si>
  <si>
    <t>L</t>
  </si>
  <si>
    <t xml:space="preserve">Lešenie, montaž , demontaž , prenajom </t>
  </si>
  <si>
    <t xml:space="preserve">1   </t>
  </si>
  <si>
    <t>Dovoz materiálov na stavenisko , vyloženie</t>
  </si>
  <si>
    <t>934498734</t>
  </si>
  <si>
    <t>B36PVCdempodl</t>
  </si>
  <si>
    <t>P36 dem. podlah  PVC</t>
  </si>
  <si>
    <t>1778,67</t>
  </si>
  <si>
    <t>B38kerdlažba</t>
  </si>
  <si>
    <t>keramická dlažba  B38</t>
  </si>
  <si>
    <t>19,15</t>
  </si>
  <si>
    <t>B39terazzo</t>
  </si>
  <si>
    <t xml:space="preserve"> B39 terazzo </t>
  </si>
  <si>
    <t>283,038</t>
  </si>
  <si>
    <t>B41dlkeramkysl</t>
  </si>
  <si>
    <t xml:space="preserve">B41 ker. plátky hr.40mm + zbrusenie podlahy 15mm/ hr.55mm </t>
  </si>
  <si>
    <t>43,44</t>
  </si>
  <si>
    <t>B43dlažbaloggie</t>
  </si>
  <si>
    <t>dlažba loggie ext  B43</t>
  </si>
  <si>
    <t>20,28</t>
  </si>
  <si>
    <t>B46okapch</t>
  </si>
  <si>
    <t>okap. chodník  B46</t>
  </si>
  <si>
    <t>72,5</t>
  </si>
  <si>
    <t>SO01.2 - SO01.2 BUDOVA SOŠ PZ Bratislava -  NEZELENÁ ČASŤ PRÁC</t>
  </si>
  <si>
    <t>OMobitieSTIEN</t>
  </si>
  <si>
    <t xml:space="preserve">om stien </t>
  </si>
  <si>
    <t>6812,061</t>
  </si>
  <si>
    <t>OMobitieSTROP</t>
  </si>
  <si>
    <t xml:space="preserve">om stropov </t>
  </si>
  <si>
    <t>3950,11</t>
  </si>
  <si>
    <t xml:space="preserve">E1.1 a - E1.1 a  Architektúra  Búracie práce </t>
  </si>
  <si>
    <t>S1S2vyburanie</t>
  </si>
  <si>
    <t xml:space="preserve">demontaž pôv. skladby striech </t>
  </si>
  <si>
    <t>1052</t>
  </si>
  <si>
    <t xml:space="preserve">    1 - Zemné práce</t>
  </si>
  <si>
    <t xml:space="preserve">    97B - POVRCH STIEN obitie</t>
  </si>
  <si>
    <t xml:space="preserve">    97žb - Prestupy -  búranie žb</t>
  </si>
  <si>
    <t xml:space="preserve">    96A - OTVORY  prestupy -rozmer potrubí</t>
  </si>
  <si>
    <t xml:space="preserve">    96B - BURACIE PRACE-podlahy</t>
  </si>
  <si>
    <t xml:space="preserve">    96D - Demontaž drevenných  výplní - ext. int.</t>
  </si>
  <si>
    <t xml:space="preserve">    96Oc - Demontaž ocel.  výplní - exterier, int.</t>
  </si>
  <si>
    <t xml:space="preserve">    96P - Demontaž plastových výplní - exterier fasada</t>
  </si>
  <si>
    <t xml:space="preserve">    97F - Buracie práce - fasáda</t>
  </si>
  <si>
    <t xml:space="preserve">    94L - Lešenie</t>
  </si>
  <si>
    <t xml:space="preserve">    97 - Presun sutí na stavenisku </t>
  </si>
  <si>
    <t xml:space="preserve">    97a - Presun sutí - na regulovanú skladku </t>
  </si>
  <si>
    <t xml:space="preserve">    979 - Poplatok za sute</t>
  </si>
  <si>
    <t xml:space="preserve">    714 - Akustické a protiotrasové opatrenie</t>
  </si>
  <si>
    <t xml:space="preserve">    766 - Konštrukcie stolárske</t>
  </si>
  <si>
    <t xml:space="preserve">    776 - Podlahy povlakové</t>
  </si>
  <si>
    <t xml:space="preserve">    784 - Maľby</t>
  </si>
  <si>
    <t xml:space="preserve">    787 - Zasklievanie</t>
  </si>
  <si>
    <t>Zemné práce</t>
  </si>
  <si>
    <t>1111011R1</t>
  </si>
  <si>
    <t xml:space="preserve">Odstránenie náletového porastu pri fasade (podla obhliadky) a likvidácia </t>
  </si>
  <si>
    <t>1760282673</t>
  </si>
  <si>
    <t xml:space="preserve">" š.3m  dl.146m </t>
  </si>
  <si>
    <t>3*146</t>
  </si>
  <si>
    <t>113106612.S</t>
  </si>
  <si>
    <t xml:space="preserve">Rozoberanie zámkovej dlažby všetkých druhov v ploche nad 20 m2,  -0,26000t - B46  (okap.chodník) s odprataním do kontajnera </t>
  </si>
  <si>
    <t>-1773922806</t>
  </si>
  <si>
    <t xml:space="preserve">" B46  ( zateplenie 50cm pod terenom / betonový panel vyčistenie </t>
  </si>
  <si>
    <t>" skladba?</t>
  </si>
  <si>
    <t xml:space="preserve"> "dlažobné kocky </t>
  </si>
  <si>
    <t xml:space="preserve">" kamenivo hr.20cm </t>
  </si>
  <si>
    <t xml:space="preserve">" odkop   30cm </t>
  </si>
  <si>
    <t>0,5*145</t>
  </si>
  <si>
    <t>113107113.S</t>
  </si>
  <si>
    <t xml:space="preserve">Odstránenie krytu v ploche do 200 m2 z kameniva ťaženého, hr.vrstvy 200 do 300 mm,  -0,50000t  s odprataním do kontajnera </t>
  </si>
  <si>
    <t>841148112</t>
  </si>
  <si>
    <t>130201001.S</t>
  </si>
  <si>
    <t>Výkop jamy a ryhy v obmedzenom priestore horn. tr.3 ručne, s naloženim a odprataním do kontajnera - B46 okap.chodník</t>
  </si>
  <si>
    <t>-1401687553</t>
  </si>
  <si>
    <t>"odkop 30cm  pre zateplenie pod terenom š.5000mm dl.145m</t>
  </si>
  <si>
    <t>B46okapch*0,3</t>
  </si>
  <si>
    <t>-16614257</t>
  </si>
  <si>
    <t>978071251.S</t>
  </si>
  <si>
    <t xml:space="preserve">Odsekanie a odstránenie izolácie lepenkovej vodorovnej,  -0,07300t  -  B38, B43  (NP +2xsklobit) </t>
  </si>
  <si>
    <t>-1416484397</t>
  </si>
  <si>
    <t xml:space="preserve">" podklad buranie </t>
  </si>
  <si>
    <t xml:space="preserve">" vybúranie  NP +2x sklobit  v hr.8mm </t>
  </si>
  <si>
    <t>978071211.S</t>
  </si>
  <si>
    <t>Odsekanie a odstránenie izolácie lepenkovej zvislej,  -0,07300t   - sokel  B46 , loggie B43</t>
  </si>
  <si>
    <t>238378277</t>
  </si>
  <si>
    <t xml:space="preserve">" sokle  zvislá časť   /podklad betonový panel </t>
  </si>
  <si>
    <t xml:space="preserve">" loggie </t>
  </si>
  <si>
    <t>0,5*(1,6+1,6)+0,3*4,5  "m.č403</t>
  </si>
  <si>
    <t>0,5*(1,6+1,6)+0,3*4,5  "m.č.503</t>
  </si>
  <si>
    <t>0,5*(1,6+1,6)+0,3*4,5  "m.č.603</t>
  </si>
  <si>
    <t>-752446654</t>
  </si>
  <si>
    <t>97B</t>
  </si>
  <si>
    <t>POVRCH STIEN obitie</t>
  </si>
  <si>
    <t>978011161.S</t>
  </si>
  <si>
    <t>Otlčenie omietok stropov vnútorných vápenných alebo vápennocementových v rozsahu do 50 %,  -0,02000t</t>
  </si>
  <si>
    <t>1320726085</t>
  </si>
  <si>
    <t>"Presné  výmery odsleduje stav.dozor</t>
  </si>
  <si>
    <t xml:space="preserve">" 3NP </t>
  </si>
  <si>
    <t xml:space="preserve">" odstrániť opadávajúce, vyduté  časti omietok  z celkovej plochy cca 50%  </t>
  </si>
  <si>
    <t xml:space="preserve"> "STROPY  50%</t>
  </si>
  <si>
    <t xml:space="preserve"> "  7,74  ext. </t>
  </si>
  <si>
    <t>13,52+56,82+30,2+74,11+44,55+38,78+26,37+44,82+36,43</t>
  </si>
  <si>
    <t>3,54+2,16+1,62+24,97+10,99+32,45+21,75+44,26+19,97</t>
  </si>
  <si>
    <t>19,44+5,02+5,78+13,37+21,77+49,24+32,49+37,42+12,69</t>
  </si>
  <si>
    <t>24,83+18,48+91,73+21,56+21,25+44,85+4,72+15,13+28,30</t>
  </si>
  <si>
    <t xml:space="preserve">Medzisúčet  3NP  stropy  v.č.A01  </t>
  </si>
  <si>
    <t>" 4NP</t>
  </si>
  <si>
    <t>28,8+63,97</t>
  </si>
  <si>
    <t>0 " loggia m.č.403 ext.</t>
  </si>
  <si>
    <t>47,17+71,53+47,17+72,08+36,43+8,49+17,08+17,69+23,71+23,29</t>
  </si>
  <si>
    <t>8,07+17,61+17,38+8,49+16,96+16,74</t>
  </si>
  <si>
    <t xml:space="preserve">26,17+7,97+5,04+23,13  " WC iné </t>
  </si>
  <si>
    <t>27,88+83,19+8,66+17,38+17,61+23,59+23,29+8,66+17,61+17,38</t>
  </si>
  <si>
    <t>8,10+15,63+15,63+23,53+23,29+49,44</t>
  </si>
  <si>
    <t>Medzisúčet  4NP  stropy  v.č.A02</t>
  </si>
  <si>
    <t xml:space="preserve">"5NP  </t>
  </si>
  <si>
    <t>0 " loggia m.č.503 ext.</t>
  </si>
  <si>
    <t xml:space="preserve">12+1,55+11,81+4,86+5,11+8,01+1,73+10,68+3,77  " ako 4NP  iba WC iné </t>
  </si>
  <si>
    <t xml:space="preserve">Medzisúčet  5NP  stropy  v.č.A03  </t>
  </si>
  <si>
    <t>" 6NP (deetto ako 4NP)</t>
  </si>
  <si>
    <t>0 " loggia m.č.603 ext.</t>
  </si>
  <si>
    <t>Medzisúčet  6NP  stropy  v.č.A04</t>
  </si>
  <si>
    <t>978013161.S</t>
  </si>
  <si>
    <t>Otlčenie omietok stien vnútorných vápenných alebo vápennocementových v rozsahu do 50 %,  -0,02000t</t>
  </si>
  <si>
    <t>318852200</t>
  </si>
  <si>
    <t>" 3NP v.č.A01</t>
  </si>
  <si>
    <t>" STENY   v.č.A01</t>
  </si>
  <si>
    <t>2,95*(3,3*2+4,4*2) "m.č.302</t>
  </si>
  <si>
    <t>-3,6*2,76</t>
  </si>
  <si>
    <t>-3,6*2,95</t>
  </si>
  <si>
    <t>2,95*(12,55*2+4,2) "m.č.303</t>
  </si>
  <si>
    <t xml:space="preserve">" m.č.304,404,504,604  v. 13m  schODISKO  !!!! </t>
  </si>
  <si>
    <t>13*(7,55*2+4)</t>
  </si>
  <si>
    <t>-(4*1,82)*4</t>
  </si>
  <si>
    <t>2,95*(7,7*2+9,975*2) "m.č.305</t>
  </si>
  <si>
    <t>2,95*(7,7*2+5,875*2) "m.č.306</t>
  </si>
  <si>
    <t>-1,8*(15,6)</t>
  </si>
  <si>
    <t>-(1,45*2)*2</t>
  </si>
  <si>
    <t>2,95*(7,7*2+6*2) "m.č.307</t>
  </si>
  <si>
    <t>-(1,8*2,4)*2</t>
  </si>
  <si>
    <t>-(0,6*1,8)</t>
  </si>
  <si>
    <t>-0,8*2</t>
  </si>
  <si>
    <t>2,95*(7,7*2+3,5*2)  "m.č.308</t>
  </si>
  <si>
    <t>-0,9*2</t>
  </si>
  <si>
    <t>-3*1,8</t>
  </si>
  <si>
    <t>2,95*(7,7*2+5,875*2)  "m.č.309</t>
  </si>
  <si>
    <t>-(2,4*1,8)*2</t>
  </si>
  <si>
    <t>-0,6*1,8</t>
  </si>
  <si>
    <t>2,95*(15,5*2+2,35*2)  "m.č.310</t>
  </si>
  <si>
    <t>-1,8*1,8</t>
  </si>
  <si>
    <t>-1,45*2</t>
  </si>
  <si>
    <t>-0,6*2</t>
  </si>
  <si>
    <t>-(0,9*2)*2</t>
  </si>
  <si>
    <t>(2,95-1,5)*(1,8*4) "m.,č.311</t>
  </si>
  <si>
    <t>(2,95-1,5)*(1,8*2+1,1*2) "m.č.312</t>
  </si>
  <si>
    <t>(2,95-1,5)*(1*2+1,8*2) "m.č.313</t>
  </si>
  <si>
    <t>2,95*(7,7*2+3,375*2) "m.č.314</t>
  </si>
  <si>
    <t>-2,4*1,8</t>
  </si>
  <si>
    <t>2,95*(2+5,825) "M.č.315</t>
  </si>
  <si>
    <t>(2,95-1,5)*(5,575+5,875) "m.č.316</t>
  </si>
  <si>
    <t>2,95*(2,875*2+7,7)  "M.č.317</t>
  </si>
  <si>
    <t xml:space="preserve">0 "M.č.318  bez zmeny  ostava akustický obklad </t>
  </si>
  <si>
    <t>2,95*(2,675*2+7,7*2) "M.č.319</t>
  </si>
  <si>
    <t>-(2,4*1,8)</t>
  </si>
  <si>
    <t>2,95*(2,6*2+7,7*2) "M.č.320</t>
  </si>
  <si>
    <t>(2,95+1,5)*(7,7*2+3,3*4) "m.č.321-323</t>
  </si>
  <si>
    <t>2,95*(7,7*2+2,875*2) "m.č.324</t>
  </si>
  <si>
    <t>2,95*(7,7*2+6,55*2)   "m.č.325</t>
  </si>
  <si>
    <t>-(1,45*2)</t>
  </si>
  <si>
    <t>2,95*(13,825*2+2,35)  "m.č.326</t>
  </si>
  <si>
    <t>-1,8*2,75</t>
  </si>
  <si>
    <t>-(0,6*2)</t>
  </si>
  <si>
    <t>-(0,8*2)*3</t>
  </si>
  <si>
    <t>2,95*(15,925*2) "m.č327</t>
  </si>
  <si>
    <t>-(0,9*2)*3</t>
  </si>
  <si>
    <t>2,95*(5,4*2+2,35) "m.č.328</t>
  </si>
  <si>
    <t>2,95*(7,7*2+3,275*2) " m.č.329</t>
  </si>
  <si>
    <t>-1,2*0,9  " B9</t>
  </si>
  <si>
    <t>2,95*(7,7+2,4*2)  " m.č.330</t>
  </si>
  <si>
    <t>-2,4*0,9 " B7</t>
  </si>
  <si>
    <t>2,95*(12,175*2+7,7*2) "m.č.331</t>
  </si>
  <si>
    <t>-(2,4*0,9)*4</t>
  </si>
  <si>
    <t>-(0,6*0,9)*4</t>
  </si>
  <si>
    <t>2,95*(7,7+2,875*2) "m.č.332</t>
  </si>
  <si>
    <t>-2,4*1,8 " B1</t>
  </si>
  <si>
    <t>-0,6*1,8 " B2</t>
  </si>
  <si>
    <t>2,95*(7,7+2,875*2) " m.č.333</t>
  </si>
  <si>
    <t>2,95*(7,7*2+5,875*2) "m.č.334</t>
  </si>
  <si>
    <t>2,95*(1,8*2+2,62*2) "m.č.335</t>
  </si>
  <si>
    <t>0,9*2</t>
  </si>
  <si>
    <t>2,95*(5,775*2+2,62*2) "m.ť.336</t>
  </si>
  <si>
    <t>2,95*(7,7*2+3,805*2) " m.č.337</t>
  </si>
  <si>
    <t>Medzisúčet  3NP  v.č.A01</t>
  </si>
  <si>
    <t xml:space="preserve">" 4NP </t>
  </si>
  <si>
    <t>2,95*(14,275*2+4,2*2+0,85*2) "m.č.402</t>
  </si>
  <si>
    <t>-(3,3*2,95)</t>
  </si>
  <si>
    <t>-(0,9*2,6+2,7*1,8)</t>
  </si>
  <si>
    <t>-1,8*2,75 " B35</t>
  </si>
  <si>
    <t>2,95*(6,375*2+7,7*2) "m.č.404</t>
  </si>
  <si>
    <t>-0,9*2 " B17</t>
  </si>
  <si>
    <t>2,95*(9,475*2+7,7*2) "m,.č.405</t>
  </si>
  <si>
    <t>-(3*1,8+2,4*1,8+2,1*1,8)</t>
  </si>
  <si>
    <t>2,95*(7,7*2+6,375*2) "m.č.406</t>
  </si>
  <si>
    <t>-(0,9*2) " B17</t>
  </si>
  <si>
    <t>2,95*(7,7*2+9,475*2) " m.č.407</t>
  </si>
  <si>
    <t>-(3*10,8+2,4*1,8+2,4*1,8)</t>
  </si>
  <si>
    <t>2,95*(15,5*2+2,4*2) "m.č.408</t>
  </si>
  <si>
    <t>-(1,8*1,8)</t>
  </si>
  <si>
    <t>-(0,9*2)*4</t>
  </si>
  <si>
    <t>-(1,8*2,75) "  B35</t>
  </si>
  <si>
    <t>2,95*(1,5*2+6)  "m.č.409</t>
  </si>
  <si>
    <t>2,95*(6,1*2+2,7+2,9) "m.č.410,411</t>
  </si>
  <si>
    <t>2,95*(7,7*2+3,15*2)  " m.č.412</t>
  </si>
  <si>
    <t>2,95*(3,075*2+7,7*2) "m.č.413</t>
  </si>
  <si>
    <t>2,95*(1,5*2+6) " m.č.414</t>
  </si>
  <si>
    <t>2,95*(6,1*2+6) "m.č.416,418</t>
  </si>
  <si>
    <t>2,95*(1,5*2+6)  "m.č.417</t>
  </si>
  <si>
    <t>2,95*(5,9*2+6) " m.č.418,419</t>
  </si>
  <si>
    <t>(2,95-2)*(7,7+3,45*2)  "m.č.420</t>
  </si>
  <si>
    <t>(2,95-1,5)*(7,7+1,8*2) "m.č.421,422</t>
  </si>
  <si>
    <t>(2,95-2,2)*(7,7*2+3,1*2) "m.č.423</t>
  </si>
  <si>
    <t>2,95*(7,7*2+3,75*2) "m.č.424</t>
  </si>
  <si>
    <t>2,95*(35,4*2+2,35*2) "m.č.42</t>
  </si>
  <si>
    <t>-(0,8*2)*5</t>
  </si>
  <si>
    <t>-(0,9*2)*11</t>
  </si>
  <si>
    <t>2,95*(7,7*2+6*2) "m.č.426,427,428</t>
  </si>
  <si>
    <t xml:space="preserve">-1,8*(1,2+2,4) </t>
  </si>
  <si>
    <t>2,95*(7,7*2+3,15*2) "m.č.429</t>
  </si>
  <si>
    <t>-1,8*2,4</t>
  </si>
  <si>
    <t>2,95*(7,7*2+3,035*2)   "m.č.430</t>
  </si>
  <si>
    <t>2,95*(7,7*2+6*2) " m.č.431,432,433</t>
  </si>
  <si>
    <t>2,95*(7,7*2+2,65+0,1+2,65+2,65+0,1+2,65) "m.č.434,435,436</t>
  </si>
  <si>
    <t>2,95*(7,7*2+3,15*2) "m.č.437</t>
  </si>
  <si>
    <t>2,95*(7,7*2+3,075*2) "m.č.438</t>
  </si>
  <si>
    <t>-0,8*2  " B16</t>
  </si>
  <si>
    <t>2,95*(7,7*2+6,55*2) "m.č.439</t>
  </si>
  <si>
    <t>-(1,85*2,4)*2</t>
  </si>
  <si>
    <t>Medzisúčet v.č.A02  4 NP</t>
  </si>
  <si>
    <t xml:space="preserve">" 5NP </t>
  </si>
  <si>
    <t>2,95*(14,275*2+4,2*2+0,85*2) "m.č.502</t>
  </si>
  <si>
    <t>2,95*(6,375*2+7,7*2) "m.č.504</t>
  </si>
  <si>
    <t>2,95*(9,475*2+7,7*2) "m,.č.505</t>
  </si>
  <si>
    <t>2,95*(7,7*2+6,375*2) "m.č.506</t>
  </si>
  <si>
    <t>2,95*(7,7*2+9,475*2) " m.č.507</t>
  </si>
  <si>
    <t>2,95*(15,5*2+2,4*2) "m.č.508</t>
  </si>
  <si>
    <t>2,95*(1,5*2+6)  "m.č.509</t>
  </si>
  <si>
    <t>2,95*(6,1*2+2,7+2,9) "m.č.510,511</t>
  </si>
  <si>
    <t>2,95*(7,7*2+3,15*2)  " m.č.512</t>
  </si>
  <si>
    <t>2,95*(3,075*2+7,7*2) "m.č.513</t>
  </si>
  <si>
    <t>2,95*(1,5*2+6) " m.č.514</t>
  </si>
  <si>
    <t>2,95*(6,1*2+6) "m.č.516,518</t>
  </si>
  <si>
    <t>2,95*(1,5*2+6)  "m.č.517</t>
  </si>
  <si>
    <t>2,95*(5,9*2+6) " m.č.518,519</t>
  </si>
  <si>
    <t xml:space="preserve">2,95*(7,7*2) "m.č.522-528  wc a  kupelne </t>
  </si>
  <si>
    <t>2,95*(3,545+0,15+1,269+0,15+3,535)*2</t>
  </si>
  <si>
    <t>-1,8*(3+1,8+2,4)  "okna</t>
  </si>
  <si>
    <t>-0,955*2,85</t>
  </si>
  <si>
    <t>2,95*(7,7*2+3,75*2) "m.č.529</t>
  </si>
  <si>
    <t>2,95*(35,4*2+2,35*2)  "m.č.530 chodba</t>
  </si>
  <si>
    <t>2,95*(7,7*2+6*2) " m.č.531,532,533</t>
  </si>
  <si>
    <t>-1,8*(1,2+2,4)</t>
  </si>
  <si>
    <t>2,95*(7,7*2+3,15*2) "m.č.534</t>
  </si>
  <si>
    <t>-(1,8*2,4)</t>
  </si>
  <si>
    <t>2,95*(7,7*2+3,075*2) "m.č.535</t>
  </si>
  <si>
    <t>2,95*(7,7*2+6*2)  "m.č.536,537,538</t>
  </si>
  <si>
    <t>-1,8*(2,4+2,4)</t>
  </si>
  <si>
    <t>-0,9*2  " B17</t>
  </si>
  <si>
    <t>2,95*(7,7*2+5,4+5,4)  "m.č.539,540,541</t>
  </si>
  <si>
    <t>2,95*(7,7*2+3,15*2) "m.č.542</t>
  </si>
  <si>
    <t>-(1,85*2,4)</t>
  </si>
  <si>
    <t>2,95*(7,7*2+3,15*2) "m.č.543</t>
  </si>
  <si>
    <t>2,95*(7,7*2+6,55*2) "m.č.544</t>
  </si>
  <si>
    <t>Medzisúčet v.č.A03 5NP</t>
  </si>
  <si>
    <t>" 6NP  (detto ako 4NP)</t>
  </si>
  <si>
    <t>2,95*(14,275*2+4,2*2+0,85*2) "m.č.602</t>
  </si>
  <si>
    <t>2,95*(6,375*2+7,7*2) "m.č.604</t>
  </si>
  <si>
    <t>2,95*(9,475*2+7,7*2) "m,.č.605</t>
  </si>
  <si>
    <t>2,95*(7,7*2+6,375*2) "m.č.606</t>
  </si>
  <si>
    <t>2,95*(7,7*2+9,475*2) " m.č.607</t>
  </si>
  <si>
    <t>2,95*(15,5*2+2,4*2) "m.č.608</t>
  </si>
  <si>
    <t>2,95*(1,5*2+6)  "m.č.609</t>
  </si>
  <si>
    <t>2,95*(6,1*2+2,7+2,9) "m.č.610,611</t>
  </si>
  <si>
    <t>2,95*(7,7*2+3,15*2)  " m.č.612</t>
  </si>
  <si>
    <t>2,95*(3,075*2+7,7*2) "m.č.613</t>
  </si>
  <si>
    <t>2,95*(1,5*2+6) " m.č.614</t>
  </si>
  <si>
    <t>2,95*(6,1*2+6) "m.č.616,618</t>
  </si>
  <si>
    <t>2,95*(1,5*2+6)  "m.č.617</t>
  </si>
  <si>
    <t>2,95*(5,9*2+6) " m.č.618,619</t>
  </si>
  <si>
    <t>(2,95-2)*(7,7+3,45*2)  "m.č.620</t>
  </si>
  <si>
    <t>(2,95-1,5)*(7,7+1,8*2) "m.č.621,622</t>
  </si>
  <si>
    <t>(2,95-2,2)*(7,7*2+3,1*2) "m.č.623</t>
  </si>
  <si>
    <t>2,95*(7,7*2+3,75*2) "m.č.624</t>
  </si>
  <si>
    <t>2,95*(35,4*2+2,35*2) "m.č.625</t>
  </si>
  <si>
    <t>2,95*(7,7*2+6*2) "m.č.626,627,628</t>
  </si>
  <si>
    <t>2,95*(7,7*2+3,15*2) "m.č.629</t>
  </si>
  <si>
    <t>2,95*(7,7*2+3,035*2)   "m.č.630</t>
  </si>
  <si>
    <t>2,95*(7,7*2+6*2) " m.č.631,632,633</t>
  </si>
  <si>
    <t>2,95*(7,7*2+2,65+0,1+2,65+2,65+0,1+2,65) "m.č.634,635,636</t>
  </si>
  <si>
    <t>2,95*(7,7*2+3,15*2) "m.č.637</t>
  </si>
  <si>
    <t>2,95*(7,7*2+3,075*2) "m.č.638</t>
  </si>
  <si>
    <t>2,95*(7,7*2+6,55*2) "m.č.639</t>
  </si>
  <si>
    <t>Medzisúčet v.č.A04  6np</t>
  </si>
  <si>
    <t>978059531</t>
  </si>
  <si>
    <t>Odsekanie a odobratie obkladov stien z obkladačiek vnútorných vrátane podkladovej omietky nad 2 m2,  -0,06800t - B30, B31, B32, B34</t>
  </si>
  <si>
    <t>-1538477721</t>
  </si>
  <si>
    <t>" B30,B31,B32,B34</t>
  </si>
  <si>
    <t>" INTERIER</t>
  </si>
  <si>
    <t>"  obkladov  int.  pozn.murivá ktoré sa búrajú s obkladom</t>
  </si>
  <si>
    <t>" obitie iba murivá ktoré sa nebúrajú</t>
  </si>
  <si>
    <t xml:space="preserve"> "  3NP v.č.A01</t>
  </si>
  <si>
    <t xml:space="preserve">1,5*(1,8*4) "m.,č.311  ? </t>
  </si>
  <si>
    <t>-0,6*1,5</t>
  </si>
  <si>
    <t xml:space="preserve">1,5*(1,8*2+1,1*2) "m.č.312  ? </t>
  </si>
  <si>
    <t xml:space="preserve">1,5*(1*2+1,8*2) "m.č.313  ? </t>
  </si>
  <si>
    <t>1,5*(1,5+0,9+3,45*2) "m.č.321</t>
  </si>
  <si>
    <t>1,5*(3,45+1,675) "m.č.322</t>
  </si>
  <si>
    <t>-0,8*1,5</t>
  </si>
  <si>
    <t xml:space="preserve">1,5*(4,125+4,125+3,3+2,5) "m.č.323  </t>
  </si>
  <si>
    <t>" kyselinovzdorné</t>
  </si>
  <si>
    <t>1,5*(5,575*2+5,825*2) "m.č.316</t>
  </si>
  <si>
    <t>1,5*(2+2+5,025+5,025) "m.č.315</t>
  </si>
  <si>
    <t xml:space="preserve"> "  4NP v.č.A02</t>
  </si>
  <si>
    <t>2*(3,45+7,7+3,45)  "m.č.420</t>
  </si>
  <si>
    <t>1,5*(0,75+4,75+2,8+1,8) "m.č.421,422</t>
  </si>
  <si>
    <t>2,2*(7,7+6,9+3,1+3,1) "m.č.423</t>
  </si>
  <si>
    <t>1,5*(1,5+5) "m.č.424</t>
  </si>
  <si>
    <t>Medzisúčet  4NP  v.č.A02</t>
  </si>
  <si>
    <t xml:space="preserve"> "  5NP v.č.A03</t>
  </si>
  <si>
    <t>2,2*(7,7*2+8,35+3,5+4)" m.č.520-528</t>
  </si>
  <si>
    <t>1,5*(1,5+5) "m.č.529  za linkou</t>
  </si>
  <si>
    <t>Medzisúčet 5NP   v.č.A03</t>
  </si>
  <si>
    <t xml:space="preserve"> "  6NP v.č.A04</t>
  </si>
  <si>
    <t>2*(3,45+7,7+3,45)  "m.č.620</t>
  </si>
  <si>
    <t>1,5*(0,75+4,75+2,8+1,8) "m.č.621,622</t>
  </si>
  <si>
    <t>2,2*(7,7+6,9+3,1+3,1) "m.č.623</t>
  </si>
  <si>
    <t>1,5*(1,5+5) "m.č.624</t>
  </si>
  <si>
    <t>Medzisúčet  6NP  v.č.A04</t>
  </si>
  <si>
    <t>KOobkladobitie</t>
  </si>
  <si>
    <t>962052211.S</t>
  </si>
  <si>
    <t>Búranie muriva alebo vybúranie otvorov plochy nad 4 m2 železobetonového nadzákladného,  -2,40000t</t>
  </si>
  <si>
    <t>1010459005</t>
  </si>
  <si>
    <t xml:space="preserve">" parapetné murivo loggie </t>
  </si>
  <si>
    <t>0,4*3,25*3,5</t>
  </si>
  <si>
    <t>-0,4*(0,9*2,6+2,7*1,8)</t>
  </si>
  <si>
    <t>962031135.S</t>
  </si>
  <si>
    <t>Búranie priečok alebo vybúranie otvorov plochy nad 4 m2 z tvárnic alebo priečkoviek hr. do150 mm,  -0,11500t</t>
  </si>
  <si>
    <t>1219185736</t>
  </si>
  <si>
    <t xml:space="preserve">" deliace priečky vr. KO </t>
  </si>
  <si>
    <t xml:space="preserve"> 2,4*(1+1,6*2+2,2)  " m.č.323 del.steny wc   </t>
  </si>
  <si>
    <t>-(0,6*2)*2</t>
  </si>
  <si>
    <t xml:space="preserve">Medzisúčet  v.č.A01  3NP  </t>
  </si>
  <si>
    <t xml:space="preserve">" deliace steny sprchy </t>
  </si>
  <si>
    <t>2,2*(1,2*6) "m.č.423</t>
  </si>
  <si>
    <t xml:space="preserve">Medzisúčet  v.č.A02 4NP </t>
  </si>
  <si>
    <t>2,2*(1,105*3+1,81*2) "m.č.522</t>
  </si>
  <si>
    <t>2,2*(1,15*2+0,9*2) "m.č.520</t>
  </si>
  <si>
    <t>Medzisúčet v.č.A03  5NP</t>
  </si>
  <si>
    <t>2,2*(1,2*6) "m.č.623</t>
  </si>
  <si>
    <t>Medzisúčet  v.č.A04  6np</t>
  </si>
  <si>
    <t>962031132.S</t>
  </si>
  <si>
    <t>Búranie priečok alebo vybúranie otvorov plochy nad 4 m2 z tehál pálených, plných alebo dutých hr. do 150 mm,  -0,19600t</t>
  </si>
  <si>
    <t>-534679234</t>
  </si>
  <si>
    <t xml:space="preserve">" buranie  muriva   vr. omietok  " SIPOREX. TEHLA   ? </t>
  </si>
  <si>
    <t>2,95*4 "m.č.304</t>
  </si>
  <si>
    <t>2,95*(5,875+7,7) "m.č.316/317,315</t>
  </si>
  <si>
    <t>2,95*2,35 "m.č.328/327</t>
  </si>
  <si>
    <t>2,95*7,7 " m.č.330/331</t>
  </si>
  <si>
    <t>2,95*3,45 "M.č.321/322</t>
  </si>
  <si>
    <t>-0,9*2,05  "M.č.324</t>
  </si>
  <si>
    <t>-0,4*2 " M.č.322</t>
  </si>
  <si>
    <t>2,95*(0,6+0,4) "M.č.325</t>
  </si>
  <si>
    <t xml:space="preserve">(0,2+0,2)*2,95*5  "PRI STLPOCH </t>
  </si>
  <si>
    <t>2,95*2,35</t>
  </si>
  <si>
    <t>2,95*7,7 "m.č.332/333</t>
  </si>
  <si>
    <t>Medzisúčet  v.č.A01   3NP</t>
  </si>
  <si>
    <t xml:space="preserve">" 4NP  </t>
  </si>
  <si>
    <t>2,95*2,4</t>
  </si>
  <si>
    <t>-(1,8*2,75)</t>
  </si>
  <si>
    <t>2,95*(0,5+0,4)*2  "m.č.409,412</t>
  </si>
  <si>
    <t>2,95*2 "m.č.412/413</t>
  </si>
  <si>
    <t>2,95*(0,4*1) "m.č.429</t>
  </si>
  <si>
    <t>2,95*2 "m.č.429/430</t>
  </si>
  <si>
    <t>2,95*7,7  "m.č.420/422,421</t>
  </si>
  <si>
    <t>2,95*(1,8+0,3+0,3) "m.č.422/421</t>
  </si>
  <si>
    <t>2,95*(0,3+0,4+0,3)  "m.č.421</t>
  </si>
  <si>
    <t>2,95*(0,75+0,5) "m.č.421</t>
  </si>
  <si>
    <t>2,95*(0,3+0,4+0,3)  "m.č.423</t>
  </si>
  <si>
    <t>0,9*2,05  "otv.  m.č.420</t>
  </si>
  <si>
    <t>0,7*2,05 "m.č.424/423 otv.</t>
  </si>
  <si>
    <t>2,95*1,599 "m.č.424/425</t>
  </si>
  <si>
    <t>0,7*2,05 "otv. m.č.423/425</t>
  </si>
  <si>
    <t>0,7*2,05  "otv. 424/425</t>
  </si>
  <si>
    <t>2,95*(0,975+0,5) "m.č.437</t>
  </si>
  <si>
    <t>2,95*2 "m.č.437/438</t>
  </si>
  <si>
    <t>Medzisúčet v.čA02  4NP</t>
  </si>
  <si>
    <t>2,95*(0,4+0,5)*2 "m.č.509,512</t>
  </si>
  <si>
    <t>2,95*2 " m.č.512/513</t>
  </si>
  <si>
    <t>2,95*(0,65+0,3) "m.č.517</t>
  </si>
  <si>
    <t>2,95*(7,7+ 7,7+7,7+1,27)  "m.č.520-527 hr150mm</t>
  </si>
  <si>
    <t>2,2*(3,545+0,345+0,4+0,345)  " m.č.520</t>
  </si>
  <si>
    <t>2,95*1,635 "m.č.521/522</t>
  </si>
  <si>
    <t>2,95*(0,7*2) "m.č.527</t>
  </si>
  <si>
    <t>2,95*(0,2+4) "m.č.527</t>
  </si>
  <si>
    <t>2,95*(3,5+1,12+0,1+2,95+1,32) "m.č.527/526,528</t>
  </si>
  <si>
    <t>2,95*(0,8+0,3) "m.č.514</t>
  </si>
  <si>
    <t>2,95*2 "m.č.534/535</t>
  </si>
  <si>
    <t>2,95*(0,8*0,3)*4 " m.č.531,534,536,539</t>
  </si>
  <si>
    <t>2,95*2 "m.č.542/543</t>
  </si>
  <si>
    <t>" otvor</t>
  </si>
  <si>
    <t>0,9*2,05 "m.č.529</t>
  </si>
  <si>
    <t>0,9*2,05  "m.č.529</t>
  </si>
  <si>
    <t>0,9*2,05 "m.č.520</t>
  </si>
  <si>
    <t>" 6NP    detto ako 4NP</t>
  </si>
  <si>
    <t>2,95*(0,5+0,4)*2  "m.č.609,612</t>
  </si>
  <si>
    <t>2,95*2 "m.č.612/613</t>
  </si>
  <si>
    <t>2,95*(0,4*1) "m.č.629</t>
  </si>
  <si>
    <t>2,95*2 "m.č.629/630</t>
  </si>
  <si>
    <t>2,95*7,7  "m.č.620/622,621</t>
  </si>
  <si>
    <t>2,95*(1,8+0,3+0,3) "m.č.622/621</t>
  </si>
  <si>
    <t>2,95*(0,3+0,4+0,3)  "m.č.621</t>
  </si>
  <si>
    <t>2,95*(0,75+0,5) "m.č.621</t>
  </si>
  <si>
    <t>2,95*(0,3+0,4+0,3)  "m.č.623</t>
  </si>
  <si>
    <t>0,9*2,05  "otv.  m.č.620</t>
  </si>
  <si>
    <t>0,7*2,05 "m.č.624/623 otv.</t>
  </si>
  <si>
    <t>2,95*1,599 "m.č.624/625</t>
  </si>
  <si>
    <t>0,7*2,05 "otv. m.č.623/625</t>
  </si>
  <si>
    <t>0,7*2,05  "otv. 624/625</t>
  </si>
  <si>
    <t>2,95*(0,975+0,5) "m.č.637</t>
  </si>
  <si>
    <t>2,95*2 "m.č.637/638</t>
  </si>
  <si>
    <t>Medzisúčet v.čA04 6np</t>
  </si>
  <si>
    <t>962032231.Sx</t>
  </si>
  <si>
    <t xml:space="preserve">Búranie muriva alebo vybúranie otvorov plochy nad 4 m2 nadzákladového z tehál pálených, vápenopieskových, cementových na maltu,  -1,90500t - strecha B26 Tlmiaca komora v.č.A05 strecha </t>
  </si>
  <si>
    <t>-1392833527</t>
  </si>
  <si>
    <t>" B26</t>
  </si>
  <si>
    <t xml:space="preserve">" murivo na streche - tlmiaca komora </t>
  </si>
  <si>
    <t>0,4*0,8*(1,8+1,8+1,05+1,05)*2</t>
  </si>
  <si>
    <t>Súčet v.č.A05</t>
  </si>
  <si>
    <t>9650441R1</t>
  </si>
  <si>
    <t>Búranie  siporexových strešných dielcov v strešných konštr., hr.150mm  - 0,09000t -  B26  v.č.A05 (S1,S2strecha )</t>
  </si>
  <si>
    <t>51816311</t>
  </si>
  <si>
    <t>97žb</t>
  </si>
  <si>
    <t>Prestupy -  búranie žb</t>
  </si>
  <si>
    <t>971055034.S</t>
  </si>
  <si>
    <t xml:space="preserve">Rezanie konštrukcií zo železobetónu hr. panelu 400 mm stenovou pílou -0,04800t  -  B vyb. parapetov </t>
  </si>
  <si>
    <t>1860877488</t>
  </si>
  <si>
    <t xml:space="preserve">"  vyb. prapetov  </t>
  </si>
  <si>
    <t>0,6+0,6+6</t>
  </si>
  <si>
    <t>971055021.S</t>
  </si>
  <si>
    <t>Rezanie konštrukcií zo železobetónu hr. panelu 250 mm stenovou pílou -0,03000t  - B  prestupy  v strope - statika typ1,2,3</t>
  </si>
  <si>
    <t>-915555694</t>
  </si>
  <si>
    <t xml:space="preserve">" nezrovnalosti v statike </t>
  </si>
  <si>
    <t xml:space="preserve">" vid statika  prestup v stropoch </t>
  </si>
  <si>
    <t>(0,3+0,3+0,8+0,8)  "m.č.409     typ 3a</t>
  </si>
  <si>
    <t>(0,3+0,3+0,8+0,8)  "m.č.412  typ 3c</t>
  </si>
  <si>
    <t>(0,3+0,3+0,8+0,8)  "m.č.414  typ 2a</t>
  </si>
  <si>
    <t>(0,3+0,3+0,9+0,9)  "m.č.417  typ 1</t>
  </si>
  <si>
    <t>(0,3+0,3+0,8+0,8)  "m.č.421  typ 3b</t>
  </si>
  <si>
    <t>(0,3+0,3+0,8+0,8)  "m.č.426   typ 2a</t>
  </si>
  <si>
    <t>(0,425+0,425+0,4+0,4)  "m.č.429  typ 2b</t>
  </si>
  <si>
    <t>(0,8+0,8+0,3+0,3)  "m.č.431  typ 2 a</t>
  </si>
  <si>
    <t>(0,8+0,8+0,3+0,3)  "m.č.434  typ 1a</t>
  </si>
  <si>
    <t>(0,425+0,425+0,4+0,4)  "m.č.437  typ 1a</t>
  </si>
  <si>
    <t>Medzisúčet  v.č.A02  4NP/5NP</t>
  </si>
  <si>
    <t>(0,3+0,3+0,8+0,8) "m.č.609  typ 3a</t>
  </si>
  <si>
    <t>(0,3+0,3+0,8+0,8) "m.č.612  typ 3c</t>
  </si>
  <si>
    <t>(0,3+0,3+0,8+0,8) "m.č.614  typ 2a</t>
  </si>
  <si>
    <t>(0,3+0,3+0,9+0,9) "m.č.617  typ 1</t>
  </si>
  <si>
    <t>(0,3+0,3+0,8+0,8) "m.č.621 typ 3b</t>
  </si>
  <si>
    <t>(0,3+0,3+0,8+0,8) "m.č.626 typ 2a</t>
  </si>
  <si>
    <t>(0,4+0,4+0,45+0,45) " m.č.629 typ 2b</t>
  </si>
  <si>
    <t>(0,8+0,8+0,3+0,3)  "m.č.631  typ 2a</t>
  </si>
  <si>
    <t>(0,3+0,3+0,8+0,8)  " m.č.634   typ 1a</t>
  </si>
  <si>
    <t>(0,425+0,425+0,4+0,4) " m.č.629   typ 1a</t>
  </si>
  <si>
    <t>Medzisúčet  v.č.A4  5NP/6NP</t>
  </si>
  <si>
    <t>97104580R1</t>
  </si>
  <si>
    <t xml:space="preserve">Vrty  vrtákom do D 18 mm do stien alebo smerom dole do betónu -0.00001t  -kotvenie  statika  prestupy cez strop </t>
  </si>
  <si>
    <t>1359132134</t>
  </si>
  <si>
    <t xml:space="preserve">" hilti  HIT -HY200A   závitová tyč vlepiť </t>
  </si>
  <si>
    <t xml:space="preserve">" vid statika  prestp v stropoch </t>
  </si>
  <si>
    <t>4  "m.č.409     typ 3a</t>
  </si>
  <si>
    <t>4"m.č.412  typ 3c</t>
  </si>
  <si>
    <t>4  "m.č.414  typ 2a</t>
  </si>
  <si>
    <t>4  "m.č.417  typ 1</t>
  </si>
  <si>
    <t>4  "m.č.421  typ 3b</t>
  </si>
  <si>
    <t>4  "m.č.426   typ 2a</t>
  </si>
  <si>
    <t>4 "m.č.429  typ 2b</t>
  </si>
  <si>
    <t>4  "m.č.431  typ 2a</t>
  </si>
  <si>
    <t>4  "m.č.434  typ 1a</t>
  </si>
  <si>
    <t>4  "m.č.437  typ 1a</t>
  </si>
  <si>
    <t>4 "m.č.609  typ 3a</t>
  </si>
  <si>
    <t>4 "m.č.612  typ 3c</t>
  </si>
  <si>
    <t>4  " m.č.614     typ 2a</t>
  </si>
  <si>
    <t>4 "m.č.617  typ 1</t>
  </si>
  <si>
    <t>4 "m.č.621 typ 3b</t>
  </si>
  <si>
    <t>4 "m.č.626 typ 2a</t>
  </si>
  <si>
    <t>4 " m.č.629 typ 2b</t>
  </si>
  <si>
    <t>4 "  m.č.631  typ  b</t>
  </si>
  <si>
    <t>4 " m.č.634   typ1a</t>
  </si>
  <si>
    <t>4 " m.č.629   typ 1a</t>
  </si>
  <si>
    <t>971056001.S</t>
  </si>
  <si>
    <t>Jadrové vrty diamantovými korunkami do D 20 mm do stien - železobetónových -0,00001t - typ 4 statika</t>
  </si>
  <si>
    <t>cm</t>
  </si>
  <si>
    <t>1395056296</t>
  </si>
  <si>
    <t>"  statika    typ 6  prestup stenou  VZT  riemeru 180mm   dl.488mm  nad podlahou</t>
  </si>
  <si>
    <t>49*5</t>
  </si>
  <si>
    <t>96A</t>
  </si>
  <si>
    <t>OTVORY  prestupy -rozmer potrubí</t>
  </si>
  <si>
    <t>972056004.S</t>
  </si>
  <si>
    <t>Jadrové vrty diamantovými korunkami do D 50 mm do stropov - železobetónových -0,00005t  UK1, VZT9</t>
  </si>
  <si>
    <t>-1096174287</t>
  </si>
  <si>
    <t>4*(2+4+10) "  UK1</t>
  </si>
  <si>
    <t>2 " VZT9</t>
  </si>
  <si>
    <t>971036004.S</t>
  </si>
  <si>
    <t>Jadrové vrty diamantovými korunkami do D 50 mm do stien - murivo tehlové -0,00003t UK2</t>
  </si>
  <si>
    <t>1671891125</t>
  </si>
  <si>
    <t>4*(10+14+14) " UK2</t>
  </si>
  <si>
    <t>974042554.S</t>
  </si>
  <si>
    <t>Vysekanie rýh v betónovej dlažbe do hĺbky 100 mm a šírky do 150 mm,  -0,03300t-   UK3</t>
  </si>
  <si>
    <t>1316762027</t>
  </si>
  <si>
    <t>141,6+153,6+144+144  " UK3</t>
  </si>
  <si>
    <t>974032878.S</t>
  </si>
  <si>
    <t>Vytváranie drážok ručným drážkovačom v nepálených pórobetónových tvárniciach hĺbky do 50 mm, š. do 100 mm,  -0,00250t UK4</t>
  </si>
  <si>
    <t>-423386614</t>
  </si>
  <si>
    <t>1+1+1  "  UK4</t>
  </si>
  <si>
    <t>972056003.S</t>
  </si>
  <si>
    <t>Jadrové vrty diamantovými korunkami do D 40 mm do stropov - železobetónových -0,00003t UK5</t>
  </si>
  <si>
    <t>-127917741</t>
  </si>
  <si>
    <t>3*(0+20+32)  " UK5</t>
  </si>
  <si>
    <t>972056006.S</t>
  </si>
  <si>
    <t>Jadrové vrty diamantovými korunkami do D 70 mm do stropov - železobetónových -0,00009t - UK6, VZT11</t>
  </si>
  <si>
    <t>-1111183629</t>
  </si>
  <si>
    <t>6*(4+4+4) " UK6</t>
  </si>
  <si>
    <t>7*2 " VZT11</t>
  </si>
  <si>
    <t>971033131.S</t>
  </si>
  <si>
    <t>Vybúranie otvoru v murive tehl. priemeru profilu do 60 mm hr. do 150 mm,  -0,00100t - UK7</t>
  </si>
  <si>
    <t>-1321567482</t>
  </si>
  <si>
    <t>24  " UK7</t>
  </si>
  <si>
    <t>971056018.S</t>
  </si>
  <si>
    <t>Jadrové vrty diamantovými korunkami do D 200 mm do stien - železobetónových -0,00075t - VZT1</t>
  </si>
  <si>
    <t>1316131410</t>
  </si>
  <si>
    <t>18*(14+10+16+16)  " VZT1</t>
  </si>
  <si>
    <t>971056012.S</t>
  </si>
  <si>
    <t>Jadrové vrty diamantovými korunkami do D 130 mm do stien - železobetónových -0,00032t - VZT2</t>
  </si>
  <si>
    <t>-1034939360</t>
  </si>
  <si>
    <t>12*(20+30+30)  " VZT2</t>
  </si>
  <si>
    <t>971033531.S</t>
  </si>
  <si>
    <t>Vybúranie otvorov v murive tehl. plochy do 1 m2 hr. do 150 mm,  -0,28100t - VZT3, VZT4, VZT5, VZT6, VZT8</t>
  </si>
  <si>
    <t>-1351699849</t>
  </si>
  <si>
    <t>1+1+1 " VZT3</t>
  </si>
  <si>
    <t>3+2+2+2  " VZT4</t>
  </si>
  <si>
    <t>1  " VZT5</t>
  </si>
  <si>
    <t>0+1+1+1 " VZT6</t>
  </si>
  <si>
    <t>0+2+2+2 " VZT8</t>
  </si>
  <si>
    <t>971036017.S</t>
  </si>
  <si>
    <t>Jadrové vrty diamantovými korunkami do D 180 mm do stien - murivo tehlové -0,00041t - VZT7</t>
  </si>
  <si>
    <t>-1202872367</t>
  </si>
  <si>
    <t>0+2+2+2  " VZT7</t>
  </si>
  <si>
    <t>971036007.S</t>
  </si>
  <si>
    <t>Jadrové vrty  do D 80 mm do stien sdk - murivo SDK -0,00008t VZT10</t>
  </si>
  <si>
    <t>954692836</t>
  </si>
  <si>
    <t>7*4 " VZT10</t>
  </si>
  <si>
    <t>972056014.S</t>
  </si>
  <si>
    <t>Jadrové vrty diamantovými korunkami do D 150 mm do stropov - železobetónových -0,00042t   VZT12</t>
  </si>
  <si>
    <t>1060084218</t>
  </si>
  <si>
    <t>14*32 " VZT12</t>
  </si>
  <si>
    <t>972056021.S</t>
  </si>
  <si>
    <t>Jadrové vrty diamantovými korunkami do D 300 mm do stropov - železobetónových -0,00170t VZT13</t>
  </si>
  <si>
    <t>-125886786</t>
  </si>
  <si>
    <t>26,5*3 " VZT13</t>
  </si>
  <si>
    <t>972056009.S</t>
  </si>
  <si>
    <t>Jadrové vrty diamantovými korunkami do D 100 mm do stropov - železobetónových -0,00019t - ZTI1</t>
  </si>
  <si>
    <t>-1897975335</t>
  </si>
  <si>
    <t>9*(6+10+10) " ZTI1</t>
  </si>
  <si>
    <t>972056005.S</t>
  </si>
  <si>
    <t>Jadrové vrty diamantovými korunkami do D 60 mm do stropov - železobetónových -0,00007t - ZT2</t>
  </si>
  <si>
    <t>1829925141</t>
  </si>
  <si>
    <t>5*(36+23+23) " ZT2</t>
  </si>
  <si>
    <t>972056010.S</t>
  </si>
  <si>
    <t>Jadrové vrty diamantovými korunkami do D 110 mm do stropov - železobetónových -0,00023t ZT3</t>
  </si>
  <si>
    <t>-905068219</t>
  </si>
  <si>
    <t>10*(1+1+1+1) " ZT3</t>
  </si>
  <si>
    <t>972056013.S</t>
  </si>
  <si>
    <t>Jadrové vrty diamantovými korunkami do D 140 mm do stropov - železobetónových -0,00037t ZT5</t>
  </si>
  <si>
    <t>1526349238</t>
  </si>
  <si>
    <t>13*20  " ZT5</t>
  </si>
  <si>
    <t>974083104.S</t>
  </si>
  <si>
    <t>Rezanie betónových mazanín existujúcich nevystužených hĺbky nad 150 do 200 mm - ZT6</t>
  </si>
  <si>
    <t>-1134320778</t>
  </si>
  <si>
    <t>3,4+3,4 " ZT6  ryha pod podlahou</t>
  </si>
  <si>
    <t>974042577.S</t>
  </si>
  <si>
    <t>Vysekanie rýh v betónovej dlažbe do hĺbky 600 mm a šírky 600 mm,  -0,17600t - ZT6</t>
  </si>
  <si>
    <t>-135764817</t>
  </si>
  <si>
    <t>3,5*1 " ZT6</t>
  </si>
  <si>
    <t>972054341.S</t>
  </si>
  <si>
    <t>Vybúranie otvoru v stropoch a klenbách železob. plochy do 0,25 m2, hr. nad 120 mm,  -0,09000t ZT7</t>
  </si>
  <si>
    <t>1526028124</t>
  </si>
  <si>
    <t>1+1+1  " ZT7</t>
  </si>
  <si>
    <t>97404253R1</t>
  </si>
  <si>
    <t>Vysekanie rýh v betónovej podlahe do hĺbky 40 mm a šírky do 40 mm,  -0,00800t</t>
  </si>
  <si>
    <t>-771429240</t>
  </si>
  <si>
    <t>0+175+265+265 " ŠK1</t>
  </si>
  <si>
    <t>-1997909971</t>
  </si>
  <si>
    <t>96B</t>
  </si>
  <si>
    <t>BURACIE PRACE-podlahy</t>
  </si>
  <si>
    <t>965081812.Sx</t>
  </si>
  <si>
    <t xml:space="preserve">Búranie dlažieb, z kamen., cement., terazzových, čadičových alebo keramických, hr. nad 10 mm,  -0,06500t - B37   keram.dlažba </t>
  </si>
  <si>
    <t>-83663959</t>
  </si>
  <si>
    <t xml:space="preserve">" B37  hr.26mm  buracie práce </t>
  </si>
  <si>
    <t>"vybúranie  nášlap.  vrstvy  keramická dlažba v hr.11mm</t>
  </si>
  <si>
    <t xml:space="preserve">"vr. lepiaca  cementová malta  v hr.15mm </t>
  </si>
  <si>
    <t>" 3NP</t>
  </si>
  <si>
    <t>36,43 "m.č.310</t>
  </si>
  <si>
    <t>5,02 "m.č.321</t>
  </si>
  <si>
    <t>32,49 " m.č.326</t>
  </si>
  <si>
    <t>37,42 "m.č.327</t>
  </si>
  <si>
    <t>12,69 "m.č.328</t>
  </si>
  <si>
    <t>Medzisúčet  v.č.A1  3NP</t>
  </si>
  <si>
    <t>7,9*3,5 "m.č.407</t>
  </si>
  <si>
    <t>36,43 " m.č.408</t>
  </si>
  <si>
    <t>23,29 " 413</t>
  </si>
  <si>
    <t>26,17 " 420</t>
  </si>
  <si>
    <t>7,97 "m.č.421</t>
  </si>
  <si>
    <t>5,04 " m.č.422</t>
  </si>
  <si>
    <t>23,13 "m.č.423</t>
  </si>
  <si>
    <t>83,19 "m.č.425</t>
  </si>
  <si>
    <t>23,29 "m.č.430</t>
  </si>
  <si>
    <t>23,29 "m.č.438</t>
  </si>
  <si>
    <t>Medzisúčet  v.č.A2 4NP</t>
  </si>
  <si>
    <t>" 5NP</t>
  </si>
  <si>
    <t>7,7*3,5 " m.č.505</t>
  </si>
  <si>
    <t>7,7*3,5"m.č.507</t>
  </si>
  <si>
    <t>36,43 " m.č.508</t>
  </si>
  <si>
    <t>23,29 " 513</t>
  </si>
  <si>
    <t>12+1,55+11,81+4,86  "m.č.520,521,522</t>
  </si>
  <si>
    <t>8,01+1,73+10,68+3,77  "m.šč.525,526,527</t>
  </si>
  <si>
    <t>83,19 "m.č.530</t>
  </si>
  <si>
    <t>23,29 "m.č.535</t>
  </si>
  <si>
    <t>23,29 "m.č.543</t>
  </si>
  <si>
    <t>Medzisúčet  v.č.A3  5NP</t>
  </si>
  <si>
    <t>" 6NP</t>
  </si>
  <si>
    <t>7,9*3,5 "m.č.607</t>
  </si>
  <si>
    <t>36,43 " m.č.608</t>
  </si>
  <si>
    <t>23,29 " 613</t>
  </si>
  <si>
    <t>26,17 " 620</t>
  </si>
  <si>
    <t>7,97 "m.č.621</t>
  </si>
  <si>
    <t>5,04 " m.č.622</t>
  </si>
  <si>
    <t>23,13 "m.č.623</t>
  </si>
  <si>
    <t>83,19 "m.č.625</t>
  </si>
  <si>
    <t>23,29 "m.č.630</t>
  </si>
  <si>
    <t>23,29 "m.č.638</t>
  </si>
  <si>
    <t>Medzisúčet  v.č.A4  6np</t>
  </si>
  <si>
    <t>B37kerdlažba</t>
  </si>
  <si>
    <t>965081812.Sxx</t>
  </si>
  <si>
    <t>Búranie dlažieb, z kamen., cement., terazzových, čadičových alebo keramických, hr. nad 10 mm,  -0,06500t - B39 terazzo dlažba</t>
  </si>
  <si>
    <t>9808878</t>
  </si>
  <si>
    <t xml:space="preserve">" B39  hr.55mm </t>
  </si>
  <si>
    <t>" buranie  terazzo dlažieb hr.25mm</t>
  </si>
  <si>
    <t xml:space="preserve">" vr.lepiaca cem. malta hr.20mm </t>
  </si>
  <si>
    <t>"podklad</t>
  </si>
  <si>
    <t xml:space="preserve">" zbrusenie mazaniny hr.10mm </t>
  </si>
  <si>
    <t xml:space="preserve">7,7*5,975 "M.č.305  časť  keramická dlažba ? </t>
  </si>
  <si>
    <t xml:space="preserve">7,7*4  " m.č.305 terazzo </t>
  </si>
  <si>
    <t>44,55 "m.č.306</t>
  </si>
  <si>
    <t>19,44  "  m.č.320</t>
  </si>
  <si>
    <t>49,24 "m.č.325</t>
  </si>
  <si>
    <t>44,85 "m.č.334</t>
  </si>
  <si>
    <t>4,72 "m.č.335</t>
  </si>
  <si>
    <t>15,13 "m.č.336</t>
  </si>
  <si>
    <t>28,30 "m.č.337</t>
  </si>
  <si>
    <t>Medzisúčet  v.č. A1  3NP</t>
  </si>
  <si>
    <t>965081712.Sx</t>
  </si>
  <si>
    <t xml:space="preserve">Búranie dlažieb, bez podklad. lôžka z xylolit., alebo keramických dlaždíc hr. do 10 mm,  -0,02000t  - B38  keram.dlažba </t>
  </si>
  <si>
    <t>1143796904</t>
  </si>
  <si>
    <t xml:space="preserve">" B38  hr.64mm </t>
  </si>
  <si>
    <t>" vyburanie keramická dlažba  v hr.11mm</t>
  </si>
  <si>
    <t xml:space="preserve">" vr.lepiaca cementová  malta hr.15mm </t>
  </si>
  <si>
    <t>" vyburanie cement. poteru  v hr.30mm</t>
  </si>
  <si>
    <t>5,78  "m.č.322</t>
  </si>
  <si>
    <t>13,37 "m.č.323</t>
  </si>
  <si>
    <t>965081712.Sxx</t>
  </si>
  <si>
    <t>Búranie dlažieb, bez podklad. lôžka z xylolit., alebo keramických dlaždíc hr. do 10 mm,  -0,02000t - B41</t>
  </si>
  <si>
    <t>-1369271784</t>
  </si>
  <si>
    <t>" B41</t>
  </si>
  <si>
    <t>" demontaž  kyselinovzdorné plátky kladené do balitu hr.40mm</t>
  </si>
  <si>
    <t xml:space="preserve">" zbrúsenie  mazaniny hr.15mm </t>
  </si>
  <si>
    <t>10,99 "m.č.315   predsien</t>
  </si>
  <si>
    <t xml:space="preserve">32,45 "   m.č.316  akumulatorovna </t>
  </si>
  <si>
    <t>Medzisúčet   v.č.A1 3NP</t>
  </si>
  <si>
    <t>632311001.S</t>
  </si>
  <si>
    <t>Brúsenie nerovností nových betónových podláh - zbrúsenie povlaku hrúbky do 2 mm - B36, B39, B41, B44</t>
  </si>
  <si>
    <t>-338323526</t>
  </si>
  <si>
    <t xml:space="preserve">" zbrúsenie 2mm + príplatok 1mm  /celkom 3mm  </t>
  </si>
  <si>
    <t xml:space="preserve">" zbrúsenie 2mm + príplatok 8mm  /celkom 10mm  </t>
  </si>
  <si>
    <t xml:space="preserve">" zbrúsenie mazaniny 2mm + príplatok 13mm /celkom 15mm </t>
  </si>
  <si>
    <t>" B44</t>
  </si>
  <si>
    <t xml:space="preserve">" PVC + ? dlažba +mazanina hr.10mm  </t>
  </si>
  <si>
    <t>5,11  "m.č.524</t>
  </si>
  <si>
    <t>Medzisúčet v.č.A3 5np</t>
  </si>
  <si>
    <t>Súčet   vid legenda buracích prác  3-6NP</t>
  </si>
  <si>
    <t>632311091.S</t>
  </si>
  <si>
    <t>Príplatok k brúseniu nerovností nových betónových podláh - za každý ďalší 1 mm hrúbky - B36, B39 ,B41, B43</t>
  </si>
  <si>
    <t>292609595</t>
  </si>
  <si>
    <t>" brusenie 2mm (celkom 3mm)</t>
  </si>
  <si>
    <t>B36PVCdempodl*2</t>
  </si>
  <si>
    <t>" Brusenie 8mm   (celkom 10mm)</t>
  </si>
  <si>
    <t>B39terazzo*8</t>
  </si>
  <si>
    <t>" brúsenie  13mm (celkom15mm)</t>
  </si>
  <si>
    <t>B41dlkeramkysl*13</t>
  </si>
  <si>
    <t>965081812.Sxxx</t>
  </si>
  <si>
    <t>Búranie dlažieb, z kamen., cement., terazzových alebo keramických, hr. nad 10 mm,  -0,06500t - B42 ext. m.č.301, B43 loggie, B40 terazzo</t>
  </si>
  <si>
    <t>-1086402992</t>
  </si>
  <si>
    <t>"  B 42</t>
  </si>
  <si>
    <t>"  vyburanie  nášlapnej vrstvy  z dosiek  z kyselinovzd.  plátkov  v hr. 65mm</t>
  </si>
  <si>
    <t xml:space="preserve"> " vr.   malta v hr.20mm</t>
  </si>
  <si>
    <t xml:space="preserve">7,74 "m.č.301  ext. vstup , aj  na stupnoch </t>
  </si>
  <si>
    <t xml:space="preserve">0,15*(2,5+1+1,5)  "sokel </t>
  </si>
  <si>
    <t>Medzisúčet  v.č.A01  3np</t>
  </si>
  <si>
    <t>" B43</t>
  </si>
  <si>
    <t>" vyburanie nášap. vrstvy  kamenina hr.65mm +mlta hr.20mm</t>
  </si>
  <si>
    <t>" cementový potre hr. 30mm</t>
  </si>
  <si>
    <t xml:space="preserve">" Vyburanie  izol. NP + 2x sklobit </t>
  </si>
  <si>
    <t>6,76 " 403</t>
  </si>
  <si>
    <t>6,76 " 503</t>
  </si>
  <si>
    <t>6,76 " 603</t>
  </si>
  <si>
    <t xml:space="preserve">Medzisúčet  </t>
  </si>
  <si>
    <t xml:space="preserve">" vyburanie terazzo dlažba hr.25mm </t>
  </si>
  <si>
    <t>16,96 "m.č.418</t>
  </si>
  <si>
    <t>16,74 "m.č.419</t>
  </si>
  <si>
    <t>27,88 "m.č.424</t>
  </si>
  <si>
    <t>23,59 "m.č.429</t>
  </si>
  <si>
    <t>23,53 " m.č.437</t>
  </si>
  <si>
    <t>B40terazzo4np</t>
  </si>
  <si>
    <t>Medzisúčet v.č.A02   4NP</t>
  </si>
  <si>
    <t>16,96 "m.č.518</t>
  </si>
  <si>
    <t>16,74 "m.č.519</t>
  </si>
  <si>
    <t>27,88 "m.č.529</t>
  </si>
  <si>
    <t>23,59 "m.č.534</t>
  </si>
  <si>
    <t>23,53 " m.č.542</t>
  </si>
  <si>
    <t>B40terazzo5np</t>
  </si>
  <si>
    <t>Medzisúčet v.č.A03   5NP</t>
  </si>
  <si>
    <t xml:space="preserve">" 6NP </t>
  </si>
  <si>
    <t>16,96 "m.č.618</t>
  </si>
  <si>
    <t>16,74 "m.č.619</t>
  </si>
  <si>
    <t>27,88 "m.č.624</t>
  </si>
  <si>
    <t>23,53 " m.č.637</t>
  </si>
  <si>
    <t>B40terazzo6np</t>
  </si>
  <si>
    <t>Medzisúčet v.č.A04   6NP</t>
  </si>
  <si>
    <t>965043441.Sx</t>
  </si>
  <si>
    <t>Búranie podkladov pod dlažby, liatych dlažieb a mazanín,betón s poterom,teracom hr.do 150 mm,  plochy nad 4 m2 -2,20000t -  B38 , B43, B44</t>
  </si>
  <si>
    <t>-248424590</t>
  </si>
  <si>
    <t>" B38 cem. poter   hr. 30mm</t>
  </si>
  <si>
    <t>B38kerdlažba*0,03</t>
  </si>
  <si>
    <t>" B43 cem. poter   hr. 30mm</t>
  </si>
  <si>
    <t>976sokl</t>
  </si>
  <si>
    <t>Demontáž obloženia schodiska a soklíkov -0,00900 t</t>
  </si>
  <si>
    <t>392939222</t>
  </si>
  <si>
    <t xml:space="preserve">" presnévýmery odsleduje pri realizácii stav. dozor </t>
  </si>
  <si>
    <t xml:space="preserve">" soklik v.150mm </t>
  </si>
  <si>
    <t xml:space="preserve">" m.č.304  sch </t>
  </si>
  <si>
    <t>7,55+4+7,55</t>
  </si>
  <si>
    <t>12,55+12,55 "m.č.303</t>
  </si>
  <si>
    <t>9,975*2+7,7*2 "m.č.305</t>
  </si>
  <si>
    <t>5,875*2+7,7*2  "m.č.306</t>
  </si>
  <si>
    <t>15,55*2+1*2 "m.č.310</t>
  </si>
  <si>
    <t>13,825*2  "m.č.326</t>
  </si>
  <si>
    <t>15,925*2 "m.č.327</t>
  </si>
  <si>
    <t>5,4*2 " m.č.328</t>
  </si>
  <si>
    <t>Medzisúčet  v.č.A01 3np</t>
  </si>
  <si>
    <t>14,275*2+0,8 "m.č.402</t>
  </si>
  <si>
    <t>16,5*2 "m.č.408</t>
  </si>
  <si>
    <t>7,7*2+3,75*2 " m.č.424</t>
  </si>
  <si>
    <t>35,4*2+1+1 "m.č.425</t>
  </si>
  <si>
    <t>Medzisúčet  v.č.A02 4np</t>
  </si>
  <si>
    <t>158,05</t>
  </si>
  <si>
    <t>Medzisúčet  v.č.A03 5np</t>
  </si>
  <si>
    <t>9760161R1</t>
  </si>
  <si>
    <t>Vybúranie žľabov v podlahe  železobetónových,  -0,34500t  - m.č.332,315,316</t>
  </si>
  <si>
    <t>1482903802</t>
  </si>
  <si>
    <t>" žlab š.300mm</t>
  </si>
  <si>
    <t>1,1+3,3 "m.č.332</t>
  </si>
  <si>
    <t>4 "m.č.315</t>
  </si>
  <si>
    <t>1+1+1+1  " jimka  m.č.316</t>
  </si>
  <si>
    <t>Medzisúčet  3NP v.č.A01</t>
  </si>
  <si>
    <t>96D</t>
  </si>
  <si>
    <t>Demontaž drevenných  výplní - ext. int.</t>
  </si>
  <si>
    <t>968061125.S</t>
  </si>
  <si>
    <t>Vyvesenie dreveného dverného krídla do suti plochy do 2 m2,presun do kontajnera-0,02400t /drevo - B15,B16, B17</t>
  </si>
  <si>
    <t>-1714689764</t>
  </si>
  <si>
    <t>" B15 vyvesenie dverí a odpratanie do kontajnera   600/1970mm</t>
  </si>
  <si>
    <t>" B16 vyvesenie dverí a odpratanie do kontajnera   800/1970mm</t>
  </si>
  <si>
    <t>" B17 vyvesenie dverí a odpratanie do kontajnera   900/1970mm</t>
  </si>
  <si>
    <t>" 2kr.dvere B18</t>
  </si>
  <si>
    <t>7*2</t>
  </si>
  <si>
    <t>968061126.S</t>
  </si>
  <si>
    <t>Vyvesenie dreveného dverného krídla do suti plochy nad 2 m2, -0,02700t - B18</t>
  </si>
  <si>
    <t>933907667</t>
  </si>
  <si>
    <t>766662811.S</t>
  </si>
  <si>
    <t>Demontáž  prahu dverí jednokrídlových,  -0,00100t - B15,B16,B17</t>
  </si>
  <si>
    <t>-1616368207</t>
  </si>
  <si>
    <t xml:space="preserve">13 " B15   600/1970 </t>
  </si>
  <si>
    <t>65 " B16     800/1970</t>
  </si>
  <si>
    <t>60 " B 17    900/1970</t>
  </si>
  <si>
    <t>766662812.S</t>
  </si>
  <si>
    <t>Demontáž dverného krídla, prahu dverí dvojkrídlových,  -0,00200t - B18</t>
  </si>
  <si>
    <t>-869210887</t>
  </si>
  <si>
    <t>7  " B18</t>
  </si>
  <si>
    <t>HZSdemSCH</t>
  </si>
  <si>
    <t>HZS - demontaž drev. schodiska m.č.330</t>
  </si>
  <si>
    <t>512</t>
  </si>
  <si>
    <t>-1598760169</t>
  </si>
  <si>
    <t>3 " s odprataním do kontajnera drevo</t>
  </si>
  <si>
    <t>76371621R1</t>
  </si>
  <si>
    <t>Demontáž zvislej konštr.  priečky  hr.125mm  plochy nad 3m2 - drevenné priečky celok - 0,010t</t>
  </si>
  <si>
    <t>-637501452</t>
  </si>
  <si>
    <t xml:space="preserve">" demontaž drevenných priečok hr.125mm </t>
  </si>
  <si>
    <t>2,2*2,5 "m.č.407/408</t>
  </si>
  <si>
    <t>2,2*2,5 "m.č.405/408</t>
  </si>
  <si>
    <t>2,95*(6,1+3,7+2,9) "m.č.410/411/409</t>
  </si>
  <si>
    <t>2,2*2,95 "m.č.413</t>
  </si>
  <si>
    <t>2,95*(6,1+2,888+0,1+2,888) "m.č.415/416/414</t>
  </si>
  <si>
    <t>2,95*(5,9+2,875+0,1+2,875)  "m.č.418/419/417</t>
  </si>
  <si>
    <t>2,95*(2,88+2,887+3,888+0,1+2,887) "m.č.427/428/426</t>
  </si>
  <si>
    <t>2,2*2,95 "m.č.430</t>
  </si>
  <si>
    <t>2,95*(6,1+2,888+0,1+2,888)  "m.č.431,432,433</t>
  </si>
  <si>
    <t>2,95*(5,9+2,65+0,1+2,65) "m.č.434,435,436</t>
  </si>
  <si>
    <t>2,95*2 "m.č.425/438</t>
  </si>
  <si>
    <t>Medzisúčet  4NP v.č.A02</t>
  </si>
  <si>
    <t>2,2*2,5 "m.č.505/508</t>
  </si>
  <si>
    <t>2,2*2,5 "m.č.507/508</t>
  </si>
  <si>
    <t>2,95*(6,1+2,7+2,9) "m.č.510/511/509</t>
  </si>
  <si>
    <t>2,2*2,95 "m.č.513</t>
  </si>
  <si>
    <t>2,95*(6,1+2,888+0,1+2,888) "m.č.515/516/514</t>
  </si>
  <si>
    <t>2,95*(5,9+2,875+0,1+2,875)  "m.č.518/519/517</t>
  </si>
  <si>
    <t>2,2*2,95 "m.č.529</t>
  </si>
  <si>
    <t>2,95*(6,1+2,888+0,1+2,888)  "m.č..531/532/533</t>
  </si>
  <si>
    <t>2,95*(6,1+2,888+0,1+2,888) "m.č.536/537,538</t>
  </si>
  <si>
    <t>2,95*(5,9+2,65+0,1+2,65)  "m.č.539/540/541</t>
  </si>
  <si>
    <t>2,95*2  "m.č.535</t>
  </si>
  <si>
    <t>2,95*2  "m.č.543</t>
  </si>
  <si>
    <t>Medzisúčet  5NP v.č.A03</t>
  </si>
  <si>
    <t>2,2*2,5 "m.č.607/608</t>
  </si>
  <si>
    <t>2,2*2,5 "m.č.605/608</t>
  </si>
  <si>
    <t>2,95*(6,1+3,7+2,9) "m.č.610/611/609</t>
  </si>
  <si>
    <t>2,2*2,95 "m.č.613</t>
  </si>
  <si>
    <t>2,95*(6,1+2,888+0,1+2,888) "m.č.615/616/614</t>
  </si>
  <si>
    <t>2,95*(5,9+2,875+0,1+2,875)  "m.č.618/619/617</t>
  </si>
  <si>
    <t>2,95*(2,88+2,887+3,888+0,1+2,887) "m.č.627/628/626</t>
  </si>
  <si>
    <t>2,2*2,95 "m.č.630</t>
  </si>
  <si>
    <t>2,95*(6,1+2,888+0,1+2,888)  "m.č.631,632,633</t>
  </si>
  <si>
    <t>2,95*(5,9+2,65+0,1+2,65) "m.č.634,635,636</t>
  </si>
  <si>
    <t>2,95*2 "m.č.625/638</t>
  </si>
  <si>
    <t>Medzisúčet  6NP v.č.A04</t>
  </si>
  <si>
    <t>698731634</t>
  </si>
  <si>
    <t>96Oc</t>
  </si>
  <si>
    <t>Demontaž ocel.  výplní - exterier, int.</t>
  </si>
  <si>
    <t>968072355.R1</t>
  </si>
  <si>
    <t>Vybúranie kovových rámov ZS  dvojitých alebo zdvojených, odpratanie do kontajnera -0,06100t - B11, B12</t>
  </si>
  <si>
    <t>-1005382473</t>
  </si>
  <si>
    <t xml:space="preserve">" B11   vonk. oc. ZS </t>
  </si>
  <si>
    <t>(3,6*2,75)*1</t>
  </si>
  <si>
    <t xml:space="preserve">" B12  vn. oc. ZS </t>
  </si>
  <si>
    <t>(3,6*2,95)*5</t>
  </si>
  <si>
    <t xml:space="preserve">Súčet  v.č.A01  3np, </t>
  </si>
  <si>
    <t>HZS1</t>
  </si>
  <si>
    <t>Demontaž jestv.mreže, odpratanie do kontajnera    - 0,030t/m2 - B5</t>
  </si>
  <si>
    <t>-1103672799</t>
  </si>
  <si>
    <t>" B5 mrže /dvere</t>
  </si>
  <si>
    <t>5 "  4np vid rez A-A  m.č.402 rozmer  4,2*2,95m</t>
  </si>
  <si>
    <t xml:space="preserve">Medzisúčet  0,5t </t>
  </si>
  <si>
    <t>968072876R1</t>
  </si>
  <si>
    <t xml:space="preserve">Vybúranie a vybratie mreží plochy nad 2 m2,  -0,0200t - B13 v.č.A07  /mreže fasada </t>
  </si>
  <si>
    <t>334673945</t>
  </si>
  <si>
    <t>" B13  vyburať mreže na oknách  ext. fasada</t>
  </si>
  <si>
    <t>" pohlad V</t>
  </si>
  <si>
    <t>32  " 3np</t>
  </si>
  <si>
    <t>32 " 4NP</t>
  </si>
  <si>
    <t>6  "4np</t>
  </si>
  <si>
    <t xml:space="preserve">13 " 3np </t>
  </si>
  <si>
    <t>" pohľad Z</t>
  </si>
  <si>
    <t>18  " 1np</t>
  </si>
  <si>
    <t>32  "3np</t>
  </si>
  <si>
    <t>32  "4np</t>
  </si>
  <si>
    <t>" pohľad J</t>
  </si>
  <si>
    <t>5 "3np</t>
  </si>
  <si>
    <t>5 "4np</t>
  </si>
  <si>
    <t>HZS2</t>
  </si>
  <si>
    <t>HZS - vyburanie oc. rohože na obuv, odpratanie do kontajnera  - 0,005t    B14  v.č.A03  3np</t>
  </si>
  <si>
    <t>-404371972</t>
  </si>
  <si>
    <t xml:space="preserve">" B14  vyburanie oc. rohože  na obuv 900/450  6ks  m.č.301,302 vstup   3np </t>
  </si>
  <si>
    <t xml:space="preserve">6*0,5 </t>
  </si>
  <si>
    <t>Súčet v.č.A01  3np</t>
  </si>
  <si>
    <t>968072455.S</t>
  </si>
  <si>
    <t>Vybúranie kovových dverových zárubní plochy do 2 m2, odpratanie do kontajnera -0,07600t - B15,  B16,  B17</t>
  </si>
  <si>
    <t>1320143505</t>
  </si>
  <si>
    <t>" B15  vyb. oc. zárubní  int.</t>
  </si>
  <si>
    <t>(2,05+2,05+0,6+0,6)*13  " wc</t>
  </si>
  <si>
    <t>(2,05+2,05+0,8+0,8)*65</t>
  </si>
  <si>
    <t>" B16  vyb. oc. zárubní  int.</t>
  </si>
  <si>
    <t>(2,05+2,05+0,9+0,9)*60</t>
  </si>
  <si>
    <t>Súčet  v.č.A01</t>
  </si>
  <si>
    <t>968072456.S</t>
  </si>
  <si>
    <t>Vybúranie kovových dverových zárubní plochy nad 2 m2, vr. vyvesenia dverí do sute  -0,06300t - B18, B35</t>
  </si>
  <si>
    <t>836727367</t>
  </si>
  <si>
    <t>" B18     2 kr.dvere 1450/1970</t>
  </si>
  <si>
    <t>(2,05*1,45)*7</t>
  </si>
  <si>
    <t xml:space="preserve">" B35 oc. zarubne 2kr. dvere </t>
  </si>
  <si>
    <t>(1,8*2,75)*13</t>
  </si>
  <si>
    <t>976071111.S</t>
  </si>
  <si>
    <t xml:space="preserve">Vybúranie kovových madiel a zábradlí, (vybúranie zábradlia a vypl. panelov  loggie)   - 0,03700t - B21  </t>
  </si>
  <si>
    <t>439700428</t>
  </si>
  <si>
    <t xml:space="preserve">" B21  vybúranie výpl. panelov logg. zábradlia </t>
  </si>
  <si>
    <t>3,5*3 " m.č.4.03,,5.03,6.03  logia</t>
  </si>
  <si>
    <t>979089312.S</t>
  </si>
  <si>
    <t xml:space="preserve">Poplatok za skladovanie - kovy (meď, bronz, mosadz atď.) (17 04 ), ostatné/zberné suroviny odvoz </t>
  </si>
  <si>
    <t>1173835815</t>
  </si>
  <si>
    <t>96P</t>
  </si>
  <si>
    <t>Demontaž plastových výplní - exterier fasada</t>
  </si>
  <si>
    <t>968082354.S</t>
  </si>
  <si>
    <t>Vybúranie plastových rámov okien dvojitých, plochy, vr.vyvesenia do suti, odpratanie do kontajnera -0,07400t - B1,B2,B3,B4,B6,B7,B8,B9,B10, B20, B22</t>
  </si>
  <si>
    <t>1115275743</t>
  </si>
  <si>
    <t>(2,4+2,4+1,8+1,8)*106  " B1</t>
  </si>
  <si>
    <t>" B2  MIV</t>
  </si>
  <si>
    <t>(0,6+0,6+1,8+1,8)*98</t>
  </si>
  <si>
    <t>" B3</t>
  </si>
  <si>
    <t>(3+3+1,8+1,8)*8</t>
  </si>
  <si>
    <t>" B4</t>
  </si>
  <si>
    <t>(1,8+1,8+1,8+1,8)*8</t>
  </si>
  <si>
    <t>" B6</t>
  </si>
  <si>
    <t xml:space="preserve">(2,4+2,4+1,2+1,2)*7  </t>
  </si>
  <si>
    <t>" B7</t>
  </si>
  <si>
    <t>(2,4+2,4+0,9+0,9)*5</t>
  </si>
  <si>
    <t>" B8 MIV</t>
  </si>
  <si>
    <t>(0,6+0,6+0,9+0,9)*5</t>
  </si>
  <si>
    <t>" B9</t>
  </si>
  <si>
    <t>(1,2+1,2+0,9+1,9)*1</t>
  </si>
  <si>
    <t>" B10 MIV</t>
  </si>
  <si>
    <t>(0,6+0,6+1,2+1,2)*11</t>
  </si>
  <si>
    <t>" B20</t>
  </si>
  <si>
    <t xml:space="preserve">(2,7+2,7+1,8+1,8)*3 "  balk. okno </t>
  </si>
  <si>
    <t>" B22</t>
  </si>
  <si>
    <t xml:space="preserve">(3+3+1,2+1,2)*3 </t>
  </si>
  <si>
    <t xml:space="preserve">Medzisúčet   V.č.A01 3np,  v.č.A02, 4np, v.č.A03 5np, v.č.A04  6np  </t>
  </si>
  <si>
    <t>Súčet legenda buracích prác platí pre všetky poschodia</t>
  </si>
  <si>
    <t>968082455.S</t>
  </si>
  <si>
    <t>Vybúranie plastových dverových zárubní plochy do 2 m2, vr.zárubne a vyvesenie do suti   -0,08400t - B5, B20</t>
  </si>
  <si>
    <t>1784639227</t>
  </si>
  <si>
    <t>" B5  dvere plast (s mrežami)</t>
  </si>
  <si>
    <t>(1+1+2+2)  " B5</t>
  </si>
  <si>
    <t>" B20 vyburanie balk. dverí 900/2600</t>
  </si>
  <si>
    <t>(2,6+2,6+0,9+0,9)*3</t>
  </si>
  <si>
    <t>-1125887350</t>
  </si>
  <si>
    <t>97F</t>
  </si>
  <si>
    <t>Buracie práce - fasáda</t>
  </si>
  <si>
    <t>978059631.S</t>
  </si>
  <si>
    <t>Odsekanie a odobratie obkladov stien z obkladačiek vonkajších vrátane podkladovej omietky nad 2 m2,  -0,08900t - B46 (KO sokel nad terenom)</t>
  </si>
  <si>
    <t>49335730</t>
  </si>
  <si>
    <t>" B48</t>
  </si>
  <si>
    <t>" sokel keramický obklad - sokel nad  TERENOM</t>
  </si>
  <si>
    <t>978015391.S</t>
  </si>
  <si>
    <t>Otlčenie omietok vonkajších priečelí zložitejších, s vyškriabaním škár, očistením muriva, v rozsahu do 100 %,  -0,05900t</t>
  </si>
  <si>
    <t>201726543</t>
  </si>
  <si>
    <t xml:space="preserve">"  ozn.B47 </t>
  </si>
  <si>
    <t xml:space="preserve">" odstránenie SILAPLASTU  fasadna omietka </t>
  </si>
  <si>
    <t>" Loggie</t>
  </si>
  <si>
    <t>Medzisúčet  v.č.A07</t>
  </si>
  <si>
    <t xml:space="preserve">"odpočet otvov </t>
  </si>
  <si>
    <t>-(2,4*1,8)*106 " B1</t>
  </si>
  <si>
    <t>-(0,6*1,8)*98  " B2</t>
  </si>
  <si>
    <t>-(3*1,8)*8 " B3</t>
  </si>
  <si>
    <t>-(1,8*1,8)*8</t>
  </si>
  <si>
    <t>-(2,4*1,2)*7 " B6</t>
  </si>
  <si>
    <t>-(2,4*0,9)*5  " B7</t>
  </si>
  <si>
    <t>-(0,6*0,9)*5 "  B8</t>
  </si>
  <si>
    <t>-(1,2*0,9)*1 " B9</t>
  </si>
  <si>
    <t>-(0,6*1,2)*11  " B10</t>
  </si>
  <si>
    <t>-(3,6*2,75)*1 " B11</t>
  </si>
  <si>
    <t>-(0,9*2,6+2,7*1,8)*3 " B20</t>
  </si>
  <si>
    <t>"COPILITstien</t>
  </si>
  <si>
    <t>-(4*1,82)*1 " B19</t>
  </si>
  <si>
    <t>-(4*2,85)*3  " B25</t>
  </si>
  <si>
    <t>Medzisúčet  legenda buracích prác ext. výplne</t>
  </si>
  <si>
    <t xml:space="preserve">1451,48*0,15   " odskoky , ostenia </t>
  </si>
  <si>
    <t>fasadaB47</t>
  </si>
  <si>
    <t xml:space="preserve">Súčet  v.č.A07   pohlady   </t>
  </si>
  <si>
    <t>Lešenie</t>
  </si>
  <si>
    <t>941955004.S</t>
  </si>
  <si>
    <t>Lešenie ľahké pracovné pomocné s výškou lešeňovej podlahy nad 2,50 do 3,5 m-posuvné lešenie int.</t>
  </si>
  <si>
    <t>-929995779</t>
  </si>
  <si>
    <t xml:space="preserve">"POSUVNé LEšENIE pre int.  buracie práce </t>
  </si>
  <si>
    <t>Súčet3,4,5,6nP</t>
  </si>
  <si>
    <t>1696818730</t>
  </si>
  <si>
    <t>912859919</t>
  </si>
  <si>
    <t>-311208138</t>
  </si>
  <si>
    <t>-692819569</t>
  </si>
  <si>
    <t>89611175</t>
  </si>
  <si>
    <t xml:space="preserve">Presun sutí na stavenisku </t>
  </si>
  <si>
    <t>979011201.S</t>
  </si>
  <si>
    <t>Plastový sklz na stavebnú sutinu výšky do 10 m</t>
  </si>
  <si>
    <t>1408256418</t>
  </si>
  <si>
    <t xml:space="preserve">" suť zo strechy </t>
  </si>
  <si>
    <t>979011202.S</t>
  </si>
  <si>
    <t>Príplatok k cene za každý ďalší meter výšky (10x)</t>
  </si>
  <si>
    <t>875107193</t>
  </si>
  <si>
    <t>979011232.S</t>
  </si>
  <si>
    <t>Demontáž sklzu na stavebnú sutinu výšky do 20 m</t>
  </si>
  <si>
    <t>1183695627</t>
  </si>
  <si>
    <t>979082111.S</t>
  </si>
  <si>
    <t>Vnútrostavenisková doprava sutiny a vybúraných hmôt do 10 m</t>
  </si>
  <si>
    <t>-2032858492</t>
  </si>
  <si>
    <t>979082121.S</t>
  </si>
  <si>
    <t>Vnútrostavenisková doprava sutiny a vybúraných hmôt za každých ďalších 5 m (10x)</t>
  </si>
  <si>
    <t>-1450368973</t>
  </si>
  <si>
    <t>1098,87*10 'Prepočítané koeficientom množstva</t>
  </si>
  <si>
    <t>979011111.S</t>
  </si>
  <si>
    <t>Zvislá doprava sutiny a vybúraných hmôt za prvé podlažie nad alebo pod základným podlažím</t>
  </si>
  <si>
    <t>972895770</t>
  </si>
  <si>
    <t>979011121.S</t>
  </si>
  <si>
    <t>Zvislá doprava sutiny a vybúraných hmôt za každé ďalšie podlažie  (3xpodl. + 1x strecha)</t>
  </si>
  <si>
    <t>-527237288</t>
  </si>
  <si>
    <t>1098,87*4 'Prepočítané koeficientom množstva</t>
  </si>
  <si>
    <t>97a</t>
  </si>
  <si>
    <t xml:space="preserve">Presun sutí - na regulovanú skladku </t>
  </si>
  <si>
    <t>979081111.S</t>
  </si>
  <si>
    <t>Odvoz sutiny a vybúraných hmôt na skládku do 1 km</t>
  </si>
  <si>
    <t>-829784160</t>
  </si>
  <si>
    <t>979081121.S</t>
  </si>
  <si>
    <t>Odvoz sutiny a vybúraných hmôt na skládku za každý ďalší 1 km (20x)</t>
  </si>
  <si>
    <t>-1638073678</t>
  </si>
  <si>
    <t>979</t>
  </si>
  <si>
    <t>Poplatok za sute</t>
  </si>
  <si>
    <t>979089012.S</t>
  </si>
  <si>
    <t>Poplatok za skladovanie - betón, tehly, dlaždice (17 01) ostatné</t>
  </si>
  <si>
    <t>2080973543</t>
  </si>
  <si>
    <t>914191116</t>
  </si>
  <si>
    <t>712300841.S</t>
  </si>
  <si>
    <t>Odstránenie povlakovej krytiny na strechách plochých do 10° machu,  -0,00200t</t>
  </si>
  <si>
    <t>1967631466</t>
  </si>
  <si>
    <t>712300833.S</t>
  </si>
  <si>
    <t>Odstránenie povlakovej krytiny na strechách plochých 10° trojvrstvovej,  -0,01400t - S1, S2</t>
  </si>
  <si>
    <t>375455072</t>
  </si>
  <si>
    <t>" S1,S2</t>
  </si>
  <si>
    <t>"pôv. skladba srechy</t>
  </si>
  <si>
    <t>" reflexný náter</t>
  </si>
  <si>
    <t>" BItagit Si3x</t>
  </si>
  <si>
    <t>" siporexové strešné dielce hr.150mm</t>
  </si>
  <si>
    <t xml:space="preserve">" terče vzduchová medzera </t>
  </si>
  <si>
    <t>" tepelná izolácia  čadičová rohož  hr.120mm</t>
  </si>
  <si>
    <t xml:space="preserve">" konštrukcia nosná  žb panelový strop zostáva  bez zmeny </t>
  </si>
  <si>
    <t xml:space="preserve">Súčet v.č.A05 </t>
  </si>
  <si>
    <t>979089212.S</t>
  </si>
  <si>
    <t>Poplatok za skladovanie - bitúmenové zmesi, uholný decht, dechtové výrobky (17 03 ), ostatné (ASFALTY)</t>
  </si>
  <si>
    <t>-1669390307</t>
  </si>
  <si>
    <t>S1S2vyburanie*0,002</t>
  </si>
  <si>
    <t>S1S2vyburanie*0,014</t>
  </si>
  <si>
    <t>713000049.S</t>
  </si>
  <si>
    <t>Odstránenie nadstresnej tepelnej izolácie striech  hr. nad 10 cm -0,024t - B26</t>
  </si>
  <si>
    <t>-1916946561</t>
  </si>
  <si>
    <t>" demontaž  tepelnej izolácie - čadič. rohož hr.120mm</t>
  </si>
  <si>
    <t>979089612.S</t>
  </si>
  <si>
    <t xml:space="preserve">Poplatok za skladovanie - iné odpady zo stavieb a demolácií (17 09), ostatné -čadičová rohož </t>
  </si>
  <si>
    <t>-428214814</t>
  </si>
  <si>
    <t>S1S2vyburanie*0,024</t>
  </si>
  <si>
    <t>714</t>
  </si>
  <si>
    <t>Akustické a protiotrasové opatrenie</t>
  </si>
  <si>
    <t>714110801.S</t>
  </si>
  <si>
    <t>Demontáž akustických obkladov vr.podkladnej konštrukcie  panelov,  -0,00502t - B33</t>
  </si>
  <si>
    <t>-2076631821</t>
  </si>
  <si>
    <t>" 3np v.č.A01</t>
  </si>
  <si>
    <t>21,75+44,26+19,97  " stropy   m.č.317,318,319</t>
  </si>
  <si>
    <t xml:space="preserve">" steny </t>
  </si>
  <si>
    <t>2,95*(7,7+7,7+2,875+2,875)  "m.č.317</t>
  </si>
  <si>
    <t>-(0,9*2)</t>
  </si>
  <si>
    <t xml:space="preserve">0 "m.č.318  bez zmeny </t>
  </si>
  <si>
    <t>2,95*(7,7*2+2,675*2)  "m.č.319</t>
  </si>
  <si>
    <t>Medzisúčet  3NP</t>
  </si>
  <si>
    <t>-249425178</t>
  </si>
  <si>
    <t>764321820.S</t>
  </si>
  <si>
    <t>Demontáž oplechovania ríms pod nadrímsovým žľabom vrátane podkladového plechu, do 30° rš 500 mm,   -0,00420t</t>
  </si>
  <si>
    <t>-1437146216</t>
  </si>
  <si>
    <t>764322850.S</t>
  </si>
  <si>
    <t>Demontáž odkvapov na strechách vr.podkladového plechu do 30° rš 660 mm,  -0,00470t</t>
  </si>
  <si>
    <t>1442875267</t>
  </si>
  <si>
    <t>18,8</t>
  </si>
  <si>
    <t>764323820.S</t>
  </si>
  <si>
    <t>Demontáž odkvapov na strechách s lepenkovou krytinou rš 250 mm,  -0,00260t</t>
  </si>
  <si>
    <t>-1499962913</t>
  </si>
  <si>
    <t>7,8</t>
  </si>
  <si>
    <t>764367800.S</t>
  </si>
  <si>
    <t>Demontáž strešných otvorov, oplechovanie strešného okienka, so sklonom do 30°  -0.0058t</t>
  </si>
  <si>
    <t>1977899409</t>
  </si>
  <si>
    <t xml:space="preserve">" komory </t>
  </si>
  <si>
    <t>1,8*1,05</t>
  </si>
  <si>
    <t xml:space="preserve">" vylez </t>
  </si>
  <si>
    <t>0,9*0,6</t>
  </si>
  <si>
    <t>" opl.- markizy</t>
  </si>
  <si>
    <t>4,7*1,6</t>
  </si>
  <si>
    <t>764410850.S</t>
  </si>
  <si>
    <t>Demontáž oplechovania parapetov rš od 100 do 330 mm,  -0,00135t</t>
  </si>
  <si>
    <t>26576694</t>
  </si>
  <si>
    <t>"podla poôv. výkresov</t>
  </si>
  <si>
    <t>4+12+450+9,6</t>
  </si>
  <si>
    <t>7673Rpol1</t>
  </si>
  <si>
    <t>Demontáž  ventilačnej hlavice (tlmiaca komora) - B26 v.č. - A05</t>
  </si>
  <si>
    <t>641643512</t>
  </si>
  <si>
    <t xml:space="preserve">" demontaž ventilačnej hlavice , vr. konštr. okolo </t>
  </si>
  <si>
    <t xml:space="preserve">2 </t>
  </si>
  <si>
    <t>-1290700883</t>
  </si>
  <si>
    <t>766</t>
  </si>
  <si>
    <t>Konštrukcie stolárske</t>
  </si>
  <si>
    <t>766811801.S</t>
  </si>
  <si>
    <t>Demontáž kuchynskej linky drevenej, spodnej skrinky     -0,0130t  /podla pokynov inv.</t>
  </si>
  <si>
    <t>197453426</t>
  </si>
  <si>
    <t>2*4  " kuchynka  m.č.324</t>
  </si>
  <si>
    <t>2*4  " kuchynka  m.č.424</t>
  </si>
  <si>
    <t>2*4  " kuchynka  m.č.529</t>
  </si>
  <si>
    <t>2*4  " kuchynka  m.č.624</t>
  </si>
  <si>
    <t>766811802.S</t>
  </si>
  <si>
    <t>Demontáž kuchynskej linky drevenej, hornej skrinky       -0,01000t</t>
  </si>
  <si>
    <t>864283218</t>
  </si>
  <si>
    <t>766811803.S</t>
  </si>
  <si>
    <t>Demontáž kuchynskej linky drevenej, pracovnej dosky     -0,02100t</t>
  </si>
  <si>
    <t>-1513989755</t>
  </si>
  <si>
    <t>1 " kuchynka  m.č.324</t>
  </si>
  <si>
    <t>1  " kuchynka  m.č.424</t>
  </si>
  <si>
    <t>1  " kuchynka  m.č.529</t>
  </si>
  <si>
    <t>1 " kuchynka  m.č.624</t>
  </si>
  <si>
    <t>766811804.S</t>
  </si>
  <si>
    <t>Demontáž kuchynskej linky drevenej, svetelnej rampy      -0,01800t</t>
  </si>
  <si>
    <t>1142077857</t>
  </si>
  <si>
    <t>1 +1+1+1</t>
  </si>
  <si>
    <t>76712281R1</t>
  </si>
  <si>
    <t>Demontáž stien a priečok - ramy  (COPILITOVÉ STENY)    -0,01700t -  B19, B25</t>
  </si>
  <si>
    <t>-852162271</t>
  </si>
  <si>
    <t xml:space="preserve">" B19  ramy copilitových stien </t>
  </si>
  <si>
    <t>(4*2)*1</t>
  </si>
  <si>
    <t>" B25 ramy copilit.steny</t>
  </si>
  <si>
    <t>(4*2)*3</t>
  </si>
  <si>
    <t>767581801.S</t>
  </si>
  <si>
    <t>Demontáž podhľadov AL ext. ,  -0,00500t - demontaž Al podhlad - B47 vid rez A-A  loggie  ext.podhlad</t>
  </si>
  <si>
    <t>87840877</t>
  </si>
  <si>
    <t>" B47  Al podhlad ext. loggie  vid rez A-A 4np,5np,6np</t>
  </si>
  <si>
    <t>1,6*4,5  " 4np  m.č.403</t>
  </si>
  <si>
    <t>1,6*4,5  " 5np  m.č.503</t>
  </si>
  <si>
    <t>1,6*4,5  " 6np m.č.603</t>
  </si>
  <si>
    <t>767991912.S</t>
  </si>
  <si>
    <t xml:space="preserve">Ostatné opravy samostatným rezaním plameňom (loggie zábradlia)- B21  </t>
  </si>
  <si>
    <t>-2070186459</t>
  </si>
  <si>
    <t xml:space="preserve">" B21  rezanie zabradlia do sute </t>
  </si>
  <si>
    <t>1,2*2*3</t>
  </si>
  <si>
    <t>767996803.S</t>
  </si>
  <si>
    <t>Demontáž ostatných doplnkov stavieb s hmotnosťou jednotlivých dielov konšt. nad 100 do 250 kg,  -0,00100t -  demontaž oc. výlezu na strechu900/600 -  B45</t>
  </si>
  <si>
    <t>-1205607344</t>
  </si>
  <si>
    <t>" demontaž oc. strešeného výlezu  B45</t>
  </si>
  <si>
    <t xml:space="preserve">150  </t>
  </si>
  <si>
    <t>7671348R1</t>
  </si>
  <si>
    <t>Demontáž WC  stien skrutkovanými,  -0,00900 t</t>
  </si>
  <si>
    <t>-824370545</t>
  </si>
  <si>
    <t xml:space="preserve">2,2*(1,6*7+1,4*7) "m.č.420  vr. dverí </t>
  </si>
  <si>
    <t>Medzisúčet v.č.A02 4NP</t>
  </si>
  <si>
    <t xml:space="preserve">2,2*(1,6*7+1,4*7) "m.č.  624vr. dverí </t>
  </si>
  <si>
    <t>-1976820257</t>
  </si>
  <si>
    <t>776</t>
  </si>
  <si>
    <t>Podlahy povlakové</t>
  </si>
  <si>
    <t>776511820.S</t>
  </si>
  <si>
    <t xml:space="preserve">Odstránenie povlakových podláh z nášľapnej plochy lepených s podložkou,  -0,00100t - B36  PVC </t>
  </si>
  <si>
    <t>-1598982712</t>
  </si>
  <si>
    <t xml:space="preserve">" P36  hr.5mm </t>
  </si>
  <si>
    <t xml:space="preserve">"demontaž  PVC podhlaghy hr.2mm  PSV </t>
  </si>
  <si>
    <t>" demontaž zbrúsenie  bet. mazaniny  hr.3mm  HSV</t>
  </si>
  <si>
    <t>38,78 " mč.307</t>
  </si>
  <si>
    <t>26,37" 308</t>
  </si>
  <si>
    <t>44,82" 309</t>
  </si>
  <si>
    <t>21,75 "  m.č.317</t>
  </si>
  <si>
    <t>44,26 "m.č.318</t>
  </si>
  <si>
    <t>19,97 "m.č.319</t>
  </si>
  <si>
    <t>21,77 "m.č.324</t>
  </si>
  <si>
    <t>91,73 "m.č.331</t>
  </si>
  <si>
    <t>21,56 "m.č.332</t>
  </si>
  <si>
    <t>21,25 "m.č.333</t>
  </si>
  <si>
    <t>Medzisúčet  v.č.A01 3NP</t>
  </si>
  <si>
    <t>"4NP</t>
  </si>
  <si>
    <t>47,47 "  m.č.404</t>
  </si>
  <si>
    <t>7,7*6 " m.č.405</t>
  </si>
  <si>
    <t>47,17 "m..č407</t>
  </si>
  <si>
    <t>8,49 " m.č.409</t>
  </si>
  <si>
    <t>17,08   " 410</t>
  </si>
  <si>
    <t>17,69 "411</t>
  </si>
  <si>
    <t>23,71 "412</t>
  </si>
  <si>
    <t>8,07 " 414</t>
  </si>
  <si>
    <t>17,61 " 415</t>
  </si>
  <si>
    <t>17,38 " 416</t>
  </si>
  <si>
    <t>8,49 " 417</t>
  </si>
  <si>
    <t>8,66 " 426</t>
  </si>
  <si>
    <t>17,38 " 427</t>
  </si>
  <si>
    <t>17,61 "428</t>
  </si>
  <si>
    <t>8,66 " 431</t>
  </si>
  <si>
    <t>17,61 " 432</t>
  </si>
  <si>
    <t>17,38 " 433</t>
  </si>
  <si>
    <t>8,1 " 434</t>
  </si>
  <si>
    <t>15,63 " 435</t>
  </si>
  <si>
    <t>15,63 " 436</t>
  </si>
  <si>
    <t>49,44 " 439</t>
  </si>
  <si>
    <t>Medzisúčet  v.č.A02 4NP</t>
  </si>
  <si>
    <t>"5NP</t>
  </si>
  <si>
    <t>47,47 "  m.č.504</t>
  </si>
  <si>
    <t>7,7*6 " m.č.505</t>
  </si>
  <si>
    <t>47,17 "m..č506</t>
  </si>
  <si>
    <t>7,7*6 " m.č.507</t>
  </si>
  <si>
    <t>8,49 " m.č.509</t>
  </si>
  <si>
    <t>17,08   " 510</t>
  </si>
  <si>
    <t>17,69 "511</t>
  </si>
  <si>
    <t>23,71 "512</t>
  </si>
  <si>
    <t>8,07 " 514</t>
  </si>
  <si>
    <t>17,61 " 515</t>
  </si>
  <si>
    <t>17,38 " 516</t>
  </si>
  <si>
    <t>8,49 " 517</t>
  </si>
  <si>
    <t>8,66 "  531</t>
  </si>
  <si>
    <t>17,38 " 532</t>
  </si>
  <si>
    <t>17,61 " 533</t>
  </si>
  <si>
    <t>8,66 " 536</t>
  </si>
  <si>
    <t>17,61 " 537</t>
  </si>
  <si>
    <t>17,38 " 538</t>
  </si>
  <si>
    <t>8,1 " 539</t>
  </si>
  <si>
    <t>15,63 " 540</t>
  </si>
  <si>
    <t>15,63 " 541</t>
  </si>
  <si>
    <t>49,44  "544</t>
  </si>
  <si>
    <t>Medzisúčet  v.č.A03 5NP</t>
  </si>
  <si>
    <t>"6NP</t>
  </si>
  <si>
    <t>47,47 "  m.č.604</t>
  </si>
  <si>
    <t>7,7*6 " m.č.605</t>
  </si>
  <si>
    <t>47,17 "m.č.606</t>
  </si>
  <si>
    <t>7,7*3,5 "m.č.607</t>
  </si>
  <si>
    <t>8,49 " m.č.609</t>
  </si>
  <si>
    <t>17,08   " 610</t>
  </si>
  <si>
    <t>17,69 "611</t>
  </si>
  <si>
    <t>23,71 "612</t>
  </si>
  <si>
    <t>8,07 " 614</t>
  </si>
  <si>
    <t>17,61 " 615</t>
  </si>
  <si>
    <t>17,38 " 616</t>
  </si>
  <si>
    <t>8,49 " 617</t>
  </si>
  <si>
    <t>8,66 " 626</t>
  </si>
  <si>
    <t>17,38 " 627</t>
  </si>
  <si>
    <t>17,61 "628</t>
  </si>
  <si>
    <t>23,59 "m.č.629</t>
  </si>
  <si>
    <t>8,66 " m.č.631</t>
  </si>
  <si>
    <t>17,61  "m.č.632</t>
  </si>
  <si>
    <t>17,38 " 633</t>
  </si>
  <si>
    <t>8,1 " 634</t>
  </si>
  <si>
    <t>15,63 " 635</t>
  </si>
  <si>
    <t>15,63 " 636</t>
  </si>
  <si>
    <t>49,44 " 639</t>
  </si>
  <si>
    <t>Medzisúčet  v.č.A4   6NP</t>
  </si>
  <si>
    <t>776551830.S</t>
  </si>
  <si>
    <t xml:space="preserve">Odstránenie povlakových podláh voľne položených,  -0,00100t - B39 (PVC) </t>
  </si>
  <si>
    <t>1379388010</t>
  </si>
  <si>
    <t xml:space="preserve">" v časti B39  terazzo   na vrchu PVC </t>
  </si>
  <si>
    <t>7,7*5,975 "M.č.305  časť</t>
  </si>
  <si>
    <t>HZSPSV</t>
  </si>
  <si>
    <t xml:space="preserve">HZS - strhnutie soklikov PVC </t>
  </si>
  <si>
    <t>-1659067192</t>
  </si>
  <si>
    <t xml:space="preserve">Medzisúčet  3np </t>
  </si>
  <si>
    <t xml:space="preserve">Medzisúčet  4np </t>
  </si>
  <si>
    <t xml:space="preserve">Medzisúčet  5np </t>
  </si>
  <si>
    <t xml:space="preserve">Medzisúčet  6np </t>
  </si>
  <si>
    <t>979089612.Sx</t>
  </si>
  <si>
    <t xml:space="preserve">Poplatok za skladovanie - iné odpady zo stavieb a demolácií (17 09), ostatné - PVC podlahy </t>
  </si>
  <si>
    <t>-933776882</t>
  </si>
  <si>
    <t>784</t>
  </si>
  <si>
    <t>Maľby</t>
  </si>
  <si>
    <t>784401801.S</t>
  </si>
  <si>
    <t xml:space="preserve">Odstránenie malieb obrúsením a oprášením, výšky do 3,80 m, -0,0003 t  - B27,B28, B29 a OM stropov  a OM stien </t>
  </si>
  <si>
    <t>1525201610</t>
  </si>
  <si>
    <t xml:space="preserve">"  stropy   obrusenie vyrovanie a príprava pre  nové omietky a malby </t>
  </si>
  <si>
    <t xml:space="preserve">" zbrusenie a oprašenie </t>
  </si>
  <si>
    <t>"  jestv.steny, ktoré ostali po vyburaní</t>
  </si>
  <si>
    <t xml:space="preserve">"  príprava pre nové omietky  </t>
  </si>
  <si>
    <t xml:space="preserve">" obrusenie aj jestv. malieb, náterov  olejových a pod  po  obití omietok </t>
  </si>
  <si>
    <t xml:space="preserve">"  príprava pre nové omietky a  maľby </t>
  </si>
  <si>
    <t>" presné výmery odsleduje stav.dozor   podla skutočnosti</t>
  </si>
  <si>
    <t>787</t>
  </si>
  <si>
    <t>Zasklievanie</t>
  </si>
  <si>
    <t>787100802.S</t>
  </si>
  <si>
    <t>Vysklievanie stien a priečok, balkónového zábradlia, výťahových šachiet skla plochého nad 1 do 3 m2,  -0,01400t _ B19 (copilit.stien vysklievanie )</t>
  </si>
  <si>
    <t>1071473347</t>
  </si>
  <si>
    <t>" B19</t>
  </si>
  <si>
    <t>" B25</t>
  </si>
  <si>
    <t>787100811.S</t>
  </si>
  <si>
    <t>Vysklievanie stien a priečok, balkónového zábradlia, výťahových šachiet skla profilového jednoduchého,  -0,02200t  - B11, B12 (sklo do kontajnera)</t>
  </si>
  <si>
    <t>-926771329</t>
  </si>
  <si>
    <t>" B11  vonk. ZS steny</t>
  </si>
  <si>
    <t xml:space="preserve">" B12 vn. zaskl.steny </t>
  </si>
  <si>
    <t>787600801.S</t>
  </si>
  <si>
    <t>Vysklievanie okien a dverí skla plochého za 1 m2,  -0,01000t - B1, B3, B4, B6, B7, B9, B20, B22, B23, B24</t>
  </si>
  <si>
    <t>1736709810</t>
  </si>
  <si>
    <t xml:space="preserve"> "B1</t>
  </si>
  <si>
    <t>(2,4*1,8)*106</t>
  </si>
  <si>
    <t>(3*1,8)*8</t>
  </si>
  <si>
    <t>(1,8*1,8)*8</t>
  </si>
  <si>
    <t>(2,4*1,2)*7</t>
  </si>
  <si>
    <t>"B7</t>
  </si>
  <si>
    <t>(2,4*0,9)*5</t>
  </si>
  <si>
    <t>(1,2*0,9)*1</t>
  </si>
  <si>
    <t>(0,9*2,6)*3</t>
  </si>
  <si>
    <t>(2,7*1,8)*3</t>
  </si>
  <si>
    <t>(3*1,2)*3</t>
  </si>
  <si>
    <t>" B23</t>
  </si>
  <si>
    <t>(1,8*1,2)*3</t>
  </si>
  <si>
    <t>" B24</t>
  </si>
  <si>
    <t>(1,2*1,8)*3</t>
  </si>
  <si>
    <t>979089112.Ss</t>
  </si>
  <si>
    <t>Poplatok za skladovanie - sklo  (17 02 ), ostatné</t>
  </si>
  <si>
    <t>-624936045</t>
  </si>
  <si>
    <t>E1.1 b - E1.1 b Architektúra  Výplne INT. v.č.A16, A17, A18</t>
  </si>
  <si>
    <t xml:space="preserve"> </t>
  </si>
  <si>
    <t xml:space="preserve">    3 - Zvislé a kompletné konštrukcie</t>
  </si>
  <si>
    <t xml:space="preserve">    6.4 - Výplne int.</t>
  </si>
  <si>
    <t xml:space="preserve">    762 - Konštrukcie tesárske</t>
  </si>
  <si>
    <t xml:space="preserve">    763 - Konštrukcie - drevostavby</t>
  </si>
  <si>
    <t xml:space="preserve">    766K - Konštrukcie stolárske- KUCH.LINKY zabudované</t>
  </si>
  <si>
    <t xml:space="preserve">    766S - Konštrukcie stolárske- VSTAV.SKRINA  zabudovaná</t>
  </si>
  <si>
    <t xml:space="preserve">    767H - HLINIKOVÉ VÝPLNE </t>
  </si>
  <si>
    <t xml:space="preserve">    7687San - SANITARNE DELIACE steny</t>
  </si>
  <si>
    <t>Zvislé a kompletné konštrukcie</t>
  </si>
  <si>
    <t>317165102</t>
  </si>
  <si>
    <t>Prekladový trámec napr. YTONG alebo EKVIVALENT  šírky 125 mm, výšky 124 mm, dĺžky 1250 mm</t>
  </si>
  <si>
    <t>880374575</t>
  </si>
  <si>
    <t>Súčet 3-6NP</t>
  </si>
  <si>
    <t>340239234</t>
  </si>
  <si>
    <t xml:space="preserve">Zamurovanie otvorov plochy nad 1 do 4 m2 tvárnicami napr.YTONG (125x599x249) alebo EKVIVALENT </t>
  </si>
  <si>
    <t>278818909</t>
  </si>
  <si>
    <t>0,9*2  " m.č.305</t>
  </si>
  <si>
    <t>1,45*2  "m.č.331</t>
  </si>
  <si>
    <t>1*2 " m.č.315</t>
  </si>
  <si>
    <t>0,9*2 "m.č.320</t>
  </si>
  <si>
    <t>0,4*2,95*2 " H m.č.335</t>
  </si>
  <si>
    <t xml:space="preserve">Medzisúčet  3NP v.č.A08 </t>
  </si>
  <si>
    <t>2*2,25 "m.č.405</t>
  </si>
  <si>
    <t>2*2,25 "m.č.407</t>
  </si>
  <si>
    <t>1*2 "m.č.416</t>
  </si>
  <si>
    <t>(2*2,95)-(0,9*2) "m.č.413</t>
  </si>
  <si>
    <t>0,4*2,95*2 " H m.č.458</t>
  </si>
  <si>
    <t>0,4*2 "m.č.430</t>
  </si>
  <si>
    <t>(2*2,95)-(0,9*2) "  m.č.438</t>
  </si>
  <si>
    <t>1*2 "m.č.441</t>
  </si>
  <si>
    <t>1*2 "m.č.450</t>
  </si>
  <si>
    <t>1*2 "m.č.453</t>
  </si>
  <si>
    <t>Medzisúčet  4NP  v.č.A09</t>
  </si>
  <si>
    <t>340239235</t>
  </si>
  <si>
    <t>Zamurovanie otvorov plochy nad 1 do 4 m2 tvárnicami napr.YTONG (150x599x249)  alebo EKVIVALENT</t>
  </si>
  <si>
    <t>206355097</t>
  </si>
  <si>
    <t>0,4*2,95*2 "m.č.332</t>
  </si>
  <si>
    <t>340239236</t>
  </si>
  <si>
    <t>Zamurovanie otvorov plochy nad 1 do 4 m2 tvárnicami napr.YTONG (200x599x249)  alebo EKVIVALENT</t>
  </si>
  <si>
    <t>-1850962319</t>
  </si>
  <si>
    <t xml:space="preserve">1*2 "m.č.424  zamur. dverí </t>
  </si>
  <si>
    <t>2*2 " m.č.435,434</t>
  </si>
  <si>
    <t>Medzisúčet  4NP</t>
  </si>
  <si>
    <t>340239238</t>
  </si>
  <si>
    <t>Zamurovanie otvorov plochy nad 1 do 4 m2 tvárnicami napr.YTONG (300x499x249)  alebo EKVIVALENT</t>
  </si>
  <si>
    <t>-382386905</t>
  </si>
  <si>
    <t>0,4*2,95 "m.č.328   pri stlpe</t>
  </si>
  <si>
    <t>340239240</t>
  </si>
  <si>
    <t xml:space="preserve">Zamurovanie otvorov plochy nad 1 do 4 m2 tvárnicami napr.YTONG (450x499x249)  alebo EKVIVALENT </t>
  </si>
  <si>
    <t>-1545120441</t>
  </si>
  <si>
    <t>1,8*1,8 "m.č.408 zamur.okno</t>
  </si>
  <si>
    <t>Medzisúčet  v.č.A09  4NP</t>
  </si>
  <si>
    <t>612425921.S</t>
  </si>
  <si>
    <t>Omietka vápenná vnútorného ostenia okenného alebo dverného hladká - v.č.A15</t>
  </si>
  <si>
    <t>1628746053</t>
  </si>
  <si>
    <t>" ostenia vn. okolo okien</t>
  </si>
  <si>
    <t>0,2*(5,05+5,05+1,8+1,8)*(5+6+6+6) "   PL1    pozor zloženie   okien   !!!!</t>
  </si>
  <si>
    <t>0,2*(2,7+2,7+1,8+1,8)*(2+2+2+2) " PL2</t>
  </si>
  <si>
    <t>0,2*(5,1+5,1+1,8+1,8)*(6+8+8+8) " PL3</t>
  </si>
  <si>
    <t>0,2*(4,05+4,05+1,8+1,8)*(0+1+1+1) "PL4</t>
  </si>
  <si>
    <t>0,2*(2,25+2,25+1,2+1,2)*(2+2+2+2) "PL5</t>
  </si>
  <si>
    <t>0,2*(2,25+2,25+1,8+1,8)*(4+0+0+0) "PL6</t>
  </si>
  <si>
    <t>0,2*(5,1+5,1+1,2+1,2)*1 " PL7</t>
  </si>
  <si>
    <t xml:space="preserve">0,2*(0,6+0,6+1,2+1,2) "  medziok. časť </t>
  </si>
  <si>
    <t>0,2*(2,25+2,25+1,8+1,8)*1 " PL7</t>
  </si>
  <si>
    <t>0,2*(2,25+2,25+1,8+1,8)*1 " PL8</t>
  </si>
  <si>
    <t>0,2*(0,6+0,6+1,2+1,2)*1 " PL8</t>
  </si>
  <si>
    <t>0,2*(1,2+1,2+1,2+1,2)*1"  PL6</t>
  </si>
  <si>
    <t>0,2*(2,5+2,5+1,8+1,8)*(0+1+1+1) " PL9</t>
  </si>
  <si>
    <t>0,2*(1,1+1,1+2,75+2,75)*(0+1+1+1) " PL9</t>
  </si>
  <si>
    <t>0,2*(1,8+1,8+1,8+1,8)*(1+1+1+1) " PL10</t>
  </si>
  <si>
    <t>0,2*(2,075+2,075+1,8+1,8)*(2+0+0+0) " PL11</t>
  </si>
  <si>
    <t>632452215.S</t>
  </si>
  <si>
    <t xml:space="preserve">Cementový poter, pevnosti v tlaku 20 MPa, hr. 30 mm -pod  parapety </t>
  </si>
  <si>
    <t>-2087163719</t>
  </si>
  <si>
    <t xml:space="preserve">" poter pod parapety </t>
  </si>
  <si>
    <t>0,4*5,05*(5+6+6+6)  " PL1</t>
  </si>
  <si>
    <t>0,4*2,7*(2+2+2+2)  " PL2</t>
  </si>
  <si>
    <t>0,4*5,1*(6+8+8+8)  " PL3</t>
  </si>
  <si>
    <t>0,4*(2,25+0,6+1,2)*(0+1+1+1) " PL4</t>
  </si>
  <si>
    <t>0,4*2,25*(2+2+2+2) "PL5</t>
  </si>
  <si>
    <t>0,4*2,25*(4+0+0+0)  " PL6</t>
  </si>
  <si>
    <t>0,4*5,1*1 " PL7</t>
  </si>
  <si>
    <t>0,4*4,05*1 " PL8</t>
  </si>
  <si>
    <t>0,4*(2,5+1,1)*(0+1+1+1) "PL9</t>
  </si>
  <si>
    <t>0,4*1,8*(1+1+1+1) "PL10</t>
  </si>
  <si>
    <t>0,4*2,075*2  "PL11</t>
  </si>
  <si>
    <t>648991111.S</t>
  </si>
  <si>
    <t>Osadenie parapetných dosiek z plastických a poloplast., hmôt, š. do 200 mm /okna  - v.č.A15</t>
  </si>
  <si>
    <t>1403928447</t>
  </si>
  <si>
    <t>" VNUTORNÝ parapet  š.200mm</t>
  </si>
  <si>
    <t>5,05*(5+6+6+6)  " PL1</t>
  </si>
  <si>
    <t>2,7*(2+2+2+2)  " PL2</t>
  </si>
  <si>
    <t>5,1*(6+8+8+8)  " PL3</t>
  </si>
  <si>
    <t>(2,25+0,6+1,2)*(0+1+1+1) " PL4</t>
  </si>
  <si>
    <t>2,25*(2+2+2+2) "PL5</t>
  </si>
  <si>
    <t>2,25*(4+0+0+0)  " PL6</t>
  </si>
  <si>
    <t>5,1*1 " PL7</t>
  </si>
  <si>
    <t>4,05*1 " PL8</t>
  </si>
  <si>
    <t>(2,5)*(0+1+1+1) "PL9  okno</t>
  </si>
  <si>
    <t>1,8*(1+1+1+1) "PL10</t>
  </si>
  <si>
    <t>2,075*2  "PL11</t>
  </si>
  <si>
    <t>611560000200</t>
  </si>
  <si>
    <t>Parapetná doska plastová, šírka 200 mm, komôrková vnútorná,  orech, vr.kytiek</t>
  </si>
  <si>
    <t>-662643355</t>
  </si>
  <si>
    <t>648991113.S</t>
  </si>
  <si>
    <t>Osadenie parapetných dosiek z plastických a poloplast., hmôt, š. nad 200 mm/balk.dvere  - v.č.A15</t>
  </si>
  <si>
    <t>-1255608754</t>
  </si>
  <si>
    <t xml:space="preserve">1,1*3 " balk.dvere  PL9  </t>
  </si>
  <si>
    <t>611560000500.S</t>
  </si>
  <si>
    <t>Parapetná doska plastová, šírka 350 mm, komôrková vnútorná, , vr.krytiek</t>
  </si>
  <si>
    <t>-1246672181</t>
  </si>
  <si>
    <t>6.4</t>
  </si>
  <si>
    <t>Výplne int.</t>
  </si>
  <si>
    <t>64294511R1</t>
  </si>
  <si>
    <t xml:space="preserve">Osadenie oceľ. zárubní protipož. dverí  jednokrídlové do 2,5 m2 - v.č.A16 </t>
  </si>
  <si>
    <t>-1682800364</t>
  </si>
  <si>
    <t>"     Pož. odolnosť dverí EI30/D3+C   ubyt. buky</t>
  </si>
  <si>
    <t xml:space="preserve">"  D1 </t>
  </si>
  <si>
    <t>21  " P  hr.125mm</t>
  </si>
  <si>
    <t xml:space="preserve">21  " L  hr.125mm </t>
  </si>
  <si>
    <t>Medzisúčet  800/1970(otvor 900/2020)</t>
  </si>
  <si>
    <t xml:space="preserve">"   Pož. odolnosť dverí EI30/D3+C   </t>
  </si>
  <si>
    <t>" D3   P</t>
  </si>
  <si>
    <t>0+1+1+1  " hr.zarubne 150mm</t>
  </si>
  <si>
    <t>" D3a   L</t>
  </si>
  <si>
    <t xml:space="preserve">0+1+1+1  " hr. zárubne 100mm </t>
  </si>
  <si>
    <t>Medzisúčet  800/1970  (otvor 900/2020)</t>
  </si>
  <si>
    <t>" D4  P</t>
  </si>
  <si>
    <t>1+0+0+0  " hr.125mm</t>
  </si>
  <si>
    <t xml:space="preserve">" D4a  L </t>
  </si>
  <si>
    <t xml:space="preserve">0+1+1+1  " hr.125mm </t>
  </si>
  <si>
    <t>Medzisúčet  900/1970 (otvor 1000/2020)</t>
  </si>
  <si>
    <t>" D6  P</t>
  </si>
  <si>
    <t>0+1+1+1  " hr.150mm</t>
  </si>
  <si>
    <t>" D6 a L</t>
  </si>
  <si>
    <t>Medzisúčet  600/1970  (otvor 600/1970)</t>
  </si>
  <si>
    <t>" D7  P</t>
  </si>
  <si>
    <t>" D7a  L</t>
  </si>
  <si>
    <t xml:space="preserve">0+1+1+1  " hr.150mm </t>
  </si>
  <si>
    <t>Medzisúčet  600/1970( otvor 600/1970)</t>
  </si>
  <si>
    <t xml:space="preserve">" pož.odolnosť EW30/D3+C  </t>
  </si>
  <si>
    <t>" D27  P</t>
  </si>
  <si>
    <t>1  " hr.125mm 3np</t>
  </si>
  <si>
    <t>Medzisúčet  900/1970( otvoor 1000/2020)</t>
  </si>
  <si>
    <t>Súčet  v.č.  A16</t>
  </si>
  <si>
    <t>55331000901.S</t>
  </si>
  <si>
    <t>D1 - Zárubňa oceľová  šxvxhr 800x1970x125mm P /EI 30/D3+C</t>
  </si>
  <si>
    <t>1751064820</t>
  </si>
  <si>
    <t>" D1  P</t>
  </si>
  <si>
    <t>0+5+8+8</t>
  </si>
  <si>
    <t>Súčet v.č.A16</t>
  </si>
  <si>
    <t>55331000902.S</t>
  </si>
  <si>
    <t>D1 - Zárubňa oceľová  šxvxhr 800x1970x125 mm L /EI 30/D3+C</t>
  </si>
  <si>
    <t>-220433335</t>
  </si>
  <si>
    <t>" D1  L</t>
  </si>
  <si>
    <t xml:space="preserve">Súčet v.č.A16 </t>
  </si>
  <si>
    <t>55331000903.S</t>
  </si>
  <si>
    <t>D3 - Zárubňa oceľová  šxvxhr 800x1970x150 mm P /EI 30/D3+C</t>
  </si>
  <si>
    <t>-872896261</t>
  </si>
  <si>
    <t>" D3 P</t>
  </si>
  <si>
    <t>55331000903a.S</t>
  </si>
  <si>
    <t>D3a - Zárubňa oceľová  šxvxhr 800x1970x100 mm L /EI 30/D3+C</t>
  </si>
  <si>
    <t>1316754194</t>
  </si>
  <si>
    <t>" D3a L</t>
  </si>
  <si>
    <t>55331000904.S</t>
  </si>
  <si>
    <t>D4 - Zárubňa oceľová  šxvxhr 900x1970x125 mm P    EI 30/D3+C</t>
  </si>
  <si>
    <t>10208985</t>
  </si>
  <si>
    <t>55331000904a.S</t>
  </si>
  <si>
    <t>D4a - Zárubňa oceľová  šxvxhr 900x1970x125mm L    EI 30/D3+C</t>
  </si>
  <si>
    <t>-1193911876</t>
  </si>
  <si>
    <t>" D4  L</t>
  </si>
  <si>
    <t>55331000906.S</t>
  </si>
  <si>
    <t>D6 - Zárubňa oceľová  šxvxhr 600x1970x155mm P    EI 30/D3+C</t>
  </si>
  <si>
    <t>349019148</t>
  </si>
  <si>
    <t>55331000907.S</t>
  </si>
  <si>
    <t>D7 - Zárubňa oceľová  šxvxhr 600x1970x155mm P    EI 30/D3+C</t>
  </si>
  <si>
    <t>1872849860</t>
  </si>
  <si>
    <t>" D7 L</t>
  </si>
  <si>
    <t>55331000907a.S</t>
  </si>
  <si>
    <t>D7a - Zárubňa oceľová  šxvxhr 600x1970x155mm L    EI 30/D3+C</t>
  </si>
  <si>
    <t>-535132749</t>
  </si>
  <si>
    <t>" D7a L</t>
  </si>
  <si>
    <t>553310009027.S</t>
  </si>
  <si>
    <t>D27 - Zárubňa oceľová  šxvxhr 900x1970x125mm L    EW30/D3+C</t>
  </si>
  <si>
    <t>-315623380</t>
  </si>
  <si>
    <t>" D27</t>
  </si>
  <si>
    <t>953941220.S</t>
  </si>
  <si>
    <t>Osadenie kovového poklopu s rámom s plochou nad 1 m2 - Z04 v.č.A17</t>
  </si>
  <si>
    <t>-301749406</t>
  </si>
  <si>
    <t>1  " Z04 3np</t>
  </si>
  <si>
    <t>Súčet v.č.A17</t>
  </si>
  <si>
    <t>552410002600.S</t>
  </si>
  <si>
    <t>Poklop ľahký štvorcový s rámom 600x600 mm -  ozn.Z04  ( vr. náteru 1x Z,2xV)</t>
  </si>
  <si>
    <t>286636854</t>
  </si>
  <si>
    <t>1 " Z04</t>
  </si>
  <si>
    <t>-1545144374</t>
  </si>
  <si>
    <t>"POSUVNé LEšENIE pre int.  práce hsv a psv</t>
  </si>
  <si>
    <t>Súčet    3,4,5,6 NP</t>
  </si>
  <si>
    <t>-882673373</t>
  </si>
  <si>
    <t>762</t>
  </si>
  <si>
    <t>Konštrukcie tesárske</t>
  </si>
  <si>
    <t>7628101R1</t>
  </si>
  <si>
    <t>V podhlade hlin. ram.konštr. opláštena  z dosiek napr.CETRIS skrutkovaných  na zraz hr. dosky 12,5 mm - ozn.a v.č.A18</t>
  </si>
  <si>
    <t>-1292808685</t>
  </si>
  <si>
    <t>0,15*1,8*4</t>
  </si>
  <si>
    <t>Medzisúčet Al1</t>
  </si>
  <si>
    <t>0,35*4,2*3</t>
  </si>
  <si>
    <t>Medzisúčet  Al2</t>
  </si>
  <si>
    <t>(0,35*3,6)*1</t>
  </si>
  <si>
    <t>Medzisúčet Al5</t>
  </si>
  <si>
    <t xml:space="preserve">(0,15*1,8)*1  </t>
  </si>
  <si>
    <t>Medzisúčet  Al7</t>
  </si>
  <si>
    <t xml:space="preserve">Súčet v.č.A18 ozn.a </t>
  </si>
  <si>
    <t>998762103.S</t>
  </si>
  <si>
    <t>Presun hmôt pre konštrukcie tesárske v objektoch výšky od 12 do 24 m</t>
  </si>
  <si>
    <t>-1645191338</t>
  </si>
  <si>
    <t>998762194.Sx</t>
  </si>
  <si>
    <t>Konštrukcie tesárske, prípl.za presun nad vymedzenú najväčšiu dopravnú vzdialenosť do 100 m</t>
  </si>
  <si>
    <t>-1995734270</t>
  </si>
  <si>
    <t>763</t>
  </si>
  <si>
    <t>Konštrukcie - drevostavby</t>
  </si>
  <si>
    <t>763170063.S</t>
  </si>
  <si>
    <t>Revízne dvierka 600x600 mm vývesné protipožiarne EL90  - ozn.Z05   (EI30D3+S+C) v.č.A17</t>
  </si>
  <si>
    <t>-168201153</t>
  </si>
  <si>
    <t>" Z05</t>
  </si>
  <si>
    <t xml:space="preserve">" revízne dvierka z oc. plechu , so zacv.zamkom  sytém B2 </t>
  </si>
  <si>
    <t>" vid popis v.č.A17   RAL9016</t>
  </si>
  <si>
    <t>0+10+16+16</t>
  </si>
  <si>
    <t>763170063.S1</t>
  </si>
  <si>
    <t>Revízne dvierka 500x600 mm vývesné protipožiarne EL90  - ozn.Z06   (EI30D3+S+C) v.č.A17</t>
  </si>
  <si>
    <t>-454714476</t>
  </si>
  <si>
    <t>" Z06</t>
  </si>
  <si>
    <t>998763101.Sx</t>
  </si>
  <si>
    <t>Presun hmôt pre drevostavby v objektoch výšky do 24 m</t>
  </si>
  <si>
    <t>-364573604</t>
  </si>
  <si>
    <t>998763194.Sx</t>
  </si>
  <si>
    <t>Drevostavby, prípl.za presun nad vymedzenú najväčšiu dopr. vzdial. do 100 m</t>
  </si>
  <si>
    <t>1149759743</t>
  </si>
  <si>
    <t>766662112.S</t>
  </si>
  <si>
    <t>Montáž dverového krídla otočného jednokrídlového poldrážkového, do existujúcej zárubne, vrátane kovania a zamku - v.č.A16</t>
  </si>
  <si>
    <t>-1721619260</t>
  </si>
  <si>
    <t>"  D1     Pož. odolnosť dverí EI30/D3+C   ubyt. buky</t>
  </si>
  <si>
    <t>21  " P</t>
  </si>
  <si>
    <t>21  " L</t>
  </si>
  <si>
    <t xml:space="preserve">Medzisúčet </t>
  </si>
  <si>
    <t>" D3</t>
  </si>
  <si>
    <t>3 " P</t>
  </si>
  <si>
    <t>3 " L</t>
  </si>
  <si>
    <t>" D4</t>
  </si>
  <si>
    <t>1 " P</t>
  </si>
  <si>
    <t>" D6</t>
  </si>
  <si>
    <t>3"  P</t>
  </si>
  <si>
    <t>" D7</t>
  </si>
  <si>
    <t>3" L</t>
  </si>
  <si>
    <t xml:space="preserve">0 </t>
  </si>
  <si>
    <t>549150000600</t>
  </si>
  <si>
    <t xml:space="preserve">Kľučka dverová 2x, 2x rozeta BB, FAB, nehrdzavejúca oceľ, povrch nerez brúsený, bezp. zámok </t>
  </si>
  <si>
    <t>-1092165403</t>
  </si>
  <si>
    <t>6116500D1</t>
  </si>
  <si>
    <t xml:space="preserve">Dvere vnútorné protipožiarne drevené EI30/ D3, šxv 800x1970 mm, požiarna výplň DTD, SK certifikát, CPL lamino 0,2 mm- dub šedý </t>
  </si>
  <si>
    <t>1041640014</t>
  </si>
  <si>
    <t>6116500D3</t>
  </si>
  <si>
    <t xml:space="preserve">D3, D3a  Dvere vnútorné protipožiarne drevené EI30/ D3, šxv 800x1970 mm, požiarna výplň DTD, SK certifikát, CPL lamino 0,2 mm- dub šedý </t>
  </si>
  <si>
    <t>1190758996</t>
  </si>
  <si>
    <t xml:space="preserve">"      Pož. odolnosť dverí EI30/D3+C   </t>
  </si>
  <si>
    <t>3  " P D3</t>
  </si>
  <si>
    <t>3  " L  D3a</t>
  </si>
  <si>
    <t>6116500D4</t>
  </si>
  <si>
    <t xml:space="preserve">D4, D4a  Dvere vnútorné protipožiarne drevené EI30/ D3, šxv 900x1970 mm, požiarna výplň DTD, SK certifikát, CPL lamino 0,2 mm- dub šedý </t>
  </si>
  <si>
    <t>1559757290</t>
  </si>
  <si>
    <t>1  " P D4</t>
  </si>
  <si>
    <t>3  " L  D4a</t>
  </si>
  <si>
    <t>6116500D6</t>
  </si>
  <si>
    <t xml:space="preserve">D6 Dvere vnútorné protipožiarne drevené EI30/ D3, šxv600x1970 mm, požiarna výplň DTD, SK certifikát, CPL lamino 0,2 mm- dub šedý </t>
  </si>
  <si>
    <t>-480544450</t>
  </si>
  <si>
    <t>3  " P D6</t>
  </si>
  <si>
    <t>6116500D7</t>
  </si>
  <si>
    <t xml:space="preserve">D7 Dvere vnútorné protipožiarne drevené EI30/ D3, šxv600x1970 mm, požiarna výplň DTD, SK certifikát, CPL lamino 0,2 mm- dub šedý </t>
  </si>
  <si>
    <t>33905298</t>
  </si>
  <si>
    <t>3  " P D7</t>
  </si>
  <si>
    <t>3  " L D7</t>
  </si>
  <si>
    <t>6116500D27</t>
  </si>
  <si>
    <t xml:space="preserve">D27 Dvere vnútorné protipožiarne drevené EW30/ D3+C, šxv900x1970 mm, požiarna výplň DTD, SK certifikát, CPL lamino 0,2 mm- dub šedý </t>
  </si>
  <si>
    <t>75676550</t>
  </si>
  <si>
    <t xml:space="preserve">"      Pož. odolnosť dverí EW 30/D3+C   </t>
  </si>
  <si>
    <t>1  " P D27   3NP</t>
  </si>
  <si>
    <t>766702111.S</t>
  </si>
  <si>
    <t>Montáž zárubní obložkových pre dvere jednokrídlové+ osadenie dverí vr.kovania - v.č.A16</t>
  </si>
  <si>
    <t>-789827435</t>
  </si>
  <si>
    <t>" Zárubne drevenné    vn.  hladké 1kr.</t>
  </si>
  <si>
    <t>"s polodrážkou do drevennej zárubne  obložkovej</t>
  </si>
  <si>
    <t xml:space="preserve">" povrchová uprava CLP laminít  farba dub šedý </t>
  </si>
  <si>
    <t xml:space="preserve">" dvere + zámok s vložkou  ,dverná klučka </t>
  </si>
  <si>
    <t xml:space="preserve">" bez prahu </t>
  </si>
  <si>
    <t>" D2</t>
  </si>
  <si>
    <t>40 " P</t>
  </si>
  <si>
    <t>40 " L</t>
  </si>
  <si>
    <t>Medzisúčet hr. zrubne 125mm  800/1970(otv. 900/2020)</t>
  </si>
  <si>
    <t>" D7a</t>
  </si>
  <si>
    <t>2 " P</t>
  </si>
  <si>
    <t>1  " L</t>
  </si>
  <si>
    <t>" D8</t>
  </si>
  <si>
    <t>0+6+10+10   " P</t>
  </si>
  <si>
    <t>0+4+6+6       " L</t>
  </si>
  <si>
    <t>Medzisúčet hr. zrubne 100mm  800/1970(otv. 900/2020)</t>
  </si>
  <si>
    <t>" D8a</t>
  </si>
  <si>
    <t>1+1+1+1 " D8a  P</t>
  </si>
  <si>
    <t>1+1+1+1 " D8a  L</t>
  </si>
  <si>
    <t xml:space="preserve">" D24 </t>
  </si>
  <si>
    <t>2  " P  3np</t>
  </si>
  <si>
    <t>2 " L  3np</t>
  </si>
  <si>
    <t>Medzisúčet hr. zrubne 125 mm  800/1970(otv. 900/2020)</t>
  </si>
  <si>
    <t>" D26</t>
  </si>
  <si>
    <t>5+2+0+0  " P</t>
  </si>
  <si>
    <t>6+2+0+0  " L</t>
  </si>
  <si>
    <t>Medzisúčet  hr. zárubne 125mm 900/1970 (otv. 1000/2020)</t>
  </si>
  <si>
    <t>611810D2</t>
  </si>
  <si>
    <t xml:space="preserve">Zárubňa vnútorná obložková , šírka 800mm, výška1970 mm, DTD doska, povrch fólia, pre stenu hrúbky 125 mm 1kr. - dub šedý </t>
  </si>
  <si>
    <t>1144235235</t>
  </si>
  <si>
    <t xml:space="preserve">" zarubna </t>
  </si>
  <si>
    <t>611610D2</t>
  </si>
  <si>
    <t>Dvere vnútorné 1kr. šírka 800/1970 mm, výplň DTD doska, povrch CPL laminát, mechanicky odolné plné - farba dub šedý</t>
  </si>
  <si>
    <t>1902776271</t>
  </si>
  <si>
    <t>" Drevenné dvere  vn.  hladké 1kr.</t>
  </si>
  <si>
    <t>611810D7a</t>
  </si>
  <si>
    <t xml:space="preserve">Zárubňa vnútorná obložková  šírka 600mm, výška1970 mm, DTD doska, povrch fólia, pre stenu hrúbky 125 mm 1kr. - dub šedý </t>
  </si>
  <si>
    <t>1522183221</t>
  </si>
  <si>
    <t>1 " L</t>
  </si>
  <si>
    <t>Medzisúčet hr. zrubne 125mm  600/1970(otv. 900/2020)</t>
  </si>
  <si>
    <t>611610D7a</t>
  </si>
  <si>
    <t>Dvere vnútorné 1kr. šírka 600/1970 mm, výplň DTD doska, povrch CPL laminát, mechanicky odolné plné - farba dub šedý</t>
  </si>
  <si>
    <t>-1258926764</t>
  </si>
  <si>
    <t>Medzisúčet hr. zrubne 125mm  600/1970(otv.700/2020)</t>
  </si>
  <si>
    <t>611810D8</t>
  </si>
  <si>
    <t xml:space="preserve">Zárubňa vnútorná obložková , šírka 600mm, výška1970 mm, DTD doska, povrch fólia, pre stenu hrúbky 100 mm 1kr. - dub šedý </t>
  </si>
  <si>
    <t>1607872279</t>
  </si>
  <si>
    <t>0+6+10+10  " P</t>
  </si>
  <si>
    <t>0+4+6+6     " L</t>
  </si>
  <si>
    <t>Medzisúčet hr. zrubne 125mm  600/1970(otv. 700/2020)</t>
  </si>
  <si>
    <t>611610D8</t>
  </si>
  <si>
    <t>-2042967211</t>
  </si>
  <si>
    <t>0+6+10+10 " P</t>
  </si>
  <si>
    <t>0+4+6+6   " L</t>
  </si>
  <si>
    <t>611810D8a</t>
  </si>
  <si>
    <t xml:space="preserve">Zárubňa vnútorná obložková  šírka 600mm, výška1970 mm, DTD doska, povrch fólia, pre stenu hrúbky 100 mm 1kr. - dub šedý </t>
  </si>
  <si>
    <t>1005137980</t>
  </si>
  <si>
    <t>1+1+1+1  " P</t>
  </si>
  <si>
    <t>1+1+1+1     " L</t>
  </si>
  <si>
    <t>Medzisúčet hr. zrubne 100mm  600/1970(otv. 700/2020)</t>
  </si>
  <si>
    <t>611610D8a</t>
  </si>
  <si>
    <t>1894826500</t>
  </si>
  <si>
    <t>1+1+1+1 " P</t>
  </si>
  <si>
    <t>1+1+1+1   " L</t>
  </si>
  <si>
    <t>Medzisúčet hr. zrubne 100mm  600/1970(otv.700/2020)</t>
  </si>
  <si>
    <t>611810D24</t>
  </si>
  <si>
    <t>-1326439159</t>
  </si>
  <si>
    <t>" D24</t>
  </si>
  <si>
    <t>2+0+0+0  " P</t>
  </si>
  <si>
    <t>3+0+0+0   " L</t>
  </si>
  <si>
    <t>611610D24</t>
  </si>
  <si>
    <t>1619697428</t>
  </si>
  <si>
    <t>611810D26</t>
  </si>
  <si>
    <t xml:space="preserve">Zárubňa vnútorná obložková  šírka 900mm, výška1970 mm, DTD doska, povrch fólia, pre stenu hrúbky 125 mm 1kr. - dub šedý </t>
  </si>
  <si>
    <t>-508247570</t>
  </si>
  <si>
    <t>5+2+0+0 " P</t>
  </si>
  <si>
    <t>6+2+0+0    " L</t>
  </si>
  <si>
    <t>Medzisúčet hr. zrubne 125mm  900/1970(otv. 1000/2020)</t>
  </si>
  <si>
    <t>611610D26</t>
  </si>
  <si>
    <t>Dvere vnútorné 1kr. šírka 900/1970 mm, výplň DTD doska, povrch CPL laminát, mechanicky odolné plné - farba dub šedý</t>
  </si>
  <si>
    <t>478612825</t>
  </si>
  <si>
    <t>6+2+0+0 " L</t>
  </si>
  <si>
    <t>Medzisúčet hr. zrubne 150mm  800/1970(otv. 900/2020)</t>
  </si>
  <si>
    <t>766702121.S</t>
  </si>
  <si>
    <t>Montáž zárubní obložkových pre dvere dvojkrídlové+ osadenie dverí vr.kovania - v.č.A16</t>
  </si>
  <si>
    <t>-738738815</t>
  </si>
  <si>
    <t>" Zárubňa  2kr.  1450/1970mm  (otvor 1550/2020)</t>
  </si>
  <si>
    <t>2  " D5  P</t>
  </si>
  <si>
    <t>1 " D5  L</t>
  </si>
  <si>
    <t>6118100D5</t>
  </si>
  <si>
    <t>Zárubňa vnútorná obložková, šírka 1450 mm, výška 1970 mm, DTD doska, povrch fólia, pre stenu hrúbky 125 mm, pre dvojkrídlové dvere</t>
  </si>
  <si>
    <t>-1248433409</t>
  </si>
  <si>
    <t>611610D5</t>
  </si>
  <si>
    <t>Dvere vnútorné 12kr. šírka 1450/1970 mm, výplň DTD doska, povrch CPL laminát, mechanicky odolné plné - farba dub šedý</t>
  </si>
  <si>
    <t>-1455340287</t>
  </si>
  <si>
    <t>" Drevenné dvere  vn.  hladké 2kr.</t>
  </si>
  <si>
    <t>" D5</t>
  </si>
  <si>
    <t>Medzisúčet hr. zrubne 125mm  1450/1970(otv. 1550/2020)</t>
  </si>
  <si>
    <t>841167728</t>
  </si>
  <si>
    <t>-2063588731</t>
  </si>
  <si>
    <t>766K</t>
  </si>
  <si>
    <t>Konštrukcie stolárske- KUCH.LINKY zabudované</t>
  </si>
  <si>
    <t>766811R1</t>
  </si>
  <si>
    <t>Montáž kuchynskej linky kompl. zostava vr. napojenia - D9</t>
  </si>
  <si>
    <t>816514086</t>
  </si>
  <si>
    <t xml:space="preserve">" D9 kuch.zostava  koplet </t>
  </si>
  <si>
    <t>2,1*(1+4+7+7 ) " P</t>
  </si>
  <si>
    <t>2,1*(0+3+6+6 ) " L</t>
  </si>
  <si>
    <t>Medzisúčet  v.č.16</t>
  </si>
  <si>
    <t>615D9</t>
  </si>
  <si>
    <t>Kuchynská linka dl.2100mm - D9 kompletná   zostava zabudovaná vr. drezu,odsávač pár a zabudovaných spotrebičov v.č.A16</t>
  </si>
  <si>
    <t>1134860689</t>
  </si>
  <si>
    <t xml:space="preserve">" napr. kuchynský nábytok  napr. NELA DECODOM  alebo EKVIVALENT </t>
  </si>
  <si>
    <t>" Farba korpusu : DUB TMAVY</t>
  </si>
  <si>
    <t xml:space="preserve">" farba prednej plochy : JASEŇ COIMBRA </t>
  </si>
  <si>
    <t>" Horné skrinky : h=296mm v=579,356mm š.500,1mm</t>
  </si>
  <si>
    <t>" Dolné skrinky: h=560mm v=823mm š=1000,5</t>
  </si>
  <si>
    <t>" pracovná doska : 28x600x1500mm</t>
  </si>
  <si>
    <t>" spotrebičová skrinka : h=560mm v=2030mm š=600mm</t>
  </si>
  <si>
    <t>" celková dl. zostavy 2100mm v. 2030mm vid v.č.A16</t>
  </si>
  <si>
    <t xml:space="preserve">" zabudované spotrebiče v cene kuch.linky </t>
  </si>
  <si>
    <t xml:space="preserve">"  chladnička </t>
  </si>
  <si>
    <t xml:space="preserve">" mikrovl. rura </t>
  </si>
  <si>
    <t>" nerezový drez,(montaž v ZTI a paková bateriál v cene ZTI)</t>
  </si>
  <si>
    <t xml:space="preserve">" odsávač pár farba biela ,  s uhlikovým filtrom š.500mm s osvetlením </t>
  </si>
  <si>
    <t xml:space="preserve">" el. varná doska sklokeram. 2 varnými zonami </t>
  </si>
  <si>
    <t>1+4+7+7  " P</t>
  </si>
  <si>
    <t>0+3+6+6  " L</t>
  </si>
  <si>
    <t>Medzisúčet v.č.A 16</t>
  </si>
  <si>
    <t>766811R2</t>
  </si>
  <si>
    <t>Montáž kuchynskej linky kompl. zostava vr. napojenia - D10</t>
  </si>
  <si>
    <t>546894650</t>
  </si>
  <si>
    <t xml:space="preserve">" D10 kuch.zostava  koplet </t>
  </si>
  <si>
    <t>1,5*(0+2+2+2)  " L</t>
  </si>
  <si>
    <t>615D10</t>
  </si>
  <si>
    <t>Kuchynská linka dl.1500mm - D10 kompletná   zostava zabudovaná vr. drezu,odsávač pár, sklokeram. varná doska 2 zony  v.č.A16</t>
  </si>
  <si>
    <t>1569306712</t>
  </si>
  <si>
    <t xml:space="preserve">" napr. kuchynský nábytok  napr. NELA DECODOM alebo EKVIVALENT </t>
  </si>
  <si>
    <t>" celková dl. zostavy dl.1500mm  v.č.A16</t>
  </si>
  <si>
    <t xml:space="preserve">"spotrebiče zabudované </t>
  </si>
  <si>
    <t>" nerezový drez,</t>
  </si>
  <si>
    <t xml:space="preserve">" odsávač pár farba biela ,  s uhlikovým filtrom š.500mm    s osvetlením </t>
  </si>
  <si>
    <t>0+2+2+2 " L</t>
  </si>
  <si>
    <t>Medzisúčet  v.č.A16</t>
  </si>
  <si>
    <t>766811R3</t>
  </si>
  <si>
    <t xml:space="preserve">Montáž kuchynskej linky kompl. zostava vr. napojenia - D11 </t>
  </si>
  <si>
    <t>468572658</t>
  </si>
  <si>
    <t xml:space="preserve">" D11  kuch.zostava  koplet  dl.600mm </t>
  </si>
  <si>
    <t>" skrinka pre zabud. chladničku</t>
  </si>
  <si>
    <t>0,6*(0+2+2+2) " P</t>
  </si>
  <si>
    <t>0,6*(0+2+2+2) " L</t>
  </si>
  <si>
    <t>615D11</t>
  </si>
  <si>
    <t>Kuchynská linka dl.600mm - D11 skrinka pre zabudovanú chladničku  v.č.A16</t>
  </si>
  <si>
    <t>-762871448</t>
  </si>
  <si>
    <t xml:space="preserve">" napr. kuchynský nábytok  napr. NELA DECODOM   alebo EKVIVALENT </t>
  </si>
  <si>
    <t>" skrinka pre zabud. chladničku h=56,0mm v=2030mm š.=600mm</t>
  </si>
  <si>
    <t>" zabudované spotrebiče</t>
  </si>
  <si>
    <t xml:space="preserve">" chladnička zabudovaná </t>
  </si>
  <si>
    <t xml:space="preserve">"   mikrovlnka </t>
  </si>
  <si>
    <t>(0+2+2+2) " P</t>
  </si>
  <si>
    <t>(0+2+2+2) " L</t>
  </si>
  <si>
    <t>766811R4</t>
  </si>
  <si>
    <t>Montáž kuchynskej linky kompl. zostava vr. napojenia - D12</t>
  </si>
  <si>
    <t>-645328768</t>
  </si>
  <si>
    <t>" D12   kuch.zostava  koplet dl.1700mm</t>
  </si>
  <si>
    <t>0+1+0+0  " P</t>
  </si>
  <si>
    <t>0  " L</t>
  </si>
  <si>
    <t>615D12</t>
  </si>
  <si>
    <t>Kuchynská linka dl.1700mm - D12 kompletná   zostava zabudovaná vr. drezu,odsávač pár, sklokeram. varná doska 2 zony  v.č.A16</t>
  </si>
  <si>
    <t>-1559740003</t>
  </si>
  <si>
    <t>" pracovná doska : 28x600x1700mm</t>
  </si>
  <si>
    <t>" celková dl. zostavy dl.1700mm  v.č.A16</t>
  </si>
  <si>
    <t>" ZABUDOVANé SPOTREBIčE</t>
  </si>
  <si>
    <t>"  nerezový drez,</t>
  </si>
  <si>
    <t>0+1+0+0</t>
  </si>
  <si>
    <t>766811R5</t>
  </si>
  <si>
    <t>Montáž kuchynskej linky kompl. zostava vr. napojenia - D13</t>
  </si>
  <si>
    <t>-1108311276</t>
  </si>
  <si>
    <t>" D13   kuch.zostava  koplet dl.1600mm</t>
  </si>
  <si>
    <t>615D13</t>
  </si>
  <si>
    <t>Kuchynská linka dl.1600mm - D13 kompletná   zostava zabudovaná vr. drezu,odsávač pár, sklokeram. varná doska 2 zony  v.č.A16</t>
  </si>
  <si>
    <t>82560897</t>
  </si>
  <si>
    <t xml:space="preserve">" napr. kuchynský nábytok  napr. NELA DECODOM </t>
  </si>
  <si>
    <t>" celková dl. zostavy dl.1600mm  v.č.A16</t>
  </si>
  <si>
    <t>-1794961141</t>
  </si>
  <si>
    <t>1117321465</t>
  </si>
  <si>
    <t>766S</t>
  </si>
  <si>
    <t>Konštrukcie stolárske- VSTAV.SKRINA  zabudovaná</t>
  </si>
  <si>
    <t>76682100R1</t>
  </si>
  <si>
    <t>Montáž vstavanej skrine, korpusu dvojdverovej šatníkovej - kompletná zostava zabudovaná dl.1400mm</t>
  </si>
  <si>
    <t>-1890225290</t>
  </si>
  <si>
    <t>" D14</t>
  </si>
  <si>
    <t>"   2030x1400x375mm</t>
  </si>
  <si>
    <t>0+0+2+2  " P</t>
  </si>
  <si>
    <t xml:space="preserve">Medzisúčet  v.č.A16   vid popis </t>
  </si>
  <si>
    <t>615D14</t>
  </si>
  <si>
    <t>Vstavaná skriňa na šaty, v=2030xdl1400xš375mm - v.č.A16</t>
  </si>
  <si>
    <t>-1355279559</t>
  </si>
  <si>
    <t xml:space="preserve">" vstavaná skrina z lamin. drevotrieskových dosiek  JDTD hr18mm , vre e hr.10mm 2kr.  s hornými policami a vešiak. častou </t>
  </si>
  <si>
    <t xml:space="preserve">" kovanie dverí z nerez.oc. </t>
  </si>
  <si>
    <t xml:space="preserve">" FARBA prednej plochy : vanilka stredná časť fototapeta s motívom prírody prevl. zelene </t>
  </si>
  <si>
    <t>76682100R2</t>
  </si>
  <si>
    <t>Montáž vstavanej skrine, korpusu dvojdverovej šatníkovej - kompletná zostava zabudovaná dl.800mm</t>
  </si>
  <si>
    <t>2141189625</t>
  </si>
  <si>
    <t>" D15</t>
  </si>
  <si>
    <t>"   2030x800x375mm</t>
  </si>
  <si>
    <t>0+0+1+1 " P</t>
  </si>
  <si>
    <t>615D15</t>
  </si>
  <si>
    <t xml:space="preserve">Vstavaná skriňa na šaty, v=2030xdl800xš375mm </t>
  </si>
  <si>
    <t>-976138981</t>
  </si>
  <si>
    <t xml:space="preserve">" vstavaná skrina z lamin. drevotrieskových dosiek  JDTD hr18mm , dvere  hr.10mm 2kr.  s hornými a spodn. policami a vešiak. častou </t>
  </si>
  <si>
    <t>0+0+1+1  " P</t>
  </si>
  <si>
    <t>76682100R3</t>
  </si>
  <si>
    <t>-1120185724</t>
  </si>
  <si>
    <t>" D16</t>
  </si>
  <si>
    <t>"   2030x1400x400mm</t>
  </si>
  <si>
    <t xml:space="preserve">0+2+3+3 " </t>
  </si>
  <si>
    <t>615D16</t>
  </si>
  <si>
    <t xml:space="preserve">Vstavaná skriňa na šaty, v=2030xdl1400xš400mm </t>
  </si>
  <si>
    <t>-1835577011</t>
  </si>
  <si>
    <t>0+2+3+3</t>
  </si>
  <si>
    <t>76682100R4</t>
  </si>
  <si>
    <t>Montáž vstavanej skrine, korpusu dvojdverovej šatníkovej - kompletná zostava zabudovaná  dl.1600mm</t>
  </si>
  <si>
    <t>-1480416650</t>
  </si>
  <si>
    <t>" D17</t>
  </si>
  <si>
    <t>"   2030x1600x375mm</t>
  </si>
  <si>
    <t>0+3+5+5</t>
  </si>
  <si>
    <t>615D17</t>
  </si>
  <si>
    <t xml:space="preserve">Vstavaná skriňa na šaty, v=2030xdl1600xš375mm </t>
  </si>
  <si>
    <t>-1090027048</t>
  </si>
  <si>
    <t>76682100R5</t>
  </si>
  <si>
    <t>Montáž vstavanej skrine, korpusu dvojdverovej šatníkovej - kompletná zostava zabudovaná  dl.1200mm</t>
  </si>
  <si>
    <t>-671925272</t>
  </si>
  <si>
    <t>" D18</t>
  </si>
  <si>
    <t>"   2030x1200x500mm</t>
  </si>
  <si>
    <t>0+4+4+4</t>
  </si>
  <si>
    <t>615D18</t>
  </si>
  <si>
    <t xml:space="preserve">Vstavaná skriňa na šaty, v=2030xdl1200xš500mm </t>
  </si>
  <si>
    <t>324717756</t>
  </si>
  <si>
    <t>76682100R6</t>
  </si>
  <si>
    <t>Montáž vstavanej skrine, korpusu dvojdverovej šatníkovej - kompletná zostava zabudovaná  dl.1125mm</t>
  </si>
  <si>
    <t>-1174908853</t>
  </si>
  <si>
    <t>"   2030x1125x400mm</t>
  </si>
  <si>
    <t>615D19</t>
  </si>
  <si>
    <t>Vstavaná skriňa na šaty, v=2030xdl11125xš400mm - v.č.A16</t>
  </si>
  <si>
    <t>-1792391016</t>
  </si>
  <si>
    <t>" D19</t>
  </si>
  <si>
    <t>-447769776</t>
  </si>
  <si>
    <t>1320981496</t>
  </si>
  <si>
    <t>767590200.S</t>
  </si>
  <si>
    <t>Montáž čistiacej rohože z hliníkového profilu na podlahu- ozn.Z01,Z02 - v.č.A17</t>
  </si>
  <si>
    <t>2099269009</t>
  </si>
  <si>
    <t>2*0,9 " z01</t>
  </si>
  <si>
    <t>2*1,5 " z02</t>
  </si>
  <si>
    <t>SúčetV.č.a17</t>
  </si>
  <si>
    <t>697510000300.S</t>
  </si>
  <si>
    <t>Hliníková čistiaca rohož s vložkou s polypropylénového vlákna s pridaním hliníkovej škrabky, výška rohože 17 mm</t>
  </si>
  <si>
    <t>-2131163488</t>
  </si>
  <si>
    <t>767590225.S</t>
  </si>
  <si>
    <t>Montáž hliníkového rámu L k čistiacim rohožiam</t>
  </si>
  <si>
    <t>1577388472</t>
  </si>
  <si>
    <t xml:space="preserve">" 01  </t>
  </si>
  <si>
    <t xml:space="preserve">(2+2+0,9+0,9)*1 </t>
  </si>
  <si>
    <t>" 02</t>
  </si>
  <si>
    <t xml:space="preserve">(2+2+1,5+1,5)*1 </t>
  </si>
  <si>
    <t>Medzisúčet v.č.A17</t>
  </si>
  <si>
    <t>6975900001Z01</t>
  </si>
  <si>
    <t>Zápustný hliníkový rám L 12x20x3 mm čistiacej rohoži ozn.01</t>
  </si>
  <si>
    <t>1126591518</t>
  </si>
  <si>
    <t>6975900001Z02</t>
  </si>
  <si>
    <t>Zápustný hliníkový rám L 12x20x3 mm čistiacej rohoži ozn.02</t>
  </si>
  <si>
    <t>-1017661563</t>
  </si>
  <si>
    <t>76766211R1</t>
  </si>
  <si>
    <t>Montáž mreží pevných kotvených  kotvami - v.č.A17  ozn.Z03  (2ks)</t>
  </si>
  <si>
    <t>387377070</t>
  </si>
  <si>
    <t xml:space="preserve">" oc .mreža  vonkajšia  na okna </t>
  </si>
  <si>
    <t xml:space="preserve">" oc. mreže spájať zváraním ,orezané rany prebrúsiť </t>
  </si>
  <si>
    <t xml:space="preserve">" oc. meržu  kotviť HILTY kotvami </t>
  </si>
  <si>
    <t>" povrchováúprava oc. konštr. 1x Z, 2xV RAL 6011</t>
  </si>
  <si>
    <t>(1,8*14,8)*2  " vid príloha č.1  OKENNA MREŽA</t>
  </si>
  <si>
    <t>553Z03</t>
  </si>
  <si>
    <t>Vonkajšie mreže 1800x14800mm (2000x15000mm) príloha č.1 str.3 v.č.A17 náter 1xZ, 2xV (2ks)</t>
  </si>
  <si>
    <t>-1514590847</t>
  </si>
  <si>
    <t>" Z03 Okenná mreža na fasade</t>
  </si>
  <si>
    <t>585,08</t>
  </si>
  <si>
    <t>40,96</t>
  </si>
  <si>
    <t>Medzisúčet 1ks</t>
  </si>
  <si>
    <t>767995105.S</t>
  </si>
  <si>
    <t>Montáž ostatných atypických kovových stavebných doplnkových konštrukcií nad 50 do 100 kg/privarením a prebrusením spojov - v.č.A17</t>
  </si>
  <si>
    <t>380749257</t>
  </si>
  <si>
    <t>" JOKL 50x30x3  doplnenie  zábradlia v schodisku</t>
  </si>
  <si>
    <t xml:space="preserve">" a na medzipodeste </t>
  </si>
  <si>
    <t>"doplnenie časti 1 bezp. pruhu na zábradlí</t>
  </si>
  <si>
    <t>99,35  "ozn.Z08 platí pre celeé zabradlie</t>
  </si>
  <si>
    <t xml:space="preserve">Súčetv.č.A17  </t>
  </si>
  <si>
    <t>767995205.S</t>
  </si>
  <si>
    <t>Výroba atypického zábradlia rovného z profilovanej ocele - Z08</t>
  </si>
  <si>
    <t>-1182139316</t>
  </si>
  <si>
    <t>154210010800.S</t>
  </si>
  <si>
    <t>Profil oceľový JOKL 50x30x3mm  ozn.11 373 (EN S235JRG1)</t>
  </si>
  <si>
    <t>-2135589364</t>
  </si>
  <si>
    <t>" Z08  dopl. časti zabradlia v shcodisku</t>
  </si>
  <si>
    <t>99,35/1000</t>
  </si>
  <si>
    <t>Súčet v.č.A17 príloha č.2 str.4</t>
  </si>
  <si>
    <t>767137R1</t>
  </si>
  <si>
    <t>Doplnenie do pov. nosnej konštr. loggie - výpln doska napr. FUNDERMAX  alebo EKVIVALENT  + nosný ram - Z09</t>
  </si>
  <si>
    <t>1428596499</t>
  </si>
  <si>
    <t xml:space="preserve">" Z08  výpln zabradlia loggie </t>
  </si>
  <si>
    <t>3,6*1,1</t>
  </si>
  <si>
    <t>60793000</t>
  </si>
  <si>
    <t>Doska kompaktná z vysokotlakého laminátu (HPL) napr.Fundermax Exterior GLITTER dekor SPARROW + GLITTER - povrch NG ( lesk ), hrúbky 10mm alebo EKVIVALENT</t>
  </si>
  <si>
    <t>-1334907785</t>
  </si>
  <si>
    <t>11,88*1,1 'Prepočítané koeficientom množstva</t>
  </si>
  <si>
    <t>767995R1</t>
  </si>
  <si>
    <t>Montáž ostatných atypických kovových stavebných doplnkových konštrukcií  -kovová skrina  na sušenie odevov a obuvi, napojenie na ventilátor a ohrievač- Z010</t>
  </si>
  <si>
    <t>96455686</t>
  </si>
  <si>
    <t xml:space="preserve">" 010  pevne zabudovaná a ukotvena o stenu </t>
  </si>
  <si>
    <t xml:space="preserve">" kovová skrína na sušenie odevov  a obuvi so závesnou tyčou a S20 rúrkami na topánky </t>
  </si>
  <si>
    <t>"  napojenie na ventilátor a ohrievač</t>
  </si>
  <si>
    <t>0+2+2+2</t>
  </si>
  <si>
    <t>553Z10</t>
  </si>
  <si>
    <t xml:space="preserve">Z010 Kovová skrina na sušenie odevod a obuvi 1515/534/1971mm </t>
  </si>
  <si>
    <t>95282811</t>
  </si>
  <si>
    <t>0+2+2+2  " Z010  v.č.A17</t>
  </si>
  <si>
    <t>1323383791</t>
  </si>
  <si>
    <t>-1529920675</t>
  </si>
  <si>
    <t>767H</t>
  </si>
  <si>
    <t xml:space="preserve">HLINIKOVÉ VÝPLNE </t>
  </si>
  <si>
    <t>7676121R1</t>
  </si>
  <si>
    <t>Montáž INT hliníkových   ZS v.2750x1800mm (2kr.dvere + nadsv.)  s pož. odolnosťou - AL1 v.č.A18</t>
  </si>
  <si>
    <t>1894636030</t>
  </si>
  <si>
    <t xml:space="preserve">" AL1  int. ZS   </t>
  </si>
  <si>
    <t xml:space="preserve">(2,75+2,75+1,8+1,8) </t>
  </si>
  <si>
    <t>283290006700.S</t>
  </si>
  <si>
    <t>Tesniaca vzduchotesná fólia polymér-flísová, š. 70 mm, dĺ. 40 m, s 20 mm, širokým samolepiacim pásikom pre lepenie fólie na rám okna, tesnenie pripájacej škáry  rámu a muriva</t>
  </si>
  <si>
    <t>-1964723514</t>
  </si>
  <si>
    <t>553Al1</t>
  </si>
  <si>
    <t>INT Zasklenná hliníková stena  s pož.odoln. EI30 D3+C+K , braniaca šireniu tepla 30min, 2kr.dvere 1800/2100,koordinatro zatv. krídiel, zasklenie sklo bezpečnostné, bez prahu , kovanie dverí zamok, cyl.int. -klučka , samozatvarač  RAL 7040</t>
  </si>
  <si>
    <t>439036651</t>
  </si>
  <si>
    <t xml:space="preserve"> " ZS  Al1</t>
  </si>
  <si>
    <t>(2,75*1,8)*(1+1+1+1)  " P</t>
  </si>
  <si>
    <t>(2,75*1,8)*(1+1+1+1) "  L</t>
  </si>
  <si>
    <t>7676121R2</t>
  </si>
  <si>
    <t>Montáž INT  hliníkových   ZS v.š.4200x2600mm (2kr.dvere + nadsv.)  s pož. odolnosťou - AL2 v.č.A18</t>
  </si>
  <si>
    <t>1009788054</t>
  </si>
  <si>
    <t xml:space="preserve">" AL2  int. ZS   </t>
  </si>
  <si>
    <t xml:space="preserve">(4,2+4,2+2,6+2,6)*(0+1+1+1) </t>
  </si>
  <si>
    <t>220792039</t>
  </si>
  <si>
    <t>553Al2</t>
  </si>
  <si>
    <t>226590106</t>
  </si>
  <si>
    <t xml:space="preserve"> " ZS  Al2</t>
  </si>
  <si>
    <t>(4,2*2,6)*(0+1+1+1)</t>
  </si>
  <si>
    <t>7676121R3</t>
  </si>
  <si>
    <t>Montáž INT  hliníkových ZS v.š.3600x2600mm (2kr.dvere + nadsv.) interierových - AL5 v.č.A18</t>
  </si>
  <si>
    <t>-1208701083</t>
  </si>
  <si>
    <t xml:space="preserve">" AL5  int. ZS   </t>
  </si>
  <si>
    <t>(3,6+3,6+2,6+2,6)*1</t>
  </si>
  <si>
    <t>553Al5</t>
  </si>
  <si>
    <t>INT Zasklenná hliníková stena ,  2kr.dvere 1800/2100,zasklenie sklo bezpečnostné, bez prahu , kovanie dverí zamok, cyl.int. -klučka , samozatvarač  RAL 7040</t>
  </si>
  <si>
    <t>-1158026837</t>
  </si>
  <si>
    <t xml:space="preserve"> " ZS  Al5</t>
  </si>
  <si>
    <t>(3,6*2,6)*1</t>
  </si>
  <si>
    <t>7676121R5</t>
  </si>
  <si>
    <t>Montáž  hliníkových   ZS v.š.4200x2600mm (2kr.dvere + nadsv.) interierových s pož. odolnosťou - AL2 v.č.A18</t>
  </si>
  <si>
    <t>482406338</t>
  </si>
  <si>
    <t>553Al7</t>
  </si>
  <si>
    <t>INT Zasklenná hliníková stena  s pož.odoln. EI45 D1+C+K , braniaca šireniu tepla 45min, 2kr.dvere 1800/2100,koordinator zatv. krídiel, zasklenie sklo bezpečnostné, bez prahu , kovanie dverí zamok, cyl.int. -klučka , samozatvarač  RAL 7040</t>
  </si>
  <si>
    <t>2128282873</t>
  </si>
  <si>
    <t xml:space="preserve"> " ZS  Al7</t>
  </si>
  <si>
    <t xml:space="preserve">(1,8+2,75)*1 </t>
  </si>
  <si>
    <t>-1306183541</t>
  </si>
  <si>
    <t>-478636599</t>
  </si>
  <si>
    <t>7687San</t>
  </si>
  <si>
    <t>SANITARNE DELIACE steny</t>
  </si>
  <si>
    <t>767133212</t>
  </si>
  <si>
    <t>Montáž stien a priečok sanitárných vr. dopravy na stavenisko, presun po stavenisku, v.č.A16</t>
  </si>
  <si>
    <t>-951956007</t>
  </si>
  <si>
    <t>" Sanitárna deliaca stena  vr.  nastav. nožičiek od podlah y150mm</t>
  </si>
  <si>
    <t>"hr. dosky  30mm, povrchová uprava  HPL laminát , farba šedá</t>
  </si>
  <si>
    <t>1,85*0,6*1  " D20  1KS</t>
  </si>
  <si>
    <t>1,85*(1,83+1,3)*(1+1+1+0) " D21  vr. 2x dvere 600/1850 WC zamok a kovanie 3KS</t>
  </si>
  <si>
    <t>1,85*(1,3+0,91)*(0+1+1+1)  " D22  vr.1x dvere 600/1850mm wc zamok a kovanie  3KS</t>
  </si>
  <si>
    <t>1,85*(1,86+1,45+1,45)*(0+1+1+1)  " D23  vr.2x dvere 600/1850mm wc zámok  A KOVANIE  1KS</t>
  </si>
  <si>
    <t>0,034</t>
  </si>
  <si>
    <t>553ZAN.STENY</t>
  </si>
  <si>
    <t>Sanitárna deliaca stena v.1850mm nožičky dl.150mm s otočným kridlom,1x dvere 600x1850 laminovaná DTD doska hr.30mm,melaminový povrch do Al eloxov.profilov,odtieň matná ŠEDA</t>
  </si>
  <si>
    <t>1919845410</t>
  </si>
  <si>
    <t>" Sanitárna deliaca stena s otočným krídlom , do hyg. priestorov</t>
  </si>
  <si>
    <t>" Laminované dosky DTDhr.30mm   v ALU profile  farba ŠEDA</t>
  </si>
  <si>
    <t xml:space="preserve">" melamínový povrch   odolný proti poškriabaniu </t>
  </si>
  <si>
    <t xml:space="preserve">"  dvere wc kabín osadené v 3 pántoch </t>
  </si>
  <si>
    <t xml:space="preserve">" napr. INGEMA CL 28 ALU  alebo EKVIVALENT </t>
  </si>
  <si>
    <t xml:space="preserve">  "   VR. DVERí 600/2000</t>
  </si>
  <si>
    <t xml:space="preserve">"nožičky   150mm </t>
  </si>
  <si>
    <t xml:space="preserve">" v.1850mm </t>
  </si>
  <si>
    <t>-589452567</t>
  </si>
  <si>
    <t>2000827504</t>
  </si>
  <si>
    <t>783226100.S</t>
  </si>
  <si>
    <t>Nátery kov.stav.doplnk.konštr. syntetické na vzduchu schnúce základný - 35µm- Z08</t>
  </si>
  <si>
    <t>-452236769</t>
  </si>
  <si>
    <t xml:space="preserve">" Z08  dopl. zabradlia  JOKL 50x30x3mm </t>
  </si>
  <si>
    <t>(0,05+0,05+0,03+0,03)*1*22</t>
  </si>
  <si>
    <t>(0,05+0,05+0,03+0,03)*3*3,9</t>
  </si>
  <si>
    <t>(0,05+0,05+0,03+0,03)*1*2,2</t>
  </si>
  <si>
    <t>(0,05+0,05+0,03+0,03)*5*0,55</t>
  </si>
  <si>
    <t>Medzisúčet Z08  A17 str.4</t>
  </si>
  <si>
    <t>783201812.S</t>
  </si>
  <si>
    <t>Odstránenie starých náterov z kovových stavebných doplnkových konštrukcií oceľovou kefou</t>
  </si>
  <si>
    <t>518487376</t>
  </si>
  <si>
    <t xml:space="preserve">" Z08  dopl. zabradlia  JOKL 50x30x3mm   DOPLNENE </t>
  </si>
  <si>
    <t>"JESTV.</t>
  </si>
  <si>
    <t>6,184*4*3</t>
  </si>
  <si>
    <t>6,184*2*3</t>
  </si>
  <si>
    <t>" zvislé časti</t>
  </si>
  <si>
    <t>(0,05+0,05+0,03+0,03)*1,1*(6+2+6+2)*3</t>
  </si>
  <si>
    <t xml:space="preserve">(0,05+0,05+0,03+0,03)*1,1*6*3  "  Z na podeste </t>
  </si>
  <si>
    <t>783225600.S</t>
  </si>
  <si>
    <t>Nátery kov.stav.doplnk.konštr. syntetické na vzduchu schnúce 2x emailovaním - 70µm- zabradlie v sch</t>
  </si>
  <si>
    <t>905400950</t>
  </si>
  <si>
    <t>783299114.S</t>
  </si>
  <si>
    <t>Nátery kov.stav.doplnk.konštr.  farbou, riediteľnou vodou, farebné dvojnásobné /oc. zárubne v.č.A16</t>
  </si>
  <si>
    <t>-1644445567</t>
  </si>
  <si>
    <t>(0,05+0,125+0,05)*(2,02+0,8+2,02)*21  " P  hr.125mm</t>
  </si>
  <si>
    <t xml:space="preserve">(0,05+0,125+0,05)*(2,02+0,8+2,02)*21  " L  hr.125mm </t>
  </si>
  <si>
    <t>(0,05+0,15+0,05)*(2,02+0,8+2,02)*(0+1+1+1)  " hr.zarubne 150mm</t>
  </si>
  <si>
    <t xml:space="preserve">(0,05+0,1+0,05)*(202+0,8+2,02)*(0+1+1+1)  " hr. zárubne 100mm </t>
  </si>
  <si>
    <t>(0,05+0,125+0,05)*(2,02+0,9+2,02)*(1+0+0+0)  " hr.125mm</t>
  </si>
  <si>
    <t xml:space="preserve">(0,05+0,125+0,05)*(2,02+0,9+2,02)*(0+1+1+1)  " hr.125mm </t>
  </si>
  <si>
    <t>(0,05+0,15+0,05)*(2,02+0,6+2,02)*(0+1+1+1)  " hr.150mm</t>
  </si>
  <si>
    <t>(0,05+0,125+0,05)*(2,02+0,6+2,02)*(0+1+1+1)  " hr.125mm</t>
  </si>
  <si>
    <t xml:space="preserve">(0,05+0,125+0,05)*(2,02+0,6+2,02)*(0+1+1+1)  " hr.150mm </t>
  </si>
  <si>
    <t>(0,05+0,125+0,05)*(20,2+0,9+2,02)*1  " hr.125mm 3np</t>
  </si>
  <si>
    <t>OMU1U2np3</t>
  </si>
  <si>
    <t>Omietky stien 3NP U1,U2</t>
  </si>
  <si>
    <t>2068,622</t>
  </si>
  <si>
    <t>OMU1U2np4</t>
  </si>
  <si>
    <t>OM U1, U2 jestv.stien  4NP</t>
  </si>
  <si>
    <t>1524,355</t>
  </si>
  <si>
    <t>OMU1U2np5</t>
  </si>
  <si>
    <t>OM  U1 U2  jestv.stien 5NP</t>
  </si>
  <si>
    <t>1281,451</t>
  </si>
  <si>
    <t>OMU1U2np6</t>
  </si>
  <si>
    <t xml:space="preserve">OM  U1  U2  6NP jestv.stien </t>
  </si>
  <si>
    <t>R1aomSCH</t>
  </si>
  <si>
    <t>OMIETKA SCH.</t>
  </si>
  <si>
    <t>M2</t>
  </si>
  <si>
    <t>64,725</t>
  </si>
  <si>
    <t>R1omstrop3NP</t>
  </si>
  <si>
    <t xml:space="preserve">3NP om stropov </t>
  </si>
  <si>
    <t>660,213</t>
  </si>
  <si>
    <t>R1omstrop4NP</t>
  </si>
  <si>
    <t>R1 OM strop 4NP</t>
  </si>
  <si>
    <t>684,43</t>
  </si>
  <si>
    <t>R1omstrop5NP</t>
  </si>
  <si>
    <t>R1 om stropov 5NP</t>
  </si>
  <si>
    <t>566,96</t>
  </si>
  <si>
    <t>R1omstrop6NP</t>
  </si>
  <si>
    <t>R1  om strop  6NP</t>
  </si>
  <si>
    <t xml:space="preserve">E1.1 c - E1.1 c Architektúra   Uprava stropov a stien v.č.A08 3NP, A09 4NP ,A10 5NP , 6NP </t>
  </si>
  <si>
    <t>R2sdkzvislačasť</t>
  </si>
  <si>
    <t xml:space="preserve">sdk zvislá časť </t>
  </si>
  <si>
    <t>32,016</t>
  </si>
  <si>
    <t>R3sdkkup4np</t>
  </si>
  <si>
    <t xml:space="preserve">R3 kupelne sdk podhld </t>
  </si>
  <si>
    <t>34,735</t>
  </si>
  <si>
    <t>R3sdkkup5np</t>
  </si>
  <si>
    <t>R3 sdk kupelne 5np</t>
  </si>
  <si>
    <t>87,225</t>
  </si>
  <si>
    <t>R3sdkkup6np</t>
  </si>
  <si>
    <t>R3 sdk kupelne 6np</t>
  </si>
  <si>
    <t>R4sdkpodhl3NP</t>
  </si>
  <si>
    <t xml:space="preserve">sdk podhlad R4  </t>
  </si>
  <si>
    <t>126,987</t>
  </si>
  <si>
    <t>R4sdkpodhl4NP</t>
  </si>
  <si>
    <t xml:space="preserve">R4 sdk podhlad 4NP </t>
  </si>
  <si>
    <t>124,65</t>
  </si>
  <si>
    <t>R4sdkpodhl5NP</t>
  </si>
  <si>
    <t xml:space="preserve">R4 sdk podhl 5np hladký  </t>
  </si>
  <si>
    <t>127,93</t>
  </si>
  <si>
    <t>R4sdkpodhl6NP</t>
  </si>
  <si>
    <t>R4 sdk podhl hladky 6NP</t>
  </si>
  <si>
    <t>U10KOkuchlink4NP</t>
  </si>
  <si>
    <t xml:space="preserve">U10  za kuchl.linkou   4NP </t>
  </si>
  <si>
    <t>29,02</t>
  </si>
  <si>
    <t>U10KOkuchlink5NP</t>
  </si>
  <si>
    <t>U10 KO kuch linka 5NP</t>
  </si>
  <si>
    <t>45,82</t>
  </si>
  <si>
    <t>U10KOkuchlink6NP</t>
  </si>
  <si>
    <t>U10 kuch.linka 6NP</t>
  </si>
  <si>
    <t>U13KOučeb3NP</t>
  </si>
  <si>
    <t>U13 KO učebne  3np</t>
  </si>
  <si>
    <t>1,68</t>
  </si>
  <si>
    <t>U13KOučeb4np</t>
  </si>
  <si>
    <t>U13  KO učebne 4np</t>
  </si>
  <si>
    <t>11,2</t>
  </si>
  <si>
    <t>U3KO3npumyvwc</t>
  </si>
  <si>
    <t>KO3np</t>
  </si>
  <si>
    <t>54,07</t>
  </si>
  <si>
    <t>U4KO4npkupel</t>
  </si>
  <si>
    <t>U4 KO v.2m kuplne / pôv.steny 4NP</t>
  </si>
  <si>
    <t>31,8</t>
  </si>
  <si>
    <t>U4KO5npkupel</t>
  </si>
  <si>
    <t>U4KO kupelne pôv. murivo</t>
  </si>
  <si>
    <t>U4KO6NPkupel</t>
  </si>
  <si>
    <t>U4 KO6NP  kupelne pôv. muriov</t>
  </si>
  <si>
    <t>U6KOsprchy4NP</t>
  </si>
  <si>
    <t>U6  KO sprchy 4np</t>
  </si>
  <si>
    <t>71,5</t>
  </si>
  <si>
    <t>u6KOsprchy5NP</t>
  </si>
  <si>
    <t>U6 KO sprchy 5NP</t>
  </si>
  <si>
    <t>114,4</t>
  </si>
  <si>
    <t>U6KOsprchy6NP</t>
  </si>
  <si>
    <t xml:space="preserve">U6 KO sprchy 6NP  </t>
  </si>
  <si>
    <t>U7sdkstierka6NP</t>
  </si>
  <si>
    <t xml:space="preserve">U7 stierka 6NP sdk </t>
  </si>
  <si>
    <t>955,119999999999</t>
  </si>
  <si>
    <t>U7stierkasdk3NP</t>
  </si>
  <si>
    <t xml:space="preserve">sdk  priečka chodby </t>
  </si>
  <si>
    <t>121,791</t>
  </si>
  <si>
    <t>U7stierkasdk4NP</t>
  </si>
  <si>
    <t>U7 stierka sdk stien</t>
  </si>
  <si>
    <t>635,34</t>
  </si>
  <si>
    <t>U7stierkasdk5NP</t>
  </si>
  <si>
    <t>U7 stierka sdk 5NP</t>
  </si>
  <si>
    <t>U8hydrizol5NP</t>
  </si>
  <si>
    <t xml:space="preserve">U8 hydorizolácia 5NP  </t>
  </si>
  <si>
    <t>264,386</t>
  </si>
  <si>
    <t>U8hydrizol6NP</t>
  </si>
  <si>
    <t xml:space="preserve">U8 hydrozolácia </t>
  </si>
  <si>
    <t>U8hydrrizol4NP</t>
  </si>
  <si>
    <t>U8 hydroizol. steirka  4Np  kupelne</t>
  </si>
  <si>
    <t>257,413</t>
  </si>
  <si>
    <t xml:space="preserve">    725 - Zdravotechnika - zariaďovacie predmety</t>
  </si>
  <si>
    <t xml:space="preserve">    775 - Podlahy vlysové a parketové</t>
  </si>
  <si>
    <t>611460226.S</t>
  </si>
  <si>
    <t>Vnútorná stierka stropov vápenná, hr. 1 mm - ramena schodiska</t>
  </si>
  <si>
    <t>-1767726913</t>
  </si>
  <si>
    <t>"  sch ramená a medzipodesta  podhlad</t>
  </si>
  <si>
    <t>3,5*1,85+2,2*4+1,8*3,5</t>
  </si>
  <si>
    <t>611461115</t>
  </si>
  <si>
    <t>Príprava vnútorného podkladu stropov,penetračný náter napr. BetonKontakt  alebo EKVIVALENT - R1</t>
  </si>
  <si>
    <t>-1366850213</t>
  </si>
  <si>
    <t>611421421.S</t>
  </si>
  <si>
    <t>Oprava vnútorných vápenných omietok stropov železobetónových rovných tvárnicových a klenieb, opravovaná plocha nad 30 do 50 % hladkých - R1</t>
  </si>
  <si>
    <t>1860723918</t>
  </si>
  <si>
    <t>"R1 stropy</t>
  </si>
  <si>
    <t>" PODKLAD</t>
  </si>
  <si>
    <t xml:space="preserve">" omietka </t>
  </si>
  <si>
    <t>" penetračný náter napr. baumit</t>
  </si>
  <si>
    <t>612421421.S</t>
  </si>
  <si>
    <t>Oprava vnútorných vápenných omietok stien, v množstve opravenej plochy nad 30 do 50 % hladkých</t>
  </si>
  <si>
    <t>-1354611674</t>
  </si>
  <si>
    <t xml:space="preserve">" U1, U2  OMIETKY </t>
  </si>
  <si>
    <t xml:space="preserve">"  penetracia stien </t>
  </si>
  <si>
    <t xml:space="preserve">"   Oprava omietok  sv. stien  50% </t>
  </si>
  <si>
    <t xml:space="preserve">" nová omietka 5mm vyhladzovacia </t>
  </si>
  <si>
    <t>"MALBY vrchná časť odd.784</t>
  </si>
  <si>
    <t xml:space="preserve">" penetrácia </t>
  </si>
  <si>
    <t xml:space="preserve">" malby stien 2x farba biela </t>
  </si>
  <si>
    <t>61246621R1</t>
  </si>
  <si>
    <t>Vnútorný stierka vyhladzovacia omietka , hr. 5 mm  - U1, U2</t>
  </si>
  <si>
    <t>858484037</t>
  </si>
  <si>
    <t xml:space="preserve">"   Oprava omietok  sv. stien  50% hr.5mm </t>
  </si>
  <si>
    <t xml:space="preserve">"MALBY vrchná časť </t>
  </si>
  <si>
    <t>" schodisko  dk +6,6  hk +19,7</t>
  </si>
  <si>
    <t>13,1*(2+3+2,1+4+2,1+3+2)</t>
  </si>
  <si>
    <t>-4*1,8 " Al4,</t>
  </si>
  <si>
    <t>-4*2,8 " Al3</t>
  </si>
  <si>
    <t>2,95*(3,15+3,15+0,8*2)  "m.č.302</t>
  </si>
  <si>
    <t>2,95*(5,2+14,775*2+6*2+4) " časť m.č.303</t>
  </si>
  <si>
    <t>-1,58*2,75 " AL7</t>
  </si>
  <si>
    <t>-(3,6*2,95) " Al5</t>
  </si>
  <si>
    <t>-(1,8*2,75)  " Al1</t>
  </si>
  <si>
    <t>-1,8*(5,5+2,7)</t>
  </si>
  <si>
    <t>-0,9*2 " D26</t>
  </si>
  <si>
    <t>2,95*(5,875*2+7,74*2)  "m.č.306</t>
  </si>
  <si>
    <t>-1,8*5,05</t>
  </si>
  <si>
    <t>2,95*(7,7*2+6,5*2) "m.č.307</t>
  </si>
  <si>
    <t>-1,8*5,5</t>
  </si>
  <si>
    <t>-1,8*2,7</t>
  </si>
  <si>
    <t>2,95*(6*2+7,7*2)  "m.č.309</t>
  </si>
  <si>
    <t>1,8*(2,225+2,225)</t>
  </si>
  <si>
    <t>2,95*(15,5*2+2,35*2) "m.č.310</t>
  </si>
  <si>
    <t>-1,8*2,25  " Al7</t>
  </si>
  <si>
    <t>-(0,8*2)*1</t>
  </si>
  <si>
    <t>0 " m.č.311</t>
  </si>
  <si>
    <t>0 " m.č.312</t>
  </si>
  <si>
    <t>0 " m.č.313</t>
  </si>
  <si>
    <t>-1,8*2,075</t>
  </si>
  <si>
    <t>-0,9*2 " D4p</t>
  </si>
  <si>
    <t>2,95*(7,7*2+8,875*2)  "m.č. 315</t>
  </si>
  <si>
    <t>-1,8*(2,075+2,25+2,25)</t>
  </si>
  <si>
    <t>0 "m.č. 316</t>
  </si>
  <si>
    <t>2,95*(7,7*2+2,675*2) "m.č.317</t>
  </si>
  <si>
    <t>-1,8*(2,25)</t>
  </si>
  <si>
    <t>2,95*(7,7*2+2,6*2)  "m.č.318</t>
  </si>
  <si>
    <t>-1,8*2,25</t>
  </si>
  <si>
    <t>2,95*(3,45+1,37)  "m.č.319  murivo  jestv.</t>
  </si>
  <si>
    <t>-0,8*2 " D25L</t>
  </si>
  <si>
    <t>2,95*(1,83+3,45+1,83)  "m.č.320</t>
  </si>
  <si>
    <t>2,95*(1,3+2,875+1,3) "m.č.321</t>
  </si>
  <si>
    <t>-0,6*2 " D7a</t>
  </si>
  <si>
    <t>2,95*(1,3+3,3+1,3) "m.č.322</t>
  </si>
  <si>
    <t>-0,6*2 " D8aL</t>
  </si>
  <si>
    <t>2,95*(2,725*2+3,3) "m.č.323</t>
  </si>
  <si>
    <t>2,95*(6,3+2,875+6,3) "m.č.324</t>
  </si>
  <si>
    <t>-1,8*2,225</t>
  </si>
  <si>
    <t>2,95*(6,55*2+7,7*2) "m.č.325</t>
  </si>
  <si>
    <t>-1,8*(2,25+2,25)</t>
  </si>
  <si>
    <t>-1,45*2 " D5P</t>
  </si>
  <si>
    <t>2,95*(1,8*2+2,62*2) "m.č.326</t>
  </si>
  <si>
    <t>-1,45*2 " D5L</t>
  </si>
  <si>
    <t>2,95*(5,775*2+2,62*2)  "m.č.327</t>
  </si>
  <si>
    <t>2,95*(3,805*2+7,7*2) "m.č.328</t>
  </si>
  <si>
    <t>-0,9*2 " D26P</t>
  </si>
  <si>
    <t>2,95*(7,7*2+3,275*2)  "m.č.329</t>
  </si>
  <si>
    <t xml:space="preserve">-1,8*(1,2+2,25) </t>
  </si>
  <si>
    <t>2,95*(11,725*2+7,707*2) "m.č.331,330</t>
  </si>
  <si>
    <t>-1,8*(2,25+2,25+2,25)</t>
  </si>
  <si>
    <t>2,95*(7,7*+2,85*2) "m.č.332</t>
  </si>
  <si>
    <t>2,95*(5,875*2+7,74*2) "m.č.333</t>
  </si>
  <si>
    <t>2,95*(5,875*2+7,7*2) "m.č.334</t>
  </si>
  <si>
    <t>2,95*(35,5*2+2,35*2) "m.č.335</t>
  </si>
  <si>
    <t>2*(1,45+0,6+0,8+0,8+0,9+0,9+0,9+0,9+0,9+0,9+0,8+0,9+1,45+1,45)</t>
  </si>
  <si>
    <t>2,75*1,8 " Al1p</t>
  </si>
  <si>
    <t>Medzisúčet  3NP v.č.A08</t>
  </si>
  <si>
    <t>"4 NP   pôv.murivo</t>
  </si>
  <si>
    <t>2,95*(8+4,6+2+2+5,8+8+0,5+4,2)  "m.č.402,408</t>
  </si>
  <si>
    <t>-(1,8*2+0,9*2,75)  " PL9</t>
  </si>
  <si>
    <t>2,95*(16,1+16,1+2,35+2,35) " m.č.402</t>
  </si>
  <si>
    <t>2,95*(6,375*2+7,7*2) "   m..č.404</t>
  </si>
  <si>
    <t>-1,8*(5,05)</t>
  </si>
  <si>
    <t>2,95*(9,475*2+7,7*2)  "m.č.405</t>
  </si>
  <si>
    <t xml:space="preserve">-1,58*(2,7+5,05) </t>
  </si>
  <si>
    <t>2,95*(6,375*2+7,7*2) "m.č.406</t>
  </si>
  <si>
    <t>2,95*(7,7*2+9,475*2) "m.č.407</t>
  </si>
  <si>
    <t>-1,8*(2,7+5,05)</t>
  </si>
  <si>
    <t>2,95*(2+4,1)  "m.č.409</t>
  </si>
  <si>
    <t>2,95*(5,575+2,85)  "m,.č.410</t>
  </si>
  <si>
    <t>2,95*(2,725+5,575)  "m.č.411</t>
  </si>
  <si>
    <t>2,95*(2+4,35) "m.č.413</t>
  </si>
  <si>
    <t>2,95*(5,575+3,15+5,575)  "m.č.415</t>
  </si>
  <si>
    <t>2,95*(5,575+3,075+5,575)  "m.č.414</t>
  </si>
  <si>
    <t>2,95*(2+4,075) "m.č.417</t>
  </si>
  <si>
    <t>2,95*(5,575+2,888)  "m.č.419</t>
  </si>
  <si>
    <t>2,95*(5,575+2,888)  "m.č.418</t>
  </si>
  <si>
    <t>2,95*(2+3,95) "m.č.421</t>
  </si>
  <si>
    <t>2,95*(5,575+2,850)  "m.č.422</t>
  </si>
  <si>
    <t>2,95*(2,875+5,575) "m.č.423</t>
  </si>
  <si>
    <t>2,95*(2+3,95) "m.č.425</t>
  </si>
  <si>
    <t>2,95*(2,675+5,575) "m.č.426</t>
  </si>
  <si>
    <t>2,95*(2,675+5,575) "m.č.427</t>
  </si>
  <si>
    <t>2,95*(1,7) "m.č.430</t>
  </si>
  <si>
    <t>2,95*(2,7+1,83) "m.č.431</t>
  </si>
  <si>
    <t>2,95*(4,895+43,1+4,895) "m.č.432</t>
  </si>
  <si>
    <t>2,95*(3,77+3,75+3,77) "m.č.433</t>
  </si>
  <si>
    <t>2,95*1,83 "m.č.435</t>
  </si>
  <si>
    <t>2,95*(1,9+2,45) "m.č.434</t>
  </si>
  <si>
    <t>2,95*(7,7+6,55+7,7+6,55)  " m.č.437</t>
  </si>
  <si>
    <t>-1,8*(2,225+2,225)</t>
  </si>
  <si>
    <t>2,95*(4,35+2) "m.č.438</t>
  </si>
  <si>
    <t>2,95*(7,7+3,075+7,7)  "m.č.439</t>
  </si>
  <si>
    <t>2,95*(7,7+3,15+7,7)  "m.č.440</t>
  </si>
  <si>
    <t>2,95*(3,8+2) "m.č.442</t>
  </si>
  <si>
    <t>2,95*(7,7+2,675)  " m.č.443</t>
  </si>
  <si>
    <t>2,95*(7,7+2,675)  " m.č.444</t>
  </si>
  <si>
    <t>2,95*(4,075+2)  "m.č.446</t>
  </si>
  <si>
    <t>2,95*(7,7+2,675)  " m.č.447</t>
  </si>
  <si>
    <t>2,95*(7,7+2,675)  " m.č.448</t>
  </si>
  <si>
    <t>2,95*(4,35+2)  "m.č.450</t>
  </si>
  <si>
    <t>2,95*(7,7+3,075)  " m.č.451</t>
  </si>
  <si>
    <t>2,95*(7,7+3,15)  " m.č.452</t>
  </si>
  <si>
    <t>2,95*(4,075+2)  "m.č.454</t>
  </si>
  <si>
    <t>2,95*(7,7+2,875)  " m.č.455</t>
  </si>
  <si>
    <t>2,95*(7,7+2,875)  " m.č.456</t>
  </si>
  <si>
    <t>"5 NP   pôv.murivo</t>
  </si>
  <si>
    <t>2,95*(2+4,1)  "m.č.509</t>
  </si>
  <si>
    <t>2,95*(5,575+2,85)  "m,.č.510</t>
  </si>
  <si>
    <t>2,95*(2,725+5,575)  "m.č.511</t>
  </si>
  <si>
    <t>2,95*(2+4,35) "m.č.513</t>
  </si>
  <si>
    <t>2,95*(5,575+3,15+5,575)  "m.č.515</t>
  </si>
  <si>
    <t>2,95*(5,575+3,075+5,575)  "m.č.514</t>
  </si>
  <si>
    <t>2,95*(2+4,075) "m.č.517</t>
  </si>
  <si>
    <t>2,95*(5,575+2,888)  "m.č.519</t>
  </si>
  <si>
    <t>2,95*(5,575+2,888)  "m.č.518</t>
  </si>
  <si>
    <t>2,95*(2+3,95) "m.č.521</t>
  </si>
  <si>
    <t>2,95*(5,575+2,850)  "m.č.522</t>
  </si>
  <si>
    <t>2,95*(2,875+5,575) "m.č.523</t>
  </si>
  <si>
    <t>2,95*(2+3,95) "m.č.525</t>
  </si>
  <si>
    <t>2,95*(2,675+5,575) "m.č.526</t>
  </si>
  <si>
    <t>2,95*(2,675+5,575) "m.č.527</t>
  </si>
  <si>
    <t>2,95*(1,7) "m.č.530</t>
  </si>
  <si>
    <t>2,95*(2,7+1,83) "m.č.531</t>
  </si>
  <si>
    <t>2,95*(4,895+43,1+4,895) "m.č.532</t>
  </si>
  <si>
    <t>2,95*(3,77+3,75+3,77) "m.č.533</t>
  </si>
  <si>
    <t>2,95*1,83 "m.č.535</t>
  </si>
  <si>
    <t>2,95*(1,9+2,45) "m.č.534</t>
  </si>
  <si>
    <t>2,95*(7,7+6,55+7,7+6,55)  " m.č.537</t>
  </si>
  <si>
    <t>2,95*(4,35+2) "m.č.538</t>
  </si>
  <si>
    <t>2,95*(7,7+3,075+7,7)  "m.č.539</t>
  </si>
  <si>
    <t>2,95*(7,7+3,15+7,7)  "m.č.540</t>
  </si>
  <si>
    <t>2,95*(3,8+2) "m.č.542</t>
  </si>
  <si>
    <t>2,95*(7,7+2,675)  " m.č.543</t>
  </si>
  <si>
    <t>2,95*(7,7+2,675)  " m.č.544</t>
  </si>
  <si>
    <t>2,95*(4,075+2)  "m.č.546</t>
  </si>
  <si>
    <t>2,95*(7,7+2,675)  " m.č.547</t>
  </si>
  <si>
    <t>2,95*(7,7+2,675)  " m.č.548</t>
  </si>
  <si>
    <t>2,95*(4,35+2)  "m.č.550</t>
  </si>
  <si>
    <t>2,95*(7,7+3,075)  " m.č.551</t>
  </si>
  <si>
    <t>2,95*(7,7+3,15)  " m.č.552</t>
  </si>
  <si>
    <t>2,95*(4,075+2)  "m.č.554</t>
  </si>
  <si>
    <t>2,95*(7,7+2,875)  " m.č.555</t>
  </si>
  <si>
    <t>2,95*(7,7+2,875)  " m.č.556</t>
  </si>
  <si>
    <t>2,95*(4,075+2)  "m.č.558</t>
  </si>
  <si>
    <t>2,95*(5,575+2,975) "m.č.559</t>
  </si>
  <si>
    <t>2,95*(5,575*3,1)  "m.č.560</t>
  </si>
  <si>
    <t>2,95*(5,575+3,15) "mč.506</t>
  </si>
  <si>
    <t>2,95*(5,575+3,125) "m.č.564</t>
  </si>
  <si>
    <t>-(1,8*2,225)</t>
  </si>
  <si>
    <t>2,95*(5,575+3,125) "m.č.563</t>
  </si>
  <si>
    <t>2,95*(2+4,475)   "m.č.562</t>
  </si>
  <si>
    <t>2,95*(2+4,475)"m.č.566</t>
  </si>
  <si>
    <t>2,95*(5,575+3,125) "m.č.567</t>
  </si>
  <si>
    <t>2,95*(5,575+3,125) " m.č.568</t>
  </si>
  <si>
    <t>2,95*(5,575+3,15)  "m.č.571</t>
  </si>
  <si>
    <t>2,95*(5,575+3) "m.č.574</t>
  </si>
  <si>
    <t>Medzisúčet  5NP</t>
  </si>
  <si>
    <t>" 6NP   pôv.murivo</t>
  </si>
  <si>
    <t>2,95*(2+4,1)  "m.č.609</t>
  </si>
  <si>
    <t>Medzisúčet  6NP  detto ako 5NP v.č.A10</t>
  </si>
  <si>
    <t>612460151.S</t>
  </si>
  <si>
    <t>Príprava vnútorného podkladu stien cementovým prednástrekom, hr. 1 mm - U4, U5</t>
  </si>
  <si>
    <t>-987833942</t>
  </si>
  <si>
    <t>" U4 , U5 kupelne pod KO a nad KO</t>
  </si>
  <si>
    <t xml:space="preserve">" pôvodné murivo    murivo  z pórobet.tvárnic  / hygienické  kupelne /nie sprchy </t>
  </si>
  <si>
    <t>" cementový nástrek 1mm</t>
  </si>
  <si>
    <t xml:space="preserve"> " VC omietka 10mm </t>
  </si>
  <si>
    <t xml:space="preserve">" vápennocementová jednovrstvová univerzálna omietka (pevnost v odtrhu min.0,5MPa)               </t>
  </si>
  <si>
    <t>"   sklotextilná mriežka 0,15kg/m2</t>
  </si>
  <si>
    <t>" vrchná vrstva</t>
  </si>
  <si>
    <t>"  KER.OBKLAD v.2m</t>
  </si>
  <si>
    <t xml:space="preserve">  " U3- wc a umyvárky</t>
  </si>
  <si>
    <t>2,95*(3,45+1,83+1,83) "m.č.320</t>
  </si>
  <si>
    <t>2,95*(1,3+2,275+1,3) "m.č.321</t>
  </si>
  <si>
    <t>2,95*(1,3+2,7+1,3) "m.č.322</t>
  </si>
  <si>
    <t>2,95*(2,725+3,3+2,725) "m.č.323</t>
  </si>
  <si>
    <t>Medzisúčet v.č.A08 3NP</t>
  </si>
  <si>
    <t>" B  4NP murivo</t>
  </si>
  <si>
    <t>2,95*1,6  "m.č.412</t>
  </si>
  <si>
    <t>2,95*1,5 "mč. 416</t>
  </si>
  <si>
    <t>2,95*1,6 "m.č.420</t>
  </si>
  <si>
    <t>2,95*1,6  "m.č.424</t>
  </si>
  <si>
    <t>2,95*1,6 "m.č.428</t>
  </si>
  <si>
    <t>2,95*1,6  "m.č.441</t>
  </si>
  <si>
    <t>2,95*1,6  "m.č.445</t>
  </si>
  <si>
    <t>2,95*1,6  "m.č.449</t>
  </si>
  <si>
    <t>2,95*1,6  "m.č.453</t>
  </si>
  <si>
    <t>2,95*1,6  "m.č.457</t>
  </si>
  <si>
    <t>Medzisúčet  4NP v.č.A09</t>
  </si>
  <si>
    <t>" B  5NP murivo</t>
  </si>
  <si>
    <t>2,95*1,6  "m.č.512</t>
  </si>
  <si>
    <t>2,95*1,5 "mč. 516</t>
  </si>
  <si>
    <t>2,95*1,6 "m.č.520</t>
  </si>
  <si>
    <t>2,95*1,6  "m.č.524</t>
  </si>
  <si>
    <t>2,95*1,6 "m.č.528</t>
  </si>
  <si>
    <t>2,95*1,6  "m.č.541</t>
  </si>
  <si>
    <t>2,95*1,6  "m.č.545</t>
  </si>
  <si>
    <t>2,95*1,6  "m.č.549</t>
  </si>
  <si>
    <t>2,95*1,6  "m.č.553</t>
  </si>
  <si>
    <t>2,95*1,6  "m.č.557</t>
  </si>
  <si>
    <t>2,95*1,6  "m.č.561</t>
  </si>
  <si>
    <t>2,95*1,6  "m.č.565</t>
  </si>
  <si>
    <t>2,95*1,6  "m.č.569</t>
  </si>
  <si>
    <t>2,95*1,6  "m.č.576</t>
  </si>
  <si>
    <t>Medzisúčet  5NP v.č.A10</t>
  </si>
  <si>
    <t>Medzisúčet  6NP v.č.A10  detto ako 5NP</t>
  </si>
  <si>
    <t>612460241.S</t>
  </si>
  <si>
    <t>Vnútorná omietka stien vc jadrová (hrubá), hr. 10 mm+ sklotextilná sieťka- U4,U5  /pod KO nad KO</t>
  </si>
  <si>
    <t>794546984</t>
  </si>
  <si>
    <t>612460302.S</t>
  </si>
  <si>
    <t>Vnútorná stierka stien sadrová, hr. 2 mm /SDK stien - U7</t>
  </si>
  <si>
    <t>592790248</t>
  </si>
  <si>
    <t>" U7 sdk priečka   sdk 1</t>
  </si>
  <si>
    <t>" penetračný náter</t>
  </si>
  <si>
    <t xml:space="preserve">"  celoplošná stierka   hr.2mm                                                                            </t>
  </si>
  <si>
    <t xml:space="preserve">"MALBY </t>
  </si>
  <si>
    <t>" disperzná farba</t>
  </si>
  <si>
    <t>2,95*3,45" m.č.319</t>
  </si>
  <si>
    <t>2,95*(1,8+4,1+1,8+4,1) "m.č.330</t>
  </si>
  <si>
    <t>2,95*(1,7+4,126+1,7)*2 "m.č.331,332</t>
  </si>
  <si>
    <t>2,95*6 "m.č.332</t>
  </si>
  <si>
    <t>2,95*6 "m.č.331</t>
  </si>
  <si>
    <t xml:space="preserve">Medzisúčet  3NP </t>
  </si>
  <si>
    <t>2,95*(4,1+2)"m.č.409</t>
  </si>
  <si>
    <t>-(0,8*2)*2</t>
  </si>
  <si>
    <t>2,95*(5,575+2,85)  "m.č.410</t>
  </si>
  <si>
    <t>2,95*(5,575+2,725) "m.č.411</t>
  </si>
  <si>
    <t>2,95*(4,35+2)"m.č.413</t>
  </si>
  <si>
    <t>2,95*(5,575+3,15)  "m.č.414</t>
  </si>
  <si>
    <t>2,95*(5,575+3,075) "m.č.415</t>
  </si>
  <si>
    <t>2,95*(4,35+2)"m.č.417</t>
  </si>
  <si>
    <t>2,95*(5,575+2,888) "m.č.419</t>
  </si>
  <si>
    <t>2,95*(3,95+2)"m.č.421</t>
  </si>
  <si>
    <t>2,95*(5,575+2,85)  "m.č.422</t>
  </si>
  <si>
    <t>2,95*(5,575+2,875) "m.č.423</t>
  </si>
  <si>
    <t>2,95*(3,6+2)"m.č.425</t>
  </si>
  <si>
    <t>2,95*(5,575+2,675)  "m.č.426</t>
  </si>
  <si>
    <t>2,95*(5,575+2,6) "m.č.427</t>
  </si>
  <si>
    <t xml:space="preserve">" umývarka </t>
  </si>
  <si>
    <t>2,75*(1,83+2,1)  "m.č.431</t>
  </si>
  <si>
    <t>2,75*(1,7+1,17)  "m.č.430</t>
  </si>
  <si>
    <t>2,95*(1+1,3+1) "m.č.433</t>
  </si>
  <si>
    <t>2,75*(1,9+1,9+1,85+1,85)"m.č.434</t>
  </si>
  <si>
    <t>2,75*(1,83+1,83+2,45+1,83) "m.č.435</t>
  </si>
  <si>
    <t>2,75*(1,17+1,17+0,9+0,9)"m.č.436</t>
  </si>
  <si>
    <t>2,75*(4,35+2)  "m.č.438</t>
  </si>
  <si>
    <t>2,75*(3,6+2)   " m.č.442</t>
  </si>
  <si>
    <t>2,95*(5,375+2,85) "m.č.444</t>
  </si>
  <si>
    <t>2,95*(2,675+5,375+0,3)  "m.č.443</t>
  </si>
  <si>
    <t>2,75*(4,075+2)  "m.č.446</t>
  </si>
  <si>
    <t>2,95*(5,575+2,875)  "m.č.447</t>
  </si>
  <si>
    <t>2,95*(5,575+2,875)  "m.č.448</t>
  </si>
  <si>
    <t>2,75*(4,35+2)  "m.č.450</t>
  </si>
  <si>
    <t>2,95*(5,575+3,075)"m.č.451</t>
  </si>
  <si>
    <t>2,95*(5,575+3,15)  "m.č.452</t>
  </si>
  <si>
    <t>2,75*(4,35+2)  "m.č.454</t>
  </si>
  <si>
    <t>2,95*(5,575+2,875)"m.č.455</t>
  </si>
  <si>
    <t>2,95*(5,575+2,875)  "m.č.46</t>
  </si>
  <si>
    <t>Medzisúčet  4NP  sdk steny izby a kuch.</t>
  </si>
  <si>
    <t xml:space="preserve"> "  5NP</t>
  </si>
  <si>
    <t>2,95*(4,1+2)"m.č.509</t>
  </si>
  <si>
    <t>2,95*(5,575+2,85)  "m.č.510</t>
  </si>
  <si>
    <t>2,95*(5,575+2,725) "m.č.511</t>
  </si>
  <si>
    <t>2,95*(4,35+2)"m.č.513</t>
  </si>
  <si>
    <t>2,95*(5,575+3,15)  "m.č.514</t>
  </si>
  <si>
    <t>2,95*(5,575+3,075) "m.č.515</t>
  </si>
  <si>
    <t>2,95*(4,35+2)"m.č.517</t>
  </si>
  <si>
    <t>2,95*(5,575+2,888) "m.č.519</t>
  </si>
  <si>
    <t>2,95*(3,95+2)"m.č.521</t>
  </si>
  <si>
    <t>2,95*(5,575+2,85)  "m.č.522</t>
  </si>
  <si>
    <t>2,95*(5,575+2,875) "m.č.523</t>
  </si>
  <si>
    <t>2,95*(3,6+2)"m.č.525</t>
  </si>
  <si>
    <t>2,95*(5,575+2,675)  "m.č.526</t>
  </si>
  <si>
    <t>2,95*(5,575+2,6) "m.č.527</t>
  </si>
  <si>
    <t>2,75*(1,83+2,1)  "m.č.531</t>
  </si>
  <si>
    <t>2,75*(1,7+1,17)  "m.č.530</t>
  </si>
  <si>
    <t>2,95*(1+1,3+1) "m.č.533</t>
  </si>
  <si>
    <t>2,75*(1,9+1,9+1,85+1,85)"m.č.534</t>
  </si>
  <si>
    <t>2,75*(1,83+1,83+2,45+1,83) "m.č.535</t>
  </si>
  <si>
    <t>2,75*(1,17+1,17+0,9+0,9)"m.č.536</t>
  </si>
  <si>
    <t>2,75*(4,35+2)  "m.č.538</t>
  </si>
  <si>
    <t>2,75*(3,6+2)   " m.č.542</t>
  </si>
  <si>
    <t>2,95*(5,375+2,85) "m.č.544</t>
  </si>
  <si>
    <t>2,95*(2,675+5,375+0,3)  "m.č.543</t>
  </si>
  <si>
    <t>2,75*(4,075+2)  "m.č.546</t>
  </si>
  <si>
    <t>2,95*(5,575+2,875)  "m.č.547</t>
  </si>
  <si>
    <t>2,95*(5,575+2,875)  "m.č.548</t>
  </si>
  <si>
    <t>2,75*(4,35+2)  "m.č.550</t>
  </si>
  <si>
    <t>2,95*(5,575+3,075)"m.č.551</t>
  </si>
  <si>
    <t>2,95*(5,575+3,15)  "m.č.552</t>
  </si>
  <si>
    <t>2,75*(4,35+2)  "m.č.554</t>
  </si>
  <si>
    <t>2,95*(5,575+2,875)"m.č.555</t>
  </si>
  <si>
    <t>2,95*(5,575+2,875)  "m.č.556</t>
  </si>
  <si>
    <t>2,75*(4,075+2)  "m.č.558</t>
  </si>
  <si>
    <t>2,95*(2,975+5,575)  "m.č.559</t>
  </si>
  <si>
    <t>2,95*(5,575+3,1+5,575)  "m.č.560</t>
  </si>
  <si>
    <t>2,95*(3,15+5,575)  "m.č.506</t>
  </si>
  <si>
    <t>2,75*(2+2+1,675)  "m.č.505</t>
  </si>
  <si>
    <t>2,75*(4,475+2)  "m.č.562</t>
  </si>
  <si>
    <t>2,95*(3,125+5,575)  "m.č.564</t>
  </si>
  <si>
    <t>2,95*(5,575+3,125)  "m.č.563</t>
  </si>
  <si>
    <t>2,75*(4,475+2) "m.č.566</t>
  </si>
  <si>
    <t>2,95*(3,125+5,575) "m.č.567</t>
  </si>
  <si>
    <t>2,95*(3,125+5,575) "m.č.568</t>
  </si>
  <si>
    <t>2,95*(5,575+3,15)"m.č.571</t>
  </si>
  <si>
    <t>2,75*(4,1+1,6) "mč.573</t>
  </si>
  <si>
    <t>2,95*(3,1+5,575) "m.č.575</t>
  </si>
  <si>
    <t>2,95*(3,1+5,575) "m.č.574</t>
  </si>
  <si>
    <t xml:space="preserve">Medzisúčet  5NP  sdk steny izby a kuch. v.č.A10  </t>
  </si>
  <si>
    <t xml:space="preserve"> "  6 NP</t>
  </si>
  <si>
    <t>2,95*(4,1+2)"m.č.609</t>
  </si>
  <si>
    <t>2,95*(3,1+5,575) "m.č.674</t>
  </si>
  <si>
    <t xml:space="preserve">Medzisúčet  6NP  sdk steny izby a kuch. v.č.A10    detto ako 5NP  </t>
  </si>
  <si>
    <t>612460227.S</t>
  </si>
  <si>
    <t>Vnútorná stierka stien vápenná, hr. 2 mm (sdk stien  nad KO ) - U9</t>
  </si>
  <si>
    <t>-1820828848</t>
  </si>
  <si>
    <t>" U9  sadrkartronové priečky nad   KO umyvarky + wc</t>
  </si>
  <si>
    <t>(2,75-2)*(3,45+1,83+1,83) "m.č.320</t>
  </si>
  <si>
    <t>(2,75-2)*(1,3+2,275+1,3) "m.č.321</t>
  </si>
  <si>
    <t>(2,75-2)*(1,3+2,7+1,3) "m.č.322</t>
  </si>
  <si>
    <t>(2,75-2)*(2,725+3,3+2,725) "m.č.323</t>
  </si>
  <si>
    <t>625254020.Sx</t>
  </si>
  <si>
    <t>Zateplenie stropov bez výstužnej vrstvy z minerálnej vlny hr. 180 mm, lepené+ omietka hr.1,5mm - R5 int. m.č.302</t>
  </si>
  <si>
    <t>-895910447</t>
  </si>
  <si>
    <t>" R5</t>
  </si>
  <si>
    <t>" zateplenie stropu nad 3.np -zádverie</t>
  </si>
  <si>
    <t>" očistenie povrchu</t>
  </si>
  <si>
    <t>"  tepelnoizolačná  doska  z.minerálnej vlny hr.180mm</t>
  </si>
  <si>
    <t>" kotvená tanierovými hmoždinkami</t>
  </si>
  <si>
    <t xml:space="preserve">"  armovacia malta +  armovacia mriežka      hr.3mm                                        </t>
  </si>
  <si>
    <t xml:space="preserve">"  podkladný penetračný náter </t>
  </si>
  <si>
    <t xml:space="preserve"> "tenkovrstvá omietka     1,5mm                                   </t>
  </si>
  <si>
    <t>" vid rez A-A v.č.A12</t>
  </si>
  <si>
    <t>4,4*3,15 "   m.č.302</t>
  </si>
  <si>
    <t>Medzisúčet   3NP    R5</t>
  </si>
  <si>
    <t>6124810D1</t>
  </si>
  <si>
    <t>Dilatačné lišty do steny , podlahy a stropu š.50mm -ozn.D1</t>
  </si>
  <si>
    <t>-833561834</t>
  </si>
  <si>
    <t>42,8  " platí pre 3-6NP</t>
  </si>
  <si>
    <t>Súčet v.č.A08</t>
  </si>
  <si>
    <t>-1971852620</t>
  </si>
  <si>
    <t>627715741</t>
  </si>
  <si>
    <t>711212001.S</t>
  </si>
  <si>
    <t>Jednozlož. hydroizolačná hmota disperzná, náter na vnútorne použitie zvislá - U3  pod KO /murivo</t>
  </si>
  <si>
    <t>1941533724</t>
  </si>
  <si>
    <t>" POD KO  U8   murivo jestv.</t>
  </si>
  <si>
    <t>711212051.S</t>
  </si>
  <si>
    <t>Jednozlož. silikátová hydroizolačná hmota, stierka zvislá - U8, U9</t>
  </si>
  <si>
    <t>1455059137</t>
  </si>
  <si>
    <t>"  U8 , U9      sadrokartónové priečky</t>
  </si>
  <si>
    <t>"   penetračný náter</t>
  </si>
  <si>
    <t xml:space="preserve"> "   Hydroizolačnástierka</t>
  </si>
  <si>
    <t>" KER.OBKLAD</t>
  </si>
  <si>
    <t>"  Flexibilné cem.lepidlo 2mm</t>
  </si>
  <si>
    <t xml:space="preserve">   "   keramický obklad 400/200  hr.7    v=2000mm</t>
  </si>
  <si>
    <t xml:space="preserve">   "  farba svetlo béžová v kombinácii s mozaikou 25x25 striedavo bledá a tmavšia bežová </t>
  </si>
  <si>
    <t xml:space="preserve">    "  vr. cementova skarovacia hmota vodeodolná </t>
  </si>
  <si>
    <t>"sdk priečky</t>
  </si>
  <si>
    <t>2,75*3,45 " m.č.320</t>
  </si>
  <si>
    <t>2,75*2,875 "m.č.321</t>
  </si>
  <si>
    <t>2,75*3,3 "m.č.322</t>
  </si>
  <si>
    <t>2,75*3,3  "m.č.323</t>
  </si>
  <si>
    <t>1*2 " za kuch.linkou m.č.324</t>
  </si>
  <si>
    <t>2*2 " za  U m.č.325</t>
  </si>
  <si>
    <t>U8hydrizol3np</t>
  </si>
  <si>
    <t>" U8,U9</t>
  </si>
  <si>
    <t>2,75*(1,7+0,8+1,5+0,4) "m.č.412</t>
  </si>
  <si>
    <t>2,75*(1,9+0,8+1,5+0,4) "m.č.416</t>
  </si>
  <si>
    <t>2,75*(1,7+0,8+1,5+0,4) "m.č.420</t>
  </si>
  <si>
    <t>2,75*(1,9+0,8+1,5+0,4) "m.č.424</t>
  </si>
  <si>
    <t>2,75*(1,7+0,8+1,5+0,4) "m.č.428</t>
  </si>
  <si>
    <t>2,75*(1,9+0,8+1,5+0,4) "m.č.441</t>
  </si>
  <si>
    <t>2,75*(1,7+0,8+1,5+0,4) "m.č.445</t>
  </si>
  <si>
    <t>2,75*(1,7+0,8+1,5+0,4) "m.č.449</t>
  </si>
  <si>
    <t>2,75*(1,9+0,8+1,5+0,4) "m.č.453</t>
  </si>
  <si>
    <t>2,75*(1,7+0,8+1,5+0,4) "m.č.457</t>
  </si>
  <si>
    <t>" sprchy  U6</t>
  </si>
  <si>
    <t>2,75*(0,9+0,8+0,9) "m.č.412</t>
  </si>
  <si>
    <t>2,75*(0,9+0,8+0,9) "m.č.416</t>
  </si>
  <si>
    <t>2,75*(0,9+0,8+0,9) "m.č.420</t>
  </si>
  <si>
    <t>2,75*(0,9+0,8+0,9) "m.č.424</t>
  </si>
  <si>
    <t>2,75*(0,9+0,8+0,9) "m.č.428</t>
  </si>
  <si>
    <t>2,75*(0,9+0,8+0,9) "m.č.441</t>
  </si>
  <si>
    <t>2,75*(0,9+0,8+0,9) "m.č.445</t>
  </si>
  <si>
    <t>2,75*(0,9+0,8+0,9) "m.č.449</t>
  </si>
  <si>
    <t>2,75*(0,9+0,8+0,9) "m.č.453</t>
  </si>
  <si>
    <t>2,75*(0,9+0,8+0,9) "m.č.4457</t>
  </si>
  <si>
    <t>2,95*(1,83+2,1)  "m.č.431</t>
  </si>
  <si>
    <t>2,95*(1,7+1,17)  "m.č.430</t>
  </si>
  <si>
    <t>2,95*(1,9+1,9+2,45+2,45)"m.č.434</t>
  </si>
  <si>
    <t>2,95*(1,83+1,83+2,45+2,45) "m.č.435</t>
  </si>
  <si>
    <t>2,75*(1,7+0,8+1,5+0,4) "m.č.512</t>
  </si>
  <si>
    <t>2,75*(1,9+0,8+1,5+0,4) "m.č.516</t>
  </si>
  <si>
    <t>2,75*(1,7+0,8+1,5+0,4) "m.č.520</t>
  </si>
  <si>
    <t>2,75*(1,9+0,8+1,5+0,4) "m.č.524</t>
  </si>
  <si>
    <t>2,75*(1,7+0,8+1,5+0,4) "m.č.528</t>
  </si>
  <si>
    <t>2,75*(1,9+0,8+1,5+0,4) "m.č.541</t>
  </si>
  <si>
    <t>2,75*(1,7+0,8+1,5+0,4) "m.č.545</t>
  </si>
  <si>
    <t>2,75*(1,7+0,8+1,5+0,4) "m.č.549</t>
  </si>
  <si>
    <t>2,75*(1,9+0,8+1,5+0,4) "m.č.553</t>
  </si>
  <si>
    <t>2,75*(1,7+0,8+1,5+0,4) "m.č.557</t>
  </si>
  <si>
    <t>2,75*(1+1,3+1) "m.č.533</t>
  </si>
  <si>
    <t>2,75*(1,6+0,8+1,5+0,4) "m.č.561</t>
  </si>
  <si>
    <t>2,75*(1,6+0,8+1,5+0,4) "m.č.507</t>
  </si>
  <si>
    <t>2,75*(1,6+0,8+1,5+0,4) "m.č.565</t>
  </si>
  <si>
    <t>2,75*(1,6+0,8+1,5+0,4) "m.č.569</t>
  </si>
  <si>
    <t>2,75*(1,6+0,8+1,5+0,4) "m.č.572</t>
  </si>
  <si>
    <t>2,75*(1,6+0,8+1,5+0,4) "m.č.576</t>
  </si>
  <si>
    <t>2,75*(1,7+0,8+1,5+0,4) "m.č.612</t>
  </si>
  <si>
    <t>2,75*(1,6+0,8+1,5+0,4) "m.č.676</t>
  </si>
  <si>
    <t>1346924808</t>
  </si>
  <si>
    <t>-879386646</t>
  </si>
  <si>
    <t>725</t>
  </si>
  <si>
    <t>Zdravotechnika - zariaďovacie predmety</t>
  </si>
  <si>
    <t xml:space="preserve">HSV - lepenie zdrkadiel  namiesto obkladu a parapet </t>
  </si>
  <si>
    <t>1517323503</t>
  </si>
  <si>
    <t>42*1  " ZR1  600x800mm</t>
  </si>
  <si>
    <t xml:space="preserve">3*1 " ZR2  600x800mm </t>
  </si>
  <si>
    <t xml:space="preserve">5  " ZR3 600x800 mm </t>
  </si>
  <si>
    <t>1127</t>
  </si>
  <si>
    <t>Lepené  zrkadlo  60X80cm</t>
  </si>
  <si>
    <t>2098212102</t>
  </si>
  <si>
    <t>Súčet  platí pre 3NP až 6NP</t>
  </si>
  <si>
    <t>611560000200.S</t>
  </si>
  <si>
    <t>Parapetná doska plastová, šírka 200 mm, komôrková vnútorná, zlatý dub, mramor, mahagon, svetlý buk, orech</t>
  </si>
  <si>
    <t>151198658</t>
  </si>
  <si>
    <t>1,2*42 " ZR1</t>
  </si>
  <si>
    <t>1,17*3 " ZR2</t>
  </si>
  <si>
    <t>1,2*5 " ZR3</t>
  </si>
  <si>
    <t>998725103.S</t>
  </si>
  <si>
    <t>Presun hmôt pre zariaďovacie predmety v objektoch výšky nad 12 do 24 m</t>
  </si>
  <si>
    <t>1034257750</t>
  </si>
  <si>
    <t>998725192.S</t>
  </si>
  <si>
    <t>Zariaďovacie predmety, prípl.za presun nad vymedz. najväčšiu dopravnú vzdialenosť do 100m</t>
  </si>
  <si>
    <t>-1147091683</t>
  </si>
  <si>
    <t>763135010</t>
  </si>
  <si>
    <t>Kazetový podhľad Rigips 600 x 600 mm, hrana A, konštrukcia viditeľná, doska napr.Casoprano Casobianca biela  alebo EKVIVALENT - R2</t>
  </si>
  <si>
    <t>-1816765988</t>
  </si>
  <si>
    <t>"    R2       pod existujúci železobetónový strop / chodby  /</t>
  </si>
  <si>
    <t xml:space="preserve">"  sádrokartónové stropné kazety hr.12,5mm skladané </t>
  </si>
  <si>
    <t xml:space="preserve">"  v modulovom  rastri 600/600, hladké z bielych </t>
  </si>
  <si>
    <t>"  dosiek       12,5   mm, tvar hran D1</t>
  </si>
  <si>
    <t>"    zavesený pod železobetónový strop</t>
  </si>
  <si>
    <t>"   kovová nosná konštrukcia pod želbet stropom na závesy</t>
  </si>
  <si>
    <t>20,4 " m.č.303</t>
  </si>
  <si>
    <t>13*4,2 "m.č.304</t>
  </si>
  <si>
    <t>2,35*15,5  "  m.č.310</t>
  </si>
  <si>
    <t>1,37*3,6 "m.č.319</t>
  </si>
  <si>
    <t>2,346*35,5 "m.č.335</t>
  </si>
  <si>
    <t>R2sdkpodhl3NP</t>
  </si>
  <si>
    <t>" R2</t>
  </si>
  <si>
    <t>4,2*8+2,35*16,1 " M.č.402</t>
  </si>
  <si>
    <t>4,6*4,2+0,5*2,35 "m.č.408</t>
  </si>
  <si>
    <t>4,7 "m.č.429</t>
  </si>
  <si>
    <t>2,35*35,4 "m.č.458</t>
  </si>
  <si>
    <t>R2sdkpodhl4NP</t>
  </si>
  <si>
    <t>4,2*8+2,35*16,1  "m.č.502</t>
  </si>
  <si>
    <t xml:space="preserve">2,35*35,4  "M.č.504 CHODBA </t>
  </si>
  <si>
    <t xml:space="preserve">4,7 "m.č.529  chodba </t>
  </si>
  <si>
    <t>R2sdkpodhl5NP</t>
  </si>
  <si>
    <t>Medzisúčet  5NP  v.č.A10</t>
  </si>
  <si>
    <t>4,2*8+2,35*16,1  "m.č.602</t>
  </si>
  <si>
    <t xml:space="preserve">2,35*35,4  "M.č.604 CHODBA </t>
  </si>
  <si>
    <t xml:space="preserve">4,7 "m.č.629  chodba </t>
  </si>
  <si>
    <t>R2sdkpodhl6NP</t>
  </si>
  <si>
    <t>Medzisúčet  6NP  v.č.A10</t>
  </si>
  <si>
    <t>763147112.S</t>
  </si>
  <si>
    <t xml:space="preserve">Obklad steny sadrokartónom hr. konštrukcie 30 mm, doska štandardná 15 mmvr. nosná konštr. - R2 zvisla časť </t>
  </si>
  <si>
    <t>163606167</t>
  </si>
  <si>
    <t>" zvislá časť  R2</t>
  </si>
  <si>
    <t>0,35*4,2 " m.č.303</t>
  </si>
  <si>
    <t>0,35*4,2*2 "m.č.304</t>
  </si>
  <si>
    <t>0,35*2,35 "m.č310</t>
  </si>
  <si>
    <t>0,25*1,37 "m.č.319</t>
  </si>
  <si>
    <t>0,35*2*2,350 "m.č.335</t>
  </si>
  <si>
    <t>0,35*4,4*2 " m.č.402</t>
  </si>
  <si>
    <t>0,35*4,2*2 " m.č.408</t>
  </si>
  <si>
    <t>0,25*1,2*2 "m.č.430</t>
  </si>
  <si>
    <t>0,35*2,35*2 "m.č.458</t>
  </si>
  <si>
    <t>0,35*4,4*2 "m.č.502</t>
  </si>
  <si>
    <t>0,35*4,2*2 "m.č.508</t>
  </si>
  <si>
    <t>0,25*1,2*2 "  m.č.529</t>
  </si>
  <si>
    <t>0,35*2,35*2 "m.č.504</t>
  </si>
  <si>
    <t>Medzisúčet  6NP  detto ako 5NP</t>
  </si>
  <si>
    <t>763138202.S</t>
  </si>
  <si>
    <t>Podhľad SDK montovaný jednourovn. oceľovej podkonštrukcií CD+UD, doska impregnovaná H2 12.5 mm - R3 /kupelne</t>
  </si>
  <si>
    <t>-242725835</t>
  </si>
  <si>
    <t>" R3       pod existujúci železobetónový strop / kúpeľne /</t>
  </si>
  <si>
    <t xml:space="preserve">"  SDK  stropné dosky do vlhkého prostredia hr.12,5mm </t>
  </si>
  <si>
    <t>"  zavesený  pod železobetónový strop</t>
  </si>
  <si>
    <t>"  kovová nosná konštrukcia pod želbet stropom na závesy</t>
  </si>
  <si>
    <t>3,34 "m.č.412</t>
  </si>
  <si>
    <t>3,34 "m.č.416</t>
  </si>
  <si>
    <t>3,14 "m.č.420</t>
  </si>
  <si>
    <t>2,90 "m.č.424</t>
  </si>
  <si>
    <t>3,33 "m.č.428</t>
  </si>
  <si>
    <t>(0,25+0,3)*(3,1+1,3+1,3)  "m.č.432,433</t>
  </si>
  <si>
    <t>3,25 "m.č.441</t>
  </si>
  <si>
    <t>3,16 "m.č.445</t>
  </si>
  <si>
    <t>3,16 "m.č.449</t>
  </si>
  <si>
    <t>2,82 " m.č.453</t>
  </si>
  <si>
    <t>3,16 " m.č.457</t>
  </si>
  <si>
    <t xml:space="preserve">Medzisúčet  4NP </t>
  </si>
  <si>
    <t>" R3</t>
  </si>
  <si>
    <t>2,98 "m.č.507</t>
  </si>
  <si>
    <t>3,34 "m.č.512</t>
  </si>
  <si>
    <t>3,34 "m.č.516</t>
  </si>
  <si>
    <t>3,14 " m.č.520</t>
  </si>
  <si>
    <t>2,9 " m.č.524</t>
  </si>
  <si>
    <t>3,33 " m.č.528</t>
  </si>
  <si>
    <t>(0,25+0,3)*(3,1+1,3+1,3)  "m.č.532,533</t>
  </si>
  <si>
    <t>3,25 "m.č.541</t>
  </si>
  <si>
    <t>3,16 "m.č.545</t>
  </si>
  <si>
    <t>3,16 "m.č.549</t>
  </si>
  <si>
    <t>2,82 " m.č.553</t>
  </si>
  <si>
    <t>3,16 " m.č.557</t>
  </si>
  <si>
    <t>3,17 " m.č.561</t>
  </si>
  <si>
    <t>2,9 "m.č.565</t>
  </si>
  <si>
    <t>2,9 " m.č.569</t>
  </si>
  <si>
    <t>3,04 " m.č.572</t>
  </si>
  <si>
    <t>3,16   "m.č.576</t>
  </si>
  <si>
    <t xml:space="preserve">(0,35+0,5)*40,4  " v osi B  </t>
  </si>
  <si>
    <t xml:space="preserve">Medzisúčet  5NP </t>
  </si>
  <si>
    <t>2,98 "m.č.607</t>
  </si>
  <si>
    <t>3,34 "m.č.612</t>
  </si>
  <si>
    <t>3,34 "m.č.616</t>
  </si>
  <si>
    <t>3,14 " m.č.620</t>
  </si>
  <si>
    <t>2,9 " m.č.624</t>
  </si>
  <si>
    <t>3,33 " m.č.628</t>
  </si>
  <si>
    <t>(0,25+0,3)*(3,1+1,3+1,3)  "m.č.632,633</t>
  </si>
  <si>
    <t>3,25 "m.č.641</t>
  </si>
  <si>
    <t>3,16 "m.č.645</t>
  </si>
  <si>
    <t>3,16 "m.č.649</t>
  </si>
  <si>
    <t>2,82 " m.č.653</t>
  </si>
  <si>
    <t>3,16 " m.č.657</t>
  </si>
  <si>
    <t>3,17 " m.č.661</t>
  </si>
  <si>
    <t>2,9 "m.č.665</t>
  </si>
  <si>
    <t>2,9 " m.č.669</t>
  </si>
  <si>
    <t>3,04 " m.č.672</t>
  </si>
  <si>
    <t>3,16   "m.č.676</t>
  </si>
  <si>
    <t xml:space="preserve">Medzisúčet   6NP </t>
  </si>
  <si>
    <t>763138210.S</t>
  </si>
  <si>
    <t>Podhľad SDK závesný na jednoúrovňovej oceľovej podkonštrukcií CD+UD, doska štandardná A 12.5 mm - R4</t>
  </si>
  <si>
    <t>806913013</t>
  </si>
  <si>
    <t>" R4</t>
  </si>
  <si>
    <t>"   pod existujúci železobetónový strop / predsiene,učebne,kancelárie /</t>
  </si>
  <si>
    <t xml:space="preserve">"    SDK  stropné dosky  hr.12,5mm </t>
  </si>
  <si>
    <t>"   zavesený  pod železobetónový strop</t>
  </si>
  <si>
    <t>"    kovová nosná konštrukcia pod želbet stropom na závesy</t>
  </si>
  <si>
    <t>0,6*5+0,35*6 "m.č.315</t>
  </si>
  <si>
    <t>2,6*0,5+0,35*2,6 " m.č.318</t>
  </si>
  <si>
    <t>6,23 "m.č.320 WC ženy</t>
  </si>
  <si>
    <t xml:space="preserve"> 4,29 "   m.č.322 umyv.</t>
  </si>
  <si>
    <t>8,76 " m.č.323  WCmuži</t>
  </si>
  <si>
    <t>4,5*2,875 "m.č.324  kuch.</t>
  </si>
  <si>
    <t>6,55*6 "m.č 325</t>
  </si>
  <si>
    <t>1,8*2,62 "m.č.326</t>
  </si>
  <si>
    <t>5,776*0,25+0,25*5,775 "m.č.327</t>
  </si>
  <si>
    <t>(1+0,35)*7,5"m.č.331</t>
  </si>
  <si>
    <t>0,35*7,7*2+1*7,7 " m.č.331</t>
  </si>
  <si>
    <t>0,35*7,7*2+0,5*7,7 "m.č.332</t>
  </si>
  <si>
    <t>(0,35+1)*6 "m.č.333</t>
  </si>
  <si>
    <t>Medzisúčet  v.č.A08 3NP</t>
  </si>
  <si>
    <t>( 0,8+0,35)*15,5  "m.č.404,0405</t>
  </si>
  <si>
    <t>( 0,8+0,35)*15,5  "m.č.406, 407</t>
  </si>
  <si>
    <t>7,64 "m.č.409</t>
  </si>
  <si>
    <t>8,55 "m.č.413</t>
  </si>
  <si>
    <t>7,21 "m.č.417</t>
  </si>
  <si>
    <t>7,81 "m.č.421</t>
  </si>
  <si>
    <t>6,8 "m.č.425</t>
  </si>
  <si>
    <t>1,91 "m.č.430</t>
  </si>
  <si>
    <t>4,52 " m.č.431</t>
  </si>
  <si>
    <t>4,34 "m.č.434</t>
  </si>
  <si>
    <t>4,48 " m.č.435</t>
  </si>
  <si>
    <t>8,55 "m.č.438</t>
  </si>
  <si>
    <t>3,16 "m.č.442</t>
  </si>
  <si>
    <t>7,8 "m.č.446</t>
  </si>
  <si>
    <t>8,43  "m.č.450</t>
  </si>
  <si>
    <t>7,80 "m.č.454</t>
  </si>
  <si>
    <t>Medzisúčet  v.č. A09  4NP</t>
  </si>
  <si>
    <t xml:space="preserve"> " R4</t>
  </si>
  <si>
    <t>2,88  " m.č.505</t>
  </si>
  <si>
    <t>7,64 " m.č.509</t>
  </si>
  <si>
    <t>8,55 " m.č.513</t>
  </si>
  <si>
    <t>7,21 " m.č.517</t>
  </si>
  <si>
    <t>7,81 "  m.č.521</t>
  </si>
  <si>
    <t>6,8  "  m.č.525</t>
  </si>
  <si>
    <t>1,91 "m.č.530</t>
  </si>
  <si>
    <t>4,52 "m.č.531</t>
  </si>
  <si>
    <t>4,34 " m.č.534</t>
  </si>
  <si>
    <t>4,48 "m.č.535</t>
  </si>
  <si>
    <t>8,55 " m.č.538</t>
  </si>
  <si>
    <t>3,16   "m.č.542</t>
  </si>
  <si>
    <t>7,8 "m.č.546</t>
  </si>
  <si>
    <t>8,43   "m.č.550</t>
  </si>
  <si>
    <t>7,8   "m.č.554</t>
  </si>
  <si>
    <t>7,7 " m.č.558</t>
  </si>
  <si>
    <t>8,87 "m.č.562</t>
  </si>
  <si>
    <t>8,87  "m.č.566</t>
  </si>
  <si>
    <t>3,04 "  m.č.570</t>
  </si>
  <si>
    <t>7,57 "m.č.573</t>
  </si>
  <si>
    <t>Medzisúčet  6NP v.č.A10</t>
  </si>
  <si>
    <t>763170073.S</t>
  </si>
  <si>
    <t>Revízne dvierka 600x600 mm protipožiarne EL90 pre SDK stropy</t>
  </si>
  <si>
    <t>1479921274</t>
  </si>
  <si>
    <t>1 " m.č.303</t>
  </si>
  <si>
    <t>1 "m.č.304</t>
  </si>
  <si>
    <t>1  "  m.č.310</t>
  </si>
  <si>
    <t>1 "m.č.319</t>
  </si>
  <si>
    <t>1 "m.č.335</t>
  </si>
  <si>
    <t>7631151SDK1a</t>
  </si>
  <si>
    <t>SDK1a Priečka SDK hr. 100 mm, 1x akustická doska hr.12,5mm+ TI  hr.75mm + impregnovaná do vlhk. prostredia hr.12,5mm - SDK1a (3NP, 4NP,5NP,6NP)</t>
  </si>
  <si>
    <t>-902277184</t>
  </si>
  <si>
    <t xml:space="preserve">" nové sdk priečky  hr. 100mm </t>
  </si>
  <si>
    <t xml:space="preserve">" vr. nosných konštr. pre osadenie zárubní /neodpočitavam otvor </t>
  </si>
  <si>
    <t xml:space="preserve">" SDK1  </t>
  </si>
  <si>
    <t xml:space="preserve">2,95*3,58 "m.č.319/320   wc, </t>
  </si>
  <si>
    <t>2,95*3,3  "m.č.323/322  wc</t>
  </si>
  <si>
    <t>Medzisúčet 3NP  v.č.A08</t>
  </si>
  <si>
    <t>2,95*(3,1+2,7+1,17)  "m.č.432/431,430</t>
  </si>
  <si>
    <t>2,95*(3,75+4+2,45) "m.č.435,434/429</t>
  </si>
  <si>
    <t>Medzisúčet 4NP  v.č.A09</t>
  </si>
  <si>
    <t>2,95*(3,1+2,7+1,17)  "m.č.532/531,530</t>
  </si>
  <si>
    <t>2,95*(3,75+4+2,45) "m.č.535,534/529</t>
  </si>
  <si>
    <t>Medzisúčet 5NP  v.č.A10</t>
  </si>
  <si>
    <t>2,95*(3,1+2,7+1,17)  "m.č.632/631,630</t>
  </si>
  <si>
    <t>2,95*(3,75+4+2,45) "m.č.635,634/629</t>
  </si>
  <si>
    <t>Medzisúčet 6NP  v.č.A10</t>
  </si>
  <si>
    <t>7631151SDK1</t>
  </si>
  <si>
    <t>SDK1 Priečka SDK hr. 125 mm, 1x akustická doska hr.12,5mm+ TI  hr.100mm + impregnovaná do vlhk. prostredia hr.12,5mm - SDK1  (3NP,4NP,5NP,6NP)</t>
  </si>
  <si>
    <t>-994538407</t>
  </si>
  <si>
    <t>" nové sdk priečky  hr.125mm bunky  izby</t>
  </si>
  <si>
    <t>"SDK1</t>
  </si>
  <si>
    <t>"3NP</t>
  </si>
  <si>
    <t>2,95*2,875  "m.č.321/324</t>
  </si>
  <si>
    <t>2,95*(6+1,7+4,7+1,7)  "m.č.332/331,330</t>
  </si>
  <si>
    <t>Medzisúčet  3NP  v.č.A08</t>
  </si>
  <si>
    <t>2,95*(5,575+6) " m.č.410,411/409  bunky</t>
  </si>
  <si>
    <t>2,95*(5,575+6,4) "m.č.415414/413</t>
  </si>
  <si>
    <t>2,95*(5,575+6)  "m.č.418,419/417</t>
  </si>
  <si>
    <t>2,95*(5,575+6)  "m.č.422,423/421</t>
  </si>
  <si>
    <t>2,95*(5,575+0,3+5,5) "m.č.426,427/425</t>
  </si>
  <si>
    <t>2,95*1,8 "m.č.437</t>
  </si>
  <si>
    <t>2,95*(6) "m.č.439,440/438</t>
  </si>
  <si>
    <t>2,95*(5,575+0,3+5,5) "m.č.444,443/442</t>
  </si>
  <si>
    <t>2,95*(5,575+6) "m.č.447,448/446</t>
  </si>
  <si>
    <t>2,95*(5,575+6,4)"    m.č.451,452/450</t>
  </si>
  <si>
    <t>2,95*(5,575+6)   "m.č.455,456/454</t>
  </si>
  <si>
    <t>Medzisúčet  v.č.4NP  v.č.A09</t>
  </si>
  <si>
    <t>" B</t>
  </si>
  <si>
    <t>2,95*(5,575+6) " m.č.510,511/509  bunky</t>
  </si>
  <si>
    <t>2,95*(5,575+6,4) "m.č.515,514/513</t>
  </si>
  <si>
    <t>2,95*(5,575+6)  "m.č.518,519/517</t>
  </si>
  <si>
    <t>2,95*(5,575+6)  "m.č.522,523/521</t>
  </si>
  <si>
    <t>2,95*(5,575+0,3+5,5) "m.č.526,527/525</t>
  </si>
  <si>
    <t>2,95*1,8 "m.č.537</t>
  </si>
  <si>
    <t>2,95*(6) "m.č.539,540/538</t>
  </si>
  <si>
    <t>2,95*(5,575+0,3+5,5) "m.č.544,543/542</t>
  </si>
  <si>
    <t>2,95*(5,575+6) "m.č.547,548/546</t>
  </si>
  <si>
    <t>2,95*(5,575+6,4)"    m.č.551,552/550</t>
  </si>
  <si>
    <t>2,95*(5,575+6)   "m.č.555,556/554</t>
  </si>
  <si>
    <t>" A</t>
  </si>
  <si>
    <t>2,95*(2,975+0,125+3,1+5,575)  "m.č.558/559,560</t>
  </si>
  <si>
    <t>2,95*(3,15) "  m.č.506/505</t>
  </si>
  <si>
    <t>2,95*(3,125+0,125+3,125+5,575) "M.č.562/563,564</t>
  </si>
  <si>
    <t>2,95*(5,375+3,125+0,125+3,125) "M.č.566/567,568</t>
  </si>
  <si>
    <t>2,95*(5,375+3,1+0,125+3) "M.č.573/575,574</t>
  </si>
  <si>
    <t>Medzisúčet  v.č.5NP  v.č.A10</t>
  </si>
  <si>
    <t>2,95*(5,575+6) " m.č.610,611/609  bunky</t>
  </si>
  <si>
    <t>2,95*(5,375+3,1+0,125+3) "M.č.673/675,674</t>
  </si>
  <si>
    <t>Medzisúčet  v.č.6NP  v.č.A10  (DETTO AKO 5np)</t>
  </si>
  <si>
    <t>763115122.S</t>
  </si>
  <si>
    <t>SDK2 Priečka SDK hr. 100 mm, kca CW+UW 75,+2x 12,5 mm oplašt.cementovými doskami  -   SDK2  KUPELNE sprcha  4NP,5NP,6NP</t>
  </si>
  <si>
    <t>-1143186710</t>
  </si>
  <si>
    <t>"SDK2</t>
  </si>
  <si>
    <t>" lahká priečka ,CW 75+2x12,5mm =100mm</t>
  </si>
  <si>
    <t xml:space="preserve">" opláštená cementovými doskami  s najvyššou odolnosťou  </t>
  </si>
  <si>
    <t xml:space="preserve">" proti vlhkosti  do mokrého prostredia - sprchy </t>
  </si>
  <si>
    <t>" kupelne bunky</t>
  </si>
  <si>
    <t xml:space="preserve">"    4NP </t>
  </si>
  <si>
    <t>2,95*(2+1) "m.č.412</t>
  </si>
  <si>
    <t>2,95*(2+1) "m.č.416</t>
  </si>
  <si>
    <t>2,95*(2+1) "m.č.420</t>
  </si>
  <si>
    <t>2,95*(2+1) "m.č.424</t>
  </si>
  <si>
    <t>2,95*(2+1) "m.č.428</t>
  </si>
  <si>
    <t>2,95*(2+1) "m.č.441</t>
  </si>
  <si>
    <t>2,95*(2+1) "m.č.445</t>
  </si>
  <si>
    <t>2,95*(2+1) "m.č.449</t>
  </si>
  <si>
    <t>2,95*(2+1) "m.č.453</t>
  </si>
  <si>
    <t>2,95*(2+1) "m.č.457</t>
  </si>
  <si>
    <t>Medzisúčet 4NP</t>
  </si>
  <si>
    <t xml:space="preserve">  " 5NP</t>
  </si>
  <si>
    <t>2,95*(2+1) "m.č.512</t>
  </si>
  <si>
    <t>2,95*(2+1) "m.č.516</t>
  </si>
  <si>
    <t>2,95*(2+1) "m.č.520</t>
  </si>
  <si>
    <t>2,95*(2+1) "m.č.524</t>
  </si>
  <si>
    <t>2,95*(2+1) "m.č.528</t>
  </si>
  <si>
    <t>2,95*(2+1) "m.č.541</t>
  </si>
  <si>
    <t>2,95*(2+1) "m.č.545</t>
  </si>
  <si>
    <t>2,95*(2+1) "m.č.549ť</t>
  </si>
  <si>
    <t>2,95*(2+1) "m.č.553</t>
  </si>
  <si>
    <t>2,95*(2+1) "m.č.557</t>
  </si>
  <si>
    <t>2,95*(2+1)  "m.č.561</t>
  </si>
  <si>
    <t>2,95*(2+1)  "m.č.507</t>
  </si>
  <si>
    <t>2,95*(2+1)  "m.č.565</t>
  </si>
  <si>
    <t>2,95*(2+1)  "m.č.569</t>
  </si>
  <si>
    <t>2,95*(2+1)  "m.č.572</t>
  </si>
  <si>
    <t>2,95*(2+1)  "m.č.576</t>
  </si>
  <si>
    <t>Medzisúčet 5NP</t>
  </si>
  <si>
    <t xml:space="preserve">  " 6NP  detto ako 5NP</t>
  </si>
  <si>
    <t>7631154R1</t>
  </si>
  <si>
    <t>SDK3 Pož.odolnosť EI 30 - Priečka SDK hr.100 mm,2x opláštená doskou protipožiarnou impregnovanou DFH2 12,5 mm, TI 60 mm- SDK3  (4NP,5NP,6NP)</t>
  </si>
  <si>
    <t>-1756645936</t>
  </si>
  <si>
    <t>" SDK 3  (ZT5)</t>
  </si>
  <si>
    <t>" ľahká  SDK prieča , CW 50+2x12,5mm=100MM +TI60mm</t>
  </si>
  <si>
    <t>" EI 30  hr.12,5mm</t>
  </si>
  <si>
    <t>" zo strany kupelne  použiť impr. do vlhkého prostredia  12,5mm</t>
  </si>
  <si>
    <t>2,95*(0,5+1)  "M.č.412</t>
  </si>
  <si>
    <t>2,95*(0,5+1)  "M.č.416</t>
  </si>
  <si>
    <t>2,95*(0,5+1)  "M.č.420</t>
  </si>
  <si>
    <t>2,95*(0,5+1)  "M.č.424</t>
  </si>
  <si>
    <t>2,95*(0,5+1)  "M.č.428</t>
  </si>
  <si>
    <t>2,95*(4+1,2)  "m.č.429</t>
  </si>
  <si>
    <t>2,95*(0,5+1)  "M.č.434</t>
  </si>
  <si>
    <t>2,95*(0,5+1)  "M.č.441</t>
  </si>
  <si>
    <t>2,95*(0,5+1)  "M.č.445</t>
  </si>
  <si>
    <t>2,95*(0,5+1)  "M.č.449</t>
  </si>
  <si>
    <t>2,95*(0,5+1)  "M.č.453</t>
  </si>
  <si>
    <t>2,95*(0,5+1)  "M.č.454</t>
  </si>
  <si>
    <t xml:space="preserve">Medzisúčet 4np </t>
  </si>
  <si>
    <t>2,95*(0,5+1+0,5) "m.č.512</t>
  </si>
  <si>
    <t>2,95*(0,5+1) "m.č.516</t>
  </si>
  <si>
    <t>2,95*(0,5+1) "m.č.520</t>
  </si>
  <si>
    <t>2,95*(0,5+1+0,5)   "m.č.524</t>
  </si>
  <si>
    <t>2,95*(0,5+1) "  m.č.528</t>
  </si>
  <si>
    <t>2,95*7,7  "m.č.527/532</t>
  </si>
  <si>
    <t>2,95*(0,6+1,1)  "m.č.541</t>
  </si>
  <si>
    <t>2,95*(0,5+1+0,5)  " m.č.545</t>
  </si>
  <si>
    <t>2,95*(0,5+1+0,5)  " m.č.549</t>
  </si>
  <si>
    <t>2,95*(0,5+1,2) "   m.č.553</t>
  </si>
  <si>
    <t>2,95*(0,5+1+0,5)   " 557</t>
  </si>
  <si>
    <t>2,95*(0,5+1,2+0,5) "m.č.565</t>
  </si>
  <si>
    <t>2,95*(0,5+1,2+0,5) "m.č.507</t>
  </si>
  <si>
    <t>2,95*(0,5+1,2+0,5) "m.č.561</t>
  </si>
  <si>
    <t>2,95*(0,5+1,2+0,5) "m.č.569</t>
  </si>
  <si>
    <t>2,95*(0,5+1,2+0,5) "m.č.572</t>
  </si>
  <si>
    <t>2,95*(0,5+1,2+0,5) "m.č.576</t>
  </si>
  <si>
    <t>2,95*(0,4+2+0,4+0,4) "m.č.573</t>
  </si>
  <si>
    <t>2,95*(5,775+0,8+2)  "  m.č.571/575</t>
  </si>
  <si>
    <t>2,95*(0,5+1+0,5) "m.č.612</t>
  </si>
  <si>
    <t>2,95*(0,5+1) "m.č.616</t>
  </si>
  <si>
    <t>2,95*(0,5+1) "m.č.620</t>
  </si>
  <si>
    <t>2,95*(0,5+1+0,5)   "m.č.624</t>
  </si>
  <si>
    <t>2,95*(0,5+1) "  m.č.628</t>
  </si>
  <si>
    <t>2,95*7,7  "m.č.627/632</t>
  </si>
  <si>
    <t>2,95*(0,6+1,1)  "m.č.641</t>
  </si>
  <si>
    <t>2,95*(0,5+1+0,5)  " m.č.645</t>
  </si>
  <si>
    <t>2,95*(0,5+1+0,5)  " m.č.649</t>
  </si>
  <si>
    <t>2,95*(0,5+1,2) "   m.č.653</t>
  </si>
  <si>
    <t>2,95*(0,5+1+0,5)   " 5657</t>
  </si>
  <si>
    <t>2,95*(0,5+1,2+0,5) "m.č.665</t>
  </si>
  <si>
    <t>2,95*(0,5+1,2+0,5) "m.č.607</t>
  </si>
  <si>
    <t>2,95*(0,5+1,2+0,5) "m.č.661</t>
  </si>
  <si>
    <t>2,95*(0,5+1,2+0,5) "m.č.669</t>
  </si>
  <si>
    <t>2,95*(0,5+1,2+0,5) "m.č.672</t>
  </si>
  <si>
    <t>2,95*(0,5+1,2+0,5) "m.č.676</t>
  </si>
  <si>
    <t>2,95*(0,4+2+0,4+0,4) "m.č.673</t>
  </si>
  <si>
    <t>2,95*(5,775+0,8+2)  "  m.č.671/675</t>
  </si>
  <si>
    <t>Medzisúčet  6NP</t>
  </si>
  <si>
    <t>763120011.S</t>
  </si>
  <si>
    <t>SDK3a Sadrokartónová inštalačná predstena pre sanitárne zariadenia, kca CD+UD, dvojito opláštená doskou impregnovanou H2 2x12,5 mm /pozor Pož.odolnosť 30 min !!!!! - SDK3a    inšt.predstena WC   (3NP,4NP, 5NP,6NP)</t>
  </si>
  <si>
    <t>1101218845</t>
  </si>
  <si>
    <t>" inšt. predsteny  wc a u</t>
  </si>
  <si>
    <t>2*(1+1)  "m.č.323</t>
  </si>
  <si>
    <t>2*1,3 " m.č.322</t>
  </si>
  <si>
    <t>2*1,8 "m.č.320</t>
  </si>
  <si>
    <t>2*2 " m.č.325</t>
  </si>
  <si>
    <t>1,2*0,9 " M.č.412</t>
  </si>
  <si>
    <t>1,2*0,9 " M.č.416</t>
  </si>
  <si>
    <t>1,2*0,9 " M.č.420</t>
  </si>
  <si>
    <t>1,2*0,9 " M.č.424</t>
  </si>
  <si>
    <t>1,2*0,9 " M.č.428</t>
  </si>
  <si>
    <t>1,2*1,174 "M.č.430</t>
  </si>
  <si>
    <t>1,2*1,5"M.č.434</t>
  </si>
  <si>
    <t>1,2*1,83 "Mč 435</t>
  </si>
  <si>
    <t>1,2*3,3 "M.č.433</t>
  </si>
  <si>
    <t>1,2*0,9 "M.šč.441</t>
  </si>
  <si>
    <t>1,2*0,9 "M.šč.445</t>
  </si>
  <si>
    <t>1,2*0,9 "M.šč.449</t>
  </si>
  <si>
    <t>1,2*0,9 "M.šč.453</t>
  </si>
  <si>
    <t>1,2*0,9 "M.šč.457</t>
  </si>
  <si>
    <t>Medzisúčet  4np</t>
  </si>
  <si>
    <t>1,2*0,9 " M.č.512</t>
  </si>
  <si>
    <t>1,2*0,9 " M.č.516</t>
  </si>
  <si>
    <t>1,2*0,9 " M.č.520</t>
  </si>
  <si>
    <t>1,2*0,9 " M.č.524</t>
  </si>
  <si>
    <t>1,2*0,9 " M.č.528</t>
  </si>
  <si>
    <t>1,2*1,174 "M.č.530</t>
  </si>
  <si>
    <t>1,2*1,5"M.č.534</t>
  </si>
  <si>
    <t>1,2*1,83 "Mč 535</t>
  </si>
  <si>
    <t>1,2*3,3 "M.č.533</t>
  </si>
  <si>
    <t>1,2*0,9 "M.č.541</t>
  </si>
  <si>
    <t>1,2*0,9 "M.č.545</t>
  </si>
  <si>
    <t>1,2*0,9 "M.č.549</t>
  </si>
  <si>
    <t>1,2*0,9 "M.č.553</t>
  </si>
  <si>
    <t>1,2*0,9 "M.č.557</t>
  </si>
  <si>
    <t>1,2*0,9 "M.č.561</t>
  </si>
  <si>
    <t>1,2*0,9 "M.č.565</t>
  </si>
  <si>
    <t>1,2*0,9 "M.č.569</t>
  </si>
  <si>
    <t>1,2*0,9 "M.č.572</t>
  </si>
  <si>
    <t>1,2*0,9 "M.č.576</t>
  </si>
  <si>
    <t xml:space="preserve">Medzisúčet  5np  v.č.A10  </t>
  </si>
  <si>
    <t>Medzisúčet  6np  v.č.A10  detto ako 5NP</t>
  </si>
  <si>
    <t>7631687R1</t>
  </si>
  <si>
    <t>SDK 4 obklady  vr. nosnej konštr. zakrytie rozvodov UK pod stropom 300/200  - SDK4  (3NP,4NP,5NP)</t>
  </si>
  <si>
    <t>992346737</t>
  </si>
  <si>
    <t>" SDK4</t>
  </si>
  <si>
    <t xml:space="preserve">"  ľahká SDK priečka podhlad obklad  zakrytie UK rozvodov </t>
  </si>
  <si>
    <t>18  " 3nP</t>
  </si>
  <si>
    <t xml:space="preserve">20,8 "4np </t>
  </si>
  <si>
    <t>10,55  " 5np</t>
  </si>
  <si>
    <t>763126SDK5</t>
  </si>
  <si>
    <t>SDK5 Predsadená SDK stena hr. 75 mm, na oceľovej konštrukcií CD+UD,  opláštená doskou štandardnou A 1x12.5 mm, TI 50 mm - SDK5  (3NP, 4NP, 5NP, 6NP)</t>
  </si>
  <si>
    <t>-1147437439</t>
  </si>
  <si>
    <t>"SDK</t>
  </si>
  <si>
    <t xml:space="preserve">" lahká SDK   priečka  CW 100  1x12,5=75mm+TI50mm  </t>
  </si>
  <si>
    <t xml:space="preserve">" na zakrytie zvislých rozvodov   ZT opláštená sadrokartonovými doskami 12,5mm </t>
  </si>
  <si>
    <t>2,95*(0,6+0,5) "m.č.321</t>
  </si>
  <si>
    <t>2,95*(0,4+0,2)" m.č.320</t>
  </si>
  <si>
    <t>2,95*(0,5+0,4) "m.č.316</t>
  </si>
  <si>
    <t>2,95*(0,5+0,5)"m.č.334</t>
  </si>
  <si>
    <t xml:space="preserve">"4 NP </t>
  </si>
  <si>
    <t>2,95*(0,5+1,5+0,5)  " m.č.433</t>
  </si>
  <si>
    <t>2,95*(0,5+0,5)   "m.č.434</t>
  </si>
  <si>
    <t>2,95*(0,5+0,6) "m.č.431</t>
  </si>
  <si>
    <t>2,95*(0,4+0,8)  "m.č.437</t>
  </si>
  <si>
    <t>2,95*(0,5+0,5) "m.č.404</t>
  </si>
  <si>
    <t>2,95*(0,5+0,5+0,5+2)  "m.č.517</t>
  </si>
  <si>
    <t>2,95*(0,6+0,5) "m.č.531</t>
  </si>
  <si>
    <t>2,95*(0,5+0,5) " m.č.534</t>
  </si>
  <si>
    <t>2,95*(0,3+0,8)  "m.č.537</t>
  </si>
  <si>
    <t>2,95*(0,6+0,5) "m.č.550</t>
  </si>
  <si>
    <t>2,95*(0,5+0,5+0,5+2)  "m.č.617</t>
  </si>
  <si>
    <t>2,95*(0,6+0,5) "m.č.631</t>
  </si>
  <si>
    <t>2,95*(0,5+0,5) " m.č.634</t>
  </si>
  <si>
    <t>2,95*(0,3+0,8)  "m.č.637</t>
  </si>
  <si>
    <t>2,95*(0,6+0,5) "m.č.650</t>
  </si>
  <si>
    <t>Medzisúčet   6NP</t>
  </si>
  <si>
    <t>763190010.S</t>
  </si>
  <si>
    <t>Úprava spojov medzi SDK konštrukciou a murivom, betónovou konštrukciou prepáskovaním a pretmelením</t>
  </si>
  <si>
    <t>666406424</t>
  </si>
  <si>
    <t xml:space="preserve"> " 3Np</t>
  </si>
  <si>
    <t>" 4Np</t>
  </si>
  <si>
    <t>998763101.S</t>
  </si>
  <si>
    <t>1230376882</t>
  </si>
  <si>
    <t>698784080</t>
  </si>
  <si>
    <t>775</t>
  </si>
  <si>
    <t>Podlahy vlysové a parketové</t>
  </si>
  <si>
    <t>775413240.S</t>
  </si>
  <si>
    <t>Montáž prechodovej lišty samolepiacej - ozb. b  /dlažba- vinil</t>
  </si>
  <si>
    <t>1222234011</t>
  </si>
  <si>
    <t xml:space="preserve">0,6*42  </t>
  </si>
  <si>
    <t>Súčet  platí pre 3-6NP</t>
  </si>
  <si>
    <t>611990001300.S</t>
  </si>
  <si>
    <t>Lišta prechodová samolepiaca, šírka 38 mm</t>
  </si>
  <si>
    <t>799121892</t>
  </si>
  <si>
    <t>25,2*1,05</t>
  </si>
  <si>
    <t>0,54</t>
  </si>
  <si>
    <t>775413R</t>
  </si>
  <si>
    <t xml:space="preserve">Montáž  vyrovnávajúcej lišty prechodovej  12mm rozdielu v podlahe </t>
  </si>
  <si>
    <t>-810001802</t>
  </si>
  <si>
    <t>2,35*8 "  ozn. c</t>
  </si>
  <si>
    <t>61199000ozn.c</t>
  </si>
  <si>
    <t xml:space="preserve">Lišta prechodová 12mm </t>
  </si>
  <si>
    <t>591040759</t>
  </si>
  <si>
    <t>998775103.S</t>
  </si>
  <si>
    <t>Presun hmôt pre podlahy vlysové a parketové v objektoch výšky nad 12 do 24 m</t>
  </si>
  <si>
    <t>1577056729</t>
  </si>
  <si>
    <t>998775193.S</t>
  </si>
  <si>
    <t>Podlahy vlysové, prípl.za presun nad vymedz. najväčšiu dopr. vzdial. do 100 m</t>
  </si>
  <si>
    <t>17464941</t>
  </si>
  <si>
    <t>781445103.S</t>
  </si>
  <si>
    <t>Montáž obkladov vnútor. stien z obkladačiek kladených do tmelu veľ. 200x400 mm - U3 wc a umyvarky - 3NP</t>
  </si>
  <si>
    <t>-775319389</t>
  </si>
  <si>
    <t xml:space="preserve">" U3  wc a umyvárky </t>
  </si>
  <si>
    <t xml:space="preserve"> "  na existujúce železobetónové steny,siporex. a tehlové priečky  </t>
  </si>
  <si>
    <t>"OMIETKY U1,U2</t>
  </si>
  <si>
    <t>"penetračný náter</t>
  </si>
  <si>
    <t xml:space="preserve">"  vápennocementová omietka          10mm  </t>
  </si>
  <si>
    <t>"KER.OBKLAD</t>
  </si>
  <si>
    <t>"  lepiaci tmel  3mm</t>
  </si>
  <si>
    <t>"  keramický obklad 400/200 hr.7    v=2000mm,</t>
  </si>
  <si>
    <t>"  farba svetlo béžová v kombinácii s mozaikou 25x25 striedavo bledá a tmavšia béžová</t>
  </si>
  <si>
    <t xml:space="preserve">" vr. cementova skarovacia hmota </t>
  </si>
  <si>
    <t xml:space="preserve">"POZOR  </t>
  </si>
  <si>
    <t xml:space="preserve">"   v mieste styku dvoch rôznych podkladov sklotextilná mriežka šírky 300 mm  </t>
  </si>
  <si>
    <t>" na novom murive sklotextilná mriežka celoplošne</t>
  </si>
  <si>
    <t>2*(3,45+1,83+1,83) "m.č.320</t>
  </si>
  <si>
    <t>2*(1,3+2,275+1,3) "m.č.321</t>
  </si>
  <si>
    <t>2*(1,3+2,7+1,3) "m.č.322</t>
  </si>
  <si>
    <t>2*(2,725+3,3+2,725) "m.č.323</t>
  </si>
  <si>
    <t>1*2 " za kuch.linkou</t>
  </si>
  <si>
    <t>597640001510</t>
  </si>
  <si>
    <t>Obkládačky keramické  lxvxhr 398x198x7 mm, farba bežová +mozaika (podla výb. arch.)</t>
  </si>
  <si>
    <t>1982846880</t>
  </si>
  <si>
    <t>54,07*1,05 'Prepočítané koeficientom množstva</t>
  </si>
  <si>
    <t>781445122.S</t>
  </si>
  <si>
    <t>Montáž obkladov vnútor. stien z obklad. kladených do tmelu v obmed. priestore veľ. 200x400 mm- U4 kupelne 4NP /murivo</t>
  </si>
  <si>
    <t>-527666568</t>
  </si>
  <si>
    <t xml:space="preserve">" U4  kupelne </t>
  </si>
  <si>
    <t xml:space="preserve">"  lepiaci tmel 3mm vodeodolný </t>
  </si>
  <si>
    <t>"   keramický obklad 400/200 /7 v=2000mm,</t>
  </si>
  <si>
    <t>" farba svetlo béžová v kombinácii s mozaikou 25x25 striedavo bledá a tmavšia béžová</t>
  </si>
  <si>
    <t xml:space="preserve">"   cementova skarovacia hmota vodeodolná </t>
  </si>
  <si>
    <t>2*1,6  "m.č.412</t>
  </si>
  <si>
    <t>2*1,5 "mč. 416</t>
  </si>
  <si>
    <t>2*1,6 "m.č.420</t>
  </si>
  <si>
    <t>2*1,6  "m.č.424</t>
  </si>
  <si>
    <t>2*1,6 "m.č.428</t>
  </si>
  <si>
    <t>2*1,6  "m.č.441</t>
  </si>
  <si>
    <t>2*1,6  "m.č.445</t>
  </si>
  <si>
    <t>2*1,6  "m.č.449</t>
  </si>
  <si>
    <t>2*1,6  "m.č.453</t>
  </si>
  <si>
    <t>2*1,6  "m.č.457</t>
  </si>
  <si>
    <t>2*1,6  "m.č.512</t>
  </si>
  <si>
    <t>2*1,5 "mč. 516</t>
  </si>
  <si>
    <t>2*1,6 "m.č.520</t>
  </si>
  <si>
    <t>2*1,6  "m.č.524</t>
  </si>
  <si>
    <t>2*1,6 "m.č.528</t>
  </si>
  <si>
    <t>2*1,6  "m.č.541</t>
  </si>
  <si>
    <t>2*1,6  "m.č.545</t>
  </si>
  <si>
    <t>2*1,6  "m.č.549</t>
  </si>
  <si>
    <t>2*1,6  "m.č.553</t>
  </si>
  <si>
    <t>2*1,6  "m.č.557</t>
  </si>
  <si>
    <t>2*1,6  "m.č.561</t>
  </si>
  <si>
    <t>2*1,6  "m.č.507</t>
  </si>
  <si>
    <t>2*1,6  "m.č.565</t>
  </si>
  <si>
    <t>2*1,6  "m.č.569</t>
  </si>
  <si>
    <t>2*1,6  "m.č.572</t>
  </si>
  <si>
    <t>2*1,6  "m.č.576</t>
  </si>
  <si>
    <t>597640001519</t>
  </si>
  <si>
    <t>Obkládačky keramické , lxvxhr 398x198x7 mm, farba bledšia a tmavšia bežová  komb. s mazaikou</t>
  </si>
  <si>
    <t>1186908465</t>
  </si>
  <si>
    <t>U4KO4npkupel*1,05</t>
  </si>
  <si>
    <t>U4KO5npkupel*1,05</t>
  </si>
  <si>
    <t>U4KO6NPkupel*1,05</t>
  </si>
  <si>
    <t>0,61</t>
  </si>
  <si>
    <t>781445122.Sxx</t>
  </si>
  <si>
    <t xml:space="preserve">Montáž obkladov vnútor. stien z obklad. kladených do tmelu v obmedz. priestore veľ. 200x400mm- U6 sprchy 4NP, 5NP , 6NP  /sdk </t>
  </si>
  <si>
    <t>194311852</t>
  </si>
  <si>
    <t xml:space="preserve">"  U6      podklad  sdk + p;v.murivo -kúpelne  SPRCHOVY KUT </t>
  </si>
  <si>
    <t xml:space="preserve"> "  penetračný náter</t>
  </si>
  <si>
    <t xml:space="preserve"> "  Hydroizolačný náter    </t>
  </si>
  <si>
    <t xml:space="preserve">"KER.OBKLAD  sprchy </t>
  </si>
  <si>
    <t>"  Flexibilné cem.lepidlo  vodeodolné   2mm</t>
  </si>
  <si>
    <t xml:space="preserve">   "  keramický obklad 400/200 /7mm  v=2750mm/pos dk podhlad </t>
  </si>
  <si>
    <t xml:space="preserve">    "    vr. cementova skarovacia hmota vodeodolna</t>
  </si>
  <si>
    <t>2,75*(0,9+0,8+0,9) "m.č.512</t>
  </si>
  <si>
    <t>2,75*(0,9+0,8+0,9) "m.č.516</t>
  </si>
  <si>
    <t>2,75*(0,9+0,8+0,9) "m.č.520</t>
  </si>
  <si>
    <t>2,75*(0,9+0,8+0,9) "m.č.524</t>
  </si>
  <si>
    <t>2,75*(0,9+0,8+0,9) "m.č.528</t>
  </si>
  <si>
    <t>2,75*(0,9+0,8+0,9) "m.č.541</t>
  </si>
  <si>
    <t>2,75*(0,9+0,8+0,9) "m.č.545</t>
  </si>
  <si>
    <t>2,75*(0,9+0,8+0,9) "m.č.549</t>
  </si>
  <si>
    <t>2,75*(0,9+0,8+0,9) "m.č.553</t>
  </si>
  <si>
    <t>2,75*(0,9+0,8+0,9) "m.č.557</t>
  </si>
  <si>
    <t>2,75*(0,9+0,8+0,9) "m.č.561</t>
  </si>
  <si>
    <t>2,75*(0,9+0,8+0,9) "m.č.507</t>
  </si>
  <si>
    <t>2,75*(0,9+0,8+0,9) "m.č.565</t>
  </si>
  <si>
    <t>2,75*(0,9+0,8+0,9) "m.č.569</t>
  </si>
  <si>
    <t>2,75*(0,9+0,8+0,9) "m.č.572</t>
  </si>
  <si>
    <t>2,75*(0,9+0,8+0,9) "m.č.576</t>
  </si>
  <si>
    <t>1570772881</t>
  </si>
  <si>
    <t>U6KOsprchy4NP*1,05</t>
  </si>
  <si>
    <t>u6KOsprchy5NP*1,05</t>
  </si>
  <si>
    <t>U6KOsprchy6NP*1,05</t>
  </si>
  <si>
    <t>0,685</t>
  </si>
  <si>
    <t>781445122.Sx</t>
  </si>
  <si>
    <t xml:space="preserve">Montáž obkladov vnútor. stien z obklad. kladených do tmelu v obmedz. priestore veľ. 200x400mm- U8 kupelne 4NP, 5NP, 6NP /sdk </t>
  </si>
  <si>
    <t>2102770698</t>
  </si>
  <si>
    <t>"  U8      podklad  sadrokartónové priečky-kúpelne</t>
  </si>
  <si>
    <t xml:space="preserve"> "  Hydroizolačný náter    na celú výšku</t>
  </si>
  <si>
    <t xml:space="preserve">"KER.OBKLAD  kupelne /nie sprchy </t>
  </si>
  <si>
    <t>"  Flexibilné cem.lepidlo  2mm</t>
  </si>
  <si>
    <t xml:space="preserve">   "  keramický obklad 400/200 /7mm  v=2000mm</t>
  </si>
  <si>
    <t xml:space="preserve">    "    vr. cementova skarovacia hmota </t>
  </si>
  <si>
    <t xml:space="preserve"> " 4NP</t>
  </si>
  <si>
    <t>2*(1,7+0,8+1,5+0,4) "m.č.412</t>
  </si>
  <si>
    <t>2*(1,9+0,8+1,5+0,4) "m.č.416</t>
  </si>
  <si>
    <t>2*(1,7+0,8+1,5+0,4) "m.č.420</t>
  </si>
  <si>
    <t>2*(1,9+0,8+1,5+0,4) "m.č.424</t>
  </si>
  <si>
    <t>2*(1,7+0,8+1,5+0,4) "m.č.428</t>
  </si>
  <si>
    <t>2*(1,9+0,8+1,5+0,4) "m.č.441</t>
  </si>
  <si>
    <t>2*(1,7+0,8+1,5+0,4) "m.č.445</t>
  </si>
  <si>
    <t>2*(1,7+0,8+1,5+0,4) "m.č.449</t>
  </si>
  <si>
    <t>2*(1,9+0,8+1,5+0,4) "m.č.453</t>
  </si>
  <si>
    <t>2*(1,7+0,8+1,5+0,4) "m.č.457</t>
  </si>
  <si>
    <t>2*(1,83+2,1)  "m.č.431</t>
  </si>
  <si>
    <t>2*(1,7+1,17)  "m.č.430</t>
  </si>
  <si>
    <t>2*(1+1,3+1) "m.č.433</t>
  </si>
  <si>
    <t>2*(1,9+1,9+1,85+1,85)"m.č.434</t>
  </si>
  <si>
    <t>2*(1,83+1,83+2,45+1,83) "m.č.435</t>
  </si>
  <si>
    <t>U8KOkupl4NPsdk</t>
  </si>
  <si>
    <t>2*(1,7+0,8+1,5+0,4) "m.č.512</t>
  </si>
  <si>
    <t>2*(1,9+0,8+1,5+0,4) "m.č.516</t>
  </si>
  <si>
    <t>2*(1,7+0,8+1,5+0,4) "m.č.520</t>
  </si>
  <si>
    <t>2*(1,9+0,8+1,5+0,4) "m.č.524</t>
  </si>
  <si>
    <t>2*(1,7+0,8+1,5+0,4) "m.č.528</t>
  </si>
  <si>
    <t>2*(1,9+0,8+1,5+0,4) "m.č.541</t>
  </si>
  <si>
    <t>2*(1,7+0,8+1,5+0,4) "m.č.545</t>
  </si>
  <si>
    <t>2*(1,7+0,8+1,5+0,4) "m.č.549</t>
  </si>
  <si>
    <t>2*(1,9+0,8+1,5+0,4) "m.č.553</t>
  </si>
  <si>
    <t>2*(1,7+0,8+1,5+0,4) "m.č.557</t>
  </si>
  <si>
    <t>2*(1,83+2,1)  "m.č.531</t>
  </si>
  <si>
    <t>2*(1,7+1,17)  "m.č.530</t>
  </si>
  <si>
    <t>2*(1+1,3+1) "m.č.533</t>
  </si>
  <si>
    <t>2*(1,9+1,9+1,85+1,85)"m.č.534</t>
  </si>
  <si>
    <t>2*(1,83+1,83+2,45+1,83) "m.č.535</t>
  </si>
  <si>
    <t>2*(1,6+0,8+1,5+0,4) "m.č.561</t>
  </si>
  <si>
    <t>2*(1,6+0,8+1,5+0,4) "m.č.507</t>
  </si>
  <si>
    <t>2*(1,6+0,8+1,5+0,4) "m.č.565</t>
  </si>
  <si>
    <t>2*(1,6+0,8+1,5+0,4) "m.č.569</t>
  </si>
  <si>
    <t>2*(1,6+0,8+1,5+0,4) "m.č.572</t>
  </si>
  <si>
    <t>2*(1,6+0,8+1,5+0,4) "m.č.576</t>
  </si>
  <si>
    <t>U8KOkupl5NPsdk</t>
  </si>
  <si>
    <t>2*(1,7+0,8+1,5+0,4) "m.č.612</t>
  </si>
  <si>
    <t>2*(1,6+0,8+1,5+0,4) "m.č.676</t>
  </si>
  <si>
    <t>U8KOkupl6NPsdk</t>
  </si>
  <si>
    <t>1874408948</t>
  </si>
  <si>
    <t>U8hydrrizol4NP*1,05</t>
  </si>
  <si>
    <t>U8hydrizol5NP*1,05</t>
  </si>
  <si>
    <t>U8hydrizol6NP*1,05</t>
  </si>
  <si>
    <t>0,506</t>
  </si>
  <si>
    <t>781445103x</t>
  </si>
  <si>
    <t>Montáž obkladov vnútor. stien z obkladačiek kladených do tmelu veľ. 200x400 mm - U10 obklad  za kuch.linkou</t>
  </si>
  <si>
    <t>169981231</t>
  </si>
  <si>
    <t xml:space="preserve">" U11  KO  kuch.linky </t>
  </si>
  <si>
    <t xml:space="preserve">"   na existujúce železobetónové steny,siporex. a tehlové priečky    </t>
  </si>
  <si>
    <t>"  /  obklad kuch.linky/</t>
  </si>
  <si>
    <t>"   lepiaci tmel  2mm</t>
  </si>
  <si>
    <t>"   keramický obklad 200/200 /7 v= 800-1400mm,</t>
  </si>
  <si>
    <t xml:space="preserve">" farba svetlo šedá </t>
  </si>
  <si>
    <t xml:space="preserve">"  cementová škárovacia hmota </t>
  </si>
  <si>
    <t>1,4*0,8+0,8*2,1 "m.č.409</t>
  </si>
  <si>
    <t>1,4*0,8+0,8*2,1 "m.č.413</t>
  </si>
  <si>
    <t>1,4*0,8+1,4*0,8+1,5*0,8 "m.č.417</t>
  </si>
  <si>
    <t>1,4*0,8+1,4*0,8+1,5*0,8 "m.č.421</t>
  </si>
  <si>
    <t>1,4*0,8+2,1*0,8 "m.č.425</t>
  </si>
  <si>
    <t>1,4*0,8+2,1*0,8 "m.č.438</t>
  </si>
  <si>
    <t>1,4*0,8+0,8*1,5 "m.č.442</t>
  </si>
  <si>
    <t>1,4*0,8+0,8*2,1 "m.č.443</t>
  </si>
  <si>
    <t>1,4*0,8+0,8*1,5+1,4*0,5 "m.č.442</t>
  </si>
  <si>
    <t>1,4*0,8+0,8*2,1 "m.č.454</t>
  </si>
  <si>
    <t>Medzisúčet 4NP  v.č.A9</t>
  </si>
  <si>
    <t>1,4*0,8+0,8*2,1 "m.č.509</t>
  </si>
  <si>
    <t>1,4*0,8+0,8*2,1 "m.č.513</t>
  </si>
  <si>
    <t>1,4*0,8+1,4*0,8+1,5*0,8 "m.č.517</t>
  </si>
  <si>
    <t>1,4*0,8+1,4*0,8+1,5*0,8 "m.č.521</t>
  </si>
  <si>
    <t>1,4*0,8+2,1*0,8 "m.č.525</t>
  </si>
  <si>
    <t>1,4*0,8+2,1*0,8 "m.č.538</t>
  </si>
  <si>
    <t>1,4*0,8+0,8*1,5 "m.č.542</t>
  </si>
  <si>
    <t>1,4*0,8+0,8*2,1 "m.č.543</t>
  </si>
  <si>
    <t>1,4*0,8+0,8*1,5+1,4*0,5 "m.č.542</t>
  </si>
  <si>
    <t>1,4*0,8+0,8*2,1 "m.č.554</t>
  </si>
  <si>
    <t>1,4*0,8+0,8*2,1 "m.č.558</t>
  </si>
  <si>
    <t>1,4*0,8+0,8*2,1 "m.č.506</t>
  </si>
  <si>
    <t>1,4*0,8+0,8*2,1 "m.č.562</t>
  </si>
  <si>
    <t>1,4*0,8+0,8*2,1 "m.č.566</t>
  </si>
  <si>
    <t>1,4*0,8+0,8*2,1 "m.č.571</t>
  </si>
  <si>
    <t>1,4*0,8+0,8*2,1 "m.č.573</t>
  </si>
  <si>
    <t>Medzisúčet   5NP  v.č.A10</t>
  </si>
  <si>
    <t>1,4*0,8+0,8*2,1 "m.č.609</t>
  </si>
  <si>
    <t>1,4*0,8+0,8*2,1 "m.č.613</t>
  </si>
  <si>
    <t>1,4*0,8+1,4*0,8+1,5*0,8 "m.č.617</t>
  </si>
  <si>
    <t>1,4*0,8+1,4*0,8+1,5*0,8 "m.č.621</t>
  </si>
  <si>
    <t>1,4*0,8+2,1*0,8 "m.č.625</t>
  </si>
  <si>
    <t>1,4*0,8+2,1*0,8 "m.č.638</t>
  </si>
  <si>
    <t>1,4*0,8+0,8*1,5 "m.č.642</t>
  </si>
  <si>
    <t>1,4*0,8+0,8*2,1 "m.č.643</t>
  </si>
  <si>
    <t>1,4*0,8+0,8*1,5+1,4*0,5 "m.č.642</t>
  </si>
  <si>
    <t>1,4*0,8+0,8*2,1 "m.č.654</t>
  </si>
  <si>
    <t>1,4*0,8+0,8*2,1 "m.č.658</t>
  </si>
  <si>
    <t>1,4*0,8+0,8*2,1 "m.č.606</t>
  </si>
  <si>
    <t>1,4*0,8+0,8*2,1 "m.č.662</t>
  </si>
  <si>
    <t>1,4*0,8+0,8*2,1 "m.č.666</t>
  </si>
  <si>
    <t>1,4*0,8+0,8*2,1 "m.č.671</t>
  </si>
  <si>
    <t>1,4*0,8+0,8*2,1 "m.č.673</t>
  </si>
  <si>
    <t>Medzisúčet   6NP  v.č.A10</t>
  </si>
  <si>
    <t>-695397251</t>
  </si>
  <si>
    <t>U10KOkuchlink4NP*1,05</t>
  </si>
  <si>
    <t>U10KOkuchlink5NP*1,05</t>
  </si>
  <si>
    <t>U10KOkuchlink6NP*1,05</t>
  </si>
  <si>
    <t>0,307</t>
  </si>
  <si>
    <t>781481100.S</t>
  </si>
  <si>
    <t>Montáž obkladov vnútor. stien z mozaiky s rovnými hranami kladenej do malty - U11 -3NP chodba</t>
  </si>
  <si>
    <t>-495743017</t>
  </si>
  <si>
    <t xml:space="preserve">"   U11          </t>
  </si>
  <si>
    <t xml:space="preserve">" na existujúce železobetónové steny,siporex. a tehlové priečky  </t>
  </si>
  <si>
    <t xml:space="preserve">"   vápennocementová omietka    10mm  </t>
  </si>
  <si>
    <t xml:space="preserve">" MOZAIKA ozdobna </t>
  </si>
  <si>
    <t>"  keramický obklad hr.7mm  mozaika 400/200 /7 v=2950mm,</t>
  </si>
  <si>
    <t>" farba svetlo šedá</t>
  </si>
  <si>
    <t xml:space="preserve">"  cementova skarovacia hmota </t>
  </si>
  <si>
    <t>2,95*(0,8+2+0,5+0,8+2+0,5) " časť m.č.303</t>
  </si>
  <si>
    <t>mozaikaU11</t>
  </si>
  <si>
    <t>5976200006X</t>
  </si>
  <si>
    <t xml:space="preserve">Mozaika keramická,400x200mm hr.7mm </t>
  </si>
  <si>
    <t>2019279618</t>
  </si>
  <si>
    <t>42,775*1,05 'Prepočítané koeficientom množstva</t>
  </si>
  <si>
    <t>781445103.Sx</t>
  </si>
  <si>
    <t xml:space="preserve">Montáž obkladov vnútor. stien z obkladačiek kladených do tmelu veľ. 200x400 mm - U13 obklad za umyvadlom  učebne </t>
  </si>
  <si>
    <t>429772154</t>
  </si>
  <si>
    <t>" U13  KO</t>
  </si>
  <si>
    <t>"  /  obklad za umyvadlom v učebniach/</t>
  </si>
  <si>
    <t>"   keramický obklad 200/200 /7 v= 1400mm,</t>
  </si>
  <si>
    <t>1,4*1,2 "m.č.305</t>
  </si>
  <si>
    <t xml:space="preserve"> 1,4*2  "m.č.404</t>
  </si>
  <si>
    <t xml:space="preserve"> 1,4*2  "m.č.405</t>
  </si>
  <si>
    <t xml:space="preserve"> 1,4*2  "m.č.406</t>
  </si>
  <si>
    <t xml:space="preserve"> 1,4*2  "m.č.407</t>
  </si>
  <si>
    <t>597640001510.S</t>
  </si>
  <si>
    <t>Obkládačky keramické lxvxhr 398x198x7 mm farba bledšia a tmavšia bežová  komb. s mozaikou</t>
  </si>
  <si>
    <t>-1859242530</t>
  </si>
  <si>
    <t>12,88*1,05 'Prepočítané koeficientom množstva</t>
  </si>
  <si>
    <t>-1912430863</t>
  </si>
  <si>
    <t>-530665577</t>
  </si>
  <si>
    <t>783812110.S</t>
  </si>
  <si>
    <t>Nátery olejové farby bielej omietok stien dvojnás. 1x email a 2x plným tmel.- U12</t>
  </si>
  <si>
    <t>747037772</t>
  </si>
  <si>
    <t>" U12</t>
  </si>
  <si>
    <t>" podklad nová omietka hr.10mm (po obití 50%)</t>
  </si>
  <si>
    <t xml:space="preserve">" na existujúce železobetónové stľpy a murované steny </t>
  </si>
  <si>
    <t>"      /  chodba/</t>
  </si>
  <si>
    <t xml:space="preserve"> "    olejový náter do v=1500mm</t>
  </si>
  <si>
    <t xml:space="preserve">" SCH </t>
  </si>
  <si>
    <t>1,5*(3,5+2,1+4+2,1+3,5)*4  "m.č.304,401,501,601  v schodisku rameno a medzipodesta 3x</t>
  </si>
  <si>
    <t>1,5*(8,5+0,5+0,275+0,8+2,1)  "m.č.303</t>
  </si>
  <si>
    <t>1,5*(10,5+2,1)</t>
  </si>
  <si>
    <t>1,5*(13,7+11,9+2,35+0,275*2)  "m.č.310</t>
  </si>
  <si>
    <t>1,5*(3+0,77+2,8) "m.č.319</t>
  </si>
  <si>
    <t>1,5*(29,2+28,2+0,275*2+0,275*2) "m.č.335</t>
  </si>
  <si>
    <t>U12OLnater3np</t>
  </si>
  <si>
    <t xml:space="preserve">"  4NP </t>
  </si>
  <si>
    <t>1,5*(6+4,6+2,3+2,3+3+8) "m.č.402,408</t>
  </si>
  <si>
    <t>1,5*(16,1+2,35+16,1)  " m.č.402 chodba  A</t>
  </si>
  <si>
    <t>-1,5*(0,9*4)</t>
  </si>
  <si>
    <t>1,5*4  " m.č.429 stena</t>
  </si>
  <si>
    <t xml:space="preserve">1,5*(4+0,2+0,2)  " m.č.429  sdk </t>
  </si>
  <si>
    <t>1,5*(35,4*2+0,5*2+0,5*2)   "m.č.458</t>
  </si>
  <si>
    <t>-1,5*(0,8*10+0,6*2+0,9*1)</t>
  </si>
  <si>
    <t>U12OLnater4np</t>
  </si>
  <si>
    <t xml:space="preserve">Medzisúčet 4NP  v.č.A09 </t>
  </si>
  <si>
    <t xml:space="preserve">"  5NP </t>
  </si>
  <si>
    <t>1,5*(6+4,6+2,3+2,3+3+8) "m.č.502,508</t>
  </si>
  <si>
    <t>1,5*(16,1+2,35+16,1)  " m.č.502 chodba  A</t>
  </si>
  <si>
    <t>1,5*4  " m.č.529 stena</t>
  </si>
  <si>
    <t xml:space="preserve">1,5*(4+0,2+0,2)  " m.č.529  sdk </t>
  </si>
  <si>
    <t>1,5*(35,4*2+0,5*2+0,5*2)   "m.č.504</t>
  </si>
  <si>
    <t>U12OLnater5NP</t>
  </si>
  <si>
    <t>"  6NP   detto ako 5NP</t>
  </si>
  <si>
    <t>U12OLnater6NP</t>
  </si>
  <si>
    <t>783894612</t>
  </si>
  <si>
    <t>Náter farbami ekologickými riediteľnými vodou bielym pre náter sadrokartón. stropov 2x- R2z ,R3,R4</t>
  </si>
  <si>
    <t>-2134397488</t>
  </si>
  <si>
    <t xml:space="preserve">" kupelne </t>
  </si>
  <si>
    <t>" predsiene, učebne , kanc.</t>
  </si>
  <si>
    <t>783894622.S</t>
  </si>
  <si>
    <t>Náter farbami akrylátovými ekologickými riediteľnými vodou, biely náter  2x sdk kupelne nad KO</t>
  </si>
  <si>
    <t>-2098663237</t>
  </si>
  <si>
    <t xml:space="preserve">" nater sdk nad obkladom mokré priestory </t>
  </si>
  <si>
    <t>(2,95-2)*(3,45+1,83+1,83) "m.č.320</t>
  </si>
  <si>
    <t>(2,5-2)*(1,3+2,275+1,3) "m.č.321</t>
  </si>
  <si>
    <t>(2,95-2)*(1,3+2,7+1,3) "m.č.322</t>
  </si>
  <si>
    <t>(2,95-2)*(2,725+3,3+2,725) "m.č.323</t>
  </si>
  <si>
    <t>0,75*(1,7+0,8+1,5+0,4) "m.č.412</t>
  </si>
  <si>
    <t>0,75*(1,9+0,8+1,5+0,4) "m.č.416</t>
  </si>
  <si>
    <t>0,75*(1,7+0,8+1,5+0,4) "m.č.420</t>
  </si>
  <si>
    <t>0,75*(1,9+0,8+1,5+0,4) "m.č.424</t>
  </si>
  <si>
    <t>0,75*(1,7+0,8+1,5+0,4) "m.č.428</t>
  </si>
  <si>
    <t>0,75*(1,9+0,8+1,5+0,4) "m.č.441</t>
  </si>
  <si>
    <t>0,75*(1,7+0,8+1,5+0,4) "m.č.445</t>
  </si>
  <si>
    <t>0,75*(1,7+0,8+1,5+0,4) "m.č.449</t>
  </si>
  <si>
    <t>0,75*(1,9+0,8+1,5+0,4) "m.č.453</t>
  </si>
  <si>
    <t>0,75*(1,7+0,8+1,5+0,4) "m.č.457</t>
  </si>
  <si>
    <t>0,75*(1,83+2,1)  "m.č.431</t>
  </si>
  <si>
    <t>0,75*(1,7+1,17)  "m.č.430</t>
  </si>
  <si>
    <t>0,75*(1+1,3+1) "m.č.433</t>
  </si>
  <si>
    <t>0,75*(1,9+1,9+1,85+1,85)"m.č.434</t>
  </si>
  <si>
    <t>0,75*(1,83+1,83+2,45+1,83) "m.č.435</t>
  </si>
  <si>
    <t>0,75*(1,7+0,8+1,5+0,4) "m.č.512</t>
  </si>
  <si>
    <t>0,75*(1,9+0,8+1,5+0,4) "m.č.516</t>
  </si>
  <si>
    <t>0,75*(0,8+1,5+0,4) "m.č.520</t>
  </si>
  <si>
    <t>0,75*(1,9+0,8+1,5+0,4) "m.č.524</t>
  </si>
  <si>
    <t>0,75*(1,7+0,8+1,5+0,4) "m.č.528</t>
  </si>
  <si>
    <t>0,75*(1,9+0,8+1,5+0,4) "m.č.541</t>
  </si>
  <si>
    <t>0,75*(1,7+0,8+1,5+0,4) "m.č.545</t>
  </si>
  <si>
    <t>0,75*(1,7+0,8+1,5+0,4) "m.č.549</t>
  </si>
  <si>
    <t>0,75*(1,9+0,8+1,5+0,4) "m.č.553</t>
  </si>
  <si>
    <t>0,75*(1,7+0,8+1,5+0,4) "m.č.557</t>
  </si>
  <si>
    <t>0,75*(1,7+0,8+1,5+0,4) "m.č.612</t>
  </si>
  <si>
    <t>0,75*(1,7+0,8+1,5+0,4) "m.č.520</t>
  </si>
  <si>
    <t>0,75*(1,83+2,1)  "m.č.531</t>
  </si>
  <si>
    <t>0,75*(1,7+1,17)  "m.č.530</t>
  </si>
  <si>
    <t>0,75*(1+1,3+1) "m.č.533</t>
  </si>
  <si>
    <t>0,75*(1,9+1,9+1,85+1,85)"m.č.534</t>
  </si>
  <si>
    <t>0,75*(1,83+1,83+2,45+1,83) "m.č.535</t>
  </si>
  <si>
    <t>0,75*(1,6+0,8+1,5+0,4) "m.č.561</t>
  </si>
  <si>
    <t>0,75*(1,6+0,8+1,5+0,4) "m.č.507</t>
  </si>
  <si>
    <t>0,75*(1,6+0,8+1,5+0,4) "m.č.565</t>
  </si>
  <si>
    <t>0,75*(1,6+0,8+1,5+0,4) "m.č.569</t>
  </si>
  <si>
    <t>0,75*(1,6+0,8+1,5+0,4) "m.č.572</t>
  </si>
  <si>
    <t>0,75*(1,6+0,8+1,5+0,4) "m.č.676</t>
  </si>
  <si>
    <t>784418011.S</t>
  </si>
  <si>
    <t>Zakrývanie otvorov, podláh a zariadení fóliou v miestnostiach alebo na schodisku</t>
  </si>
  <si>
    <t>-2086820894</t>
  </si>
  <si>
    <t xml:space="preserve">R1aomSCH  "   VYPOčET V OMIETKáCH </t>
  </si>
  <si>
    <t>784410120.S</t>
  </si>
  <si>
    <t>Penetrovanie jednonásobné hrubozrnných,savých podkladov výšky do 3,80 m- R1</t>
  </si>
  <si>
    <t>224500751</t>
  </si>
  <si>
    <t>784424271.S</t>
  </si>
  <si>
    <t>Maľby vápenné dvojnásobné ručne nanášané, tónované s bielym stropom na podklad jemnozrnný do 3,80 m- R1</t>
  </si>
  <si>
    <t>-763612556</t>
  </si>
  <si>
    <t>"R1</t>
  </si>
  <si>
    <t xml:space="preserve">" Maľby 2x </t>
  </si>
  <si>
    <t xml:space="preserve">"penetracia </t>
  </si>
  <si>
    <t>74,11+44,55+38,78+26,37+44,82</t>
  </si>
  <si>
    <t>24,97 "m.č.314</t>
  </si>
  <si>
    <t>66,84 " m.č.315</t>
  </si>
  <si>
    <t>19,97  "m.č.317</t>
  </si>
  <si>
    <t>19,44  "m.č.318</t>
  </si>
  <si>
    <t>3,6 " m.č.321</t>
  </si>
  <si>
    <t xml:space="preserve">2*3,3 " časť m.č.323 časť </t>
  </si>
  <si>
    <t xml:space="preserve">2,5*2,875"m.č.324  časť </t>
  </si>
  <si>
    <t xml:space="preserve">2,5*6,55 "m.č.325 časť </t>
  </si>
  <si>
    <t>15,13 "m.č.327</t>
  </si>
  <si>
    <t>28,3 "m.č.328</t>
  </si>
  <si>
    <t>24,83 "m.č.329</t>
  </si>
  <si>
    <t>6,23 "m.č.330</t>
  </si>
  <si>
    <t>82,46 "m.č.331</t>
  </si>
  <si>
    <t>20,94 "m.č.332</t>
  </si>
  <si>
    <t>43,77 "m.č.333</t>
  </si>
  <si>
    <t>44,94  " m.č.334</t>
  </si>
  <si>
    <t>Medzisúčet  3NP v..A08</t>
  </si>
  <si>
    <t>" R1</t>
  </si>
  <si>
    <t>8,8*4,4 " M.č.402</t>
  </si>
  <si>
    <t xml:space="preserve">47,17+71,53+47,17+72,08 </t>
  </si>
  <si>
    <t>2,3*4 " M.č.408</t>
  </si>
  <si>
    <t xml:space="preserve">16,12+15,47  " IZBY </t>
  </si>
  <si>
    <t>16,91+17,33</t>
  </si>
  <si>
    <t>15,79+16,03</t>
  </si>
  <si>
    <t>15,32+15,23</t>
  </si>
  <si>
    <t>14,38+14,97</t>
  </si>
  <si>
    <t>15,18 "M.č.432</t>
  </si>
  <si>
    <t>14,97 "M.č.433</t>
  </si>
  <si>
    <t>1,05 " 4.36</t>
  </si>
  <si>
    <t>49,37 "M.č.437</t>
  </si>
  <si>
    <t>16,91+17,32</t>
  </si>
  <si>
    <t>14,05+14,28</t>
  </si>
  <si>
    <t>Medzisúčet  4np  V.č.A09</t>
  </si>
  <si>
    <t>16,12+15,47  " m.č.510, m.č.547</t>
  </si>
  <si>
    <t>15,18 "m.č.532 sušiaren</t>
  </si>
  <si>
    <t xml:space="preserve">14,97 "m.č.533 pračovna </t>
  </si>
  <si>
    <t>1,05 "m.č.536 uprat</t>
  </si>
  <si>
    <t>49,37 " m.č.537 spol.m</t>
  </si>
  <si>
    <t>17,49 "m.č.506 izba</t>
  </si>
  <si>
    <t>16,35+17,20 "m.č.559,560</t>
  </si>
  <si>
    <t>16,55+16,56</t>
  </si>
  <si>
    <t>17,49 "m.č.571</t>
  </si>
  <si>
    <t>16,45+17,20  "m.č.574,575</t>
  </si>
  <si>
    <t>16,12+15,47  " m.č.610, m.č.647</t>
  </si>
  <si>
    <t>15,18 "m.č.632 sušiaren</t>
  </si>
  <si>
    <t xml:space="preserve">14,97 "m.č.633 pračovna </t>
  </si>
  <si>
    <t>1,05 "m.č.636 uprat</t>
  </si>
  <si>
    <t>49,37 " m.č.637 spol.m</t>
  </si>
  <si>
    <t>17,49 "m.č.606 izba</t>
  </si>
  <si>
    <t>16,35+17,20 "m.č.659,660</t>
  </si>
  <si>
    <t>16,45+17,20  "m.č.674,675</t>
  </si>
  <si>
    <t>784426110.S</t>
  </si>
  <si>
    <t xml:space="preserve">Maľby silikátové ručne nanášané, dvojnásobné základné na jemnozrnný podklad výšky do 3,80 m - U1,U2 </t>
  </si>
  <si>
    <t>1784017766</t>
  </si>
  <si>
    <t>" U1, U2</t>
  </si>
  <si>
    <t xml:space="preserve">"   Oprava omietok  vnut. stien  50% </t>
  </si>
  <si>
    <t xml:space="preserve">" nová omietka 2mm vyhladzovacia </t>
  </si>
  <si>
    <t>"MALBY</t>
  </si>
  <si>
    <t>-U3KO3npumyvwc</t>
  </si>
  <si>
    <t>784430030.S</t>
  </si>
  <si>
    <t>Maľby akrylátové tónované dvojnásobné, ručne nanášané na jemnozrnný podklad výšky do 3,80 m - U4 nad KO</t>
  </si>
  <si>
    <t>1287028707</t>
  </si>
  <si>
    <t>" nad obkladom</t>
  </si>
  <si>
    <t>(2,95-2)*1,6  "m.č.412</t>
  </si>
  <si>
    <t>(2,95-2)*1,5 "mč. 416</t>
  </si>
  <si>
    <t>(2,95-2)*1,6 "m.č.420</t>
  </si>
  <si>
    <t>(2,95-2)*1,6  "m.č.424</t>
  </si>
  <si>
    <t>(2,95-2)*1,6 "m.č.428</t>
  </si>
  <si>
    <t>(2,95-2)*1,6  "m.č.441</t>
  </si>
  <si>
    <t>(2,95-2)*1,6  "m.č.445</t>
  </si>
  <si>
    <t>(2,95-2)*1,6  "m.č.449</t>
  </si>
  <si>
    <t>(2,95-2)*1,6  "m.č.453</t>
  </si>
  <si>
    <t>(2,965-2)*1,6  "m.č.457</t>
  </si>
  <si>
    <t>(2,95-2)*1,6  "m.č.512</t>
  </si>
  <si>
    <t>(2,95-2)*1,5 "mč. 516</t>
  </si>
  <si>
    <t>(2,95-2)*1,6 "m.č.520</t>
  </si>
  <si>
    <t>(2,95-2)*1,6  "m.č.524</t>
  </si>
  <si>
    <t>(2,95-2)*1,6 "m.č.528</t>
  </si>
  <si>
    <t>(2,95-2)*1,6  "m.č.541</t>
  </si>
  <si>
    <t>(2,95-2)*1,6  "m.č.545</t>
  </si>
  <si>
    <t>(2,95-2)*1,6  "m.č.549</t>
  </si>
  <si>
    <t>(2,95-2)*1,6  "m.č.553</t>
  </si>
  <si>
    <t>(2,95-2)*1,6  "m.č.557</t>
  </si>
  <si>
    <t>(2,95-2)*1,6  "m.č.561</t>
  </si>
  <si>
    <t>(2,95-2)*1,6  "m.č.507</t>
  </si>
  <si>
    <t>(2,95-2)*1,6  "m.č.565</t>
  </si>
  <si>
    <t>(2,95-2)*1,6  "m.č.569</t>
  </si>
  <si>
    <t>(2,95-2)*1,6  "m.č.572</t>
  </si>
  <si>
    <t>(2,95-2)*1,6  "m.č.576</t>
  </si>
  <si>
    <t>784454531.S</t>
  </si>
  <si>
    <t>Maľby z maliarskych zmesí,  ručne nanášaná, akrylátová disperzná na jemnozrnný podklad výšky do 3,80 m - U7, U9</t>
  </si>
  <si>
    <t>783842073</t>
  </si>
  <si>
    <t>" steny sdk nové</t>
  </si>
  <si>
    <t>P1avinilPVC3NP</t>
  </si>
  <si>
    <t>P1a vinil PVC  3NP</t>
  </si>
  <si>
    <t>4,82</t>
  </si>
  <si>
    <t>P1bvinilPVC4np</t>
  </si>
  <si>
    <t>P1 b vinil PVC  4-6NP</t>
  </si>
  <si>
    <t>762,25</t>
  </si>
  <si>
    <t>P1cvinilPVC4NP</t>
  </si>
  <si>
    <t>PVC c vinil  PVC  4-6NP</t>
  </si>
  <si>
    <t>P1vinilPVC3NP</t>
  </si>
  <si>
    <t>P1 vinil PVC 3np</t>
  </si>
  <si>
    <t>622,7</t>
  </si>
  <si>
    <t>P2adlažba3NP</t>
  </si>
  <si>
    <t xml:space="preserve">P2 a dlažba 3NP kupelne </t>
  </si>
  <si>
    <t>22,88</t>
  </si>
  <si>
    <t>P2adlažba4NP</t>
  </si>
  <si>
    <t>P2 a dlažba kupelne 4NP</t>
  </si>
  <si>
    <t>31,6</t>
  </si>
  <si>
    <t>P2dlažba3NP</t>
  </si>
  <si>
    <t>P2 dlažba 3NP</t>
  </si>
  <si>
    <t>135,67</t>
  </si>
  <si>
    <t>P2dlažba4NP</t>
  </si>
  <si>
    <t xml:space="preserve">P2 dlažba 4NP </t>
  </si>
  <si>
    <t>101,8</t>
  </si>
  <si>
    <t>P2dlažba5NP</t>
  </si>
  <si>
    <t xml:space="preserve">P2 dlažba 5NP </t>
  </si>
  <si>
    <t xml:space="preserve">E1.1 d - E1.1 d Architektúra  Podlahy  v.č.A08 3NP, v.č.A09 4NP, v.č. A10 5NP , 6NP </t>
  </si>
  <si>
    <t>P2dlažba6NP</t>
  </si>
  <si>
    <t>P2 dlažba 6NP</t>
  </si>
  <si>
    <t>P3dlažSPRCHY3NP</t>
  </si>
  <si>
    <t xml:space="preserve">P3 dlažba sprchy </t>
  </si>
  <si>
    <t>8,1</t>
  </si>
  <si>
    <t>P5terazzovstup</t>
  </si>
  <si>
    <t>P5 terazzo vstup  závetrie 3np</t>
  </si>
  <si>
    <t>P8EXTdlažba</t>
  </si>
  <si>
    <t>P8 ext.dlažba loggie 4-6NP</t>
  </si>
  <si>
    <t>20,4</t>
  </si>
  <si>
    <t>P9vinil3np</t>
  </si>
  <si>
    <t>P9 vinilová podlaha 3NP  na zdv.podlahe</t>
  </si>
  <si>
    <t>19,5</t>
  </si>
  <si>
    <t>P9ZDVpodlaha</t>
  </si>
  <si>
    <t>P9 zdvojená podlaha 3NP</t>
  </si>
  <si>
    <t xml:space="preserve">    2 - Zakladanie</t>
  </si>
  <si>
    <t xml:space="preserve">    9 - Ostatné konštrukcie a práce</t>
  </si>
  <si>
    <t xml:space="preserve">    771 - Podlahy z dlaždíc</t>
  </si>
  <si>
    <t>Zakladanie</t>
  </si>
  <si>
    <t>27838116R1</t>
  </si>
  <si>
    <t xml:space="preserve">Nadbetonovanie  stupnov  betón prostý tr. C 25/30 vrátane debnenia,  poteru,- P5  vstup závetrie </t>
  </si>
  <si>
    <t>1044694372</t>
  </si>
  <si>
    <t xml:space="preserve">" P5 nadbetonovanie stupnov hr.30mm </t>
  </si>
  <si>
    <t>" vyčistenie pôv. bet. stupne.</t>
  </si>
  <si>
    <t>P5terazzovstup*0,03</t>
  </si>
  <si>
    <t>632001051.Sx</t>
  </si>
  <si>
    <t>Zhotovenie jednonásobného penetračného náteru pre potery a stierky</t>
  </si>
  <si>
    <t>977194312</t>
  </si>
  <si>
    <t xml:space="preserve">"penetračný náter /na mazaninu </t>
  </si>
  <si>
    <t>Medzisúčet 4-6NP</t>
  </si>
  <si>
    <t>Medzisúčet dlažba 3-6NP</t>
  </si>
  <si>
    <t>Medzisúčet dlažba 3-6NP    kupelne  ozn. P2a</t>
  </si>
  <si>
    <t>632440565.Sx</t>
  </si>
  <si>
    <t>Anhydritová samonivelizačná stierka, pevnosti v tlaku 25 MPa,do hr. 3 mm napr. Teralit  alebo EKVIVALENT - P1, P1c</t>
  </si>
  <si>
    <t>435709356</t>
  </si>
  <si>
    <t>"PODKLAD:</t>
  </si>
  <si>
    <t>" samonivelačný poter-teralit 3 mm</t>
  </si>
  <si>
    <t>Medzisúčet  4-6NP</t>
  </si>
  <si>
    <t>632457507x</t>
  </si>
  <si>
    <t>Cementová samonivelizačná hmota   napr. nivelit, triedy CT-C25-F6, hr. 12 mm alebo EKVIVALENT - P1a</t>
  </si>
  <si>
    <t>-2138833296</t>
  </si>
  <si>
    <t>" samonivelačný poter   12 mm</t>
  </si>
  <si>
    <t>632442019x</t>
  </si>
  <si>
    <t>Anhydritová samonivelizačná stierka napr.nivelit S, triedy CA-C30-F6, hr. 24 mm alebo EKVIVALENT - P1b</t>
  </si>
  <si>
    <t>-624223052</t>
  </si>
  <si>
    <t xml:space="preserve">" samonivelačný potre hr.24mm </t>
  </si>
  <si>
    <t>632452622.S</t>
  </si>
  <si>
    <t>Cementová samonivelizačná stierka, pevnosti v tlaku 20 MPa, hr. 14 mm - P2</t>
  </si>
  <si>
    <t>-728921424</t>
  </si>
  <si>
    <t>Medzisúčet dlažba 3-6NP  CHODBY</t>
  </si>
  <si>
    <t>632452118.S</t>
  </si>
  <si>
    <t>Cementový poter z betonárky, pevnosti v tlaku 20 MPa, hr. 48 mm - P2a</t>
  </si>
  <si>
    <t>499576278</t>
  </si>
  <si>
    <t xml:space="preserve">" betonová mazanina hr.48mm </t>
  </si>
  <si>
    <t>625255112.S</t>
  </si>
  <si>
    <t>Systém hydroizolácie a zateplenia balkónov a lodžií - rýchlotuhnúca hydroizolačná stierka na báze cementu - P5</t>
  </si>
  <si>
    <t>1550679331</t>
  </si>
  <si>
    <t>Medzisúčet 3np</t>
  </si>
  <si>
    <t>Systém napr. PCI Pecitherm - hydroizolačná stierka napr.PCI Seccoral 1K alebo EKVIVALENT - P3, P8</t>
  </si>
  <si>
    <t>-1201340669</t>
  </si>
  <si>
    <t>" P3  sprchy</t>
  </si>
  <si>
    <t>"  dvojzložkové utesnenie vrátane rohov –náterová hydroizolácia -2 vrstvy</t>
  </si>
  <si>
    <t xml:space="preserve">"    tesniace pásky do vnútornych kútov /v=2m/ + styk s odvodňovacím žlabom </t>
  </si>
  <si>
    <t xml:space="preserve">" P8  vodorovná  izolácia    loggie </t>
  </si>
  <si>
    <t>"  hydroizolačná stierka s vyvedením na stenu 150 mm</t>
  </si>
  <si>
    <t>632452244.S</t>
  </si>
  <si>
    <t>Cementový poter (vhodný aj ako spádový), pevnosti v tlaku 25 MPa, hr. 25 mm - P3 /sprchy</t>
  </si>
  <si>
    <t>-320022853</t>
  </si>
  <si>
    <t>" P3   sprchy  - cementový poter  v spade         14-34 mm</t>
  </si>
  <si>
    <t xml:space="preserve">" ku odv. žľabom </t>
  </si>
  <si>
    <t>631312661.S</t>
  </si>
  <si>
    <t xml:space="preserve">Mazanina z betónu prostého (m3) tr.C20/25 hr.nad 50 do 80 mm /bet.mazanina hr.65mm - P1c , P1d (ZT6, UK3) vysp. podlah </t>
  </si>
  <si>
    <t>1768276944</t>
  </si>
  <si>
    <t xml:space="preserve">"  P1 d  /3.NP/  stav.uprava UK3 +ZT 6 hr.150mm   je v podlahe  P1  </t>
  </si>
  <si>
    <t xml:space="preserve">" skladba P1d  </t>
  </si>
  <si>
    <t>" nova mazanina hr.65mm</t>
  </si>
  <si>
    <t>" podlahový polystyren XPS  hr.80mm</t>
  </si>
  <si>
    <t xml:space="preserve">" exist. panelový strop hr.250mm </t>
  </si>
  <si>
    <t>0,6*3,7*0,065  "m.č.305    P1d   =   ZTI6</t>
  </si>
  <si>
    <t>" UK3 kanal pre vykurovanie stav. uprava podlahy</t>
  </si>
  <si>
    <t>0,065*0,15*(3,6+0,5+1+0,5+3+0,5+1+0,5+7,7+5+0,5+1+3,5+0,35+0,15) " 305,306,304</t>
  </si>
  <si>
    <t>0,065*0,15*(1,5+5+1+1,5) " 210</t>
  </si>
  <si>
    <t>0,065*0,15*(5+0,5+1+0,5) " 307</t>
  </si>
  <si>
    <t>0,065*0,15*(7,7+3,5+0,5+1+0,5+5,875+1+1+7,7) " 308,309</t>
  </si>
  <si>
    <t>0,065*0,15*(1,6+0,125+8,875+0,125+5,875+0,5+1+0,5+2,675+0,125+2,6+0,5+1+0,5+3,3+0,15+2,875+0,15+6,55) "m.č.314-325</t>
  </si>
  <si>
    <t>0,065*0,15*(3,5+0,5+1+0,5+5,875+0,5+1+0,5+5,875+0,5+1+0,5+8+0,5+1+0,5) " m.č.328-331</t>
  </si>
  <si>
    <t xml:space="preserve">"  P1 c  /4-6.NP/  stav.uprava UK3     hr.100mm   v podlahe </t>
  </si>
  <si>
    <t>" podlahový polystyren XPS  hr.30mm</t>
  </si>
  <si>
    <t xml:space="preserve">0,065*0,15*(3,6+0,5+1+0,5+3+0,5+1+0,5+7,7+5+0,5+1+3,5+0,35+0,15) </t>
  </si>
  <si>
    <t xml:space="preserve">0,065*0,15*(1,5+5+1+1,5) </t>
  </si>
  <si>
    <t>0,065*0,15*(5+0,5+1+0,5)</t>
  </si>
  <si>
    <t xml:space="preserve">0,065*0,15*(7,7+3,5+0,5+1+0,5+5,875+1+1+7,7) </t>
  </si>
  <si>
    <t xml:space="preserve">0,065*0,15*(1,6+0,125+8,875+0,125+5,875+0,5+1+0,5+2,675+0,125+2,6+0,5+1+0,5+3,3+0,15+2,875+0,15+6,55) </t>
  </si>
  <si>
    <t xml:space="preserve">0,065*0,15*(3,5+0,5+1+0,5+5,875+0,5+1+0,5+5,875+0,5+1+0,5+8+0,5+1+0,5) </t>
  </si>
  <si>
    <t>631312141.S</t>
  </si>
  <si>
    <t>Doplnenie existujúcich mazanín prostým betónom (s dodaním hmôt) bez poteru rýh v mazaninách - ŠK1</t>
  </si>
  <si>
    <t>-1044608647</t>
  </si>
  <si>
    <t>" ŠK 1</t>
  </si>
  <si>
    <t>" dražka v podlahe 40/40mm</t>
  </si>
  <si>
    <t>175*0,04*0,04 " 34NP</t>
  </si>
  <si>
    <t>265*0,04*0,04 " 5NP</t>
  </si>
  <si>
    <t>265*0,04*0,04 "6NP</t>
  </si>
  <si>
    <t>Súčet  4NP,5NP,6NP</t>
  </si>
  <si>
    <t>Ostatné konštrukcie a práce</t>
  </si>
  <si>
    <t>953946201.S</t>
  </si>
  <si>
    <t>Systémový priamy balkónový profil (hliníkový)</t>
  </si>
  <si>
    <t>1424479040</t>
  </si>
  <si>
    <t>1,6+3,6+1,6</t>
  </si>
  <si>
    <t>953946221.S</t>
  </si>
  <si>
    <t>Spojka systémového balkónového profilu (hliníková)</t>
  </si>
  <si>
    <t>2081198824</t>
  </si>
  <si>
    <t>3+3+3</t>
  </si>
  <si>
    <t>9740425R1</t>
  </si>
  <si>
    <t>Vysekanie rýh v betónovej dlažbe do hĺbky 50 mm a šírky do 50 mm,  -0,00800t  -ŠK1</t>
  </si>
  <si>
    <t>-797764779</t>
  </si>
  <si>
    <t>175 " 34NP</t>
  </si>
  <si>
    <t>265 " 5NP</t>
  </si>
  <si>
    <t>265 "6NP</t>
  </si>
  <si>
    <t>-1120149313</t>
  </si>
  <si>
    <t>1773311643</t>
  </si>
  <si>
    <t>711463301.S</t>
  </si>
  <si>
    <t>Izolácia proti povrchovej a podpovrchovej tlakovej vode 2-zložkovou stierkou hydroizolačnou minerálnou pružnou hr. 2,5 mm na ploche zvislej</t>
  </si>
  <si>
    <t>415769583</t>
  </si>
  <si>
    <t>" P5</t>
  </si>
  <si>
    <t>" P8  zvislá izolácia</t>
  </si>
  <si>
    <t>0,15*(1,6+3,6+1,6)  " 4Np m.č.403</t>
  </si>
  <si>
    <t>0,15*(1,6+3,6+1,6) " 4Np m.č.603</t>
  </si>
  <si>
    <t>890525627</t>
  </si>
  <si>
    <t>1864549938</t>
  </si>
  <si>
    <t>713120010.S</t>
  </si>
  <si>
    <t>Zakrývanie tepelnej izolácie podláh fóliou</t>
  </si>
  <si>
    <t>338120605</t>
  </si>
  <si>
    <t xml:space="preserve">"  zakrytie  podlah.EPS hr.80mm </t>
  </si>
  <si>
    <t xml:space="preserve">" zakrytie podlah.EPS hr.30mm </t>
  </si>
  <si>
    <t>Medzisúčet  3-6NP</t>
  </si>
  <si>
    <t>283230011400</t>
  </si>
  <si>
    <t>Krycia PE fólia hr. 0,12 mm, š. 2 m, pre podlahové vykurovanie, balenie 100 m2</t>
  </si>
  <si>
    <t>-835003197</t>
  </si>
  <si>
    <t>78,48*1,15 'Prepočítané koeficientom množstva</t>
  </si>
  <si>
    <t>713122111.S</t>
  </si>
  <si>
    <t>Montáž tepelnej izolácie podláh polystyrénom, kladeným voľne v jednej vrstve - P1d, P1c, P2a</t>
  </si>
  <si>
    <t>-1034595484</t>
  </si>
  <si>
    <t>0,6*3,7  "m.č.305    P1d   =   ZTI6</t>
  </si>
  <si>
    <t>0,15*(3,6+0,5+1+0,5+3+0,5+1+0,5+7,7+5+0,5+1+3,5+0,35+0,15) " 305,306,304</t>
  </si>
  <si>
    <t>0,15*(1,5+5+1+1,5) " 210</t>
  </si>
  <si>
    <t>0,15*(5+0,5+1+0,5) " 307</t>
  </si>
  <si>
    <t>0,15*(7,7+3,5+0,5+1+0,5+5,875+1+1+7,7) " 308,309</t>
  </si>
  <si>
    <t>0,15*(1,6+0,125+8,875+0,125+5,875+0,5+1+0,5+2,675+0,125+2,6+0,5+1+0,5+3,3+0,15+2,875+0,15+6,55) "m.č.314-325</t>
  </si>
  <si>
    <t>0,15*(3,5+0,5+1+0,5+5,875+0,5+1+0,5+5,875+0,5+1+0,5+8+0,5+1+0,5) " m.č.328-331</t>
  </si>
  <si>
    <t>0,202</t>
  </si>
  <si>
    <t xml:space="preserve">Medzisúčet  3NP XPS   hr.80mm </t>
  </si>
  <si>
    <t>" P1c  / 4NP,5NP,6NP stav. uprva podlahy UK3</t>
  </si>
  <si>
    <t xml:space="preserve">0,15*(3,6+0,5+1+0,5+3+0,5+1+0,5+7,7+5+0,5+1+3,5+0,35+0,15) </t>
  </si>
  <si>
    <t xml:space="preserve">0,15*(1,5+5+1+1,5) </t>
  </si>
  <si>
    <t>0,15*(5+0,5+1+0,5)</t>
  </si>
  <si>
    <t xml:space="preserve">0,15*(7,7+3,5+0,5+1+0,5+5,875+1+1+7,7) </t>
  </si>
  <si>
    <t xml:space="preserve">0,15*(1,6+0,125+8,875+0,125+5,875+0,5+1+0,5+2,675+0,125+2,6+0,5+1+0,5+3,3+0,15+2,875+0,15+6,55) </t>
  </si>
  <si>
    <t xml:space="preserve">0,15*(3,5+0,5+1+0,5+5,875+0,5+1+0,5+5,875+0,5+1+0,5+8+0,5+1+0,5) </t>
  </si>
  <si>
    <t>Medzisúčet  4-6NP   30mm XPS</t>
  </si>
  <si>
    <t>"   P2a</t>
  </si>
  <si>
    <t xml:space="preserve">Medzisúčet  3-6NP  30mm XPS </t>
  </si>
  <si>
    <t>283750001600.S</t>
  </si>
  <si>
    <t>Doska XPS 300 hr. 30 mm, zakladanie stavieb, podlahy</t>
  </si>
  <si>
    <t>-1708389029</t>
  </si>
  <si>
    <t>" P1c     UK3  4NP,5NP,6NP</t>
  </si>
  <si>
    <t xml:space="preserve">" XPS hr.30mm </t>
  </si>
  <si>
    <t>64,734*1,03</t>
  </si>
  <si>
    <t>" P2a  kuplene  XPS hr.30mm</t>
  </si>
  <si>
    <t>P2adlažba3NP*1,03</t>
  </si>
  <si>
    <t>P2adlažba4NP*1,03</t>
  </si>
  <si>
    <t>283750002000.S</t>
  </si>
  <si>
    <t>Doska XPS 300 hr. 80 mm, zakladanie stavieb, podlahy</t>
  </si>
  <si>
    <t>-1962255382</t>
  </si>
  <si>
    <t>713121111.S</t>
  </si>
  <si>
    <t>Montáž tepelnej izolácie podláh minerálnou vlnou, kladená voľne v jednej vrstve - P9</t>
  </si>
  <si>
    <t>-1214405296</t>
  </si>
  <si>
    <t>378</t>
  </si>
  <si>
    <t xml:space="preserve">Minerálna vlna napr.Knauf NOBASIL MPN hrúbka 100mm alebo EKVIVALENT </t>
  </si>
  <si>
    <t>2018258021</t>
  </si>
  <si>
    <t>19,5*1,02 'Prepočítané koeficientom množstva</t>
  </si>
  <si>
    <t>1505943951</t>
  </si>
  <si>
    <t>370153016</t>
  </si>
  <si>
    <t>767531027.S</t>
  </si>
  <si>
    <t>Zdvojená podlaha bez rastrových profilov s bodovým zaťazením do 3 kN modulu 600x600 mm výška rektifikačných stojok od 260 do 340 mm - P9</t>
  </si>
  <si>
    <t>1313472177</t>
  </si>
  <si>
    <t>" P9</t>
  </si>
  <si>
    <t>"  NS – zdvojená podlaha 3.np</t>
  </si>
  <si>
    <t>"  NS - homogénna vinilová podlahovina s povrchom PVC celoplošne lepená</t>
  </si>
  <si>
    <t>"  Tr.34(commercial),ISO 10581 EN 649</t>
  </si>
  <si>
    <t>"  Váha min.2850g/m2,obrusnosť skupina T? 2mm3</t>
  </si>
  <si>
    <t>"   Zostatková plocha stlačenia:o hodnota=0,02mm</t>
  </si>
  <si>
    <t>"  ISO 24243-1(EN 433)? 0,10mm 2 mm</t>
  </si>
  <si>
    <t>"   stierka nivelerspachtel 2 mm</t>
  </si>
  <si>
    <t xml:space="preserve">"ZDVOJENÁ PODLAHA  nová   P9  m.č.331 časť podlahy </t>
  </si>
  <si>
    <t>"  - suchá dutinová podlaha</t>
  </si>
  <si>
    <t xml:space="preserve"> "  Dosky hr.25+18 mm/spodná hrana +6,450/ 43 mm</t>
  </si>
  <si>
    <t>"   podperná konštrukcia 300 mm</t>
  </si>
  <si>
    <t>"   tepelná izolácia uložená na exist.podlahe na kóte +6,150 mm 100mm</t>
  </si>
  <si>
    <t>928612417</t>
  </si>
  <si>
    <t>-935225981</t>
  </si>
  <si>
    <t>771</t>
  </si>
  <si>
    <t>Podlahy z dlaždíc</t>
  </si>
  <si>
    <t>771541015.S</t>
  </si>
  <si>
    <t>Montáž podláh z dlaždíc gres kladených do malty veľ. 300 x 300 mm vr.škárovania cem. hmotou - P2</t>
  </si>
  <si>
    <t>-281183500</t>
  </si>
  <si>
    <t xml:space="preserve">" P2  hr.17mm  </t>
  </si>
  <si>
    <t xml:space="preserve">"   3.NP-6.NP/ chodby </t>
  </si>
  <si>
    <t>"   NS - dlaždice spekané neglazované,300/300,povrch matný, farba svetlo šedá 9 mm</t>
  </si>
  <si>
    <t>"  protišmykovosť R10/A , SB</t>
  </si>
  <si>
    <t>"  cementová škárovacia hmota</t>
  </si>
  <si>
    <t xml:space="preserve">"   lepiaca malta 3 mm kupelne vodeodolna </t>
  </si>
  <si>
    <t xml:space="preserve">" nový podklad : </t>
  </si>
  <si>
    <t>"  penetračný náter</t>
  </si>
  <si>
    <t>"  cementový poter 14 mm</t>
  </si>
  <si>
    <t xml:space="preserve">"pôv.podklad </t>
  </si>
  <si>
    <t>" - existujúca betón.mazanina 50 mm</t>
  </si>
  <si>
    <t>" - existujúca lepenka A 400H nasucho 2 mm</t>
  </si>
  <si>
    <t>" - existujúci Fibrex doska 17mm 12 mm</t>
  </si>
  <si>
    <t>"  - existujúci preosiaty piesok 10 mm</t>
  </si>
  <si>
    <t>"   - existujúci panelový strop hr.250mm</t>
  </si>
  <si>
    <t xml:space="preserve">36,43 "m.č.310  CHODBA </t>
  </si>
  <si>
    <t>4,82 "m.č.319 chdoba do soc.</t>
  </si>
  <si>
    <t>6,23 "m.č.330  strojovna</t>
  </si>
  <si>
    <t>88,19  "m.č.335  chodba</t>
  </si>
  <si>
    <t>76,70  "m.č.402 chodba</t>
  </si>
  <si>
    <t xml:space="preserve">20,40 " m.č.408 chodba v sch </t>
  </si>
  <si>
    <t xml:space="preserve">4,7 " m.č.429 chodba </t>
  </si>
  <si>
    <t xml:space="preserve">Medzisúčet  6NP  </t>
  </si>
  <si>
    <t>P2dlažbacelkom</t>
  </si>
  <si>
    <t>597740001910.S</t>
  </si>
  <si>
    <t>Dlaždice keramické, lxvxhr 298x298x9 mm,spekané neglazované farba šedá</t>
  </si>
  <si>
    <t>-1844336216</t>
  </si>
  <si>
    <t>P2dlažba3NP*1,05</t>
  </si>
  <si>
    <t>P2dlažba4NP*1,05</t>
  </si>
  <si>
    <t>P2dlažba5NP*1,05</t>
  </si>
  <si>
    <t>P2dlažba6NP*1,05</t>
  </si>
  <si>
    <t>771541016.S</t>
  </si>
  <si>
    <t>Montáž podláh z dlaždíc gres kladených do malty veľ. 300 x 300 mm vr.škárovania cem. hmotou - P2a   kupelne</t>
  </si>
  <si>
    <t>-892025700</t>
  </si>
  <si>
    <t xml:space="preserve">" P2a   hr.81mm </t>
  </si>
  <si>
    <t>"   /3.NP-6.NP/ kúpeľne,chodby,wc</t>
  </si>
  <si>
    <t>" NS - dlaždice spekané neglazované,300/300,povrch matný, farba svetlo šedá 9 mm</t>
  </si>
  <si>
    <t>" protišmykovosť R10/A , SB</t>
  </si>
  <si>
    <t>"   cementová škárovacia hmota</t>
  </si>
  <si>
    <t>"   lepiaca malta 3 mm</t>
  </si>
  <si>
    <t>"nový podklad :</t>
  </si>
  <si>
    <t>"  betón.mazanina 48 mm</t>
  </si>
  <si>
    <t>"   podlahový polystyrén 30 mm</t>
  </si>
  <si>
    <t>"pôvodná konštrukcia :</t>
  </si>
  <si>
    <t>"  existujúci panelový strop hr.250mm</t>
  </si>
  <si>
    <t>6,23 " m.č.320</t>
  </si>
  <si>
    <t>4,29 " m.č.322</t>
  </si>
  <si>
    <t>8,76 "m.č.323</t>
  </si>
  <si>
    <t xml:space="preserve">Medzisúčet    3NP  kupelne </t>
  </si>
  <si>
    <t xml:space="preserve">3,34 "m.č.412  kupelne </t>
  </si>
  <si>
    <t>2,90 " m.č.424</t>
  </si>
  <si>
    <t xml:space="preserve">Medzisúčet  4NP  kuplene </t>
  </si>
  <si>
    <t>182288015</t>
  </si>
  <si>
    <t>P2adlažba3NP*1,05</t>
  </si>
  <si>
    <t>P2adlažba4NP*1,05</t>
  </si>
  <si>
    <t>771541016.Sx</t>
  </si>
  <si>
    <t>Montáž podláh z dlaždíc gres kladených do malty  veľ. 300 x 300 mm vr.škárovania cem. hmotou- P3  (sprchy)</t>
  </si>
  <si>
    <t>985578197</t>
  </si>
  <si>
    <t xml:space="preserve">" P3  </t>
  </si>
  <si>
    <t>"   /4.NP-6.NP/ sprchy</t>
  </si>
  <si>
    <t>"  NS - dlaždice spekané neglazované 300/300,povrch matný, farba svetlo šedá 9 mm</t>
  </si>
  <si>
    <t>"  uhol klzu 18°,b(18) R 11/B ,</t>
  </si>
  <si>
    <t>"   flexibilná lepiaca malta 3 mm</t>
  </si>
  <si>
    <t xml:space="preserve">"IZOLACIA: </t>
  </si>
  <si>
    <t>"  tesniace pásky do vnútornych kútov /v=2m/ + styk s odvodňovacím žlabom</t>
  </si>
  <si>
    <t xml:space="preserve">"podklad:  </t>
  </si>
  <si>
    <t xml:space="preserve">" cementový poter 14-34 mm  v spade  priemer 24mm </t>
  </si>
  <si>
    <t>"jestv.pôvodná konštrukcia</t>
  </si>
  <si>
    <t>" existujúca betón.mazanina 50 mm</t>
  </si>
  <si>
    <t>"  existujúca lepenka A 400H nasucho 2 mm</t>
  </si>
  <si>
    <t>"   existujúci Fibrex doska 17mm 12 mm</t>
  </si>
  <si>
    <t>"  existujúci preosiaty piesok 10 mm</t>
  </si>
  <si>
    <t>0,9*0,9 "m.č.412</t>
  </si>
  <si>
    <t>0,9*0,9 "m.č.416</t>
  </si>
  <si>
    <t>0,9*0,9 "m.č.420</t>
  </si>
  <si>
    <t>0,9*0,9 "m.č.424</t>
  </si>
  <si>
    <t>0,9*0,9 "m.č.428</t>
  </si>
  <si>
    <t>0,9*0,9 "m.č.441</t>
  </si>
  <si>
    <t>0,9*0,9 "m.č.445</t>
  </si>
  <si>
    <t>0,9*0,9 "m.č.449</t>
  </si>
  <si>
    <t>0,9*0,9 "m.č.453</t>
  </si>
  <si>
    <t>0,9*0,9 "m.č.457</t>
  </si>
  <si>
    <t>1484811079</t>
  </si>
  <si>
    <t>8,1*1,04 'Prepočítané koeficientom množstva</t>
  </si>
  <si>
    <t>771541015.Sx</t>
  </si>
  <si>
    <t>Montáž podláh z dlaždíc gres kladených do malty veľ. 300 x 300 mm vr.škárovania cem. hmotou - P4 (chodba)</t>
  </si>
  <si>
    <t>-1750147946</t>
  </si>
  <si>
    <t xml:space="preserve">" P4  hr.12mm </t>
  </si>
  <si>
    <t>"  /3.NP-6.NP/chodba</t>
  </si>
  <si>
    <t>"  protišmykovosť R10/A, SB</t>
  </si>
  <si>
    <t xml:space="preserve">"jestv. pôvodná konštrukcia </t>
  </si>
  <si>
    <t>" - existujúce keramické dlaždice 11 mm</t>
  </si>
  <si>
    <t>" - existujúca cementová malta 15 mm</t>
  </si>
  <si>
    <t>"  - existujúca betón.mazanina 50 mm,51mm</t>
  </si>
  <si>
    <t>"  - existujúci Fibrex doska 17mm,na 3.np 3x17mm 12 mm,36mm</t>
  </si>
  <si>
    <t>"  - existujúcipreosiatypiesok,na3.npcementovýpoter 10 mm,30mm</t>
  </si>
  <si>
    <t>"  - na 3.np  existujúci NP+Bitagit S 5mm</t>
  </si>
  <si>
    <t>13,52 "m.č.302</t>
  </si>
  <si>
    <t>20,4 "m.č.303</t>
  </si>
  <si>
    <t>4,2*13+2,1*4+6,4 " m.č.303  chodba + pod chodiskom</t>
  </si>
  <si>
    <t>P4dlažbaCH3np</t>
  </si>
  <si>
    <t>2035621543</t>
  </si>
  <si>
    <t>103,32*1,04 'Prepočítané koeficientom množstva</t>
  </si>
  <si>
    <t>771551041.S</t>
  </si>
  <si>
    <t xml:space="preserve">Montáž podláh z dlaždíc terazzových, v obmedzenom priestore, kladených do malty 400 x 400 mm - P5 (zavetrie 3NP vstup)  - EXT </t>
  </si>
  <si>
    <t>1594756477</t>
  </si>
  <si>
    <t>"  vstup - závetrie / 3.np</t>
  </si>
  <si>
    <t>"  Terazzová dlažba , protišmyková , trieda odolnosti IV,</t>
  </si>
  <si>
    <t>"   ProtišmykovosťR9,hr.50 mm mrazuvzdorná flexibilná lepiaca malta hr.5</t>
  </si>
  <si>
    <t>"   hydroizolačný stierka</t>
  </si>
  <si>
    <t>"   nadbetónovanie stupňov hr.30mm</t>
  </si>
  <si>
    <t>"jestv.pôvodná konštr. :</t>
  </si>
  <si>
    <t>" -existujúce betónové stupne s vyhladeným povrchom</t>
  </si>
  <si>
    <t>7,8  "m.č.301 závetrie 3NP v.č.A 08</t>
  </si>
  <si>
    <t>592470000400.S</t>
  </si>
  <si>
    <t>Dlaždica terazzová z cementu  rozmer 400x400x50 mm, bielo- šedá R9, +flexi lep. malta 5mm</t>
  </si>
  <si>
    <t>1947713813</t>
  </si>
  <si>
    <t>7,8*1,06 'Prepočítané koeficientom množstva</t>
  </si>
  <si>
    <t>771541016x</t>
  </si>
  <si>
    <t>Montáž podláh z dlaždíc gres kladených do malty  veľ. 300 x 300 mm vr.škárovania cem. hmotou - P7  (medzipodesty)</t>
  </si>
  <si>
    <t>928790647</t>
  </si>
  <si>
    <t>" P7</t>
  </si>
  <si>
    <t>" / 3.np-6.np/ medzipodesta</t>
  </si>
  <si>
    <t>"  NS - dlaždice spekané neglazované 300/300,</t>
  </si>
  <si>
    <t>"  povrch matný,</t>
  </si>
  <si>
    <t>"  farba svetlo šedá 9 mm</t>
  </si>
  <si>
    <t>"  protišmykovosť R9/A</t>
  </si>
  <si>
    <t xml:space="preserve">" jestv.konštrukcia : </t>
  </si>
  <si>
    <t>"  - existujúce terasové schodiskové dosky 100mm</t>
  </si>
  <si>
    <t>"  soklík</t>
  </si>
  <si>
    <t xml:space="preserve">2,2*4  " m.č.304  </t>
  </si>
  <si>
    <t>3*4  "  medzipodesta +8,25</t>
  </si>
  <si>
    <t>3*4  "  medzipodesta +11,55</t>
  </si>
  <si>
    <t>3*4  "  medzipodesta +14,85</t>
  </si>
  <si>
    <t>P7dlažbapodesSCH</t>
  </si>
  <si>
    <t>1146278513</t>
  </si>
  <si>
    <t>44,8*1,04 'Prepočítané koeficientom množstva</t>
  </si>
  <si>
    <t>771271107.S</t>
  </si>
  <si>
    <t>Montáž obkladov schodiskových stupňov dlaždicami do malty veľ. 300 x 300 mm - P6</t>
  </si>
  <si>
    <t>-50598176</t>
  </si>
  <si>
    <t>" P6</t>
  </si>
  <si>
    <t>"  3.np-6.np/ schodisko</t>
  </si>
  <si>
    <t>"  NS - dlaždice schodovky spekané neglazované 300/300,podstupnica 150x300</t>
  </si>
  <si>
    <t xml:space="preserve">" jestv.konštrkcia: </t>
  </si>
  <si>
    <t xml:space="preserve">"NOVÝ  SOKLIK </t>
  </si>
  <si>
    <t>"  soklík soklová obkladačka ,60x9,5mm,farebne prispôsobiť schodisku</t>
  </si>
  <si>
    <t>"  1.a posledný stupeň farebne odlíšiť-farba šedá</t>
  </si>
  <si>
    <t>" nastupnice 300/300</t>
  </si>
  <si>
    <t>0,3*1,8*(11+11)</t>
  </si>
  <si>
    <t>"podstupnice 150/300</t>
  </si>
  <si>
    <t>0,15*1,8*(11+11)</t>
  </si>
  <si>
    <t>Medzisúčet  vid rez v.č.A12</t>
  </si>
  <si>
    <t>597740001119.S</t>
  </si>
  <si>
    <t>Dlaždice keramické, lxvxhr 300x300x89 mm, spakané  neglazované, protišmykové R9/A</t>
  </si>
  <si>
    <t>-1368396934</t>
  </si>
  <si>
    <t>53,46*1,04 'Prepočítané koeficientom množstva</t>
  </si>
  <si>
    <t>771275901.S</t>
  </si>
  <si>
    <t>Montáž profilu schodiskovej hrany</t>
  </si>
  <si>
    <t>1694133595</t>
  </si>
  <si>
    <t>11+11</t>
  </si>
  <si>
    <t>597640009</t>
  </si>
  <si>
    <t>Protišmyková  signálna hrana</t>
  </si>
  <si>
    <t>-1013164430</t>
  </si>
  <si>
    <t>771411051.S</t>
  </si>
  <si>
    <t>Montáž soklíkov z obkladačiek schodiskových šikmých do malty veľ. 65 x 250 mm</t>
  </si>
  <si>
    <t>-1241315896</t>
  </si>
  <si>
    <t>"   1.a posledný stupeň farebne odlíšiť-farba šedá</t>
  </si>
  <si>
    <t>3,6+3,6</t>
  </si>
  <si>
    <t xml:space="preserve">" sokle medzipodesty </t>
  </si>
  <si>
    <t>(3+4+3)</t>
  </si>
  <si>
    <t>597740000300.S</t>
  </si>
  <si>
    <t>Dlaždice keramické s hladkým povrchom lxvxhr 250x65x10 mm, vzor  mramor šedý</t>
  </si>
  <si>
    <t>-848100627</t>
  </si>
  <si>
    <t>51,6*0,65*1,1</t>
  </si>
  <si>
    <t>0,106</t>
  </si>
  <si>
    <t>37*0,26 'Prepočítané koeficientom množstva</t>
  </si>
  <si>
    <t>771541216.S</t>
  </si>
  <si>
    <t>Montáž podláh z dlaždíc gres kladených do malta flexibil. mrazuvzdorná v obmedzenom priestore veľ. 300 x 300 mm- P8 (loggie)</t>
  </si>
  <si>
    <t>-597591017</t>
  </si>
  <si>
    <t xml:space="preserve">" P8   hr.14MM </t>
  </si>
  <si>
    <t>"  4.np-6.np/ loggia</t>
  </si>
  <si>
    <t>"  mrazuvzdorná flexibilná lepiaca malta 4 mm</t>
  </si>
  <si>
    <t>"podklad:</t>
  </si>
  <si>
    <t xml:space="preserve">"  hydroizolačná stierka s vyvedením na stenu 150 mm 1 mm </t>
  </si>
  <si>
    <t xml:space="preserve">" jestv.pôvodná konštrukcia : </t>
  </si>
  <si>
    <t>"  -existujúca betónová mazanina v spáde 30-50 mm</t>
  </si>
  <si>
    <t>"   pozn. : okapový profil napr.Al Hasoft po obvode volného konca balkóna</t>
  </si>
  <si>
    <t>6,8  " 4Np m.č.403</t>
  </si>
  <si>
    <t>6,8  " 4Np m.č.603</t>
  </si>
  <si>
    <t>771415333.S</t>
  </si>
  <si>
    <t xml:space="preserve">Montáž soklíkov z obkladačiek do polyuretánového tmelu veľ. 150 x 150 mm vr. škarovania </t>
  </si>
  <si>
    <t>-40950201</t>
  </si>
  <si>
    <t>0,15*(1,6+3,6+1,05)</t>
  </si>
  <si>
    <t>Súčet sokel loggie F4</t>
  </si>
  <si>
    <t>597740001800.S</t>
  </si>
  <si>
    <t>Dlaždice keramické, lxvxhr 198x198x9 mm,spekáne neglazované</t>
  </si>
  <si>
    <t>1311041426</t>
  </si>
  <si>
    <t>20,4*1,05</t>
  </si>
  <si>
    <t>2,814*1,1</t>
  </si>
  <si>
    <t>0,485</t>
  </si>
  <si>
    <t>998771103.S</t>
  </si>
  <si>
    <t>Presun hmôt pre podlahy z dlaždíc v objektoch výšky nad 12 do 24 m</t>
  </si>
  <si>
    <t>1232398695</t>
  </si>
  <si>
    <t>998771192.S</t>
  </si>
  <si>
    <t>Podlahy z dlaždíc, prípl.za presun nad vymedz. najväčšiu dopravnú vzdialenosť do 100 m</t>
  </si>
  <si>
    <t>180376249</t>
  </si>
  <si>
    <t>776990105.S</t>
  </si>
  <si>
    <t>Vysávanie podkladu pred kladením povlakových podláh</t>
  </si>
  <si>
    <t>974359651</t>
  </si>
  <si>
    <t>776411000.S</t>
  </si>
  <si>
    <t xml:space="preserve">Lepenie podlahových líšt soklových  - P1  soklová lišta  MDF  v.60mm </t>
  </si>
  <si>
    <t>2062191397</t>
  </si>
  <si>
    <t>" P1</t>
  </si>
  <si>
    <t>"  pozn.: v mieste styku so stenou použiť okrajový pásik</t>
  </si>
  <si>
    <t>"   na celú hrúbku podlahy.Pred realizáciou predložiť</t>
  </si>
  <si>
    <t>"   fyzické vzorky na odsúhlasenie projektantovi</t>
  </si>
  <si>
    <t>"    soklík : soklová lišta MDF ,v=60mm,farebne prispôsobiť podlahe</t>
  </si>
  <si>
    <t>sokelP1</t>
  </si>
  <si>
    <t>2834100179</t>
  </si>
  <si>
    <t>Soklová  MDF  v.60mm , farebne prispôsobiť podlahe</t>
  </si>
  <si>
    <t>-64912300</t>
  </si>
  <si>
    <t>1*1,01 'Prepočítané koeficientom množstva</t>
  </si>
  <si>
    <t>776521100.S</t>
  </si>
  <si>
    <t>Lepenie povlakových podláh z PVC homogénnych pásov - P1, P1a -3NP    P1b    4-6NP    v.č.A14</t>
  </si>
  <si>
    <t>1146095525</t>
  </si>
  <si>
    <t xml:space="preserve">"  P1+P1d  /3.NP/izby,kancelárie,kabinety,učebne  hr.5mm </t>
  </si>
  <si>
    <t>"   NS – homogénna vinilová podlahovina s povrchom PVC celoplošne lepená</t>
  </si>
  <si>
    <t>"   Tr.34(commercial),ISO 10581 EN 649</t>
  </si>
  <si>
    <t>"   Váha min.2850g/m2,obrusnosť skupina T=2mm3</t>
  </si>
  <si>
    <t>"   ISO 24243-1(EN 433)? 0,10mm</t>
  </si>
  <si>
    <t>"   Farba šedá 2 mm</t>
  </si>
  <si>
    <t xml:space="preserve">" sokel MDF  v.60mm </t>
  </si>
  <si>
    <t xml:space="preserve">"   očistenie povrchu </t>
  </si>
  <si>
    <t>"POV.PODLAHA exist.</t>
  </si>
  <si>
    <t>" Exist.mazanina</t>
  </si>
  <si>
    <t xml:space="preserve">" učebne </t>
  </si>
  <si>
    <t>74,11+44,55+38,78+26,37+44,82+66,84</t>
  </si>
  <si>
    <t xml:space="preserve">19,97 "m.č.317 kabinet </t>
  </si>
  <si>
    <t>19,44 "m.č.318</t>
  </si>
  <si>
    <t>17,82 "m.č.324 kuch</t>
  </si>
  <si>
    <t>49,24+4,72+15,13+28,30+82,46+20,94+43,77+44,94</t>
  </si>
  <si>
    <t>-19,5 " P9  m.č.331</t>
  </si>
  <si>
    <t>Medzisúčet  3NP v.č. A08  Podlaha  PVC vinil  P1</t>
  </si>
  <si>
    <t>"  P1a   /3.NP/  hr.14mm</t>
  </si>
  <si>
    <t>" samonivelačný poter   hr. 12 mm</t>
  </si>
  <si>
    <t>"   očistenie povrchu + PN</t>
  </si>
  <si>
    <t>4,82 "m.č.3.19</t>
  </si>
  <si>
    <t>Medzisúčet  3NP   v.č.A08  Podlaha vinil  P1a</t>
  </si>
  <si>
    <t>"  P1 b  /4-6.NP/izby  hr.26mm</t>
  </si>
  <si>
    <t>"   ISO 24243-1(EN 433) 0,10mm</t>
  </si>
  <si>
    <t xml:space="preserve">" samonivelačný poter  24mm </t>
  </si>
  <si>
    <t>47,17+71,53+47,17+72,08 " učebne  404-407</t>
  </si>
  <si>
    <t>7,64+16,12+15,47</t>
  </si>
  <si>
    <t>8,55+16,91+17,33</t>
  </si>
  <si>
    <t>7,21+15,79+16,03</t>
  </si>
  <si>
    <t>7,81+15,32+15,23</t>
  </si>
  <si>
    <t>6,8+14,38+14,97</t>
  </si>
  <si>
    <t>49,37  "  M.č.437</t>
  </si>
  <si>
    <t>8,55+16,91+17,32</t>
  </si>
  <si>
    <t>3,16+14,05+14,28</t>
  </si>
  <si>
    <t>7,8+15,79+16,03</t>
  </si>
  <si>
    <t>8,43+16,91+17,33</t>
  </si>
  <si>
    <t xml:space="preserve">83,19 " m.č.458 chodba </t>
  </si>
  <si>
    <t xml:space="preserve">Medzisúčet  4NP v.č.A09  Podlaha vinil </t>
  </si>
  <si>
    <t xml:space="preserve">"  P1 c  /4-6.NP/  stav.uprava UK3     hr.100mm </t>
  </si>
  <si>
    <t>"   Váha min.2850g/m2,obrusnosť skupina T =2mm3</t>
  </si>
  <si>
    <t xml:space="preserve">" samonivelačný poter  3mm </t>
  </si>
  <si>
    <t xml:space="preserve">Medzisúčet  4-6NP  staV.UPRAVA   UK3  jestv.podlah  po osaení  rozvodov vykurovania </t>
  </si>
  <si>
    <t>PVCcelkom</t>
  </si>
  <si>
    <t>284110003120</t>
  </si>
  <si>
    <t>Podlaha PVC homogénna Centra 43, hrúbka 2 mm, trieda záťaže 34/43, Bfl-s1, najvyššia trieda, nízka abrazívnosť,napr. TARKETT alebo EKVIVALENT - farba ŠEDÁ</t>
  </si>
  <si>
    <t>1152741841</t>
  </si>
  <si>
    <t>P1vinilPVC3NP*1,03</t>
  </si>
  <si>
    <t>P1avinilPVC3NP*1,03</t>
  </si>
  <si>
    <t>0*1,03</t>
  </si>
  <si>
    <t>P1bvinilPVC4np*1,03</t>
  </si>
  <si>
    <t>P1cvinilPVC4NP*1,03</t>
  </si>
  <si>
    <t>776995111.S</t>
  </si>
  <si>
    <t>Ostatné práce - lepenie prechodových profilov</t>
  </si>
  <si>
    <t>-98732183</t>
  </si>
  <si>
    <t>611990000800</t>
  </si>
  <si>
    <t>Lišta prechodová skrutkovacia, šírka 28 mm,s ryhovaným povrchom</t>
  </si>
  <si>
    <t>-1854239096</t>
  </si>
  <si>
    <t>776521200.S</t>
  </si>
  <si>
    <t>Lepenie povlakových podláh PVC homogénnych, zo štvorcov, dielcov - P9</t>
  </si>
  <si>
    <t>-1665500196</t>
  </si>
  <si>
    <t>"  ISO 24243-1(EN 433)    0,10mm 2 mm</t>
  </si>
  <si>
    <t>"ZDVOJENÁ PODLAHA  nová odd767</t>
  </si>
  <si>
    <t xml:space="preserve">2,5*7,7+0,25  "  m.č.331  učebna </t>
  </si>
  <si>
    <t>284110002100.S</t>
  </si>
  <si>
    <t>Podlaha PVC homogénna, hrúbka do 2 mm</t>
  </si>
  <si>
    <t>1517702900</t>
  </si>
  <si>
    <t>776992125.Sx</t>
  </si>
  <si>
    <t>Vyspravenie podkladu nivelačnou stierkou hr. 2 mm - stierka nivelerspachtel - P9</t>
  </si>
  <si>
    <t>344890218</t>
  </si>
  <si>
    <t>998776103.S</t>
  </si>
  <si>
    <t>Presun hmôt pre podlahy povlakové v objektoch výšky nad 12 do 24 m</t>
  </si>
  <si>
    <t>-397802028</t>
  </si>
  <si>
    <t>998776192.S</t>
  </si>
  <si>
    <t>Podlahy povlakové, prípl.za presun nad vymedz. najväčšiu dopr. vzdial. do 100 m</t>
  </si>
  <si>
    <t>-426400643</t>
  </si>
  <si>
    <t xml:space="preserve">E1.1 e - E1.1 e  Architektúra  Hasiace prístroje , vyčistenie budovy , príprava na koluadáciu </t>
  </si>
  <si>
    <t xml:space="preserve">    722 - Zdravotechnika - vnútorný vodovod</t>
  </si>
  <si>
    <t>952901114.S</t>
  </si>
  <si>
    <t xml:space="preserve">Vyčistenie budov pri výške podlaží nad 4 m  </t>
  </si>
  <si>
    <t>-1840658741</t>
  </si>
  <si>
    <t>1009,10  "3NP</t>
  </si>
  <si>
    <t>998,58 " 4Np</t>
  </si>
  <si>
    <t>965,71 " 5NP</t>
  </si>
  <si>
    <t>965,71 " 6NP</t>
  </si>
  <si>
    <t>-1873117225</t>
  </si>
  <si>
    <t>713510201</t>
  </si>
  <si>
    <t>Montáž tesnenia prestupu káblových, potrubných trás a tesnenie škár prierezu do 0,1 m2 protipožiarnym povlakom El90 a TI hr. 120 mm (140 kg/m3)</t>
  </si>
  <si>
    <t>1972763692</t>
  </si>
  <si>
    <t>6315101010</t>
  </si>
  <si>
    <t xml:space="preserve">Technické izolácie - dosky napr.ProRox SL 980 CZ, hr. 60 mm alebo EKVIVALENT </t>
  </si>
  <si>
    <t>2147186849</t>
  </si>
  <si>
    <t>1+1</t>
  </si>
  <si>
    <t>2*0,204 'Prepočítané koeficientom množstva</t>
  </si>
  <si>
    <t>713530060</t>
  </si>
  <si>
    <t>Tmelenie š/h 50x20 mm v požiarnych deliacich konštrukciách silikónovým protipožiarnym tmelom El90-180, výplň TI</t>
  </si>
  <si>
    <t>1117207695</t>
  </si>
  <si>
    <t>3,14*0,5*6 " utesnenie  potrubi</t>
  </si>
  <si>
    <t xml:space="preserve">" vid PD Pož.ochrana </t>
  </si>
  <si>
    <t>" cit Prestupy plastových a kanalizačných potrubí ......</t>
  </si>
  <si>
    <t>2781001010</t>
  </si>
  <si>
    <t xml:space="preserve">Požiarny silikónový tmel napr.HILTI CP 601S 310 ml 310633 alebo EKVIVALENT </t>
  </si>
  <si>
    <t>-453140475</t>
  </si>
  <si>
    <t>6319125185</t>
  </si>
  <si>
    <t xml:space="preserve">Technické izolácie - dosky napr.ProRox SL 960 CZ, hr. 60 mm alebo EKVIVALENT </t>
  </si>
  <si>
    <t>813667216</t>
  </si>
  <si>
    <t>722</t>
  </si>
  <si>
    <t>Zdravotechnika - vnútorný vodovod</t>
  </si>
  <si>
    <t>722250180.S</t>
  </si>
  <si>
    <t>Montáž hasiaceho prístroja na stenu</t>
  </si>
  <si>
    <t>555073296</t>
  </si>
  <si>
    <t>" PD PO</t>
  </si>
  <si>
    <t>22+5</t>
  </si>
  <si>
    <t>449170000900.S</t>
  </si>
  <si>
    <t>Prenosný hasiaci prístroj práškový  6 kg</t>
  </si>
  <si>
    <t>-1603383839</t>
  </si>
  <si>
    <t>" ks práškový  6kg</t>
  </si>
  <si>
    <t>449170000800.S</t>
  </si>
  <si>
    <t xml:space="preserve">Prenosný hasiaci prístroj snehový CO2 5 kg </t>
  </si>
  <si>
    <t>1272034345</t>
  </si>
  <si>
    <t>" "snehový  5kg</t>
  </si>
  <si>
    <t>449170001000</t>
  </si>
  <si>
    <t>Plastový box na hasiaci prístroj do 6 kg náplne</t>
  </si>
  <si>
    <t>1039455191</t>
  </si>
  <si>
    <t>722250r</t>
  </si>
  <si>
    <t>Montáž tabuliek D+M</t>
  </si>
  <si>
    <t>-764302985</t>
  </si>
  <si>
    <t>10   "podla  PD požiarna ochrana</t>
  </si>
  <si>
    <t>998722103.S</t>
  </si>
  <si>
    <t>Presun hmôt pre vnútorný vodovod v objektoch výšky nad 12 do 24 m</t>
  </si>
  <si>
    <t>-693213352</t>
  </si>
  <si>
    <t>998722192.S</t>
  </si>
  <si>
    <t>Vodovod, prípl.za presun nad vymedz. najväčšiu dopravnú vzdialenosť do 100m</t>
  </si>
  <si>
    <t>717306229</t>
  </si>
  <si>
    <t xml:space="preserve">E1.3 - E1.3 Statika </t>
  </si>
  <si>
    <t>317944311R1</t>
  </si>
  <si>
    <t>Valcované nosníky dodatočne osadzované do pripravených otvorov do č.12-prestup cez strop D+M</t>
  </si>
  <si>
    <t>-1189503187</t>
  </si>
  <si>
    <t>"  dodatočné upevnenie  statika typ 1,typ 3, typ3</t>
  </si>
  <si>
    <t xml:space="preserve">7,9  "m.č.409     typ 2 </t>
  </si>
  <si>
    <t>7,9   "m.č.412  typ 2</t>
  </si>
  <si>
    <t>8,7    "m.č.414  typ 3</t>
  </si>
  <si>
    <t>8,7  "m.č.417  typ 1</t>
  </si>
  <si>
    <t>8,7  "m.č.421  typ 3</t>
  </si>
  <si>
    <t>7,9 "m.č.426   typ 2</t>
  </si>
  <si>
    <t>7,9  "m.č.429  typ 2</t>
  </si>
  <si>
    <t>8,7  "m.č.431  typ 3</t>
  </si>
  <si>
    <t>7,9 "m.č.434  typ 2</t>
  </si>
  <si>
    <t>7,9 "m.č.437  typ 2</t>
  </si>
  <si>
    <t>82,2*0,1  "pom. materiál</t>
  </si>
  <si>
    <t>7,9   "m.č.609  typ 2</t>
  </si>
  <si>
    <t>7,9 "m.č.612  typ 2</t>
  </si>
  <si>
    <t>8,7 " m.č.614     typ3</t>
  </si>
  <si>
    <t>8,7 "m.č.617  typ 1</t>
  </si>
  <si>
    <t>8,7 "m.č.621 typ 3</t>
  </si>
  <si>
    <t>7,9 "m.č.626 typ 2</t>
  </si>
  <si>
    <t>7,9 " m.č.629 typ 2</t>
  </si>
  <si>
    <t>8,7  "m.č.631  typ 3</t>
  </si>
  <si>
    <t>7,9 " m.č.634   typ 2</t>
  </si>
  <si>
    <t>7,9 " m.č.629   typ 2</t>
  </si>
  <si>
    <t>82,2*0,1  "pomocný materiál</t>
  </si>
  <si>
    <t>975043111.S</t>
  </si>
  <si>
    <t>Jednoradové podchytenie stropov pre osadenie nosníkov do v. 3,50 m a jeho zaťaženia do 750 kg/m</t>
  </si>
  <si>
    <t>-838484231</t>
  </si>
  <si>
    <t>1300139702</t>
  </si>
  <si>
    <t>E1.4 - E1.4  Zdravotechnika</t>
  </si>
  <si>
    <t>Ing.Kapustová</t>
  </si>
  <si>
    <t xml:space="preserve">HSV - Práce a dodávky HSV   </t>
  </si>
  <si>
    <t xml:space="preserve">    6 - Úpravy povrchov, podlahy, osadenie   </t>
  </si>
  <si>
    <t xml:space="preserve">    9 - Ostatné konštrukcie a práce-búranie   </t>
  </si>
  <si>
    <t xml:space="preserve">    97S - Sute </t>
  </si>
  <si>
    <t xml:space="preserve">    99 - Presun hmôt HSV   </t>
  </si>
  <si>
    <t xml:space="preserve">    721ZTI - Zdravotechnika -  demontaže</t>
  </si>
  <si>
    <t xml:space="preserve">    721 - Zdravotechnika -  vnútorná kanalizácia   </t>
  </si>
  <si>
    <t xml:space="preserve">    722 - Zdravotechnika - vnútorný vodovod   </t>
  </si>
  <si>
    <t xml:space="preserve">    725 - Zdravotechnika - zariaď. predmety   </t>
  </si>
  <si>
    <t xml:space="preserve">Práce a dodávky HSV   </t>
  </si>
  <si>
    <t xml:space="preserve">Úpravy povrchov, podlahy, osadenie   </t>
  </si>
  <si>
    <t>612403399</t>
  </si>
  <si>
    <t>Hrubá výplň rýh na stenách akoukoľvek maltou, akejkoľvek šírky ryhy</t>
  </si>
  <si>
    <t>612423521</t>
  </si>
  <si>
    <t>Omietka rýh v stenách maltou vápennou šírky ryhy do 150 mm omietkou hladkou</t>
  </si>
  <si>
    <t>612453551</t>
  </si>
  <si>
    <t>Omietka rýh v stenách maltou cementovou šírky ryhy do 150 mm hladená oceľou</t>
  </si>
  <si>
    <t xml:space="preserve">Ostatné konštrukcie a práce-búranie   </t>
  </si>
  <si>
    <t>974031142</t>
  </si>
  <si>
    <t>Vysekávanie rýh v akomkoľvek murive tehlovom na akúkoľvek maltu do hĺbky 70 mm a š. do 70 mm,  -0,00900t</t>
  </si>
  <si>
    <t>974031153</t>
  </si>
  <si>
    <t>Vysekávanie rýh v akomkoľvek murive tehlovom na akúkoľvek maltu do hĺbky 100 mm a š. do 100 mm,  -0,01800t</t>
  </si>
  <si>
    <t>97S</t>
  </si>
  <si>
    <t xml:space="preserve">Sute </t>
  </si>
  <si>
    <t>Vnútrostavenisková doprava sutiny a vybúraných hmôt za každých ďalších 5 m (5x)</t>
  </si>
  <si>
    <t>-93187950</t>
  </si>
  <si>
    <t>11,921*5 'Prepočítané koeficientom množstva</t>
  </si>
  <si>
    <t>Poplatok za skladovanie - betón, tehly, dlaždice (17 01) ostatné  HSV</t>
  </si>
  <si>
    <t>1181647417</t>
  </si>
  <si>
    <t>-963412004</t>
  </si>
  <si>
    <t xml:space="preserve">" ZTI  demontaže </t>
  </si>
  <si>
    <t xml:space="preserve">Presun hmôt HSV   </t>
  </si>
  <si>
    <t>721ZTI</t>
  </si>
  <si>
    <t>Zdravotechnika -  demontaže</t>
  </si>
  <si>
    <t>721160804</t>
  </si>
  <si>
    <t>Demontáž potrubia kanalizácie z rôznych materiálov do DN200  -0,00463t</t>
  </si>
  <si>
    <t>721171803</t>
  </si>
  <si>
    <t>Demontáž potrubia z novodurových rúr odpadového alebo pripojovacieho do D75,  -0,00210 t</t>
  </si>
  <si>
    <t>722160815</t>
  </si>
  <si>
    <t>Demontáž potrubia z  rôznych materiálov do DN80,  -0,00436 t</t>
  </si>
  <si>
    <t>725110814</t>
  </si>
  <si>
    <t>Demontáž záchoda odsávacieho alebo kombinačného,  -0,03420t</t>
  </si>
  <si>
    <t>296</t>
  </si>
  <si>
    <t>725122813</t>
  </si>
  <si>
    <t>Demontáž pisoára bez výtokovej armatúry,  -0,01720t</t>
  </si>
  <si>
    <t>298</t>
  </si>
  <si>
    <t>725210821</t>
  </si>
  <si>
    <t>Demontáž umývadiel alebo umývadielok bez výtokovej armatúry,  -0,01946t</t>
  </si>
  <si>
    <t>300</t>
  </si>
  <si>
    <t>725240811</t>
  </si>
  <si>
    <t>Demontáž sprchovej kabíny a misy bez výtokových armatúr kabín,  -0,08800t</t>
  </si>
  <si>
    <t>302</t>
  </si>
  <si>
    <t>725310823</t>
  </si>
  <si>
    <t>Demontáž drezu jednodielneho bez výtokovej armatúry vstavanej v kuchynskej zostave,  -0,00920t</t>
  </si>
  <si>
    <t>304</t>
  </si>
  <si>
    <t>725330820</t>
  </si>
  <si>
    <t>Demontáž výlevky bez výtok. armatúry, bez nádrže a splachovacieho potrubia,diturvitovej,  -0,03470t</t>
  </si>
  <si>
    <t>306</t>
  </si>
  <si>
    <t>725860820</t>
  </si>
  <si>
    <t>Demontáž jednoduchej  zápachovej uzávierky pre zariaďovacie predmety, umývadlá, drezy, práčky  -0,00085t</t>
  </si>
  <si>
    <t>308</t>
  </si>
  <si>
    <t>725860822</t>
  </si>
  <si>
    <t>Demontáž zápachovej uzávierky pre zariaďovacie predmety, vane, sprchy  -0,00122t</t>
  </si>
  <si>
    <t>310</t>
  </si>
  <si>
    <t>7222908R1</t>
  </si>
  <si>
    <t>Vnútrostav. premiestnenie vybúraných hmôt vodorovne do 100 m z budov vys. do 24 m</t>
  </si>
  <si>
    <t>721290823</t>
  </si>
  <si>
    <t>Vnútrostav. premiestnenie vybúraných hmôt vnútor. kanal. vodorovne do 100 m z budov vysokých do 24 m</t>
  </si>
  <si>
    <t>713482112</t>
  </si>
  <si>
    <t>Montáž trubíc z PE, hr.do 10 mm,vnút.priemer 39-70 mm</t>
  </si>
  <si>
    <t>283310001800</t>
  </si>
  <si>
    <t>Izolačná PE trubica napr.TUBOLIT alebo EKVIV. DG 42x9 mm (d potrubia x hr. izolácie), nadrezaná - izilácia požiarneho vodovodu</t>
  </si>
  <si>
    <t>283310002200</t>
  </si>
  <si>
    <t>Izolačná PE trubica napr.TUBOLIT alebo EKVIV.DG 60x9 mm (d potrubia x hr. izolácie), nadrezaná - izolácia požiarneho vodovodu</t>
  </si>
  <si>
    <t>283310002900</t>
  </si>
  <si>
    <t>Izolačná PE trubica napr.TUBOLIT alebo EKVIVALENT DG 22x13 mm (d potrubia x hr. izolácie), nadrezaná</t>
  </si>
  <si>
    <t>283310003100</t>
  </si>
  <si>
    <t>Izolačná PE trubica napr.TUBOLIT alebo EKVIVALENT  DG 28x13 mm (d potrubia x hr. izolácie), nadrezaná</t>
  </si>
  <si>
    <t>283310003300</t>
  </si>
  <si>
    <t>Izolačná PE trubica napr.TUBOLIT alebo EKVIVALENT DG 35x13 mm (d potrubia x hr. izolácie), nadrezaná</t>
  </si>
  <si>
    <t>Izolačná PE trubica napr.TUBOLIT alebo EKVIVALENT DG 22x20 mm (d potrubia x hr. izolácie), nadrezaná</t>
  </si>
  <si>
    <t>Izolačná PE trubica napr.TUBOLIT alebo EKVIVALENT DG 28x20 mm (d potrubia x hr. izolácie), nadrezaná</t>
  </si>
  <si>
    <t>713482122</t>
  </si>
  <si>
    <t>Montáž trubíc z PE, hr.15-20 mm,vnút.priemer 39-70 mm</t>
  </si>
  <si>
    <t>283310003900</t>
  </si>
  <si>
    <t>Izolačná PE trubica napr.TUBOLIT alebo EKVVALENT  DG 60x13 mm (d potrubia x hr. izolácie), nadrezaná</t>
  </si>
  <si>
    <t>713482123</t>
  </si>
  <si>
    <t>Montáž trubíc z PE, hr.15-20 mm,vnút.priemer 71-95 mm</t>
  </si>
  <si>
    <t>283310004200</t>
  </si>
  <si>
    <t>Izolačná PE trubica napr.TUBOLIT alebo EKVIVALENT  DG 89x13 mm (d potrubia x hr. izolácie), nadrezaná</t>
  </si>
  <si>
    <t>Izolačná PE trubica napr.TUBOLIT alebo EKVIVALENT  DG 35x30 mm (d potrubia x hr. izolácie), rozrezaná</t>
  </si>
  <si>
    <t>Izolačná PE trubica napr.TUBOLIT alebo EKVIVALENT DG 42x30 mm (d potrubia x hr. izolácie), rozrezaná</t>
  </si>
  <si>
    <t>Izolačná PE trubica napr.TUBOLIT alebo EKVIVALENT DG 54x30 mm (d potrubia x hr. izolácie), rozrezaná</t>
  </si>
  <si>
    <t>283310006900</t>
  </si>
  <si>
    <t>Izolačná PE trubica napr.TUBOLIT alebo EKVIVALENT DG 76x30 mm (d potrubia x hr. izolácie), rozrezaná</t>
  </si>
  <si>
    <t>Montáž tesnenia prestupu káblových, potrubných trás a tesnenie škár prierezu do 0,1 m2 protipožiarnym povlakom El120 a TI hr. 120 mm (140 kg/m3)</t>
  </si>
  <si>
    <t>449410002700</t>
  </si>
  <si>
    <t xml:space="preserve">Požiarny silikónový tmel napr. HILTI CP 601S, objem 310 ml alebo EKVIVALENT </t>
  </si>
  <si>
    <t>449410002600</t>
  </si>
  <si>
    <t xml:space="preserve">Protipožiarny akrylátový tmel napr. HILTI CFS-S ACR, objem 310 ml alebo EKVIVALENT </t>
  </si>
  <si>
    <t>713530800</t>
  </si>
  <si>
    <t>Montáž protipožiarnej manžety na prestup potrubia DN 32-64 mm, EI120, z jednej strany</t>
  </si>
  <si>
    <t>449410000800</t>
  </si>
  <si>
    <t xml:space="preserve">Protipožiarna manžeta napr.HILTI CP 644-50/1.5", D 50 mm alebo EKVIVALENT </t>
  </si>
  <si>
    <t>713530810</t>
  </si>
  <si>
    <t>Montáž protipožiarnej manžety na prestup potrubia DN 92-125 mm, EI120, z jednej strany</t>
  </si>
  <si>
    <t>449410001200</t>
  </si>
  <si>
    <t xml:space="preserve">Protipožiarna manžeta napr. HILTI CP 644-110/4", D 110 mm alebo EKVIVALENT </t>
  </si>
  <si>
    <t>449410002500</t>
  </si>
  <si>
    <t xml:space="preserve">Protipožiarna speňujúca páska napr.HILTI CP 648-E-W45/1,8", lxšxv 10000x45x4,5 mm alebo EKVIVALENT </t>
  </si>
  <si>
    <t>-1756797523</t>
  </si>
  <si>
    <t xml:space="preserve">Zdravotechnika -  vnútorná kanalizácia   </t>
  </si>
  <si>
    <t>721171580</t>
  </si>
  <si>
    <t>Potrubie z rúr tichých PP d50</t>
  </si>
  <si>
    <t>721171581</t>
  </si>
  <si>
    <t>Potrubie z rúr tichých PP d75</t>
  </si>
  <si>
    <t>721171582</t>
  </si>
  <si>
    <t>Potrubie z rúr tichých PP d110</t>
  </si>
  <si>
    <t>721171583</t>
  </si>
  <si>
    <t>Potrubie z rúr tichých PP d125</t>
  </si>
  <si>
    <t>721172500</t>
  </si>
  <si>
    <t>Montáž čistiaceho kusu pre tiché potrubia DN 75</t>
  </si>
  <si>
    <t>286540141250</t>
  </si>
  <si>
    <t xml:space="preserve">napr.SiTech+  PP Čistiaci kus d75  alebo EKVIVALENT </t>
  </si>
  <si>
    <t>721172503</t>
  </si>
  <si>
    <t>Montáž čistiaceho kusu pre tichém potrubia DN 100</t>
  </si>
  <si>
    <t>286540141300</t>
  </si>
  <si>
    <t xml:space="preserve">napr.SiTech+ PP Čistiaci kus d110  alebo EKVIVALENT </t>
  </si>
  <si>
    <t>721194109</t>
  </si>
  <si>
    <t>Zriadenie prípojky na potrubí vyvedenie a upevnenie odpadových výpustiek D 110x2, 3</t>
  </si>
  <si>
    <t>721230142</t>
  </si>
  <si>
    <t>Montáž strešného vtoku pre mPVC izolácie s ohrevom DN 110</t>
  </si>
  <si>
    <t>286630007800</t>
  </si>
  <si>
    <t>Strešný vtok DN 110, (7,85 l/s), PVC izolačná fólia, vertikálny, ohrev, záchytný kôš D 180 mm, PP/PVC</t>
  </si>
  <si>
    <t>721230145</t>
  </si>
  <si>
    <t>Montáž strešného vtoku pre mPVC izolácie s ohrevom DN 125</t>
  </si>
  <si>
    <t>286630007900</t>
  </si>
  <si>
    <t>Strešný vtok DN 125, (10,75 l/s), PVC izolačná fólia, vertikálny, ohrev, záchytný kôš D 180 mm, PP/PVC</t>
  </si>
  <si>
    <t>721274102</t>
  </si>
  <si>
    <t>Ventilačné hlavice strešné - plastové DN75 (dodávka + montáž)</t>
  </si>
  <si>
    <t>721274103</t>
  </si>
  <si>
    <t>Ventilačné hlavice strešné - plastové DN110 (dodávka + montáž)</t>
  </si>
  <si>
    <t>721290012</t>
  </si>
  <si>
    <t>Montáž privzdušňovacieho ventilu pre odpadové potrubia DN 110</t>
  </si>
  <si>
    <t>551610000100</t>
  </si>
  <si>
    <t>Privzdušňovacia hlavica DN110, (37 l/s), - 40 až + 60°C, dvojitá vzduchová izolácia, vnútorná kanalizácia, PP</t>
  </si>
  <si>
    <t>721290111</t>
  </si>
  <si>
    <t>Ostatné - skúška tesnosti kanalizácie v objektoch vodou do DN 125</t>
  </si>
  <si>
    <t>721290123</t>
  </si>
  <si>
    <t>Ostatné - skúška tesnosti kanalizácie v objektoch dymom do DN 300</t>
  </si>
  <si>
    <t>-1691885405</t>
  </si>
  <si>
    <t xml:space="preserve">Zdravotechnika - vnútorný vodovod   </t>
  </si>
  <si>
    <t>722160943</t>
  </si>
  <si>
    <t>Oprava vodovodného potrubia z medených rúrok prepojenie doterajšieho potrubia</t>
  </si>
  <si>
    <t>722130214</t>
  </si>
  <si>
    <t>Potrubie z oceľ.rúr pozink.bezšvík.bežných-11 353.0, 10 004.0 zvarov. bežných-11 343.00 DN 32</t>
  </si>
  <si>
    <t>722130216</t>
  </si>
  <si>
    <t>Potrubie z oceľ.rúr pozink.bezšvík.bežných-11 353.0, 10 004.0 zvarov. bežných-11 343.00 DN 50</t>
  </si>
  <si>
    <t>722131115</t>
  </si>
  <si>
    <t>Potrubie z nerezových rúrok spájaných lisovaním D35mm</t>
  </si>
  <si>
    <t>722131118</t>
  </si>
  <si>
    <t>Potrubie z nerezových rúrok spájaných lisovaním D65mm</t>
  </si>
  <si>
    <t>722131120</t>
  </si>
  <si>
    <t>Potrubie z nerezových rúrok spájaných lisovaním D89mm</t>
  </si>
  <si>
    <t>722172622</t>
  </si>
  <si>
    <t>Potrubie z rúr napr. PEXc-Al-PEXc alebo EKVIVALENT D20x2,5, v kotúčoch</t>
  </si>
  <si>
    <t>722172623</t>
  </si>
  <si>
    <t>Potrubie z rúr napr. PEXc-Al-PEXc alebo EKVIVALENT D25x3,0, v kotúčoch</t>
  </si>
  <si>
    <t>722172624</t>
  </si>
  <si>
    <t>Potrubie z rúr napr.PEXc-Al-PEXc alebo EKVIVALENT  D32x3,0, v kotúčoch</t>
  </si>
  <si>
    <t>722172625</t>
  </si>
  <si>
    <t>Potrubie z rúr napr.PEXc-Al-PEXc alebo EKVIVALENT D40x3,5, v kotúčoch</t>
  </si>
  <si>
    <t>722172626</t>
  </si>
  <si>
    <t>Potrubie z rúr napr.PEXc-Al-PEXc alebo EKVIVALENT D50x4,5, v kotúčoch</t>
  </si>
  <si>
    <t>722172627</t>
  </si>
  <si>
    <t>Potrubie z rúr napr.PEXc-Al-PEXc alebo EKVIVALENT D63x4,5, v kotúčoch</t>
  </si>
  <si>
    <t>722190401</t>
  </si>
  <si>
    <t>Vyvedenie a upevnenie výpustky DN 15</t>
  </si>
  <si>
    <t>722190403</t>
  </si>
  <si>
    <t>Vyvedenie a upevnenie výpustky DN 25</t>
  </si>
  <si>
    <t>722220111</t>
  </si>
  <si>
    <t>Montáž armatúry závitovej s jedným závitom, nástenka pre výtokový ventil 16x1/2"</t>
  </si>
  <si>
    <t>722220121</t>
  </si>
  <si>
    <t>Montáž armatúry závitovej s jedným závitom, nástenka pre batériu 16x1/2"  (par)</t>
  </si>
  <si>
    <t>722222000</t>
  </si>
  <si>
    <t>Montáž vyvažovacieho ventilu šikmého na pitnú vodu DN15</t>
  </si>
  <si>
    <t>551110028826</t>
  </si>
  <si>
    <t>Regulačný ventil s možnosťou termostaticekj regulácie TV s termostatickým nadstavcom 50-60 C, DN15</t>
  </si>
  <si>
    <t>722222002</t>
  </si>
  <si>
    <t>Montáž vyvažovacieho ventilu šikmého na pitnú vodu DN20</t>
  </si>
  <si>
    <t>551110028828</t>
  </si>
  <si>
    <t>Regulačný ventil s možnosťou termostaticekj regulácie TV s termostatickým nadstavcom 50-60 C, DN20</t>
  </si>
  <si>
    <t>722229101</t>
  </si>
  <si>
    <t>Montáž ventilu výtok., plavák.,vypúšť.,odvodňov.,kohút.plniaceho,vypúšťacieho PN 0.6, ventilov G 1/2</t>
  </si>
  <si>
    <t>551210010200</t>
  </si>
  <si>
    <t>Ventil odvzdušňovací automatický, 1/2", PN 10, so spätnou klapkou, mosadz</t>
  </si>
  <si>
    <t>722221010</t>
  </si>
  <si>
    <t>Montáž guľového kohúta závitového s odvodnením pre vodu G 1/2</t>
  </si>
  <si>
    <t>551110028900</t>
  </si>
  <si>
    <t>Ventil uzatvárací s odvodnením DN15 G1/2"</t>
  </si>
  <si>
    <t>722221015</t>
  </si>
  <si>
    <t>Montáž guľového kohúta závitového s odvodnením pre vodu G 3/4</t>
  </si>
  <si>
    <t>551110029000</t>
  </si>
  <si>
    <t>Ventil uzatvárací s odvodnením DN20 G3/4"</t>
  </si>
  <si>
    <t>722221015.1</t>
  </si>
  <si>
    <t>Montáž guľového kohúta závitového s odvodnením pre vodu G 1</t>
  </si>
  <si>
    <t>551110029100</t>
  </si>
  <si>
    <t>Ventil uzatvárací s odvodnením DN25 G1"</t>
  </si>
  <si>
    <t>722221015.2</t>
  </si>
  <si>
    <t>Montáž guľového kohúta závitového s odvodnením pre vodu G 5/4</t>
  </si>
  <si>
    <t>551110029200</t>
  </si>
  <si>
    <t>Ventil uzatvárací s odvodnením DN32 G5/4"</t>
  </si>
  <si>
    <t>722221015.3</t>
  </si>
  <si>
    <t>Montáž guľového kohúta závitového s odvodnením pre vodu G 2</t>
  </si>
  <si>
    <t>551110029300</t>
  </si>
  <si>
    <t>Ventil uzatvárací s odvodnením DN50 G2"</t>
  </si>
  <si>
    <t>722211120</t>
  </si>
  <si>
    <t>Montáž medziprírubovej uzatváracej klapky DN 65</t>
  </si>
  <si>
    <t>422810002300</t>
  </si>
  <si>
    <t>Uzatváracia klapka prírubová, pre pitnú vodu - DN65</t>
  </si>
  <si>
    <t>722211125</t>
  </si>
  <si>
    <t>Montáž medziprírubovej uzatváracej klapky DN 80</t>
  </si>
  <si>
    <t>422810002400</t>
  </si>
  <si>
    <t>Uzatváracia klapka prírubová, pre pitnú vodu - DN80</t>
  </si>
  <si>
    <t>722221290</t>
  </si>
  <si>
    <t>Montáž spätného ventilu závitového G 2</t>
  </si>
  <si>
    <t>551110016950</t>
  </si>
  <si>
    <t>Zábrana voči sätnému prietoku podľa STN EN 1717- DN50</t>
  </si>
  <si>
    <t>722250005</t>
  </si>
  <si>
    <t>Montáž hydrantového systému s tvarovo stálou hadicou D 25</t>
  </si>
  <si>
    <t>449150002900</t>
  </si>
  <si>
    <t>Hydrantový systém s tvarovo stálou hadicou D 25, hadica 20 m, skriňa 650x650x285 mm, plné dvierka, prúdnica ekv.10, PHHP</t>
  </si>
  <si>
    <t>722290229</t>
  </si>
  <si>
    <t>Tlaková skúška vodovodného potrubia závitového do DN80</t>
  </si>
  <si>
    <t>722290234</t>
  </si>
  <si>
    <t>Prepláchnutie a dezinfekcia vodovodného potrubia do DN 80</t>
  </si>
  <si>
    <t>1853256539</t>
  </si>
  <si>
    <t xml:space="preserve">Zdravotechnika - zariaď. predmety   </t>
  </si>
  <si>
    <t>725219401</t>
  </si>
  <si>
    <t>Montáž umývadla na skrutky do muriva, bez výtokovej armatúry</t>
  </si>
  <si>
    <t>642110004800</t>
  </si>
  <si>
    <t>Umývadlo keramické biele, rozmer 550x450x195 mm s otvorom pre batériu a prepadom</t>
  </si>
  <si>
    <t>725319120</t>
  </si>
  <si>
    <t>Montáž kuchynských drezov jednoduchých, ostatných typov okrúhlych , bez výtokových armatúr okrúhlych</t>
  </si>
  <si>
    <t>552310000700</t>
  </si>
  <si>
    <t>Kuchynský drez nerezový kruhový na zapustenie do dosky, priemer 510 mm, hĺbka 170 mm, sifón</t>
  </si>
  <si>
    <t>725829601</t>
  </si>
  <si>
    <t>Montáž batérií umývadlových stojankových pákových alebo klasických</t>
  </si>
  <si>
    <t>551450003800</t>
  </si>
  <si>
    <t>Batéria umývadlová stojanková páková, chróm, 1/2"</t>
  </si>
  <si>
    <t>551450000600</t>
  </si>
  <si>
    <t>Batéria drezová stojanková páková s otočným výtokovým ramienkom, rozmer 247x151 mm, chróm</t>
  </si>
  <si>
    <t>725119721</t>
  </si>
  <si>
    <t xml:space="preserve">Montáž predstenového systému záchodov do ľahkých stien s kov. konštrukciou (napr.GEBERIT, AlcaPlast alebo EKVIVIVALENT </t>
  </si>
  <si>
    <t>552370000700</t>
  </si>
  <si>
    <t xml:space="preserve">Predstenový systém pre závesné WC, výška 1120 mm so splachovacou podomietkovou nádržou pre pripojenie na bočnej stene, plast, </t>
  </si>
  <si>
    <t>725119410</t>
  </si>
  <si>
    <t>Montáž záchodovej misy zavesenej s rovným odpadom</t>
  </si>
  <si>
    <t>642360001100</t>
  </si>
  <si>
    <t>Misa záchodová keramická závesná, rozmer 520x355x350 mm, hlboké splachovanie</t>
  </si>
  <si>
    <t>725291112</t>
  </si>
  <si>
    <t>Montáž doplnkov zariadení kúpeľní a záchodov, toaletná doska</t>
  </si>
  <si>
    <t>642310000250</t>
  </si>
  <si>
    <t>Záchodová doska duroplastová s poklopom, plastové príchytky, dĺžkovo nastaviteľná</t>
  </si>
  <si>
    <t>552380000200</t>
  </si>
  <si>
    <t>Ovládacie tlačidlo podomietkové pre dvojité splachovanie, 246x164 mm, biela/lesklý chróm/biela</t>
  </si>
  <si>
    <t>247710003250</t>
  </si>
  <si>
    <t>Páska samolepiaca izolačná - vyrovnávacia sada protihluková</t>
  </si>
  <si>
    <t>725129201</t>
  </si>
  <si>
    <t>Montáž pisoáru keramického do predstenového systému</t>
  </si>
  <si>
    <t>642510000400</t>
  </si>
  <si>
    <t>Pisoár so senzorom, rozmer 305x340x535 mm, vrátane sifónu, keramika</t>
  </si>
  <si>
    <t>551790000250</t>
  </si>
  <si>
    <t>Napájací zdroj 24V DC</t>
  </si>
  <si>
    <t>240</t>
  </si>
  <si>
    <t>725129721</t>
  </si>
  <si>
    <t>Montáž predst. systému pisoárov do ľahkých stien s kov. konštrukciou (napr.GEBERIT, AlcaPlast alebo EKVIVALENT)</t>
  </si>
  <si>
    <t>552370000900</t>
  </si>
  <si>
    <t>Predstenový systém pre pisoár, univerzálny, výška 1120-1300 mm pre skryté ovládanie splachovania, plast</t>
  </si>
  <si>
    <t>721229022</t>
  </si>
  <si>
    <t>Montáž podlahového sprchového odtokového žlabu dĺžky 850 mm</t>
  </si>
  <si>
    <t>246</t>
  </si>
  <si>
    <t>552240020800</t>
  </si>
  <si>
    <t>Žľab kúpeľňový nerezový dĺ. 650 mm / 850mm + nerezová mriežky (rošt)</t>
  </si>
  <si>
    <t>248</t>
  </si>
  <si>
    <t>725245271</t>
  </si>
  <si>
    <t>Montáž sprchových dverí 900 mm</t>
  </si>
  <si>
    <t>250</t>
  </si>
  <si>
    <t>554610001150</t>
  </si>
  <si>
    <t>Sprchové dvere do niky 90cm, výška 190cm, z bezpečnostného skla s povrchovou úpravou</t>
  </si>
  <si>
    <t>252</t>
  </si>
  <si>
    <t>725849201</t>
  </si>
  <si>
    <t>Montáž batérie sprchovej nástennej pákovej, klasickej</t>
  </si>
  <si>
    <t>254</t>
  </si>
  <si>
    <t>551450002500</t>
  </si>
  <si>
    <t>Batéria sprchová nástenná páková, rozteč 150 mm, bez sprchovej sady, chróm</t>
  </si>
  <si>
    <t>725849205</t>
  </si>
  <si>
    <t>Montáž batérie sprchovej nástennej, držiak sprchy s nastaviteľnou výškou sprchy</t>
  </si>
  <si>
    <t>258</t>
  </si>
  <si>
    <t>552260002200</t>
  </si>
  <si>
    <t>Sprchová sada (ručná sprcha, 1 funkcia, držiak sprchy, sprchová hadica 1,7 m), chróm</t>
  </si>
  <si>
    <t>260</t>
  </si>
  <si>
    <t>725119715</t>
  </si>
  <si>
    <t>Montáž predstenového systému výlevky do ľahkých stien s kovovou konštrukciou (napr.GEBERIT, AlcaPlast alebo EKVIVALENT )</t>
  </si>
  <si>
    <t>262</t>
  </si>
  <si>
    <t>552370000750</t>
  </si>
  <si>
    <t>Predstenový systém  pre závesné výlevky</t>
  </si>
  <si>
    <t>264</t>
  </si>
  <si>
    <t>725332320</t>
  </si>
  <si>
    <t>Montáž výlevky keramickej závesnej bez výtokovej armatúry</t>
  </si>
  <si>
    <t>266</t>
  </si>
  <si>
    <t>642710000300</t>
  </si>
  <si>
    <t>Výlevka závesná keramická, plastová sklopná mriežka</t>
  </si>
  <si>
    <t>268</t>
  </si>
  <si>
    <t>725829201</t>
  </si>
  <si>
    <t>Montáž batérie umývadlovej a drezovej nástennej pákovej, alebo klasickej</t>
  </si>
  <si>
    <t>270</t>
  </si>
  <si>
    <t>551450000340</t>
  </si>
  <si>
    <t>Batéria pre výlevku (drezová) nástenná páková, alebo klasická, chróm</t>
  </si>
  <si>
    <t>272</t>
  </si>
  <si>
    <t>725819402</t>
  </si>
  <si>
    <t>Montáž ventilu bez pripojovacej rúrky G 1/2</t>
  </si>
  <si>
    <t>274</t>
  </si>
  <si>
    <t>551110020000</t>
  </si>
  <si>
    <t>Guľový ventil rohový, 1/2" - 1/2", s filtrom, chrómovaná mosadz</t>
  </si>
  <si>
    <t>276</t>
  </si>
  <si>
    <t>551110020400</t>
  </si>
  <si>
    <t>Guľový ventil pračkový, 1/2" - 3/4", s filtrom, chrómovaná mosadz</t>
  </si>
  <si>
    <t>278</t>
  </si>
  <si>
    <t>725869301</t>
  </si>
  <si>
    <t>Montáž zápachovej uzávierky pre zariaďovacie predmety, umývadlová do D 40</t>
  </si>
  <si>
    <t>280</t>
  </si>
  <si>
    <t>551620008500</t>
  </si>
  <si>
    <t>Sifón umývadlový DN40 s nerezovou riežkou DN63</t>
  </si>
  <si>
    <t>282</t>
  </si>
  <si>
    <t>725869310</t>
  </si>
  <si>
    <t>Montáž zápachovej uzávierky pre zariaďovacie predmety, drezová do D 40 (pre jeden drez)</t>
  </si>
  <si>
    <t>284</t>
  </si>
  <si>
    <t>551620009100</t>
  </si>
  <si>
    <t>Zápachová uzávierka drezová DN 40x5/4", s výškovou nastaviteľnou rúrkou a pripojovacím závitom a rozetou, odtok ležatý, PP</t>
  </si>
  <si>
    <t>286</t>
  </si>
  <si>
    <t>725869380</t>
  </si>
  <si>
    <t>Montáž zápachovej uzávierky pre zariaďovacie predmety, ostatných typov do D 32</t>
  </si>
  <si>
    <t>288</t>
  </si>
  <si>
    <t>551620015600</t>
  </si>
  <si>
    <t>Zápachová uzávierka podomietková DN32, krytka 100x100 mm, prídavná zápachová uzávierka, vetranie a klimatizácia, PP/ABS</t>
  </si>
  <si>
    <t>290</t>
  </si>
  <si>
    <t>725869381</t>
  </si>
  <si>
    <t>Montáž zápachovej uzávierky pre zariaďovacie predmety, ostatných typov do D 40</t>
  </si>
  <si>
    <t>292</t>
  </si>
  <si>
    <t>551620015300</t>
  </si>
  <si>
    <t>Zápachová uzávierka kondenzačná DN 40, s mechanickým uzáverom proti zápachu v suchom stave, čistiaci otvor, vetranie a klimatizácia, PP</t>
  </si>
  <si>
    <t>294</t>
  </si>
  <si>
    <t>314</t>
  </si>
  <si>
    <t>934888388</t>
  </si>
  <si>
    <t xml:space="preserve">E1.8a - E1.8 a Slaboprúd  štruktúrovaná kabeláž </t>
  </si>
  <si>
    <t>3451301490.R</t>
  </si>
  <si>
    <t>Škatuľa KO 68 na povrchu, upev.na vopred pripravené body vrátane zhot.otvorov,bez svoriek a zapojenia</t>
  </si>
  <si>
    <t>3451301491.R</t>
  </si>
  <si>
    <t>Škatuľa KO 68 pod omietku vrátane vysekania lôžka</t>
  </si>
  <si>
    <t>3451301492.R</t>
  </si>
  <si>
    <t>3451301493.R</t>
  </si>
  <si>
    <t>3451301494.R</t>
  </si>
  <si>
    <t>Krabica prístrojová  typ: KP 64/LA        111001175</t>
  </si>
  <si>
    <t>3451301495.R</t>
  </si>
  <si>
    <t>Rúrka PVC D 23 ulož.pod omietku, vrátane napoj.krabíc,vývodiek do pripravenej drážky,(bez dodania krabíc)</t>
  </si>
  <si>
    <t>3451301496.R</t>
  </si>
  <si>
    <t>I-Rúrka FX  20</t>
  </si>
  <si>
    <t>3451301498.R</t>
  </si>
  <si>
    <t>Drátený rošt š, 300mm</t>
  </si>
  <si>
    <t>3451301499.R</t>
  </si>
  <si>
    <t>Drátený rošt š.200mm</t>
  </si>
  <si>
    <t>3451301500.R</t>
  </si>
  <si>
    <t>Drátený rošt š 100mm</t>
  </si>
  <si>
    <t>3451300400.R</t>
  </si>
  <si>
    <t>Výložník roštu š 300</t>
  </si>
  <si>
    <t>3451105700.R</t>
  </si>
  <si>
    <t>Výložník roštu do š. 200mm</t>
  </si>
  <si>
    <t>3450705200.R</t>
  </si>
  <si>
    <t>Výložník roštu nad š. 200mm</t>
  </si>
  <si>
    <t>220121558.R</t>
  </si>
  <si>
    <t>Montáž dátového kábla</t>
  </si>
  <si>
    <t>KDP000000606</t>
  </si>
  <si>
    <t>Kábel oznamovací medený Datové káble CAT6+ S/STP, drôt, 4 páry</t>
  </si>
  <si>
    <t>3450919001-R</t>
  </si>
  <si>
    <t>Dátová zásuvka CAT6 komplet</t>
  </si>
  <si>
    <t>3450919002-R</t>
  </si>
  <si>
    <t>Hlavný dátový rozvádzač DT</t>
  </si>
  <si>
    <t>3450919003-R</t>
  </si>
  <si>
    <t>Ventilačná jednotka</t>
  </si>
  <si>
    <t>3450919004-R</t>
  </si>
  <si>
    <t>10G patch panel osadený</t>
  </si>
  <si>
    <t>3450919055-R</t>
  </si>
  <si>
    <t>OrganizerCMP4, 1U</t>
  </si>
  <si>
    <t>3450919088-R</t>
  </si>
  <si>
    <t>Optický rozvádzač s príslušenstvom</t>
  </si>
  <si>
    <t>3450919061-R</t>
  </si>
  <si>
    <t>TR.ELEKTROINSTAL. napr. KOPEX alebo EKVIVALENT - PRIPEV.PRICHYT.NA POVRCHU $ 23 MM</t>
  </si>
  <si>
    <t>3450919091-R</t>
  </si>
  <si>
    <t>I-Žľab 50/100</t>
  </si>
  <si>
    <t>321065651-R</t>
  </si>
  <si>
    <t>Príchytka na stenu pre FX20, hmoždinka, skrutka</t>
  </si>
  <si>
    <t>HZSM1</t>
  </si>
  <si>
    <t>Vnutrostaveniskový presun materiálov a dodávok po stavenisku</t>
  </si>
  <si>
    <t>2140330863</t>
  </si>
  <si>
    <t>HZSM2</t>
  </si>
  <si>
    <t xml:space="preserve">Dovoz dodávok a materiálu na stavbu, s vyložením </t>
  </si>
  <si>
    <t>780580010</t>
  </si>
  <si>
    <t>210020131.S</t>
  </si>
  <si>
    <t>Montáž dráteného roštu do š 200mm</t>
  </si>
  <si>
    <t>OST-1</t>
  </si>
  <si>
    <t>Vyznačenie trasy vedenia podľa plánu</t>
  </si>
  <si>
    <t>OST-2</t>
  </si>
  <si>
    <t>Montáž dátovej zásuvky</t>
  </si>
  <si>
    <t>220157441</t>
  </si>
  <si>
    <t>Montáž organizátora 19" - "PC"</t>
  </si>
  <si>
    <t>221032144</t>
  </si>
  <si>
    <t>Montáž zvaru</t>
  </si>
  <si>
    <t>HZS000000</t>
  </si>
  <si>
    <t>Odzkúšania a uvedenie do prevádzky</t>
  </si>
  <si>
    <t>Skúšobná prevádzka</t>
  </si>
  <si>
    <t>HZS000002</t>
  </si>
  <si>
    <t>Uvedenie do prevádzky - sprevádzkovanie systému</t>
  </si>
  <si>
    <t>HZS000003</t>
  </si>
  <si>
    <t>Revízia zariadenia, preskúšanie, revízne správy</t>
  </si>
  <si>
    <t>HZS000004</t>
  </si>
  <si>
    <t>Zaškolenie obsluhy, údržby</t>
  </si>
  <si>
    <t>Meranie parametrov prípojných bodov</t>
  </si>
  <si>
    <t xml:space="preserve">E1.8b - E1.8 b Elektrická požiarna signalizácia </t>
  </si>
  <si>
    <t>Ing.Dida</t>
  </si>
  <si>
    <t xml:space="preserve">M - Práce a dodávky M   </t>
  </si>
  <si>
    <t xml:space="preserve">    DOD 1 - Dodávka  - EPS   </t>
  </si>
  <si>
    <t xml:space="preserve">    EPS - EI - EPS - DODÁVKA EI MATERIÁLU   </t>
  </si>
  <si>
    <t xml:space="preserve">    21-M - Elektromontáže   </t>
  </si>
  <si>
    <t xml:space="preserve">    22-M - Montáže oznam. a zabezp. zariadení   </t>
  </si>
  <si>
    <t xml:space="preserve">    46-M - Zemné práce vykonávané pri externých montážnych prácach   </t>
  </si>
  <si>
    <t>Vybúranie otvoru v murive tehl. priemeru profilu do 60 mm hr. do 150 mm,  -0,00100t</t>
  </si>
  <si>
    <t>971042141</t>
  </si>
  <si>
    <t>Vybúranie otvoru v betónových priečkach a stenách do profilu 60 mm, hr. do 300 mm,  -0,00100t</t>
  </si>
  <si>
    <t>HZS03</t>
  </si>
  <si>
    <t xml:space="preserve">Likvidácia odpadu,  presun  a  naloženie  do kontajnera </t>
  </si>
  <si>
    <t>-1706479568</t>
  </si>
  <si>
    <t>1111509960</t>
  </si>
  <si>
    <t xml:space="preserve">Práce a dodávky M   </t>
  </si>
  <si>
    <t>DOD 1</t>
  </si>
  <si>
    <t xml:space="preserve">Dodávka  - EPS   </t>
  </si>
  <si>
    <t>F.01U.352.441</t>
  </si>
  <si>
    <t xml:space="preserve">napr.  FPE-8000-PPC AVENAR 8000 ústredňa - premium licencia alebo EKVIVALENT </t>
  </si>
  <si>
    <t>F.01U.327.092</t>
  </si>
  <si>
    <t xml:space="preserve">napr. FPE-8000-FMR Vzdialená klávesnica AVENAR alebo EKVIVALENT </t>
  </si>
  <si>
    <t>4.998.137.286</t>
  </si>
  <si>
    <t xml:space="preserve">napr.HBC 0010 A Skříň pro montáž na zeď, k osazení ovládacího panelu MPC, 1 sběrnice PRS0002A, 2 sběrnic PRD0004A, s možností osazení až 10 modulů alebo EKVIVALENT </t>
  </si>
  <si>
    <t>4.998.137.289</t>
  </si>
  <si>
    <t xml:space="preserve">napr. PSB 0004 A Skříň střední na 4 baterie a zdroj - instalace na zed alebo EKVIVALENT </t>
  </si>
  <si>
    <t>F.01U.284.903</t>
  </si>
  <si>
    <t xml:space="preserve">napr. PRS 0002 CKrátká sběrnice pro instalaci 2 skrytých modulů - verze C alebo EKVIVALENT </t>
  </si>
  <si>
    <t>4.998.137.280</t>
  </si>
  <si>
    <t xml:space="preserve">napr.  PRD 0004 A Dlouhá sběrnice pro instalaci 4 modulů  alebo EKVIVALENT </t>
  </si>
  <si>
    <t>F.01U.500.374</t>
  </si>
  <si>
    <t xml:space="preserve">napr. FDP 0001 A Záslepky pro prázdná místa modulů alebo EKVIVALENT </t>
  </si>
  <si>
    <t>F.01U.349.392</t>
  </si>
  <si>
    <t xml:space="preserve">napr. FPE-8000-CRK Set kabelů pro redundantní spojení vzdálené klávesnice AVENAR alebo EKVIVALENT </t>
  </si>
  <si>
    <t>4.998.153.244</t>
  </si>
  <si>
    <t xml:space="preserve">napr. CBB 0000 A Kabely k propojení modulu BCM 0000 A a dalších baterií - 180cm alebo EKVIVALENT </t>
  </si>
  <si>
    <t>4.998.153.243</t>
  </si>
  <si>
    <t xml:space="preserve">napr.  CPB 0000 A Kabel k propojení zdroje s modulem BCM 000A -150cm alebo EKVIVALENT </t>
  </si>
  <si>
    <t>F.01U.500.367</t>
  </si>
  <si>
    <t xml:space="preserve">napr. UPS 2416 A Jednotka napájecího zdroje 24V/6A (100-240Vst.) alebo EKVIVALENT </t>
  </si>
  <si>
    <t>F.01U.078.858</t>
  </si>
  <si>
    <t xml:space="preserve">napr. FPO-5000-PSB1 Držák napájecího zdroje jednoduchý - pro skříně s rámem alebo EKVIVALENT </t>
  </si>
  <si>
    <t>F.01U.081.384</t>
  </si>
  <si>
    <t>napr.BCM-0000-B Modul pro připojení a dobíjení 2 nebo 4 záložních akumulátorů 12V/40Ah nebo 12V/28Ah, součástí je kabel pro připojení akumul. k BCM (90cm) a kabel pro prop.akumul.(17cm), při umístění akumulát. v samost. skříni nutno použít C,aleboEKVIVAL.</t>
  </si>
  <si>
    <t>4.998.137.277</t>
  </si>
  <si>
    <t xml:space="preserve">napr. LSN 0300 linkový modul alebo EKVIVALENT </t>
  </si>
  <si>
    <t>4.998.137.265</t>
  </si>
  <si>
    <t xml:space="preserve">napr. RML 0008 modul 8 rel. výst. alebo EKVIVALENT </t>
  </si>
  <si>
    <t>4.998.137.275</t>
  </si>
  <si>
    <t xml:space="preserve">napr. NZM 0002 A modul NAC signalizčných prvkov alebo EKVIVALENT </t>
  </si>
  <si>
    <t>F.01U.215.139</t>
  </si>
  <si>
    <t xml:space="preserve">napr. MS 400 B - Pätica hlásiča s logom napr. Bosch alebo EKVIVALENT </t>
  </si>
  <si>
    <t>F.01U.307.726</t>
  </si>
  <si>
    <t xml:space="preserve">napr. FAP-425-O  Opticko-dymový hlásič alebo EKVIVALENT </t>
  </si>
  <si>
    <t>F.01U.307.728</t>
  </si>
  <si>
    <t xml:space="preserve">napr. FAP-425-OT  Opticko-dymový hlásič alebo EKVIVALENT </t>
  </si>
  <si>
    <t>F.01U.215.142</t>
  </si>
  <si>
    <t xml:space="preserve">napr. FAA-420-SEAL Gumová podložka pro patice MS400 pro vlhká prostředí - sada 10ks alebo EKVIVALENT </t>
  </si>
  <si>
    <t>F.01U.011.956</t>
  </si>
  <si>
    <t xml:space="preserve">napr. FMC-210-DM-G-R dvojčinný tlačidlový hlásič alebo EKVIVALENT </t>
  </si>
  <si>
    <t>3.756.630.007</t>
  </si>
  <si>
    <t xml:space="preserve">napr. FMM-KEY-Form G/H Testovací klíč pro tlačítkový hlásiče řady FMC 210,120 alebo EKVIVALENT </t>
  </si>
  <si>
    <t>F.01U.143.878</t>
  </si>
  <si>
    <t xml:space="preserve">napr. FNM-320-SRD Sirena konvenční , povrchová montáž , červená alebo EKVIVALENT </t>
  </si>
  <si>
    <t>4041150680</t>
  </si>
  <si>
    <t>Aku 12V/24Ah</t>
  </si>
  <si>
    <t>dopr.</t>
  </si>
  <si>
    <t xml:space="preserve">Doprava materiálu na stavenisko , vyloženie </t>
  </si>
  <si>
    <t>pres</t>
  </si>
  <si>
    <t xml:space="preserve">Vnútrostaveniskový presun materiálov </t>
  </si>
  <si>
    <t>EPS - EI</t>
  </si>
  <si>
    <t xml:space="preserve">EPS - DODÁVKA EI MATERIÁLU   </t>
  </si>
  <si>
    <t>3450002</t>
  </si>
  <si>
    <t>Kábel B2ca-s1 d1 a1  J-H(ST)H 1x2x0,8</t>
  </si>
  <si>
    <t>3410351774</t>
  </si>
  <si>
    <t>Kábel s požiarnou odolnosťou JE-H(St)H 1x2x0,8  FE180/PS60, B2ca s1 d1 a1</t>
  </si>
  <si>
    <t>3410351776</t>
  </si>
  <si>
    <t>Kábel s požiarnou odolnosťou JE-H(St)H 8x2x1  FE180/PS60, B2ca s1 d1 a1</t>
  </si>
  <si>
    <t>3410351780</t>
  </si>
  <si>
    <t>Kábel JYXY 10x1,5</t>
  </si>
  <si>
    <t>3451360126</t>
  </si>
  <si>
    <t>Príchytka 6712 S + príslušenstvo</t>
  </si>
  <si>
    <t>345750008600</t>
  </si>
  <si>
    <t xml:space="preserve">Žlab káblový napr. MARS 62x50 mm (stupačka hl. linky) alebo EKVIVALENT </t>
  </si>
  <si>
    <t>345750011200</t>
  </si>
  <si>
    <t xml:space="preserve">Kryt káblového žľabu napr.MARS 62 mm alebo EKVIVALENT </t>
  </si>
  <si>
    <t>3451360130</t>
  </si>
  <si>
    <t>Príchytka 6712 PO (normovaná nosná konštrukcia) s pož.odol. min.30 minút</t>
  </si>
  <si>
    <t>3451360136</t>
  </si>
  <si>
    <t>Príchytka 6720 PO (normovaná nosná konštrukcia) s pož. odol. min. 30 minút</t>
  </si>
  <si>
    <t>3453498263</t>
  </si>
  <si>
    <t>Šrób do betónu SB6.3x35 POGMT (pre normovanú nosnú konštrukciu) s pož. odol. min. 30 minút</t>
  </si>
  <si>
    <t>3451360128</t>
  </si>
  <si>
    <t>Lávka KL 60x200 PO s požiarnou odolnosťou min. 30 minút (normovaná nosná konštrukcia) (s inštalač. materiálom)</t>
  </si>
  <si>
    <t>3451360127</t>
  </si>
  <si>
    <t>Kábelová príchyt.k lávke PKC1 25-35mm</t>
  </si>
  <si>
    <t>3453498264</t>
  </si>
  <si>
    <t>Kryt kábelových príchytiek KPS 160x200 PO (pre normovanú nosnú konštrukciu)</t>
  </si>
  <si>
    <t>3453498265</t>
  </si>
  <si>
    <t>Montážna sad krytu kábelových príchytiek MS KPS PO (pre normovanú nosnú konštrukciu)</t>
  </si>
  <si>
    <t>3544224510</t>
  </si>
  <si>
    <t>Označovací štítok</t>
  </si>
  <si>
    <t>3544224511</t>
  </si>
  <si>
    <t xml:space="preserve">Svorková skriňa MX-EPS napr. Rittal AX1444.000 ocel., vr. príslušenstva alebo EKVIVALENT </t>
  </si>
  <si>
    <t>345</t>
  </si>
  <si>
    <t xml:space="preserve">Požiarna hmota napr.Hilty alebo EKVIVALENT </t>
  </si>
  <si>
    <t>3451100799</t>
  </si>
  <si>
    <t>Drobný a pomocný EI materiál</t>
  </si>
  <si>
    <t>1222</t>
  </si>
  <si>
    <t xml:space="preserve">Vnútrostaveniskový presun , lešenie - montaž, demontaž, prenajom </t>
  </si>
  <si>
    <t>21-M</t>
  </si>
  <si>
    <t xml:space="preserve">Elektromontáže   </t>
  </si>
  <si>
    <t>210040701p</t>
  </si>
  <si>
    <t>Drážka pre rúrku alebo kábel do D 25 mm s vysekaním,zamurovaním a začistením</t>
  </si>
  <si>
    <t>22-M</t>
  </si>
  <si>
    <t xml:space="preserve">Montáže oznam. a zabezp. zariadení   </t>
  </si>
  <si>
    <t>21020922</t>
  </si>
  <si>
    <t>Protipožiarna upchávka - priechod stenou</t>
  </si>
  <si>
    <t>220061534.S</t>
  </si>
  <si>
    <t>Montáž(uloženie) do lôžka alebo žľabu návestných káblov napr. TZEKEZE, TZEKEZY alebo EKVIVALENT 12 P x 1,0 s jadrom CU 1,0 mm</t>
  </si>
  <si>
    <t>220110346</t>
  </si>
  <si>
    <t>Zhotovenie káblového štítka,vyrazenie znaku,pripevnenie,ovinutie štítka páskou PVC</t>
  </si>
  <si>
    <t>220260311.S</t>
  </si>
  <si>
    <t>Skriňa káblová KS II na omietku, upevnenie,vybavenie bez montáže záverov-na tehlovú stenu</t>
  </si>
  <si>
    <t>220260721</t>
  </si>
  <si>
    <t>Žľab káblový  62x50, montáž na vopred pripravené body,uzavretie veka</t>
  </si>
  <si>
    <t>220260901.S</t>
  </si>
  <si>
    <t>Rošt káblový R I-3 pre pev.resp.voľ.ulož.káblov, rúrok,vodičov upevnenie roštu na vopred prip.body</t>
  </si>
  <si>
    <t>220261143.P</t>
  </si>
  <si>
    <t>Montáž krytu káb. príchytiek</t>
  </si>
  <si>
    <t>220261143.S</t>
  </si>
  <si>
    <t>Príchytka káblová kovová pre pripevnenie káblovej príchytky na konštrukciu 14 - 28</t>
  </si>
  <si>
    <t>220261631.S</t>
  </si>
  <si>
    <t>Osadenie príchytky, vyvŕt.diery,zatlač.príchytky,v tvrdo pál.tehle alebo stred.tvrdom kameni D 6 mm</t>
  </si>
  <si>
    <t>220261661.S</t>
  </si>
  <si>
    <t>220280006.S</t>
  </si>
  <si>
    <t>Kábel napr.SEKU, SYKY a ostatné do 7 mm vonkajšieho priemeru príchytkami pripevnený na stenu</t>
  </si>
  <si>
    <t>220280021.S</t>
  </si>
  <si>
    <t>Kábel napr. SYKKFY 5 x 2 x 0,5 mm, príchytkami pripevnený na stenu</t>
  </si>
  <si>
    <t>220280101.S</t>
  </si>
  <si>
    <t>Kábel napr.SEKU 20x0,8 mm Fe uložený pod omietku,uloženie do drážky, zasádrovanie</t>
  </si>
  <si>
    <t>220280501.S</t>
  </si>
  <si>
    <t>Kábel napr.SEKU, SYKY a ostané do 7 mm vonk.priemeru voľne uložený na káblovú lávku resp. do žľabu</t>
  </si>
  <si>
    <t>220330101.S</t>
  </si>
  <si>
    <t>Zariadenie EPS,montáž tlačidlového hlásiča,zapojenie,preskúšanie  na omietku</t>
  </si>
  <si>
    <t>220330111.S</t>
  </si>
  <si>
    <t>Zariadenie EPS,montáž zásuvky aut.hlásiča,zapojenie,preskúšanie  na omietku</t>
  </si>
  <si>
    <t>220330133.S</t>
  </si>
  <si>
    <t>EPS,montáž doplnkov k aut.hlásičom,kompletného hlásiča v nevýbušnom prostredí</t>
  </si>
  <si>
    <t>220330191.S</t>
  </si>
  <si>
    <t>Meranie kontinuity,izolačného stavu a odporu 1 slučky(vedenia)od jedného signaliz.prvku k druhému</t>
  </si>
  <si>
    <t>220330525.S</t>
  </si>
  <si>
    <t>Montáž signálneho tabla, pripojenie vedení, oživenie</t>
  </si>
  <si>
    <t>220330530p</t>
  </si>
  <si>
    <t>Prepojenie vedení EPS a HSP, oživenie</t>
  </si>
  <si>
    <t>220330701p</t>
  </si>
  <si>
    <t>Montáž požiarnej ústredne</t>
  </si>
  <si>
    <t>220330736</t>
  </si>
  <si>
    <t>Preskúšanie funkcie ovládaného zariadenia pripojeného na jeden výstup ovládacej jednotky</t>
  </si>
  <si>
    <t>220999</t>
  </si>
  <si>
    <t>Montaž drobneho a  pomocného materálu , pomocných prác</t>
  </si>
  <si>
    <t>220995</t>
  </si>
  <si>
    <t>Východisková odborná prehliadka a funkčná skúška</t>
  </si>
  <si>
    <t>46-M</t>
  </si>
  <si>
    <t xml:space="preserve">Zemné práce vykonávané pri externých montážnych prácach   </t>
  </si>
  <si>
    <t>460200154.S</t>
  </si>
  <si>
    <t>Hĺbenie káblovej ryhy ručne 35 cm širokej a 70 cm hlbokej, v zemine triedy 4</t>
  </si>
  <si>
    <t>460420371.S</t>
  </si>
  <si>
    <t>Zriad. káblového lôžka z piesku vrstvy 10 cm, tehlami v smere kábla na šírku 35 cm</t>
  </si>
  <si>
    <t>583310000100.S</t>
  </si>
  <si>
    <t>Kamenivo ťažené drobné frakcia 0-1 mm</t>
  </si>
  <si>
    <t>596110000200.S</t>
  </si>
  <si>
    <t>Tehla plná pálená maloformátová, lxšxv 290x140x65 mm</t>
  </si>
  <si>
    <t>460420501.S</t>
  </si>
  <si>
    <t>Križovatka so silovým káblom, úprava dna výkopu, položenie betón. žľabu vrátane zakrytia-bez zásypu.</t>
  </si>
  <si>
    <t>460560154.S</t>
  </si>
  <si>
    <t>Ručný zásyp nezap. káblovej ryhy bez zhutn. zeminy, 35 cm širokej, 70 cm hlbokej v zemine tr. 4</t>
  </si>
  <si>
    <t xml:space="preserve">E1.8c - E1.8 c Hlasová signalizácia </t>
  </si>
  <si>
    <t xml:space="preserve">    DOD - Dodávka   </t>
  </si>
  <si>
    <t xml:space="preserve">    EI - Elektroinštalačný materiál   </t>
  </si>
  <si>
    <t>-1585802888</t>
  </si>
  <si>
    <t>-1173364307</t>
  </si>
  <si>
    <t>DOD</t>
  </si>
  <si>
    <t xml:space="preserve">Dodávka   </t>
  </si>
  <si>
    <t>F.01U.298.639</t>
  </si>
  <si>
    <t xml:space="preserve">PVA-4CR12 Kontrolér napr.Paviro alebo EKVIVALENT </t>
  </si>
  <si>
    <t>F.01U.322.533</t>
  </si>
  <si>
    <t xml:space="preserve">PVA-15ECS napr. Paviro Emergency stanice hlasatele  alebo EKVIVALENT </t>
  </si>
  <si>
    <t>F.01U.298.639.1</t>
  </si>
  <si>
    <t>napr. PVA-2P500 Zesilovač výkonu 2x500W alebo EKVIVALENT</t>
  </si>
  <si>
    <t>F.01U.214.760</t>
  </si>
  <si>
    <t xml:space="preserve">napr. PLN-24CH12 Plena Voice Alarm System - nabíječ baterií, 24V, EN 54-4 alebo EKVIVALENT </t>
  </si>
  <si>
    <t>F.01U.012.731</t>
  </si>
  <si>
    <t xml:space="preserve">napr. PLN-1EOL Plena Voice Alarm System - deska dohledu (6 kusů) alebo EKVIVALENT </t>
  </si>
  <si>
    <t>F.01U.167.947</t>
  </si>
  <si>
    <t xml:space="preserve">napr.LBC3018/01 Skříňkový reproduktor 6W, kovová bílá skříňka, EVAC  alebo EKVIVALENT </t>
  </si>
  <si>
    <t>F01U505983</t>
  </si>
  <si>
    <t xml:space="preserve">napr.LBC3086/41 Stropný reproduktor 9/6W, EVAC gulatá kovová mriežka  alebo EKVIVALENT </t>
  </si>
  <si>
    <t>F.01U.159.933</t>
  </si>
  <si>
    <t>bat 12V 40 Ah</t>
  </si>
  <si>
    <t>Dopravné 3,6%</t>
  </si>
  <si>
    <t>%</t>
  </si>
  <si>
    <t>Presun 1%</t>
  </si>
  <si>
    <t>EI</t>
  </si>
  <si>
    <t xml:space="preserve">Elektroinštalačný materiál   </t>
  </si>
  <si>
    <t>383180006770</t>
  </si>
  <si>
    <t>Rozvádzač stojanový 37U, 1750x600x800 mm (vxšxh)</t>
  </si>
  <si>
    <t>383180013060</t>
  </si>
  <si>
    <t>Polica perforovaná 19", 650 mm, 2/3U, (so zadnými podperami), nosnosť 80 kg</t>
  </si>
  <si>
    <t>383180013470</t>
  </si>
  <si>
    <t>Rozvodný panel 19", 5x230V, prepäťová ochrana, filter, 1.5U, 3 m</t>
  </si>
  <si>
    <t>3410300716</t>
  </si>
  <si>
    <t>Kábel s pož.odol. N2HX 2x1,5 FE 180/PS60 B2ca s1, d1, a1</t>
  </si>
  <si>
    <t>341230001300.S</t>
  </si>
  <si>
    <t>Kábel medený dátový FTP cat. 5e LSOHFR B2ca s1, d1, a1</t>
  </si>
  <si>
    <t>341230001310.S</t>
  </si>
  <si>
    <t>Kábel medený dátový FTP cat. 5e LSOHFR B2ca s1, d1, a1 s pož. odol. min.30 minút</t>
  </si>
  <si>
    <t>3451360124</t>
  </si>
  <si>
    <t>Príchytka 6708 S + prísluš. (pre FTP)</t>
  </si>
  <si>
    <t>Žlab káblový napr.MARS 62x50 mm (stupačka FTP)</t>
  </si>
  <si>
    <t>Kryt káblového žľabu napr.MARS 62 mm</t>
  </si>
  <si>
    <t>Šrób do betónu SB6.3x35 POGMT (pre normovanú nosnú konštrukciu)</t>
  </si>
  <si>
    <t>Lávka KL 60x200 (normovaná nosná konštrukcia) (s inštalač. materiálom) -stupačka pre káble s PO - riešené v EPS</t>
  </si>
  <si>
    <t>3498264</t>
  </si>
  <si>
    <t>Kryt kábelových príchytiek KPS 160x200 PO (pre normovanú nosnú konštrukciu) - riešené v EPS</t>
  </si>
  <si>
    <t>Montážna sad krytu kábelových príchytiek MS KPS PO (pre normovanú nosnú konštrukciu) - riešené v EPS</t>
  </si>
  <si>
    <t>3452</t>
  </si>
  <si>
    <t>3451102</t>
  </si>
  <si>
    <t>Drobný a pomocný EI materiál, prierez na materiál</t>
  </si>
  <si>
    <t>21020911</t>
  </si>
  <si>
    <t>Protipožiarna upchávka - priechod stropom</t>
  </si>
  <si>
    <t>210209222</t>
  </si>
  <si>
    <t>Požiarna upchávka - prechod stenou</t>
  </si>
  <si>
    <t>210800140.S</t>
  </si>
  <si>
    <t>Kábel medený uložený pevne CYKY 450/750 V 2x1,5</t>
  </si>
  <si>
    <t>Žľab káblový napr.MARS alebo EKVIVALENT 62x50, montáž na vopred pripravené body,uzavretie veka</t>
  </si>
  <si>
    <t>220261641.S</t>
  </si>
  <si>
    <t>Osadenie príchytky, vyvŕt.diery,zatlač.príchytky,v tvrdom kameni,betóne,železobetóne D 6 mm</t>
  </si>
  <si>
    <t>220261661</t>
  </si>
  <si>
    <t>Kábel napr.SEKU alebo EKVIVALENT  , SYKY a ostatné do 7 mm vonkajšieho priemeru príchyt. pripevnený na stenu</t>
  </si>
  <si>
    <t>220370416.S</t>
  </si>
  <si>
    <t>Montáž pultu diaľkového ovládania, pre 6-výstupných liniek</t>
  </si>
  <si>
    <t>220370418p</t>
  </si>
  <si>
    <t>Montáž dohliadača reproduktorových. liniek</t>
  </si>
  <si>
    <t>220370421P</t>
  </si>
  <si>
    <t>Montáž jednotky zosilňovača 500 W upevnenie,nastavenie elektrických hodnôt a odskúšanie</t>
  </si>
  <si>
    <t>220370421.1P</t>
  </si>
  <si>
    <t>Montáž nabíjača batérií</t>
  </si>
  <si>
    <t>220370429.S</t>
  </si>
  <si>
    <t>Montáž rozhlasovej ústredne pre požiarný rozhlas, do 2x800W</t>
  </si>
  <si>
    <t>220370536.S</t>
  </si>
  <si>
    <t>Montáž reproduktora do 6 W nastenného skrinkového,upevnenie,pripojenie,odskúšanie</t>
  </si>
  <si>
    <t>220370537.S</t>
  </si>
  <si>
    <t>Montáž reproduktora do 6 W závesného dvojitého,upevnenie,pripojenie,odskúšanie</t>
  </si>
  <si>
    <t>220370471.S</t>
  </si>
  <si>
    <t>Skúšanie reproduktora s regulátorom hlasitosti pri 1 programovej ústredni</t>
  </si>
  <si>
    <t>220370700</t>
  </si>
  <si>
    <t>Oživenie a odskúšanie systému</t>
  </si>
  <si>
    <t>220512023.P</t>
  </si>
  <si>
    <t>Montáž stojanového rozvadzača 19", výšky od 1300 do 1750 mm, hĺbky 600-800 mm komplet</t>
  </si>
  <si>
    <t>220512046.S</t>
  </si>
  <si>
    <t>Montáž rozvodného panelu s prepäťovou ochranou</t>
  </si>
  <si>
    <t>971033141</t>
  </si>
  <si>
    <t>Vybúranie otvoru v murive tehl. priemeru profilu do 60 mm hr. do 300 mm,  -0,00100t</t>
  </si>
  <si>
    <t>HZS09</t>
  </si>
  <si>
    <t>Pomocné práce (PPV)</t>
  </si>
  <si>
    <t>-639101493</t>
  </si>
  <si>
    <t>22037091</t>
  </si>
  <si>
    <t>Revízia systému</t>
  </si>
  <si>
    <t xml:space="preserve">E1.9 - E1.9 Bleskozvod </t>
  </si>
  <si>
    <t xml:space="preserve">Ing.Benko </t>
  </si>
  <si>
    <t xml:space="preserve">    DM - Bleskozvod Uzemnenie</t>
  </si>
  <si>
    <t xml:space="preserve">    D1 - Dodávka svietidiel a montáž</t>
  </si>
  <si>
    <t xml:space="preserve">    D2 - Rúrové a nosné systémy</t>
  </si>
  <si>
    <t xml:space="preserve">    D3 - Rozvádzač CBS</t>
  </si>
  <si>
    <t xml:space="preserve">    D4 - Káble na prenos a energie a správ</t>
  </si>
  <si>
    <t xml:space="preserve">    21-M - Elektromontáže</t>
  </si>
  <si>
    <t>Bleskozvod Uzemnenie</t>
  </si>
  <si>
    <t>EBL000000045</t>
  </si>
  <si>
    <t>Zemniaci drôt FeZn fí10mm v zemi</t>
  </si>
  <si>
    <t>EBL000000037</t>
  </si>
  <si>
    <t>Drôt FeZnØ8/SO</t>
  </si>
  <si>
    <t>EBL000000170</t>
  </si>
  <si>
    <t>Drôt FeZnØ8/PV21</t>
  </si>
  <si>
    <t>EBL000000037.1</t>
  </si>
  <si>
    <t>Drôt FeZnØ8/rúrka toy fi40mm</t>
  </si>
  <si>
    <t>EBL000000267</t>
  </si>
  <si>
    <t>Svorka SR02,03</t>
  </si>
  <si>
    <t>EBL000002463</t>
  </si>
  <si>
    <t>Jímacia tyč BP +  PT30, betónový podstavec a tyč 3m</t>
  </si>
  <si>
    <t>EBL000000255</t>
  </si>
  <si>
    <t>Svorka pripájacia SP01</t>
  </si>
  <si>
    <t>EBL000000248</t>
  </si>
  <si>
    <t>Svorka okapová SO</t>
  </si>
  <si>
    <t>EBL000000315</t>
  </si>
  <si>
    <t>Svorka skúšobná SZ</t>
  </si>
  <si>
    <t>EBL000000284</t>
  </si>
  <si>
    <t>Svorka krížová SK a SS</t>
  </si>
  <si>
    <t>EKR000001427</t>
  </si>
  <si>
    <t>Krabica 125mm pre skúšobnú svorku</t>
  </si>
  <si>
    <t>EBL000000359</t>
  </si>
  <si>
    <t>Dodávka svietidiel a montáž</t>
  </si>
  <si>
    <t>N1 – Núdzové svietidlo na strop, napájané. z centrálnej batérie. 1x2W, IP41, LED</t>
  </si>
  <si>
    <t>N1H – Núdzové svietidlo na strop, napájané z centrálnej batérie, 1x2W, IP41, LED, nad hydranty, charakteristika 30 stupňov</t>
  </si>
  <si>
    <t>N2 – Núdzové svietdlo na stenu, napájané z centralnej batéria, 1x2W, IP41, LED,</t>
  </si>
  <si>
    <t>N3 – Núdzové svietidlo na strop, napájané z centralnej batérie, 1x8W, EVG, IP41</t>
  </si>
  <si>
    <t>Rúrové a nosné systémy</t>
  </si>
  <si>
    <t>Ukončenie vodičov v rozvádzači do 2,5mm</t>
  </si>
  <si>
    <t>Ukončenie vodičov v rozvádzači do 10mm</t>
  </si>
  <si>
    <t>Odbočná krabica  vrátane svorkovnice</t>
  </si>
  <si>
    <t>Drážka šírky 20mm</t>
  </si>
  <si>
    <t>210.1</t>
  </si>
  <si>
    <t>Inštalačné rúry alebo rúry na ochranu káblov, vrátane oblúkov neohybných alebo ohybných a príslušenstva rôzneho druhu, ako sú objímky spojok a oblúkové príchytky.</t>
  </si>
  <si>
    <t>-1780307830</t>
  </si>
  <si>
    <t>KTR000000171</t>
  </si>
  <si>
    <t>Trubka pevná ϕ32mmú , Inštalačná rúra z izolačného materiálu (I-Rúra), ohybná (bg.), pre ľahke mechanické namáhanie. Pancierová rúra (P-Rúra) z umelej hmoty (Kst), pre stredne ťažké mechanické namáhanie.</t>
  </si>
  <si>
    <t>3450919010-R</t>
  </si>
  <si>
    <t>Lišta PVC 40x40mm</t>
  </si>
  <si>
    <t>3450919011-R</t>
  </si>
  <si>
    <t>Lišta PVC 20x20mm</t>
  </si>
  <si>
    <t>Protipožiarná pena 620 - 310ml</t>
  </si>
  <si>
    <t>3450919013</t>
  </si>
  <si>
    <t>Nástenný výložník 1,4kN  dĺžka 210mm</t>
  </si>
  <si>
    <t>3450919014</t>
  </si>
  <si>
    <t>Záves 50x30x500 so základovou pätkou</t>
  </si>
  <si>
    <t>Rozvádzač CBS</t>
  </si>
  <si>
    <t>584654213</t>
  </si>
  <si>
    <t xml:space="preserve">CBS –centrálny batériový systém – napájací systém pre núdzové osvetl., 6 výstup. obvodov, max. 120 svietidiel, záťaž 1hod/1500W, batéria + elektronika R:1388/861/345mm,etne batérie Automatické vyhodn. stavov systému a kontrola svietid.alebo EKVIVALENT </t>
  </si>
  <si>
    <t>Káble na prenos a energie a správ</t>
  </si>
  <si>
    <t>KVO000000128</t>
  </si>
  <si>
    <t>CY6 ZELENOZLTY</t>
  </si>
  <si>
    <t>KPE000001485</t>
  </si>
  <si>
    <t>NHXH-J 3x2,2FE180/E60</t>
  </si>
  <si>
    <t>210M</t>
  </si>
  <si>
    <t xml:space="preserve">Revízna správa  - bleskozvod </t>
  </si>
  <si>
    <t>-38303988</t>
  </si>
  <si>
    <t>ZOZNAM FIGÚR</t>
  </si>
  <si>
    <t>Výmera</t>
  </si>
  <si>
    <t xml:space="preserve"> SO01.1/ SO01.1Z</t>
  </si>
  <si>
    <t>Použitie figúry:</t>
  </si>
  <si>
    <t xml:space="preserve">KZS F4 sokel loggie </t>
  </si>
  <si>
    <t xml:space="preserve">KZS F7  vstup </t>
  </si>
  <si>
    <t xml:space="preserve"> SO01.1/ SO01.2Z</t>
  </si>
  <si>
    <t xml:space="preserve"> SO01.2/ E1.1 a</t>
  </si>
  <si>
    <t xml:space="preserve">B37  keramická dlažba + malta </t>
  </si>
  <si>
    <t xml:space="preserve"> B40  terazzo dlažba</t>
  </si>
  <si>
    <t>Terazzo B 40  5np</t>
  </si>
  <si>
    <t>B40 terazzo  6np</t>
  </si>
  <si>
    <t xml:space="preserve">fasada B47   ozn.1 </t>
  </si>
  <si>
    <t xml:space="preserve">KO obitie </t>
  </si>
  <si>
    <t xml:space="preserve"> SO01.2/ E1.1 c</t>
  </si>
  <si>
    <t>mozaika  U11</t>
  </si>
  <si>
    <t>R2 sdk podhlad 3NP kazetový 600/600mm</t>
  </si>
  <si>
    <t>R2 sdk podhlad kazetiový 600/600  4NP chodby</t>
  </si>
  <si>
    <t>R2 5NP sdk podhl 600/600</t>
  </si>
  <si>
    <t>R2 sdk podhl kazet.600/600 6NP</t>
  </si>
  <si>
    <t>olejový náter 3NP</t>
  </si>
  <si>
    <t>U12 ol nater 4NP</t>
  </si>
  <si>
    <t>U12 olej. náter 5NP</t>
  </si>
  <si>
    <t>U12 ol. náter 6NP</t>
  </si>
  <si>
    <t>3np hydroizol. náter pod KO sdk priečky</t>
  </si>
  <si>
    <t xml:space="preserve">U8 kupelne sdk steny KO v.2m </t>
  </si>
  <si>
    <t>U8 kupelne 5NP sdk steien</t>
  </si>
  <si>
    <t>U8 kupelne SDk stien KO</t>
  </si>
  <si>
    <t xml:space="preserve"> SO01.2/ E1.1 d</t>
  </si>
  <si>
    <t>P2 dlažba celkom</t>
  </si>
  <si>
    <t>P4 dlažba chodba 3-6NP</t>
  </si>
  <si>
    <t>P7 dlažba medzipodesta schodiska</t>
  </si>
  <si>
    <t>PVC podlahy celkom</t>
  </si>
  <si>
    <t>sokel P1  VINIL</t>
  </si>
  <si>
    <t>Súťažné podklady - ZADANIE STAVBY S VV dopl. 18.10.2023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</si>
</sst>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sz val="10"/>
      <color rgb="FFFF000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27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7" fillId="0" borderId="12" xfId="0" applyNumberFormat="1" applyFont="1" applyBorder="1"/>
    <xf numFmtId="166" fontId="37" fillId="0" borderId="13" xfId="0" applyNumberFormat="1" applyFont="1" applyBorder="1"/>
    <xf numFmtId="4" fontId="38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4" fontId="39" fillId="3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4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39" fillId="3" borderId="19" xfId="0" applyFont="1" applyFill="1" applyBorder="1" applyAlignment="1" applyProtection="1">
      <alignment horizontal="left" vertical="center"/>
      <protection locked="0"/>
    </xf>
    <xf numFmtId="0" fontId="39" fillId="0" borderId="20" xfId="0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34" fillId="0" borderId="0" xfId="0" applyFont="1" applyAlignment="1">
      <alignment horizontal="left" vertical="center" wrapText="1"/>
    </xf>
    <xf numFmtId="167" fontId="39" fillId="3" borderId="22" xfId="0" applyNumberFormat="1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horizontal="left" vertical="center" wrapText="1"/>
    </xf>
    <xf numFmtId="0" fontId="42" fillId="0" borderId="16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/>
    </xf>
    <xf numFmtId="167" fontId="42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8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30" fillId="0" borderId="0" xfId="0" applyNumberFormat="1" applyFont="1" applyAlignment="1">
      <alignment horizontal="right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3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0" fontId="25" fillId="5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5"/>
  <sheetViews>
    <sheetView showGridLines="0" tabSelected="1" topLeftCell="A3" workbookViewId="0">
      <selection activeCell="K5" sqref="K5:AJ5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28" width="2.6640625" customWidth="1"/>
    <col min="29" max="29" width="17.83203125" customWidth="1"/>
    <col min="30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50000000000003" customHeight="1">
      <c r="AR2" s="235" t="s">
        <v>5</v>
      </c>
      <c r="AS2" s="236"/>
      <c r="AT2" s="236"/>
      <c r="AU2" s="236"/>
      <c r="AV2" s="236"/>
      <c r="AW2" s="236"/>
      <c r="AX2" s="236"/>
      <c r="AY2" s="236"/>
      <c r="AZ2" s="236"/>
      <c r="BA2" s="236"/>
      <c r="BB2" s="236"/>
      <c r="BC2" s="236"/>
      <c r="BD2" s="236"/>
      <c r="BE2" s="236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>
      <c r="B5" s="20"/>
      <c r="D5" s="24" t="s">
        <v>12</v>
      </c>
      <c r="K5" s="248" t="s">
        <v>6951</v>
      </c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R5" s="20"/>
      <c r="BE5" s="245" t="s">
        <v>14</v>
      </c>
      <c r="BS5" s="17" t="s">
        <v>6</v>
      </c>
    </row>
    <row r="6" spans="1:74" ht="36.950000000000003" customHeight="1">
      <c r="B6" s="20"/>
      <c r="D6" s="26" t="s">
        <v>15</v>
      </c>
      <c r="K6" s="249" t="s">
        <v>16</v>
      </c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R6" s="20"/>
      <c r="BE6" s="246"/>
      <c r="BS6" s="17" t="s">
        <v>6</v>
      </c>
    </row>
    <row r="7" spans="1:74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46"/>
      <c r="BS7" s="17" t="s">
        <v>6</v>
      </c>
    </row>
    <row r="8" spans="1:74" ht="12" customHeight="1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246"/>
      <c r="BS8" s="17" t="s">
        <v>6</v>
      </c>
    </row>
    <row r="9" spans="1:74" ht="14.45" customHeight="1">
      <c r="B9" s="20"/>
      <c r="AR9" s="20"/>
      <c r="BE9" s="246"/>
      <c r="BS9" s="17" t="s">
        <v>6</v>
      </c>
    </row>
    <row r="10" spans="1:74" ht="12" customHeight="1">
      <c r="B10" s="20"/>
      <c r="D10" s="27" t="s">
        <v>23</v>
      </c>
      <c r="AK10" s="27" t="s">
        <v>24</v>
      </c>
      <c r="AN10" s="25" t="s">
        <v>1</v>
      </c>
      <c r="AR10" s="20"/>
      <c r="BE10" s="246"/>
      <c r="BS10" s="17" t="s">
        <v>6</v>
      </c>
    </row>
    <row r="11" spans="1:74" ht="18.399999999999999" customHeight="1">
      <c r="B11" s="20"/>
      <c r="E11" s="25" t="s">
        <v>25</v>
      </c>
      <c r="AK11" s="27" t="s">
        <v>26</v>
      </c>
      <c r="AN11" s="25" t="s">
        <v>1</v>
      </c>
      <c r="AR11" s="20"/>
      <c r="BE11" s="246"/>
      <c r="BS11" s="17" t="s">
        <v>6</v>
      </c>
    </row>
    <row r="12" spans="1:74" ht="6.95" customHeight="1">
      <c r="B12" s="20"/>
      <c r="AR12" s="20"/>
      <c r="BE12" s="246"/>
      <c r="BS12" s="17" t="s">
        <v>6</v>
      </c>
    </row>
    <row r="13" spans="1:74" ht="12" customHeight="1">
      <c r="B13" s="20"/>
      <c r="D13" s="27" t="s">
        <v>27</v>
      </c>
      <c r="AK13" s="27" t="s">
        <v>24</v>
      </c>
      <c r="AN13" s="29" t="s">
        <v>28</v>
      </c>
      <c r="AR13" s="20"/>
      <c r="BE13" s="246"/>
      <c r="BS13" s="17" t="s">
        <v>6</v>
      </c>
    </row>
    <row r="14" spans="1:74" ht="12.75">
      <c r="B14" s="20"/>
      <c r="E14" s="250" t="s">
        <v>28</v>
      </c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7" t="s">
        <v>26</v>
      </c>
      <c r="AN14" s="29" t="s">
        <v>28</v>
      </c>
      <c r="AR14" s="20"/>
      <c r="BE14" s="246"/>
      <c r="BS14" s="17" t="s">
        <v>6</v>
      </c>
    </row>
    <row r="15" spans="1:74" ht="6.95" customHeight="1">
      <c r="B15" s="20"/>
      <c r="AR15" s="20"/>
      <c r="BE15" s="246"/>
      <c r="BS15" s="17" t="s">
        <v>3</v>
      </c>
    </row>
    <row r="16" spans="1:74" ht="12" customHeight="1">
      <c r="B16" s="20"/>
      <c r="D16" s="27" t="s">
        <v>29</v>
      </c>
      <c r="AK16" s="27" t="s">
        <v>24</v>
      </c>
      <c r="AN16" s="25" t="s">
        <v>1</v>
      </c>
      <c r="AR16" s="20"/>
      <c r="BE16" s="246"/>
      <c r="BS16" s="17" t="s">
        <v>3</v>
      </c>
    </row>
    <row r="17" spans="2:71" ht="18.399999999999999" customHeight="1">
      <c r="B17" s="20"/>
      <c r="E17" s="25" t="s">
        <v>30</v>
      </c>
      <c r="AK17" s="27" t="s">
        <v>26</v>
      </c>
      <c r="AN17" s="25" t="s">
        <v>1</v>
      </c>
      <c r="AR17" s="20"/>
      <c r="BE17" s="246"/>
      <c r="BS17" s="17" t="s">
        <v>31</v>
      </c>
    </row>
    <row r="18" spans="2:71" ht="6.95" customHeight="1">
      <c r="B18" s="20"/>
      <c r="AR18" s="20"/>
      <c r="BE18" s="246"/>
      <c r="BS18" s="17" t="s">
        <v>6</v>
      </c>
    </row>
    <row r="19" spans="2:71" ht="12" customHeight="1">
      <c r="B19" s="20"/>
      <c r="D19" s="27" t="s">
        <v>32</v>
      </c>
      <c r="AK19" s="27" t="s">
        <v>24</v>
      </c>
      <c r="AN19" s="25" t="s">
        <v>1</v>
      </c>
      <c r="AR19" s="20"/>
      <c r="BE19" s="246"/>
      <c r="BS19" s="17" t="s">
        <v>6</v>
      </c>
    </row>
    <row r="20" spans="2:71" ht="18.399999999999999" customHeight="1">
      <c r="B20" s="20"/>
      <c r="E20" s="25" t="s">
        <v>33</v>
      </c>
      <c r="AK20" s="27" t="s">
        <v>26</v>
      </c>
      <c r="AN20" s="25" t="s">
        <v>1</v>
      </c>
      <c r="AR20" s="20"/>
      <c r="BE20" s="246"/>
      <c r="BS20" s="17" t="s">
        <v>31</v>
      </c>
    </row>
    <row r="21" spans="2:71" ht="6.95" customHeight="1">
      <c r="B21" s="20"/>
      <c r="AR21" s="20"/>
      <c r="BE21" s="246"/>
    </row>
    <row r="22" spans="2:71" ht="12" customHeight="1">
      <c r="B22" s="20"/>
      <c r="D22" s="27" t="s">
        <v>34</v>
      </c>
      <c r="AR22" s="20"/>
      <c r="BE22" s="246"/>
    </row>
    <row r="23" spans="2:71" ht="16.5" customHeight="1">
      <c r="B23" s="20"/>
      <c r="E23" s="252" t="s">
        <v>35</v>
      </c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  <c r="AL23" s="252"/>
      <c r="AM23" s="252"/>
      <c r="AN23" s="252"/>
      <c r="AR23" s="20"/>
      <c r="BE23" s="246"/>
    </row>
    <row r="24" spans="2:71" ht="6.95" customHeight="1">
      <c r="B24" s="20"/>
      <c r="AR24" s="20"/>
      <c r="BE24" s="246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46"/>
    </row>
    <row r="26" spans="2:71" s="1" customFormat="1" ht="25.9" customHeight="1">
      <c r="B26" s="32"/>
      <c r="D26" s="33" t="s">
        <v>36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53">
        <f>ROUND(AG94,2)</f>
        <v>0</v>
      </c>
      <c r="AL26" s="254"/>
      <c r="AM26" s="254"/>
      <c r="AN26" s="254"/>
      <c r="AO26" s="254"/>
      <c r="AR26" s="32"/>
      <c r="BE26" s="246"/>
    </row>
    <row r="27" spans="2:71" s="1" customFormat="1" ht="6.95" customHeight="1">
      <c r="B27" s="32"/>
      <c r="AR27" s="32"/>
      <c r="BE27" s="246"/>
    </row>
    <row r="28" spans="2:71" s="1" customFormat="1" ht="12.75">
      <c r="B28" s="32"/>
      <c r="L28" s="255" t="s">
        <v>37</v>
      </c>
      <c r="M28" s="255"/>
      <c r="N28" s="255"/>
      <c r="O28" s="255"/>
      <c r="P28" s="255"/>
      <c r="W28" s="255" t="s">
        <v>38</v>
      </c>
      <c r="X28" s="255"/>
      <c r="Y28" s="255"/>
      <c r="Z28" s="255"/>
      <c r="AA28" s="255"/>
      <c r="AB28" s="255"/>
      <c r="AC28" s="255"/>
      <c r="AD28" s="255"/>
      <c r="AE28" s="255"/>
      <c r="AK28" s="255" t="s">
        <v>39</v>
      </c>
      <c r="AL28" s="255"/>
      <c r="AM28" s="255"/>
      <c r="AN28" s="255"/>
      <c r="AO28" s="255"/>
      <c r="AR28" s="32"/>
      <c r="BE28" s="246"/>
    </row>
    <row r="29" spans="2:71" s="2" customFormat="1" ht="14.45" customHeight="1">
      <c r="B29" s="36"/>
      <c r="D29" s="27" t="s">
        <v>40</v>
      </c>
      <c r="F29" s="37" t="s">
        <v>41</v>
      </c>
      <c r="L29" s="258">
        <v>0.2</v>
      </c>
      <c r="M29" s="257"/>
      <c r="N29" s="257"/>
      <c r="O29" s="257"/>
      <c r="P29" s="257"/>
      <c r="Q29" s="38"/>
      <c r="R29" s="38"/>
      <c r="S29" s="38"/>
      <c r="T29" s="38"/>
      <c r="U29" s="38"/>
      <c r="V29" s="38"/>
      <c r="W29" s="256">
        <f>ROUND(AZ94, 2)</f>
        <v>0</v>
      </c>
      <c r="X29" s="257"/>
      <c r="Y29" s="257"/>
      <c r="Z29" s="257"/>
      <c r="AA29" s="257"/>
      <c r="AB29" s="257"/>
      <c r="AC29" s="257"/>
      <c r="AD29" s="257"/>
      <c r="AE29" s="257"/>
      <c r="AF29" s="38"/>
      <c r="AG29" s="38"/>
      <c r="AH29" s="38"/>
      <c r="AI29" s="38"/>
      <c r="AJ29" s="38"/>
      <c r="AK29" s="256">
        <f>ROUND(AV94, 2)</f>
        <v>0</v>
      </c>
      <c r="AL29" s="257"/>
      <c r="AM29" s="257"/>
      <c r="AN29" s="257"/>
      <c r="AO29" s="257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47"/>
    </row>
    <row r="30" spans="2:71" s="2" customFormat="1" ht="14.45" customHeight="1">
      <c r="B30" s="36"/>
      <c r="F30" s="37" t="s">
        <v>42</v>
      </c>
      <c r="L30" s="258">
        <v>0.2</v>
      </c>
      <c r="M30" s="257"/>
      <c r="N30" s="257"/>
      <c r="O30" s="257"/>
      <c r="P30" s="257"/>
      <c r="Q30" s="38"/>
      <c r="R30" s="38"/>
      <c r="S30" s="38"/>
      <c r="T30" s="38"/>
      <c r="U30" s="38"/>
      <c r="V30" s="38"/>
      <c r="W30" s="256">
        <f>ROUND(BA94, 2)</f>
        <v>0</v>
      </c>
      <c r="X30" s="257"/>
      <c r="Y30" s="257"/>
      <c r="Z30" s="257"/>
      <c r="AA30" s="257"/>
      <c r="AB30" s="257"/>
      <c r="AC30" s="257"/>
      <c r="AD30" s="257"/>
      <c r="AE30" s="257"/>
      <c r="AF30" s="38"/>
      <c r="AG30" s="38"/>
      <c r="AH30" s="38"/>
      <c r="AI30" s="38"/>
      <c r="AJ30" s="38"/>
      <c r="AK30" s="256">
        <f>ROUND(AW94, 2)</f>
        <v>0</v>
      </c>
      <c r="AL30" s="257"/>
      <c r="AM30" s="257"/>
      <c r="AN30" s="257"/>
      <c r="AO30" s="257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47"/>
    </row>
    <row r="31" spans="2:71" s="2" customFormat="1" ht="14.45" hidden="1" customHeight="1">
      <c r="B31" s="36"/>
      <c r="F31" s="27" t="s">
        <v>43</v>
      </c>
      <c r="L31" s="261">
        <v>0.2</v>
      </c>
      <c r="M31" s="260"/>
      <c r="N31" s="260"/>
      <c r="O31" s="260"/>
      <c r="P31" s="260"/>
      <c r="W31" s="259">
        <f>ROUND(BB94, 2)</f>
        <v>0</v>
      </c>
      <c r="X31" s="260"/>
      <c r="Y31" s="260"/>
      <c r="Z31" s="260"/>
      <c r="AA31" s="260"/>
      <c r="AB31" s="260"/>
      <c r="AC31" s="260"/>
      <c r="AD31" s="260"/>
      <c r="AE31" s="260"/>
      <c r="AK31" s="259">
        <v>0</v>
      </c>
      <c r="AL31" s="260"/>
      <c r="AM31" s="260"/>
      <c r="AN31" s="260"/>
      <c r="AO31" s="260"/>
      <c r="AR31" s="36"/>
      <c r="BE31" s="247"/>
    </row>
    <row r="32" spans="2:71" s="2" customFormat="1" ht="14.45" hidden="1" customHeight="1">
      <c r="B32" s="36"/>
      <c r="F32" s="27" t="s">
        <v>44</v>
      </c>
      <c r="L32" s="261">
        <v>0.2</v>
      </c>
      <c r="M32" s="260"/>
      <c r="N32" s="260"/>
      <c r="O32" s="260"/>
      <c r="P32" s="260"/>
      <c r="W32" s="259">
        <f>ROUND(BC94, 2)</f>
        <v>0</v>
      </c>
      <c r="X32" s="260"/>
      <c r="Y32" s="260"/>
      <c r="Z32" s="260"/>
      <c r="AA32" s="260"/>
      <c r="AB32" s="260"/>
      <c r="AC32" s="260"/>
      <c r="AD32" s="260"/>
      <c r="AE32" s="260"/>
      <c r="AK32" s="259">
        <v>0</v>
      </c>
      <c r="AL32" s="260"/>
      <c r="AM32" s="260"/>
      <c r="AN32" s="260"/>
      <c r="AO32" s="260"/>
      <c r="AR32" s="36"/>
      <c r="BE32" s="247"/>
    </row>
    <row r="33" spans="2:57" s="2" customFormat="1" ht="14.45" hidden="1" customHeight="1">
      <c r="B33" s="36"/>
      <c r="F33" s="37" t="s">
        <v>45</v>
      </c>
      <c r="L33" s="258">
        <v>0</v>
      </c>
      <c r="M33" s="257"/>
      <c r="N33" s="257"/>
      <c r="O33" s="257"/>
      <c r="P33" s="257"/>
      <c r="Q33" s="38"/>
      <c r="R33" s="38"/>
      <c r="S33" s="38"/>
      <c r="T33" s="38"/>
      <c r="U33" s="38"/>
      <c r="V33" s="38"/>
      <c r="W33" s="256">
        <f>ROUND(BD94, 2)</f>
        <v>0</v>
      </c>
      <c r="X33" s="257"/>
      <c r="Y33" s="257"/>
      <c r="Z33" s="257"/>
      <c r="AA33" s="257"/>
      <c r="AB33" s="257"/>
      <c r="AC33" s="257"/>
      <c r="AD33" s="257"/>
      <c r="AE33" s="257"/>
      <c r="AF33" s="38"/>
      <c r="AG33" s="38"/>
      <c r="AH33" s="38"/>
      <c r="AI33" s="38"/>
      <c r="AJ33" s="38"/>
      <c r="AK33" s="256">
        <v>0</v>
      </c>
      <c r="AL33" s="257"/>
      <c r="AM33" s="257"/>
      <c r="AN33" s="257"/>
      <c r="AO33" s="257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47"/>
    </row>
    <row r="34" spans="2:57" s="1" customFormat="1" ht="6.95" customHeight="1">
      <c r="B34" s="32"/>
      <c r="AR34" s="32"/>
      <c r="BE34" s="246"/>
    </row>
    <row r="35" spans="2:57" s="1" customFormat="1" ht="25.9" customHeight="1">
      <c r="B35" s="32"/>
      <c r="C35" s="40"/>
      <c r="D35" s="41" t="s">
        <v>46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47</v>
      </c>
      <c r="U35" s="42"/>
      <c r="V35" s="42"/>
      <c r="W35" s="42"/>
      <c r="X35" s="234" t="s">
        <v>48</v>
      </c>
      <c r="Y35" s="232"/>
      <c r="Z35" s="232"/>
      <c r="AA35" s="232"/>
      <c r="AB35" s="232"/>
      <c r="AC35" s="42"/>
      <c r="AD35" s="42"/>
      <c r="AE35" s="42"/>
      <c r="AF35" s="42"/>
      <c r="AG35" s="42"/>
      <c r="AH35" s="42"/>
      <c r="AI35" s="42"/>
      <c r="AJ35" s="42"/>
      <c r="AK35" s="231">
        <f>SUM(AK26:AK33)</f>
        <v>0</v>
      </c>
      <c r="AL35" s="232"/>
      <c r="AM35" s="232"/>
      <c r="AN35" s="232"/>
      <c r="AO35" s="233"/>
      <c r="AP35" s="40"/>
      <c r="AQ35" s="40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4" t="s">
        <v>49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50</v>
      </c>
      <c r="AI49" s="45"/>
      <c r="AJ49" s="45"/>
      <c r="AK49" s="45"/>
      <c r="AL49" s="45"/>
      <c r="AM49" s="45"/>
      <c r="AN49" s="45"/>
      <c r="AO49" s="45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75">
      <c r="B60" s="32"/>
      <c r="D60" s="46" t="s">
        <v>51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52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51</v>
      </c>
      <c r="AI60" s="34"/>
      <c r="AJ60" s="34"/>
      <c r="AK60" s="34"/>
      <c r="AL60" s="34"/>
      <c r="AM60" s="46" t="s">
        <v>52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2.75">
      <c r="B64" s="32"/>
      <c r="D64" s="44" t="s">
        <v>53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54</v>
      </c>
      <c r="AI64" s="45"/>
      <c r="AJ64" s="45"/>
      <c r="AK64" s="45"/>
      <c r="AL64" s="45"/>
      <c r="AM64" s="45"/>
      <c r="AN64" s="45"/>
      <c r="AO64" s="45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75">
      <c r="B75" s="32"/>
      <c r="D75" s="46" t="s">
        <v>51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52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51</v>
      </c>
      <c r="AI75" s="34"/>
      <c r="AJ75" s="34"/>
      <c r="AK75" s="34"/>
      <c r="AL75" s="34"/>
      <c r="AM75" s="46" t="s">
        <v>52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6.9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5" customHeight="1">
      <c r="B82" s="32"/>
      <c r="C82" s="21" t="s">
        <v>55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51"/>
      <c r="C84" s="27" t="s">
        <v>12</v>
      </c>
      <c r="L84" s="3" t="str">
        <f>K5</f>
        <v>Súťažné podklady - ZADANIE STAVBY S VV dopl. 18.10.2023</v>
      </c>
      <c r="AR84" s="51"/>
    </row>
    <row r="85" spans="1:91" s="4" customFormat="1" ht="36.950000000000003" customHeight="1">
      <c r="B85" s="52"/>
      <c r="C85" s="53" t="s">
        <v>15</v>
      </c>
      <c r="L85" s="263" t="str">
        <f>K6</f>
        <v>BRATISLAVA  SOŠ  PZ - rekonštrukcia  objektu č.103 (blok A a B)- suťaž</v>
      </c>
      <c r="M85" s="264"/>
      <c r="N85" s="264"/>
      <c r="O85" s="264"/>
      <c r="P85" s="264"/>
      <c r="Q85" s="264"/>
      <c r="R85" s="264"/>
      <c r="S85" s="264"/>
      <c r="T85" s="264"/>
      <c r="U85" s="264"/>
      <c r="V85" s="264"/>
      <c r="W85" s="264"/>
      <c r="X85" s="264"/>
      <c r="Y85" s="264"/>
      <c r="Z85" s="264"/>
      <c r="AA85" s="264"/>
      <c r="AB85" s="264"/>
      <c r="AC85" s="264"/>
      <c r="AD85" s="264"/>
      <c r="AE85" s="264"/>
      <c r="AF85" s="264"/>
      <c r="AG85" s="264"/>
      <c r="AH85" s="264"/>
      <c r="AI85" s="264"/>
      <c r="AJ85" s="264"/>
      <c r="AR85" s="52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19</v>
      </c>
      <c r="L87" s="54" t="str">
        <f>IF(K8="","",K8)</f>
        <v xml:space="preserve">Vápencová 36, 84009 Bratislava </v>
      </c>
      <c r="AI87" s="27" t="s">
        <v>21</v>
      </c>
      <c r="AM87" s="240" t="str">
        <f>IF(AN8= "","",AN8)</f>
        <v>18. 10. 2023</v>
      </c>
      <c r="AN87" s="240"/>
      <c r="AR87" s="32"/>
    </row>
    <row r="88" spans="1:91" s="1" customFormat="1" ht="6.95" customHeight="1">
      <c r="B88" s="32"/>
      <c r="AR88" s="32"/>
    </row>
    <row r="89" spans="1:91" s="1" customFormat="1" ht="25.7" customHeight="1">
      <c r="B89" s="32"/>
      <c r="C89" s="27" t="s">
        <v>23</v>
      </c>
      <c r="L89" s="3" t="str">
        <f>IF(E11= "","",E11)</f>
        <v>MV SR Pribinova č.2, 81272 Bratislava</v>
      </c>
      <c r="AI89" s="27" t="s">
        <v>29</v>
      </c>
      <c r="AM89" s="241" t="str">
        <f>IF(E17="","",E17)</f>
        <v>STAPRING a.s.Cintorínska 9, 81108 BRATISLAVA/Nitra</v>
      </c>
      <c r="AN89" s="242"/>
      <c r="AO89" s="242"/>
      <c r="AP89" s="242"/>
      <c r="AR89" s="32"/>
      <c r="AS89" s="227" t="s">
        <v>56</v>
      </c>
      <c r="AT89" s="228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2" customHeight="1">
      <c r="B90" s="32"/>
      <c r="C90" s="27" t="s">
        <v>27</v>
      </c>
      <c r="L90" s="3" t="str">
        <f>IF(E14= "Vyplň údaj","",E14)</f>
        <v/>
      </c>
      <c r="AI90" s="27" t="s">
        <v>32</v>
      </c>
      <c r="AM90" s="241" t="str">
        <f>IF(E20="","",E20)</f>
        <v>Katarína ŠINSKÁ</v>
      </c>
      <c r="AN90" s="242"/>
      <c r="AO90" s="242"/>
      <c r="AP90" s="242"/>
      <c r="AR90" s="32"/>
      <c r="AS90" s="229"/>
      <c r="AT90" s="230"/>
      <c r="BD90" s="59"/>
    </row>
    <row r="91" spans="1:91" s="1" customFormat="1" ht="10.9" customHeight="1">
      <c r="B91" s="32"/>
      <c r="AR91" s="32"/>
      <c r="AS91" s="229"/>
      <c r="AT91" s="230"/>
      <c r="BD91" s="59"/>
    </row>
    <row r="92" spans="1:91" s="1" customFormat="1" ht="29.25" customHeight="1">
      <c r="B92" s="32"/>
      <c r="C92" s="266" t="s">
        <v>57</v>
      </c>
      <c r="D92" s="239"/>
      <c r="E92" s="239"/>
      <c r="F92" s="239"/>
      <c r="G92" s="239"/>
      <c r="H92" s="60"/>
      <c r="I92" s="243" t="s">
        <v>58</v>
      </c>
      <c r="J92" s="239"/>
      <c r="K92" s="239"/>
      <c r="L92" s="239"/>
      <c r="M92" s="239"/>
      <c r="N92" s="239"/>
      <c r="O92" s="239"/>
      <c r="P92" s="239"/>
      <c r="Q92" s="239"/>
      <c r="R92" s="239"/>
      <c r="S92" s="239"/>
      <c r="T92" s="239"/>
      <c r="U92" s="239"/>
      <c r="V92" s="239"/>
      <c r="W92" s="239"/>
      <c r="X92" s="239"/>
      <c r="Y92" s="239"/>
      <c r="Z92" s="239"/>
      <c r="AA92" s="239"/>
      <c r="AB92" s="239"/>
      <c r="AC92" s="239"/>
      <c r="AD92" s="239"/>
      <c r="AE92" s="239"/>
      <c r="AF92" s="239"/>
      <c r="AG92" s="238" t="s">
        <v>59</v>
      </c>
      <c r="AH92" s="239"/>
      <c r="AI92" s="239"/>
      <c r="AJ92" s="239"/>
      <c r="AK92" s="239"/>
      <c r="AL92" s="239"/>
      <c r="AM92" s="239"/>
      <c r="AN92" s="243" t="s">
        <v>60</v>
      </c>
      <c r="AO92" s="239"/>
      <c r="AP92" s="244"/>
      <c r="AQ92" s="61" t="s">
        <v>61</v>
      </c>
      <c r="AR92" s="32"/>
      <c r="AS92" s="62" t="s">
        <v>62</v>
      </c>
      <c r="AT92" s="63" t="s">
        <v>63</v>
      </c>
      <c r="AU92" s="63" t="s">
        <v>64</v>
      </c>
      <c r="AV92" s="63" t="s">
        <v>65</v>
      </c>
      <c r="AW92" s="63" t="s">
        <v>66</v>
      </c>
      <c r="AX92" s="63" t="s">
        <v>67</v>
      </c>
      <c r="AY92" s="63" t="s">
        <v>68</v>
      </c>
      <c r="AZ92" s="63" t="s">
        <v>69</v>
      </c>
      <c r="BA92" s="63" t="s">
        <v>70</v>
      </c>
      <c r="BB92" s="63" t="s">
        <v>71</v>
      </c>
      <c r="BC92" s="63" t="s">
        <v>72</v>
      </c>
      <c r="BD92" s="64" t="s">
        <v>73</v>
      </c>
    </row>
    <row r="93" spans="1:91" s="1" customFormat="1" ht="10.9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50000000000003" customHeight="1">
      <c r="B94" s="66"/>
      <c r="C94" s="67" t="s">
        <v>74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23">
        <f>ROUND(AG95+AG102,2)</f>
        <v>0</v>
      </c>
      <c r="AH94" s="223"/>
      <c r="AI94" s="223"/>
      <c r="AJ94" s="223"/>
      <c r="AK94" s="223"/>
      <c r="AL94" s="223"/>
      <c r="AM94" s="223"/>
      <c r="AN94" s="224">
        <f t="shared" ref="AN94:AN113" si="0">SUM(AG94,AT94)</f>
        <v>0</v>
      </c>
      <c r="AO94" s="224"/>
      <c r="AP94" s="224"/>
      <c r="AQ94" s="70" t="s">
        <v>1</v>
      </c>
      <c r="AR94" s="66"/>
      <c r="AS94" s="71">
        <f>ROUND(AS95+AS102,2)</f>
        <v>0</v>
      </c>
      <c r="AT94" s="72">
        <f t="shared" ref="AT94:AT113" si="1">ROUND(SUM(AV94:AW94),2)</f>
        <v>0</v>
      </c>
      <c r="AU94" s="73">
        <f>ROUND(AU95+AU102,5)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ROUND(AZ95+AZ102,2)</f>
        <v>0</v>
      </c>
      <c r="BA94" s="72">
        <f>ROUND(BA95+BA102,2)</f>
        <v>0</v>
      </c>
      <c r="BB94" s="72">
        <f>ROUND(BB95+BB102,2)</f>
        <v>0</v>
      </c>
      <c r="BC94" s="72">
        <f>ROUND(BC95+BC102,2)</f>
        <v>0</v>
      </c>
      <c r="BD94" s="74">
        <f>ROUND(BD95+BD102,2)</f>
        <v>0</v>
      </c>
      <c r="BS94" s="75" t="s">
        <v>75</v>
      </c>
      <c r="BT94" s="75" t="s">
        <v>76</v>
      </c>
      <c r="BU94" s="76" t="s">
        <v>77</v>
      </c>
      <c r="BV94" s="75" t="s">
        <v>78</v>
      </c>
      <c r="BW94" s="75" t="s">
        <v>4</v>
      </c>
      <c r="BX94" s="75" t="s">
        <v>79</v>
      </c>
      <c r="CL94" s="75" t="s">
        <v>1</v>
      </c>
    </row>
    <row r="95" spans="1:91" s="6" customFormat="1" ht="24.75" customHeight="1">
      <c r="B95" s="77"/>
      <c r="C95" s="78"/>
      <c r="D95" s="265" t="s">
        <v>80</v>
      </c>
      <c r="E95" s="265"/>
      <c r="F95" s="265"/>
      <c r="G95" s="265"/>
      <c r="H95" s="265"/>
      <c r="I95" s="79"/>
      <c r="J95" s="265" t="s">
        <v>81</v>
      </c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37">
        <f>ROUND(SUM(AG96:AG101),2)</f>
        <v>0</v>
      </c>
      <c r="AH95" s="226"/>
      <c r="AI95" s="226"/>
      <c r="AJ95" s="226"/>
      <c r="AK95" s="226"/>
      <c r="AL95" s="226"/>
      <c r="AM95" s="226"/>
      <c r="AN95" s="225">
        <f t="shared" si="0"/>
        <v>0</v>
      </c>
      <c r="AO95" s="226"/>
      <c r="AP95" s="226"/>
      <c r="AQ95" s="80" t="s">
        <v>82</v>
      </c>
      <c r="AR95" s="77"/>
      <c r="AS95" s="81">
        <f>ROUND(SUM(AS96:AS101),2)</f>
        <v>0</v>
      </c>
      <c r="AT95" s="82">
        <f t="shared" si="1"/>
        <v>0</v>
      </c>
      <c r="AU95" s="83">
        <f>ROUND(SUM(AU96:AU101),5)</f>
        <v>0</v>
      </c>
      <c r="AV95" s="82">
        <f>ROUND(AZ95*L29,2)</f>
        <v>0</v>
      </c>
      <c r="AW95" s="82">
        <f>ROUND(BA95*L30,2)</f>
        <v>0</v>
      </c>
      <c r="AX95" s="82">
        <f>ROUND(BB95*L29,2)</f>
        <v>0</v>
      </c>
      <c r="AY95" s="82">
        <f>ROUND(BC95*L30,2)</f>
        <v>0</v>
      </c>
      <c r="AZ95" s="82">
        <f>ROUND(SUM(AZ96:AZ101),2)</f>
        <v>0</v>
      </c>
      <c r="BA95" s="82">
        <f>ROUND(SUM(BA96:BA101),2)</f>
        <v>0</v>
      </c>
      <c r="BB95" s="82">
        <f>ROUND(SUM(BB96:BB101),2)</f>
        <v>0</v>
      </c>
      <c r="BC95" s="82">
        <f>ROUND(SUM(BC96:BC101),2)</f>
        <v>0</v>
      </c>
      <c r="BD95" s="84">
        <f>ROUND(SUM(BD96:BD101),2)</f>
        <v>0</v>
      </c>
      <c r="BS95" s="85" t="s">
        <v>75</v>
      </c>
      <c r="BT95" s="85" t="s">
        <v>83</v>
      </c>
      <c r="BU95" s="85" t="s">
        <v>77</v>
      </c>
      <c r="BV95" s="85" t="s">
        <v>78</v>
      </c>
      <c r="BW95" s="85" t="s">
        <v>84</v>
      </c>
      <c r="BX95" s="85" t="s">
        <v>4</v>
      </c>
      <c r="CL95" s="85" t="s">
        <v>1</v>
      </c>
      <c r="CM95" s="85" t="s">
        <v>76</v>
      </c>
    </row>
    <row r="96" spans="1:91" s="3" customFormat="1" ht="23.25" customHeight="1">
      <c r="A96" s="86" t="s">
        <v>85</v>
      </c>
      <c r="B96" s="51"/>
      <c r="C96" s="9"/>
      <c r="D96" s="9"/>
      <c r="E96" s="262" t="s">
        <v>86</v>
      </c>
      <c r="F96" s="262"/>
      <c r="G96" s="262"/>
      <c r="H96" s="262"/>
      <c r="I96" s="262"/>
      <c r="J96" s="9"/>
      <c r="K96" s="262" t="s">
        <v>87</v>
      </c>
      <c r="L96" s="262"/>
      <c r="M96" s="262"/>
      <c r="N96" s="262"/>
      <c r="O96" s="262"/>
      <c r="P96" s="262"/>
      <c r="Q96" s="262"/>
      <c r="R96" s="262"/>
      <c r="S96" s="262"/>
      <c r="T96" s="262"/>
      <c r="U96" s="262"/>
      <c r="V96" s="262"/>
      <c r="W96" s="262"/>
      <c r="X96" s="262"/>
      <c r="Y96" s="262"/>
      <c r="Z96" s="262"/>
      <c r="AA96" s="262"/>
      <c r="AB96" s="262"/>
      <c r="AC96" s="262"/>
      <c r="AD96" s="262"/>
      <c r="AE96" s="262"/>
      <c r="AF96" s="262"/>
      <c r="AG96" s="221">
        <f>'SO01.1Z - E1.1Z  Časť zat...'!J32</f>
        <v>0</v>
      </c>
      <c r="AH96" s="222"/>
      <c r="AI96" s="222"/>
      <c r="AJ96" s="222"/>
      <c r="AK96" s="222"/>
      <c r="AL96" s="222"/>
      <c r="AM96" s="222"/>
      <c r="AN96" s="221">
        <f t="shared" si="0"/>
        <v>0</v>
      </c>
      <c r="AO96" s="222"/>
      <c r="AP96" s="222"/>
      <c r="AQ96" s="87" t="s">
        <v>88</v>
      </c>
      <c r="AR96" s="51"/>
      <c r="AS96" s="88">
        <v>0</v>
      </c>
      <c r="AT96" s="89">
        <f t="shared" si="1"/>
        <v>0</v>
      </c>
      <c r="AU96" s="90">
        <f>'SO01.1Z - E1.1Z  Časť zat...'!P129</f>
        <v>0</v>
      </c>
      <c r="AV96" s="89">
        <f>'SO01.1Z - E1.1Z  Časť zat...'!J35</f>
        <v>0</v>
      </c>
      <c r="AW96" s="89">
        <f>'SO01.1Z - E1.1Z  Časť zat...'!J36</f>
        <v>0</v>
      </c>
      <c r="AX96" s="89">
        <f>'SO01.1Z - E1.1Z  Časť zat...'!J37</f>
        <v>0</v>
      </c>
      <c r="AY96" s="89">
        <f>'SO01.1Z - E1.1Z  Časť zat...'!J38</f>
        <v>0</v>
      </c>
      <c r="AZ96" s="89">
        <f>'SO01.1Z - E1.1Z  Časť zat...'!F35</f>
        <v>0</v>
      </c>
      <c r="BA96" s="89">
        <f>'SO01.1Z - E1.1Z  Časť zat...'!F36</f>
        <v>0</v>
      </c>
      <c r="BB96" s="89">
        <f>'SO01.1Z - E1.1Z  Časť zat...'!F37</f>
        <v>0</v>
      </c>
      <c r="BC96" s="89">
        <f>'SO01.1Z - E1.1Z  Časť zat...'!F38</f>
        <v>0</v>
      </c>
      <c r="BD96" s="91">
        <f>'SO01.1Z - E1.1Z  Časť zat...'!F39</f>
        <v>0</v>
      </c>
      <c r="BT96" s="25" t="s">
        <v>89</v>
      </c>
      <c r="BV96" s="25" t="s">
        <v>78</v>
      </c>
      <c r="BW96" s="25" t="s">
        <v>90</v>
      </c>
      <c r="BX96" s="25" t="s">
        <v>84</v>
      </c>
      <c r="CL96" s="25" t="s">
        <v>1</v>
      </c>
    </row>
    <row r="97" spans="1:91" s="3" customFormat="1" ht="23.25" customHeight="1">
      <c r="A97" s="86" t="s">
        <v>85</v>
      </c>
      <c r="B97" s="51"/>
      <c r="C97" s="9"/>
      <c r="D97" s="9"/>
      <c r="E97" s="262" t="s">
        <v>91</v>
      </c>
      <c r="F97" s="262"/>
      <c r="G97" s="262"/>
      <c r="H97" s="262"/>
      <c r="I97" s="262"/>
      <c r="J97" s="9"/>
      <c r="K97" s="262" t="s">
        <v>92</v>
      </c>
      <c r="L97" s="262"/>
      <c r="M97" s="262"/>
      <c r="N97" s="262"/>
      <c r="O97" s="262"/>
      <c r="P97" s="262"/>
      <c r="Q97" s="262"/>
      <c r="R97" s="262"/>
      <c r="S97" s="262"/>
      <c r="T97" s="262"/>
      <c r="U97" s="262"/>
      <c r="V97" s="262"/>
      <c r="W97" s="262"/>
      <c r="X97" s="262"/>
      <c r="Y97" s="262"/>
      <c r="Z97" s="262"/>
      <c r="AA97" s="262"/>
      <c r="AB97" s="262"/>
      <c r="AC97" s="262"/>
      <c r="AD97" s="262"/>
      <c r="AE97" s="262"/>
      <c r="AF97" s="262"/>
      <c r="AG97" s="221">
        <f>'SO01.2Z - E1.2Z  Časť  za...'!J32</f>
        <v>0</v>
      </c>
      <c r="AH97" s="222"/>
      <c r="AI97" s="222"/>
      <c r="AJ97" s="222"/>
      <c r="AK97" s="222"/>
      <c r="AL97" s="222"/>
      <c r="AM97" s="222"/>
      <c r="AN97" s="221">
        <f t="shared" si="0"/>
        <v>0</v>
      </c>
      <c r="AO97" s="222"/>
      <c r="AP97" s="222"/>
      <c r="AQ97" s="87" t="s">
        <v>88</v>
      </c>
      <c r="AR97" s="51"/>
      <c r="AS97" s="88">
        <v>0</v>
      </c>
      <c r="AT97" s="89">
        <f t="shared" si="1"/>
        <v>0</v>
      </c>
      <c r="AU97" s="90">
        <f>'SO01.2Z - E1.2Z  Časť  za...'!P131</f>
        <v>0</v>
      </c>
      <c r="AV97" s="89">
        <f>'SO01.2Z - E1.2Z  Časť  za...'!J35</f>
        <v>0</v>
      </c>
      <c r="AW97" s="89">
        <f>'SO01.2Z - E1.2Z  Časť  za...'!J36</f>
        <v>0</v>
      </c>
      <c r="AX97" s="89">
        <f>'SO01.2Z - E1.2Z  Časť  za...'!J37</f>
        <v>0</v>
      </c>
      <c r="AY97" s="89">
        <f>'SO01.2Z - E1.2Z  Časť  za...'!J38</f>
        <v>0</v>
      </c>
      <c r="AZ97" s="89">
        <f>'SO01.2Z - E1.2Z  Časť  za...'!F35</f>
        <v>0</v>
      </c>
      <c r="BA97" s="89">
        <f>'SO01.2Z - E1.2Z  Časť  za...'!F36</f>
        <v>0</v>
      </c>
      <c r="BB97" s="89">
        <f>'SO01.2Z - E1.2Z  Časť  za...'!F37</f>
        <v>0</v>
      </c>
      <c r="BC97" s="89">
        <f>'SO01.2Z - E1.2Z  Časť  za...'!F38</f>
        <v>0</v>
      </c>
      <c r="BD97" s="91">
        <f>'SO01.2Z - E1.2Z  Časť  za...'!F39</f>
        <v>0</v>
      </c>
      <c r="BT97" s="25" t="s">
        <v>89</v>
      </c>
      <c r="BV97" s="25" t="s">
        <v>78</v>
      </c>
      <c r="BW97" s="25" t="s">
        <v>93</v>
      </c>
      <c r="BX97" s="25" t="s">
        <v>84</v>
      </c>
      <c r="CL97" s="25" t="s">
        <v>1</v>
      </c>
    </row>
    <row r="98" spans="1:91" s="3" customFormat="1" ht="23.25" customHeight="1">
      <c r="A98" s="86" t="s">
        <v>85</v>
      </c>
      <c r="B98" s="51"/>
      <c r="C98" s="9"/>
      <c r="D98" s="9"/>
      <c r="E98" s="262" t="s">
        <v>94</v>
      </c>
      <c r="F98" s="262"/>
      <c r="G98" s="262"/>
      <c r="H98" s="262"/>
      <c r="I98" s="262"/>
      <c r="J98" s="9"/>
      <c r="K98" s="262" t="s">
        <v>95</v>
      </c>
      <c r="L98" s="262"/>
      <c r="M98" s="262"/>
      <c r="N98" s="262"/>
      <c r="O98" s="262"/>
      <c r="P98" s="262"/>
      <c r="Q98" s="262"/>
      <c r="R98" s="262"/>
      <c r="S98" s="262"/>
      <c r="T98" s="262"/>
      <c r="U98" s="262"/>
      <c r="V98" s="262"/>
      <c r="W98" s="262"/>
      <c r="X98" s="262"/>
      <c r="Y98" s="262"/>
      <c r="Z98" s="262"/>
      <c r="AA98" s="262"/>
      <c r="AB98" s="262"/>
      <c r="AC98" s="262"/>
      <c r="AD98" s="262"/>
      <c r="AE98" s="262"/>
      <c r="AF98" s="262"/>
      <c r="AG98" s="221">
        <f>'SO01.3Z - E1.3Z  Časť vým...'!J32</f>
        <v>0</v>
      </c>
      <c r="AH98" s="222"/>
      <c r="AI98" s="222"/>
      <c r="AJ98" s="222"/>
      <c r="AK98" s="222"/>
      <c r="AL98" s="222"/>
      <c r="AM98" s="222"/>
      <c r="AN98" s="221">
        <f t="shared" si="0"/>
        <v>0</v>
      </c>
      <c r="AO98" s="222"/>
      <c r="AP98" s="222"/>
      <c r="AQ98" s="87" t="s">
        <v>88</v>
      </c>
      <c r="AR98" s="51"/>
      <c r="AS98" s="88">
        <v>0</v>
      </c>
      <c r="AT98" s="89">
        <f t="shared" si="1"/>
        <v>0</v>
      </c>
      <c r="AU98" s="90">
        <f>'SO01.3Z - E1.3Z  Časť vým...'!P130</f>
        <v>0</v>
      </c>
      <c r="AV98" s="89">
        <f>'SO01.3Z - E1.3Z  Časť vým...'!J35</f>
        <v>0</v>
      </c>
      <c r="AW98" s="89">
        <f>'SO01.3Z - E1.3Z  Časť vým...'!J36</f>
        <v>0</v>
      </c>
      <c r="AX98" s="89">
        <f>'SO01.3Z - E1.3Z  Časť vým...'!J37</f>
        <v>0</v>
      </c>
      <c r="AY98" s="89">
        <f>'SO01.3Z - E1.3Z  Časť vým...'!J38</f>
        <v>0</v>
      </c>
      <c r="AZ98" s="89">
        <f>'SO01.3Z - E1.3Z  Časť vým...'!F35</f>
        <v>0</v>
      </c>
      <c r="BA98" s="89">
        <f>'SO01.3Z - E1.3Z  Časť vým...'!F36</f>
        <v>0</v>
      </c>
      <c r="BB98" s="89">
        <f>'SO01.3Z - E1.3Z  Časť vým...'!F37</f>
        <v>0</v>
      </c>
      <c r="BC98" s="89">
        <f>'SO01.3Z - E1.3Z  Časť vým...'!F38</f>
        <v>0</v>
      </c>
      <c r="BD98" s="91">
        <f>'SO01.3Z - E1.3Z  Časť vým...'!F39</f>
        <v>0</v>
      </c>
      <c r="BT98" s="25" t="s">
        <v>89</v>
      </c>
      <c r="BV98" s="25" t="s">
        <v>78</v>
      </c>
      <c r="BW98" s="25" t="s">
        <v>96</v>
      </c>
      <c r="BX98" s="25" t="s">
        <v>84</v>
      </c>
      <c r="CL98" s="25" t="s">
        <v>1</v>
      </c>
    </row>
    <row r="99" spans="1:91" s="3" customFormat="1" ht="16.5" customHeight="1">
      <c r="A99" s="86" t="s">
        <v>85</v>
      </c>
      <c r="B99" s="51"/>
      <c r="C99" s="9"/>
      <c r="D99" s="9"/>
      <c r="E99" s="262" t="s">
        <v>97</v>
      </c>
      <c r="F99" s="262"/>
      <c r="G99" s="262"/>
      <c r="H99" s="262"/>
      <c r="I99" s="262"/>
      <c r="J99" s="9"/>
      <c r="K99" s="262" t="s">
        <v>98</v>
      </c>
      <c r="L99" s="262"/>
      <c r="M99" s="262"/>
      <c r="N99" s="262"/>
      <c r="O99" s="262"/>
      <c r="P99" s="262"/>
      <c r="Q99" s="262"/>
      <c r="R99" s="262"/>
      <c r="S99" s="262"/>
      <c r="T99" s="262"/>
      <c r="U99" s="262"/>
      <c r="V99" s="262"/>
      <c r="W99" s="262"/>
      <c r="X99" s="262"/>
      <c r="Y99" s="262"/>
      <c r="Z99" s="262"/>
      <c r="AA99" s="262"/>
      <c r="AB99" s="262"/>
      <c r="AC99" s="262"/>
      <c r="AD99" s="262"/>
      <c r="AE99" s="262"/>
      <c r="AF99" s="262"/>
      <c r="AG99" s="221">
        <f>'SO01.4Z - E1.5Z   Ústredn...'!J32</f>
        <v>0</v>
      </c>
      <c r="AH99" s="222"/>
      <c r="AI99" s="222"/>
      <c r="AJ99" s="222"/>
      <c r="AK99" s="222"/>
      <c r="AL99" s="222"/>
      <c r="AM99" s="222"/>
      <c r="AN99" s="221">
        <f t="shared" si="0"/>
        <v>0</v>
      </c>
      <c r="AO99" s="222"/>
      <c r="AP99" s="222"/>
      <c r="AQ99" s="87" t="s">
        <v>88</v>
      </c>
      <c r="AR99" s="51"/>
      <c r="AS99" s="88">
        <v>0</v>
      </c>
      <c r="AT99" s="89">
        <f t="shared" si="1"/>
        <v>0</v>
      </c>
      <c r="AU99" s="90">
        <f>'SO01.4Z - E1.5Z   Ústredn...'!P130</f>
        <v>0</v>
      </c>
      <c r="AV99" s="89">
        <f>'SO01.4Z - E1.5Z   Ústredn...'!J35</f>
        <v>0</v>
      </c>
      <c r="AW99" s="89">
        <f>'SO01.4Z - E1.5Z   Ústredn...'!J36</f>
        <v>0</v>
      </c>
      <c r="AX99" s="89">
        <f>'SO01.4Z - E1.5Z   Ústredn...'!J37</f>
        <v>0</v>
      </c>
      <c r="AY99" s="89">
        <f>'SO01.4Z - E1.5Z   Ústredn...'!J38</f>
        <v>0</v>
      </c>
      <c r="AZ99" s="89">
        <f>'SO01.4Z - E1.5Z   Ústredn...'!F35</f>
        <v>0</v>
      </c>
      <c r="BA99" s="89">
        <f>'SO01.4Z - E1.5Z   Ústredn...'!F36</f>
        <v>0</v>
      </c>
      <c r="BB99" s="89">
        <f>'SO01.4Z - E1.5Z   Ústredn...'!F37</f>
        <v>0</v>
      </c>
      <c r="BC99" s="89">
        <f>'SO01.4Z - E1.5Z   Ústredn...'!F38</f>
        <v>0</v>
      </c>
      <c r="BD99" s="91">
        <f>'SO01.4Z - E1.5Z   Ústredn...'!F39</f>
        <v>0</v>
      </c>
      <c r="BT99" s="25" t="s">
        <v>89</v>
      </c>
      <c r="BV99" s="25" t="s">
        <v>78</v>
      </c>
      <c r="BW99" s="25" t="s">
        <v>99</v>
      </c>
      <c r="BX99" s="25" t="s">
        <v>84</v>
      </c>
      <c r="CL99" s="25" t="s">
        <v>1</v>
      </c>
    </row>
    <row r="100" spans="1:91" s="3" customFormat="1" ht="16.5" customHeight="1">
      <c r="A100" s="86" t="s">
        <v>85</v>
      </c>
      <c r="B100" s="51"/>
      <c r="C100" s="9"/>
      <c r="D100" s="9"/>
      <c r="E100" s="262" t="s">
        <v>100</v>
      </c>
      <c r="F100" s="262"/>
      <c r="G100" s="262"/>
      <c r="H100" s="262"/>
      <c r="I100" s="262"/>
      <c r="J100" s="9"/>
      <c r="K100" s="262" t="s">
        <v>101</v>
      </c>
      <c r="L100" s="262"/>
      <c r="M100" s="262"/>
      <c r="N100" s="262"/>
      <c r="O100" s="262"/>
      <c r="P100" s="262"/>
      <c r="Q100" s="262"/>
      <c r="R100" s="262"/>
      <c r="S100" s="262"/>
      <c r="T100" s="262"/>
      <c r="U100" s="262"/>
      <c r="V100" s="262"/>
      <c r="W100" s="262"/>
      <c r="X100" s="262"/>
      <c r="Y100" s="262"/>
      <c r="Z100" s="262"/>
      <c r="AA100" s="262"/>
      <c r="AB100" s="262"/>
      <c r="AC100" s="262"/>
      <c r="AD100" s="262"/>
      <c r="AE100" s="262"/>
      <c r="AF100" s="262"/>
      <c r="AG100" s="221">
        <f>'SO01.6Z - E1.6Z  Vzduchot...'!J32</f>
        <v>0</v>
      </c>
      <c r="AH100" s="222"/>
      <c r="AI100" s="222"/>
      <c r="AJ100" s="222"/>
      <c r="AK100" s="222"/>
      <c r="AL100" s="222"/>
      <c r="AM100" s="222"/>
      <c r="AN100" s="221">
        <f t="shared" si="0"/>
        <v>0</v>
      </c>
      <c r="AO100" s="222"/>
      <c r="AP100" s="222"/>
      <c r="AQ100" s="87" t="s">
        <v>88</v>
      </c>
      <c r="AR100" s="51"/>
      <c r="AS100" s="88">
        <v>0</v>
      </c>
      <c r="AT100" s="89">
        <f t="shared" si="1"/>
        <v>0</v>
      </c>
      <c r="AU100" s="90">
        <f>'SO01.6Z - E1.6Z  Vzduchot...'!P141</f>
        <v>0</v>
      </c>
      <c r="AV100" s="89">
        <f>'SO01.6Z - E1.6Z  Vzduchot...'!J35</f>
        <v>0</v>
      </c>
      <c r="AW100" s="89">
        <f>'SO01.6Z - E1.6Z  Vzduchot...'!J36</f>
        <v>0</v>
      </c>
      <c r="AX100" s="89">
        <f>'SO01.6Z - E1.6Z  Vzduchot...'!J37</f>
        <v>0</v>
      </c>
      <c r="AY100" s="89">
        <f>'SO01.6Z - E1.6Z  Vzduchot...'!J38</f>
        <v>0</v>
      </c>
      <c r="AZ100" s="89">
        <f>'SO01.6Z - E1.6Z  Vzduchot...'!F35</f>
        <v>0</v>
      </c>
      <c r="BA100" s="89">
        <f>'SO01.6Z - E1.6Z  Vzduchot...'!F36</f>
        <v>0</v>
      </c>
      <c r="BB100" s="89">
        <f>'SO01.6Z - E1.6Z  Vzduchot...'!F37</f>
        <v>0</v>
      </c>
      <c r="BC100" s="89">
        <f>'SO01.6Z - E1.6Z  Vzduchot...'!F38</f>
        <v>0</v>
      </c>
      <c r="BD100" s="91">
        <f>'SO01.6Z - E1.6Z  Vzduchot...'!F39</f>
        <v>0</v>
      </c>
      <c r="BT100" s="25" t="s">
        <v>89</v>
      </c>
      <c r="BV100" s="25" t="s">
        <v>78</v>
      </c>
      <c r="BW100" s="25" t="s">
        <v>102</v>
      </c>
      <c r="BX100" s="25" t="s">
        <v>84</v>
      </c>
      <c r="CL100" s="25" t="s">
        <v>1</v>
      </c>
    </row>
    <row r="101" spans="1:91" s="3" customFormat="1" ht="16.5" customHeight="1">
      <c r="A101" s="86" t="s">
        <v>85</v>
      </c>
      <c r="B101" s="51"/>
      <c r="C101" s="9"/>
      <c r="D101" s="9"/>
      <c r="E101" s="262" t="s">
        <v>103</v>
      </c>
      <c r="F101" s="262"/>
      <c r="G101" s="262"/>
      <c r="H101" s="262"/>
      <c r="I101" s="262"/>
      <c r="J101" s="9"/>
      <c r="K101" s="262" t="s">
        <v>104</v>
      </c>
      <c r="L101" s="262"/>
      <c r="M101" s="262"/>
      <c r="N101" s="262"/>
      <c r="O101" s="262"/>
      <c r="P101" s="262"/>
      <c r="Q101" s="262"/>
      <c r="R101" s="262"/>
      <c r="S101" s="262"/>
      <c r="T101" s="262"/>
      <c r="U101" s="262"/>
      <c r="V101" s="262"/>
      <c r="W101" s="262"/>
      <c r="X101" s="262"/>
      <c r="Y101" s="262"/>
      <c r="Z101" s="262"/>
      <c r="AA101" s="262"/>
      <c r="AB101" s="262"/>
      <c r="AC101" s="262"/>
      <c r="AD101" s="262"/>
      <c r="AE101" s="262"/>
      <c r="AF101" s="262"/>
      <c r="AG101" s="221">
        <f>'SO01.7Z - E1.7Z Elektroin...'!J32</f>
        <v>0</v>
      </c>
      <c r="AH101" s="222"/>
      <c r="AI101" s="222"/>
      <c r="AJ101" s="222"/>
      <c r="AK101" s="222"/>
      <c r="AL101" s="222"/>
      <c r="AM101" s="222"/>
      <c r="AN101" s="221">
        <f t="shared" si="0"/>
        <v>0</v>
      </c>
      <c r="AO101" s="222"/>
      <c r="AP101" s="222"/>
      <c r="AQ101" s="87" t="s">
        <v>88</v>
      </c>
      <c r="AR101" s="51"/>
      <c r="AS101" s="88">
        <v>0</v>
      </c>
      <c r="AT101" s="89">
        <f t="shared" si="1"/>
        <v>0</v>
      </c>
      <c r="AU101" s="90">
        <f>'SO01.7Z - E1.7Z Elektroin...'!P124</f>
        <v>0</v>
      </c>
      <c r="AV101" s="89">
        <f>'SO01.7Z - E1.7Z Elektroin...'!J35</f>
        <v>0</v>
      </c>
      <c r="AW101" s="89">
        <f>'SO01.7Z - E1.7Z Elektroin...'!J36</f>
        <v>0</v>
      </c>
      <c r="AX101" s="89">
        <f>'SO01.7Z - E1.7Z Elektroin...'!J37</f>
        <v>0</v>
      </c>
      <c r="AY101" s="89">
        <f>'SO01.7Z - E1.7Z Elektroin...'!J38</f>
        <v>0</v>
      </c>
      <c r="AZ101" s="89">
        <f>'SO01.7Z - E1.7Z Elektroin...'!F35</f>
        <v>0</v>
      </c>
      <c r="BA101" s="89">
        <f>'SO01.7Z - E1.7Z Elektroin...'!F36</f>
        <v>0</v>
      </c>
      <c r="BB101" s="89">
        <f>'SO01.7Z - E1.7Z Elektroin...'!F37</f>
        <v>0</v>
      </c>
      <c r="BC101" s="89">
        <f>'SO01.7Z - E1.7Z Elektroin...'!F38</f>
        <v>0</v>
      </c>
      <c r="BD101" s="91">
        <f>'SO01.7Z - E1.7Z Elektroin...'!F39</f>
        <v>0</v>
      </c>
      <c r="BT101" s="25" t="s">
        <v>89</v>
      </c>
      <c r="BV101" s="25" t="s">
        <v>78</v>
      </c>
      <c r="BW101" s="25" t="s">
        <v>105</v>
      </c>
      <c r="BX101" s="25" t="s">
        <v>84</v>
      </c>
      <c r="CL101" s="25" t="s">
        <v>1</v>
      </c>
    </row>
    <row r="102" spans="1:91" s="6" customFormat="1" ht="24.75" customHeight="1">
      <c r="B102" s="77"/>
      <c r="C102" s="78"/>
      <c r="D102" s="265" t="s">
        <v>106</v>
      </c>
      <c r="E102" s="265"/>
      <c r="F102" s="265"/>
      <c r="G102" s="265"/>
      <c r="H102" s="265"/>
      <c r="I102" s="79"/>
      <c r="J102" s="265" t="s">
        <v>107</v>
      </c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37">
        <f>ROUND(SUM(AG103:AG113),2)</f>
        <v>0</v>
      </c>
      <c r="AH102" s="226"/>
      <c r="AI102" s="226"/>
      <c r="AJ102" s="226"/>
      <c r="AK102" s="226"/>
      <c r="AL102" s="226"/>
      <c r="AM102" s="226"/>
      <c r="AN102" s="225">
        <f t="shared" si="0"/>
        <v>0</v>
      </c>
      <c r="AO102" s="226"/>
      <c r="AP102" s="226"/>
      <c r="AQ102" s="80" t="s">
        <v>82</v>
      </c>
      <c r="AR102" s="77"/>
      <c r="AS102" s="81">
        <f>ROUND(SUM(AS103:AS113),2)</f>
        <v>0</v>
      </c>
      <c r="AT102" s="82">
        <f t="shared" si="1"/>
        <v>0</v>
      </c>
      <c r="AU102" s="83">
        <f>ROUND(SUM(AU103:AU113),5)</f>
        <v>0</v>
      </c>
      <c r="AV102" s="82">
        <f>ROUND(AZ102*L29,2)</f>
        <v>0</v>
      </c>
      <c r="AW102" s="82">
        <f>ROUND(BA102*L30,2)</f>
        <v>0</v>
      </c>
      <c r="AX102" s="82">
        <f>ROUND(BB102*L29,2)</f>
        <v>0</v>
      </c>
      <c r="AY102" s="82">
        <f>ROUND(BC102*L30,2)</f>
        <v>0</v>
      </c>
      <c r="AZ102" s="82">
        <f>ROUND(SUM(AZ103:AZ113),2)</f>
        <v>0</v>
      </c>
      <c r="BA102" s="82">
        <f>ROUND(SUM(BA103:BA113),2)</f>
        <v>0</v>
      </c>
      <c r="BB102" s="82">
        <f>ROUND(SUM(BB103:BB113),2)</f>
        <v>0</v>
      </c>
      <c r="BC102" s="82">
        <f>ROUND(SUM(BC103:BC113),2)</f>
        <v>0</v>
      </c>
      <c r="BD102" s="84">
        <f>ROUND(SUM(BD103:BD113),2)</f>
        <v>0</v>
      </c>
      <c r="BS102" s="85" t="s">
        <v>75</v>
      </c>
      <c r="BT102" s="85" t="s">
        <v>83</v>
      </c>
      <c r="BU102" s="85" t="s">
        <v>77</v>
      </c>
      <c r="BV102" s="85" t="s">
        <v>78</v>
      </c>
      <c r="BW102" s="85" t="s">
        <v>108</v>
      </c>
      <c r="BX102" s="85" t="s">
        <v>4</v>
      </c>
      <c r="CL102" s="85" t="s">
        <v>1</v>
      </c>
      <c r="CM102" s="85" t="s">
        <v>76</v>
      </c>
    </row>
    <row r="103" spans="1:91" s="3" customFormat="1" ht="16.5" customHeight="1">
      <c r="A103" s="86" t="s">
        <v>85</v>
      </c>
      <c r="B103" s="51"/>
      <c r="C103" s="9"/>
      <c r="D103" s="9"/>
      <c r="E103" s="262" t="s">
        <v>109</v>
      </c>
      <c r="F103" s="262"/>
      <c r="G103" s="262"/>
      <c r="H103" s="262"/>
      <c r="I103" s="262"/>
      <c r="J103" s="9"/>
      <c r="K103" s="262" t="s">
        <v>110</v>
      </c>
      <c r="L103" s="262"/>
      <c r="M103" s="262"/>
      <c r="N103" s="262"/>
      <c r="O103" s="262"/>
      <c r="P103" s="262"/>
      <c r="Q103" s="262"/>
      <c r="R103" s="262"/>
      <c r="S103" s="262"/>
      <c r="T103" s="262"/>
      <c r="U103" s="262"/>
      <c r="V103" s="262"/>
      <c r="W103" s="262"/>
      <c r="X103" s="262"/>
      <c r="Y103" s="262"/>
      <c r="Z103" s="262"/>
      <c r="AA103" s="262"/>
      <c r="AB103" s="262"/>
      <c r="AC103" s="262"/>
      <c r="AD103" s="262"/>
      <c r="AE103" s="262"/>
      <c r="AF103" s="262"/>
      <c r="AG103" s="221">
        <f>'E1.1 a - E1.1 a  Architek...'!J32</f>
        <v>0</v>
      </c>
      <c r="AH103" s="222"/>
      <c r="AI103" s="222"/>
      <c r="AJ103" s="222"/>
      <c r="AK103" s="222"/>
      <c r="AL103" s="222"/>
      <c r="AM103" s="222"/>
      <c r="AN103" s="221">
        <f t="shared" si="0"/>
        <v>0</v>
      </c>
      <c r="AO103" s="222"/>
      <c r="AP103" s="222"/>
      <c r="AQ103" s="87" t="s">
        <v>88</v>
      </c>
      <c r="AR103" s="51"/>
      <c r="AS103" s="88">
        <v>0</v>
      </c>
      <c r="AT103" s="89">
        <f t="shared" si="1"/>
        <v>0</v>
      </c>
      <c r="AU103" s="90">
        <f>'E1.1 a - E1.1 a  Architek...'!P148</f>
        <v>0</v>
      </c>
      <c r="AV103" s="89">
        <f>'E1.1 a - E1.1 a  Architek...'!J35</f>
        <v>0</v>
      </c>
      <c r="AW103" s="89">
        <f>'E1.1 a - E1.1 a  Architek...'!J36</f>
        <v>0</v>
      </c>
      <c r="AX103" s="89">
        <f>'E1.1 a - E1.1 a  Architek...'!J37</f>
        <v>0</v>
      </c>
      <c r="AY103" s="89">
        <f>'E1.1 a - E1.1 a  Architek...'!J38</f>
        <v>0</v>
      </c>
      <c r="AZ103" s="89">
        <f>'E1.1 a - E1.1 a  Architek...'!F35</f>
        <v>0</v>
      </c>
      <c r="BA103" s="89">
        <f>'E1.1 a - E1.1 a  Architek...'!F36</f>
        <v>0</v>
      </c>
      <c r="BB103" s="89">
        <f>'E1.1 a - E1.1 a  Architek...'!F37</f>
        <v>0</v>
      </c>
      <c r="BC103" s="89">
        <f>'E1.1 a - E1.1 a  Architek...'!F38</f>
        <v>0</v>
      </c>
      <c r="BD103" s="91">
        <f>'E1.1 a - E1.1 a  Architek...'!F39</f>
        <v>0</v>
      </c>
      <c r="BT103" s="25" t="s">
        <v>89</v>
      </c>
      <c r="BV103" s="25" t="s">
        <v>78</v>
      </c>
      <c r="BW103" s="25" t="s">
        <v>111</v>
      </c>
      <c r="BX103" s="25" t="s">
        <v>108</v>
      </c>
      <c r="CL103" s="25" t="s">
        <v>1</v>
      </c>
    </row>
    <row r="104" spans="1:91" s="3" customFormat="1" ht="23.25" customHeight="1">
      <c r="A104" s="86" t="s">
        <v>85</v>
      </c>
      <c r="B104" s="51"/>
      <c r="C104" s="9"/>
      <c r="D104" s="9"/>
      <c r="E104" s="262" t="s">
        <v>112</v>
      </c>
      <c r="F104" s="262"/>
      <c r="G104" s="262"/>
      <c r="H104" s="262"/>
      <c r="I104" s="262"/>
      <c r="J104" s="9"/>
      <c r="K104" s="262" t="s">
        <v>113</v>
      </c>
      <c r="L104" s="262"/>
      <c r="M104" s="262"/>
      <c r="N104" s="262"/>
      <c r="O104" s="262"/>
      <c r="P104" s="262"/>
      <c r="Q104" s="262"/>
      <c r="R104" s="262"/>
      <c r="S104" s="262"/>
      <c r="T104" s="262"/>
      <c r="U104" s="262"/>
      <c r="V104" s="262"/>
      <c r="W104" s="262"/>
      <c r="X104" s="262"/>
      <c r="Y104" s="262"/>
      <c r="Z104" s="262"/>
      <c r="AA104" s="262"/>
      <c r="AB104" s="262"/>
      <c r="AC104" s="262"/>
      <c r="AD104" s="262"/>
      <c r="AE104" s="262"/>
      <c r="AF104" s="262"/>
      <c r="AG104" s="221">
        <f>'E1.1 b - E1.1 b Architekt...'!J32</f>
        <v>0</v>
      </c>
      <c r="AH104" s="222"/>
      <c r="AI104" s="222"/>
      <c r="AJ104" s="222"/>
      <c r="AK104" s="222"/>
      <c r="AL104" s="222"/>
      <c r="AM104" s="222"/>
      <c r="AN104" s="221">
        <f t="shared" si="0"/>
        <v>0</v>
      </c>
      <c r="AO104" s="222"/>
      <c r="AP104" s="222"/>
      <c r="AQ104" s="87" t="s">
        <v>88</v>
      </c>
      <c r="AR104" s="51"/>
      <c r="AS104" s="88">
        <v>0</v>
      </c>
      <c r="AT104" s="89">
        <f t="shared" si="1"/>
        <v>0</v>
      </c>
      <c r="AU104" s="90">
        <f>'E1.1 b - E1.1 b Architekt...'!P137</f>
        <v>0</v>
      </c>
      <c r="AV104" s="89">
        <f>'E1.1 b - E1.1 b Architekt...'!J35</f>
        <v>0</v>
      </c>
      <c r="AW104" s="89">
        <f>'E1.1 b - E1.1 b Architekt...'!J36</f>
        <v>0</v>
      </c>
      <c r="AX104" s="89">
        <f>'E1.1 b - E1.1 b Architekt...'!J37</f>
        <v>0</v>
      </c>
      <c r="AY104" s="89">
        <f>'E1.1 b - E1.1 b Architekt...'!J38</f>
        <v>0</v>
      </c>
      <c r="AZ104" s="89">
        <f>'E1.1 b - E1.1 b Architekt...'!F35</f>
        <v>0</v>
      </c>
      <c r="BA104" s="89">
        <f>'E1.1 b - E1.1 b Architekt...'!F36</f>
        <v>0</v>
      </c>
      <c r="BB104" s="89">
        <f>'E1.1 b - E1.1 b Architekt...'!F37</f>
        <v>0</v>
      </c>
      <c r="BC104" s="89">
        <f>'E1.1 b - E1.1 b Architekt...'!F38</f>
        <v>0</v>
      </c>
      <c r="BD104" s="91">
        <f>'E1.1 b - E1.1 b Architekt...'!F39</f>
        <v>0</v>
      </c>
      <c r="BT104" s="25" t="s">
        <v>89</v>
      </c>
      <c r="BV104" s="25" t="s">
        <v>78</v>
      </c>
      <c r="BW104" s="25" t="s">
        <v>114</v>
      </c>
      <c r="BX104" s="25" t="s">
        <v>108</v>
      </c>
      <c r="CL104" s="25" t="s">
        <v>1</v>
      </c>
    </row>
    <row r="105" spans="1:91" s="3" customFormat="1" ht="35.25" customHeight="1">
      <c r="A105" s="86" t="s">
        <v>85</v>
      </c>
      <c r="B105" s="51"/>
      <c r="C105" s="9"/>
      <c r="D105" s="9"/>
      <c r="E105" s="262" t="s">
        <v>115</v>
      </c>
      <c r="F105" s="262"/>
      <c r="G105" s="262"/>
      <c r="H105" s="262"/>
      <c r="I105" s="262"/>
      <c r="J105" s="9"/>
      <c r="K105" s="262" t="s">
        <v>116</v>
      </c>
      <c r="L105" s="262"/>
      <c r="M105" s="262"/>
      <c r="N105" s="262"/>
      <c r="O105" s="262"/>
      <c r="P105" s="262"/>
      <c r="Q105" s="262"/>
      <c r="R105" s="262"/>
      <c r="S105" s="262"/>
      <c r="T105" s="262"/>
      <c r="U105" s="262"/>
      <c r="V105" s="262"/>
      <c r="W105" s="262"/>
      <c r="X105" s="262"/>
      <c r="Y105" s="262"/>
      <c r="Z105" s="262"/>
      <c r="AA105" s="262"/>
      <c r="AB105" s="262"/>
      <c r="AC105" s="262"/>
      <c r="AD105" s="262"/>
      <c r="AE105" s="262"/>
      <c r="AF105" s="262"/>
      <c r="AG105" s="221">
        <f>'E1.1 c - E1.1 c Architekt...'!J32</f>
        <v>0</v>
      </c>
      <c r="AH105" s="222"/>
      <c r="AI105" s="222"/>
      <c r="AJ105" s="222"/>
      <c r="AK105" s="222"/>
      <c r="AL105" s="222"/>
      <c r="AM105" s="222"/>
      <c r="AN105" s="221">
        <f t="shared" si="0"/>
        <v>0</v>
      </c>
      <c r="AO105" s="222"/>
      <c r="AP105" s="222"/>
      <c r="AQ105" s="87" t="s">
        <v>88</v>
      </c>
      <c r="AR105" s="51"/>
      <c r="AS105" s="88">
        <v>0</v>
      </c>
      <c r="AT105" s="89">
        <f t="shared" si="1"/>
        <v>0</v>
      </c>
      <c r="AU105" s="90">
        <f>'E1.1 c - E1.1 c Architekt...'!P132</f>
        <v>0</v>
      </c>
      <c r="AV105" s="89">
        <f>'E1.1 c - E1.1 c Architekt...'!J35</f>
        <v>0</v>
      </c>
      <c r="AW105" s="89">
        <f>'E1.1 c - E1.1 c Architekt...'!J36</f>
        <v>0</v>
      </c>
      <c r="AX105" s="89">
        <f>'E1.1 c - E1.1 c Architekt...'!J37</f>
        <v>0</v>
      </c>
      <c r="AY105" s="89">
        <f>'E1.1 c - E1.1 c Architekt...'!J38</f>
        <v>0</v>
      </c>
      <c r="AZ105" s="89">
        <f>'E1.1 c - E1.1 c Architekt...'!F35</f>
        <v>0</v>
      </c>
      <c r="BA105" s="89">
        <f>'E1.1 c - E1.1 c Architekt...'!F36</f>
        <v>0</v>
      </c>
      <c r="BB105" s="89">
        <f>'E1.1 c - E1.1 c Architekt...'!F37</f>
        <v>0</v>
      </c>
      <c r="BC105" s="89">
        <f>'E1.1 c - E1.1 c Architekt...'!F38</f>
        <v>0</v>
      </c>
      <c r="BD105" s="91">
        <f>'E1.1 c - E1.1 c Architekt...'!F39</f>
        <v>0</v>
      </c>
      <c r="BT105" s="25" t="s">
        <v>89</v>
      </c>
      <c r="BV105" s="25" t="s">
        <v>78</v>
      </c>
      <c r="BW105" s="25" t="s">
        <v>117</v>
      </c>
      <c r="BX105" s="25" t="s">
        <v>108</v>
      </c>
      <c r="CL105" s="25" t="s">
        <v>1</v>
      </c>
    </row>
    <row r="106" spans="1:91" s="3" customFormat="1" ht="35.25" customHeight="1">
      <c r="A106" s="86" t="s">
        <v>85</v>
      </c>
      <c r="B106" s="51"/>
      <c r="C106" s="9"/>
      <c r="D106" s="9"/>
      <c r="E106" s="262" t="s">
        <v>118</v>
      </c>
      <c r="F106" s="262"/>
      <c r="G106" s="262"/>
      <c r="H106" s="262"/>
      <c r="I106" s="262"/>
      <c r="J106" s="9"/>
      <c r="K106" s="262" t="s">
        <v>119</v>
      </c>
      <c r="L106" s="262"/>
      <c r="M106" s="262"/>
      <c r="N106" s="262"/>
      <c r="O106" s="262"/>
      <c r="P106" s="262"/>
      <c r="Q106" s="262"/>
      <c r="R106" s="262"/>
      <c r="S106" s="262"/>
      <c r="T106" s="262"/>
      <c r="U106" s="262"/>
      <c r="V106" s="262"/>
      <c r="W106" s="262"/>
      <c r="X106" s="262"/>
      <c r="Y106" s="262"/>
      <c r="Z106" s="262"/>
      <c r="AA106" s="262"/>
      <c r="AB106" s="262"/>
      <c r="AC106" s="262"/>
      <c r="AD106" s="262"/>
      <c r="AE106" s="262"/>
      <c r="AF106" s="262"/>
      <c r="AG106" s="221">
        <f>'E1.1 d - E1.1 d Architekt...'!J32</f>
        <v>0</v>
      </c>
      <c r="AH106" s="222"/>
      <c r="AI106" s="222"/>
      <c r="AJ106" s="222"/>
      <c r="AK106" s="222"/>
      <c r="AL106" s="222"/>
      <c r="AM106" s="222"/>
      <c r="AN106" s="221">
        <f t="shared" si="0"/>
        <v>0</v>
      </c>
      <c r="AO106" s="222"/>
      <c r="AP106" s="222"/>
      <c r="AQ106" s="87" t="s">
        <v>88</v>
      </c>
      <c r="AR106" s="51"/>
      <c r="AS106" s="88">
        <v>0</v>
      </c>
      <c r="AT106" s="89">
        <f t="shared" si="1"/>
        <v>0</v>
      </c>
      <c r="AU106" s="90">
        <f>'E1.1 d - E1.1 d Architekt...'!P131</f>
        <v>0</v>
      </c>
      <c r="AV106" s="89">
        <f>'E1.1 d - E1.1 d Architekt...'!J35</f>
        <v>0</v>
      </c>
      <c r="AW106" s="89">
        <f>'E1.1 d - E1.1 d Architekt...'!J36</f>
        <v>0</v>
      </c>
      <c r="AX106" s="89">
        <f>'E1.1 d - E1.1 d Architekt...'!J37</f>
        <v>0</v>
      </c>
      <c r="AY106" s="89">
        <f>'E1.1 d - E1.1 d Architekt...'!J38</f>
        <v>0</v>
      </c>
      <c r="AZ106" s="89">
        <f>'E1.1 d - E1.1 d Architekt...'!F35</f>
        <v>0</v>
      </c>
      <c r="BA106" s="89">
        <f>'E1.1 d - E1.1 d Architekt...'!F36</f>
        <v>0</v>
      </c>
      <c r="BB106" s="89">
        <f>'E1.1 d - E1.1 d Architekt...'!F37</f>
        <v>0</v>
      </c>
      <c r="BC106" s="89">
        <f>'E1.1 d - E1.1 d Architekt...'!F38</f>
        <v>0</v>
      </c>
      <c r="BD106" s="91">
        <f>'E1.1 d - E1.1 d Architekt...'!F39</f>
        <v>0</v>
      </c>
      <c r="BT106" s="25" t="s">
        <v>89</v>
      </c>
      <c r="BV106" s="25" t="s">
        <v>78</v>
      </c>
      <c r="BW106" s="25" t="s">
        <v>120</v>
      </c>
      <c r="BX106" s="25" t="s">
        <v>108</v>
      </c>
      <c r="CL106" s="25" t="s">
        <v>1</v>
      </c>
    </row>
    <row r="107" spans="1:91" s="3" customFormat="1" ht="35.25" customHeight="1">
      <c r="A107" s="86" t="s">
        <v>85</v>
      </c>
      <c r="B107" s="51"/>
      <c r="C107" s="9"/>
      <c r="D107" s="9"/>
      <c r="E107" s="262" t="s">
        <v>121</v>
      </c>
      <c r="F107" s="262"/>
      <c r="G107" s="262"/>
      <c r="H107" s="262"/>
      <c r="I107" s="262"/>
      <c r="J107" s="9"/>
      <c r="K107" s="262" t="s">
        <v>122</v>
      </c>
      <c r="L107" s="262"/>
      <c r="M107" s="262"/>
      <c r="N107" s="262"/>
      <c r="O107" s="262"/>
      <c r="P107" s="262"/>
      <c r="Q107" s="262"/>
      <c r="R107" s="262"/>
      <c r="S107" s="262"/>
      <c r="T107" s="262"/>
      <c r="U107" s="262"/>
      <c r="V107" s="262"/>
      <c r="W107" s="262"/>
      <c r="X107" s="262"/>
      <c r="Y107" s="262"/>
      <c r="Z107" s="262"/>
      <c r="AA107" s="262"/>
      <c r="AB107" s="262"/>
      <c r="AC107" s="262"/>
      <c r="AD107" s="262"/>
      <c r="AE107" s="262"/>
      <c r="AF107" s="262"/>
      <c r="AG107" s="221">
        <f>'E1.1 e - E1.1 e  Architek...'!J32</f>
        <v>0</v>
      </c>
      <c r="AH107" s="222"/>
      <c r="AI107" s="222"/>
      <c r="AJ107" s="222"/>
      <c r="AK107" s="222"/>
      <c r="AL107" s="222"/>
      <c r="AM107" s="222"/>
      <c r="AN107" s="221">
        <f t="shared" si="0"/>
        <v>0</v>
      </c>
      <c r="AO107" s="222"/>
      <c r="AP107" s="222"/>
      <c r="AQ107" s="87" t="s">
        <v>88</v>
      </c>
      <c r="AR107" s="51"/>
      <c r="AS107" s="88">
        <v>0</v>
      </c>
      <c r="AT107" s="89">
        <f t="shared" si="1"/>
        <v>0</v>
      </c>
      <c r="AU107" s="90">
        <f>'E1.1 e - E1.1 e  Architek...'!P125</f>
        <v>0</v>
      </c>
      <c r="AV107" s="89">
        <f>'E1.1 e - E1.1 e  Architek...'!J35</f>
        <v>0</v>
      </c>
      <c r="AW107" s="89">
        <f>'E1.1 e - E1.1 e  Architek...'!J36</f>
        <v>0</v>
      </c>
      <c r="AX107" s="89">
        <f>'E1.1 e - E1.1 e  Architek...'!J37</f>
        <v>0</v>
      </c>
      <c r="AY107" s="89">
        <f>'E1.1 e - E1.1 e  Architek...'!J38</f>
        <v>0</v>
      </c>
      <c r="AZ107" s="89">
        <f>'E1.1 e - E1.1 e  Architek...'!F35</f>
        <v>0</v>
      </c>
      <c r="BA107" s="89">
        <f>'E1.1 e - E1.1 e  Architek...'!F36</f>
        <v>0</v>
      </c>
      <c r="BB107" s="89">
        <f>'E1.1 e - E1.1 e  Architek...'!F37</f>
        <v>0</v>
      </c>
      <c r="BC107" s="89">
        <f>'E1.1 e - E1.1 e  Architek...'!F38</f>
        <v>0</v>
      </c>
      <c r="BD107" s="91">
        <f>'E1.1 e - E1.1 e  Architek...'!F39</f>
        <v>0</v>
      </c>
      <c r="BT107" s="25" t="s">
        <v>89</v>
      </c>
      <c r="BV107" s="25" t="s">
        <v>78</v>
      </c>
      <c r="BW107" s="25" t="s">
        <v>123</v>
      </c>
      <c r="BX107" s="25" t="s">
        <v>108</v>
      </c>
      <c r="CL107" s="25" t="s">
        <v>1</v>
      </c>
    </row>
    <row r="108" spans="1:91" s="3" customFormat="1" ht="16.5" customHeight="1">
      <c r="A108" s="86" t="s">
        <v>85</v>
      </c>
      <c r="B108" s="51"/>
      <c r="C108" s="9"/>
      <c r="D108" s="9"/>
      <c r="E108" s="262" t="s">
        <v>124</v>
      </c>
      <c r="F108" s="262"/>
      <c r="G108" s="262"/>
      <c r="H108" s="262"/>
      <c r="I108" s="262"/>
      <c r="J108" s="9"/>
      <c r="K108" s="262" t="s">
        <v>125</v>
      </c>
      <c r="L108" s="262"/>
      <c r="M108" s="262"/>
      <c r="N108" s="262"/>
      <c r="O108" s="262"/>
      <c r="P108" s="262"/>
      <c r="Q108" s="262"/>
      <c r="R108" s="262"/>
      <c r="S108" s="262"/>
      <c r="T108" s="262"/>
      <c r="U108" s="262"/>
      <c r="V108" s="262"/>
      <c r="W108" s="262"/>
      <c r="X108" s="262"/>
      <c r="Y108" s="262"/>
      <c r="Z108" s="262"/>
      <c r="AA108" s="262"/>
      <c r="AB108" s="262"/>
      <c r="AC108" s="262"/>
      <c r="AD108" s="262"/>
      <c r="AE108" s="262"/>
      <c r="AF108" s="262"/>
      <c r="AG108" s="221">
        <f>'E1.3 - E1.3 Statika '!J32</f>
        <v>0</v>
      </c>
      <c r="AH108" s="222"/>
      <c r="AI108" s="222"/>
      <c r="AJ108" s="222"/>
      <c r="AK108" s="222"/>
      <c r="AL108" s="222"/>
      <c r="AM108" s="222"/>
      <c r="AN108" s="221">
        <f t="shared" si="0"/>
        <v>0</v>
      </c>
      <c r="AO108" s="222"/>
      <c r="AP108" s="222"/>
      <c r="AQ108" s="87" t="s">
        <v>88</v>
      </c>
      <c r="AR108" s="51"/>
      <c r="AS108" s="88">
        <v>0</v>
      </c>
      <c r="AT108" s="89">
        <f t="shared" si="1"/>
        <v>0</v>
      </c>
      <c r="AU108" s="90">
        <f>'E1.3 - E1.3 Statika '!P123</f>
        <v>0</v>
      </c>
      <c r="AV108" s="89">
        <f>'E1.3 - E1.3 Statika '!J35</f>
        <v>0</v>
      </c>
      <c r="AW108" s="89">
        <f>'E1.3 - E1.3 Statika '!J36</f>
        <v>0</v>
      </c>
      <c r="AX108" s="89">
        <f>'E1.3 - E1.3 Statika '!J37</f>
        <v>0</v>
      </c>
      <c r="AY108" s="89">
        <f>'E1.3 - E1.3 Statika '!J38</f>
        <v>0</v>
      </c>
      <c r="AZ108" s="89">
        <f>'E1.3 - E1.3 Statika '!F35</f>
        <v>0</v>
      </c>
      <c r="BA108" s="89">
        <f>'E1.3 - E1.3 Statika '!F36</f>
        <v>0</v>
      </c>
      <c r="BB108" s="89">
        <f>'E1.3 - E1.3 Statika '!F37</f>
        <v>0</v>
      </c>
      <c r="BC108" s="89">
        <f>'E1.3 - E1.3 Statika '!F38</f>
        <v>0</v>
      </c>
      <c r="BD108" s="91">
        <f>'E1.3 - E1.3 Statika '!F39</f>
        <v>0</v>
      </c>
      <c r="BT108" s="25" t="s">
        <v>89</v>
      </c>
      <c r="BV108" s="25" t="s">
        <v>78</v>
      </c>
      <c r="BW108" s="25" t="s">
        <v>126</v>
      </c>
      <c r="BX108" s="25" t="s">
        <v>108</v>
      </c>
      <c r="CL108" s="25" t="s">
        <v>1</v>
      </c>
    </row>
    <row r="109" spans="1:91" s="3" customFormat="1" ht="16.5" customHeight="1">
      <c r="A109" s="86" t="s">
        <v>85</v>
      </c>
      <c r="B109" s="51"/>
      <c r="C109" s="9"/>
      <c r="D109" s="9"/>
      <c r="E109" s="262" t="s">
        <v>127</v>
      </c>
      <c r="F109" s="262"/>
      <c r="G109" s="262"/>
      <c r="H109" s="262"/>
      <c r="I109" s="262"/>
      <c r="J109" s="9"/>
      <c r="K109" s="262" t="s">
        <v>128</v>
      </c>
      <c r="L109" s="262"/>
      <c r="M109" s="262"/>
      <c r="N109" s="262"/>
      <c r="O109" s="262"/>
      <c r="P109" s="262"/>
      <c r="Q109" s="262"/>
      <c r="R109" s="262"/>
      <c r="S109" s="262"/>
      <c r="T109" s="262"/>
      <c r="U109" s="262"/>
      <c r="V109" s="262"/>
      <c r="W109" s="262"/>
      <c r="X109" s="262"/>
      <c r="Y109" s="262"/>
      <c r="Z109" s="262"/>
      <c r="AA109" s="262"/>
      <c r="AB109" s="262"/>
      <c r="AC109" s="262"/>
      <c r="AD109" s="262"/>
      <c r="AE109" s="262"/>
      <c r="AF109" s="262"/>
      <c r="AG109" s="221">
        <f>'E1.4 - E1.4  Zdravotechnika'!J32</f>
        <v>0</v>
      </c>
      <c r="AH109" s="222"/>
      <c r="AI109" s="222"/>
      <c r="AJ109" s="222"/>
      <c r="AK109" s="222"/>
      <c r="AL109" s="222"/>
      <c r="AM109" s="222"/>
      <c r="AN109" s="221">
        <f t="shared" si="0"/>
        <v>0</v>
      </c>
      <c r="AO109" s="222"/>
      <c r="AP109" s="222"/>
      <c r="AQ109" s="87" t="s">
        <v>88</v>
      </c>
      <c r="AR109" s="51"/>
      <c r="AS109" s="88">
        <v>0</v>
      </c>
      <c r="AT109" s="89">
        <f t="shared" si="1"/>
        <v>0</v>
      </c>
      <c r="AU109" s="90">
        <f>'E1.4 - E1.4  Zdravotechnika'!P131</f>
        <v>0</v>
      </c>
      <c r="AV109" s="89">
        <f>'E1.4 - E1.4  Zdravotechnika'!J35</f>
        <v>0</v>
      </c>
      <c r="AW109" s="89">
        <f>'E1.4 - E1.4  Zdravotechnika'!J36</f>
        <v>0</v>
      </c>
      <c r="AX109" s="89">
        <f>'E1.4 - E1.4  Zdravotechnika'!J37</f>
        <v>0</v>
      </c>
      <c r="AY109" s="89">
        <f>'E1.4 - E1.4  Zdravotechnika'!J38</f>
        <v>0</v>
      </c>
      <c r="AZ109" s="89">
        <f>'E1.4 - E1.4  Zdravotechnika'!F35</f>
        <v>0</v>
      </c>
      <c r="BA109" s="89">
        <f>'E1.4 - E1.4  Zdravotechnika'!F36</f>
        <v>0</v>
      </c>
      <c r="BB109" s="89">
        <f>'E1.4 - E1.4  Zdravotechnika'!F37</f>
        <v>0</v>
      </c>
      <c r="BC109" s="89">
        <f>'E1.4 - E1.4  Zdravotechnika'!F38</f>
        <v>0</v>
      </c>
      <c r="BD109" s="91">
        <f>'E1.4 - E1.4  Zdravotechnika'!F39</f>
        <v>0</v>
      </c>
      <c r="BT109" s="25" t="s">
        <v>89</v>
      </c>
      <c r="BV109" s="25" t="s">
        <v>78</v>
      </c>
      <c r="BW109" s="25" t="s">
        <v>129</v>
      </c>
      <c r="BX109" s="25" t="s">
        <v>108</v>
      </c>
      <c r="CL109" s="25" t="s">
        <v>1</v>
      </c>
    </row>
    <row r="110" spans="1:91" s="3" customFormat="1" ht="23.25" customHeight="1">
      <c r="A110" s="86" t="s">
        <v>85</v>
      </c>
      <c r="B110" s="51"/>
      <c r="C110" s="9"/>
      <c r="D110" s="9"/>
      <c r="E110" s="262" t="s">
        <v>130</v>
      </c>
      <c r="F110" s="262"/>
      <c r="G110" s="262"/>
      <c r="H110" s="262"/>
      <c r="I110" s="262"/>
      <c r="J110" s="9"/>
      <c r="K110" s="262" t="s">
        <v>131</v>
      </c>
      <c r="L110" s="262"/>
      <c r="M110" s="262"/>
      <c r="N110" s="262"/>
      <c r="O110" s="262"/>
      <c r="P110" s="262"/>
      <c r="Q110" s="262"/>
      <c r="R110" s="262"/>
      <c r="S110" s="262"/>
      <c r="T110" s="262"/>
      <c r="U110" s="262"/>
      <c r="V110" s="262"/>
      <c r="W110" s="262"/>
      <c r="X110" s="262"/>
      <c r="Y110" s="262"/>
      <c r="Z110" s="262"/>
      <c r="AA110" s="262"/>
      <c r="AB110" s="262"/>
      <c r="AC110" s="262"/>
      <c r="AD110" s="262"/>
      <c r="AE110" s="262"/>
      <c r="AF110" s="262"/>
      <c r="AG110" s="221">
        <f>'E1.8a - E1.8 a Slaboprúd ...'!J32</f>
        <v>0</v>
      </c>
      <c r="AH110" s="222"/>
      <c r="AI110" s="222"/>
      <c r="AJ110" s="222"/>
      <c r="AK110" s="222"/>
      <c r="AL110" s="222"/>
      <c r="AM110" s="222"/>
      <c r="AN110" s="221">
        <f t="shared" si="0"/>
        <v>0</v>
      </c>
      <c r="AO110" s="222"/>
      <c r="AP110" s="222"/>
      <c r="AQ110" s="87" t="s">
        <v>88</v>
      </c>
      <c r="AR110" s="51"/>
      <c r="AS110" s="88">
        <v>0</v>
      </c>
      <c r="AT110" s="89">
        <f t="shared" si="1"/>
        <v>0</v>
      </c>
      <c r="AU110" s="90">
        <f>'E1.8a - E1.8 a Slaboprúd ...'!P122</f>
        <v>0</v>
      </c>
      <c r="AV110" s="89">
        <f>'E1.8a - E1.8 a Slaboprúd ...'!J35</f>
        <v>0</v>
      </c>
      <c r="AW110" s="89">
        <f>'E1.8a - E1.8 a Slaboprúd ...'!J36</f>
        <v>0</v>
      </c>
      <c r="AX110" s="89">
        <f>'E1.8a - E1.8 a Slaboprúd ...'!J37</f>
        <v>0</v>
      </c>
      <c r="AY110" s="89">
        <f>'E1.8a - E1.8 a Slaboprúd ...'!J38</f>
        <v>0</v>
      </c>
      <c r="AZ110" s="89">
        <f>'E1.8a - E1.8 a Slaboprúd ...'!F35</f>
        <v>0</v>
      </c>
      <c r="BA110" s="89">
        <f>'E1.8a - E1.8 a Slaboprúd ...'!F36</f>
        <v>0</v>
      </c>
      <c r="BB110" s="89">
        <f>'E1.8a - E1.8 a Slaboprúd ...'!F37</f>
        <v>0</v>
      </c>
      <c r="BC110" s="89">
        <f>'E1.8a - E1.8 a Slaboprúd ...'!F38</f>
        <v>0</v>
      </c>
      <c r="BD110" s="91">
        <f>'E1.8a - E1.8 a Slaboprúd ...'!F39</f>
        <v>0</v>
      </c>
      <c r="BT110" s="25" t="s">
        <v>89</v>
      </c>
      <c r="BV110" s="25" t="s">
        <v>78</v>
      </c>
      <c r="BW110" s="25" t="s">
        <v>132</v>
      </c>
      <c r="BX110" s="25" t="s">
        <v>108</v>
      </c>
      <c r="CL110" s="25" t="s">
        <v>1</v>
      </c>
    </row>
    <row r="111" spans="1:91" s="3" customFormat="1" ht="16.5" customHeight="1">
      <c r="A111" s="86" t="s">
        <v>85</v>
      </c>
      <c r="B111" s="51"/>
      <c r="C111" s="9"/>
      <c r="D111" s="9"/>
      <c r="E111" s="262" t="s">
        <v>133</v>
      </c>
      <c r="F111" s="262"/>
      <c r="G111" s="262"/>
      <c r="H111" s="262"/>
      <c r="I111" s="262"/>
      <c r="J111" s="9"/>
      <c r="K111" s="262" t="s">
        <v>134</v>
      </c>
      <c r="L111" s="262"/>
      <c r="M111" s="262"/>
      <c r="N111" s="262"/>
      <c r="O111" s="262"/>
      <c r="P111" s="262"/>
      <c r="Q111" s="262"/>
      <c r="R111" s="262"/>
      <c r="S111" s="262"/>
      <c r="T111" s="262"/>
      <c r="U111" s="262"/>
      <c r="V111" s="262"/>
      <c r="W111" s="262"/>
      <c r="X111" s="262"/>
      <c r="Y111" s="262"/>
      <c r="Z111" s="262"/>
      <c r="AA111" s="262"/>
      <c r="AB111" s="262"/>
      <c r="AC111" s="262"/>
      <c r="AD111" s="262"/>
      <c r="AE111" s="262"/>
      <c r="AF111" s="262"/>
      <c r="AG111" s="221">
        <f>'E1.8b - E1.8 b Elektrická...'!J32</f>
        <v>0</v>
      </c>
      <c r="AH111" s="222"/>
      <c r="AI111" s="222"/>
      <c r="AJ111" s="222"/>
      <c r="AK111" s="222"/>
      <c r="AL111" s="222"/>
      <c r="AM111" s="222"/>
      <c r="AN111" s="221">
        <f t="shared" si="0"/>
        <v>0</v>
      </c>
      <c r="AO111" s="222"/>
      <c r="AP111" s="222"/>
      <c r="AQ111" s="87" t="s">
        <v>88</v>
      </c>
      <c r="AR111" s="51"/>
      <c r="AS111" s="88">
        <v>0</v>
      </c>
      <c r="AT111" s="89">
        <f t="shared" si="1"/>
        <v>0</v>
      </c>
      <c r="AU111" s="90">
        <f>'E1.8b - E1.8 b Elektrická...'!P128</f>
        <v>0</v>
      </c>
      <c r="AV111" s="89">
        <f>'E1.8b - E1.8 b Elektrická...'!J35</f>
        <v>0</v>
      </c>
      <c r="AW111" s="89">
        <f>'E1.8b - E1.8 b Elektrická...'!J36</f>
        <v>0</v>
      </c>
      <c r="AX111" s="89">
        <f>'E1.8b - E1.8 b Elektrická...'!J37</f>
        <v>0</v>
      </c>
      <c r="AY111" s="89">
        <f>'E1.8b - E1.8 b Elektrická...'!J38</f>
        <v>0</v>
      </c>
      <c r="AZ111" s="89">
        <f>'E1.8b - E1.8 b Elektrická...'!F35</f>
        <v>0</v>
      </c>
      <c r="BA111" s="89">
        <f>'E1.8b - E1.8 b Elektrická...'!F36</f>
        <v>0</v>
      </c>
      <c r="BB111" s="89">
        <f>'E1.8b - E1.8 b Elektrická...'!F37</f>
        <v>0</v>
      </c>
      <c r="BC111" s="89">
        <f>'E1.8b - E1.8 b Elektrická...'!F38</f>
        <v>0</v>
      </c>
      <c r="BD111" s="91">
        <f>'E1.8b - E1.8 b Elektrická...'!F39</f>
        <v>0</v>
      </c>
      <c r="BT111" s="25" t="s">
        <v>89</v>
      </c>
      <c r="BV111" s="25" t="s">
        <v>78</v>
      </c>
      <c r="BW111" s="25" t="s">
        <v>135</v>
      </c>
      <c r="BX111" s="25" t="s">
        <v>108</v>
      </c>
      <c r="CL111" s="25" t="s">
        <v>1</v>
      </c>
    </row>
    <row r="112" spans="1:91" s="3" customFormat="1" ht="16.5" customHeight="1">
      <c r="A112" s="86" t="s">
        <v>85</v>
      </c>
      <c r="B112" s="51"/>
      <c r="C112" s="9"/>
      <c r="D112" s="9"/>
      <c r="E112" s="262" t="s">
        <v>136</v>
      </c>
      <c r="F112" s="262"/>
      <c r="G112" s="262"/>
      <c r="H112" s="262"/>
      <c r="I112" s="262"/>
      <c r="J112" s="9"/>
      <c r="K112" s="262" t="s">
        <v>137</v>
      </c>
      <c r="L112" s="262"/>
      <c r="M112" s="262"/>
      <c r="N112" s="262"/>
      <c r="O112" s="262"/>
      <c r="P112" s="262"/>
      <c r="Q112" s="262"/>
      <c r="R112" s="262"/>
      <c r="S112" s="262"/>
      <c r="T112" s="262"/>
      <c r="U112" s="262"/>
      <c r="V112" s="262"/>
      <c r="W112" s="262"/>
      <c r="X112" s="262"/>
      <c r="Y112" s="262"/>
      <c r="Z112" s="262"/>
      <c r="AA112" s="262"/>
      <c r="AB112" s="262"/>
      <c r="AC112" s="262"/>
      <c r="AD112" s="262"/>
      <c r="AE112" s="262"/>
      <c r="AF112" s="262"/>
      <c r="AG112" s="221">
        <f>'E1.8c - E1.8 c Hlasová si...'!J32</f>
        <v>0</v>
      </c>
      <c r="AH112" s="222"/>
      <c r="AI112" s="222"/>
      <c r="AJ112" s="222"/>
      <c r="AK112" s="222"/>
      <c r="AL112" s="222"/>
      <c r="AM112" s="222"/>
      <c r="AN112" s="221">
        <f t="shared" si="0"/>
        <v>0</v>
      </c>
      <c r="AO112" s="222"/>
      <c r="AP112" s="222"/>
      <c r="AQ112" s="87" t="s">
        <v>88</v>
      </c>
      <c r="AR112" s="51"/>
      <c r="AS112" s="88">
        <v>0</v>
      </c>
      <c r="AT112" s="89">
        <f t="shared" si="1"/>
        <v>0</v>
      </c>
      <c r="AU112" s="90">
        <f>'E1.8c - E1.8 c Hlasová si...'!P126</f>
        <v>0</v>
      </c>
      <c r="AV112" s="89">
        <f>'E1.8c - E1.8 c Hlasová si...'!J35</f>
        <v>0</v>
      </c>
      <c r="AW112" s="89">
        <f>'E1.8c - E1.8 c Hlasová si...'!J36</f>
        <v>0</v>
      </c>
      <c r="AX112" s="89">
        <f>'E1.8c - E1.8 c Hlasová si...'!J37</f>
        <v>0</v>
      </c>
      <c r="AY112" s="89">
        <f>'E1.8c - E1.8 c Hlasová si...'!J38</f>
        <v>0</v>
      </c>
      <c r="AZ112" s="89">
        <f>'E1.8c - E1.8 c Hlasová si...'!F35</f>
        <v>0</v>
      </c>
      <c r="BA112" s="89">
        <f>'E1.8c - E1.8 c Hlasová si...'!F36</f>
        <v>0</v>
      </c>
      <c r="BB112" s="89">
        <f>'E1.8c - E1.8 c Hlasová si...'!F37</f>
        <v>0</v>
      </c>
      <c r="BC112" s="89">
        <f>'E1.8c - E1.8 c Hlasová si...'!F38</f>
        <v>0</v>
      </c>
      <c r="BD112" s="91">
        <f>'E1.8c - E1.8 c Hlasová si...'!F39</f>
        <v>0</v>
      </c>
      <c r="BT112" s="25" t="s">
        <v>89</v>
      </c>
      <c r="BV112" s="25" t="s">
        <v>78</v>
      </c>
      <c r="BW112" s="25" t="s">
        <v>138</v>
      </c>
      <c r="BX112" s="25" t="s">
        <v>108</v>
      </c>
      <c r="CL112" s="25" t="s">
        <v>1</v>
      </c>
    </row>
    <row r="113" spans="1:90" s="3" customFormat="1" ht="16.5" customHeight="1">
      <c r="A113" s="86" t="s">
        <v>85</v>
      </c>
      <c r="B113" s="51"/>
      <c r="C113" s="9"/>
      <c r="D113" s="9"/>
      <c r="E113" s="262" t="s">
        <v>139</v>
      </c>
      <c r="F113" s="262"/>
      <c r="G113" s="262"/>
      <c r="H113" s="262"/>
      <c r="I113" s="262"/>
      <c r="J113" s="9"/>
      <c r="K113" s="262" t="s">
        <v>140</v>
      </c>
      <c r="L113" s="262"/>
      <c r="M113" s="262"/>
      <c r="N113" s="262"/>
      <c r="O113" s="262"/>
      <c r="P113" s="262"/>
      <c r="Q113" s="262"/>
      <c r="R113" s="262"/>
      <c r="S113" s="262"/>
      <c r="T113" s="262"/>
      <c r="U113" s="262"/>
      <c r="V113" s="262"/>
      <c r="W113" s="262"/>
      <c r="X113" s="262"/>
      <c r="Y113" s="262"/>
      <c r="Z113" s="262"/>
      <c r="AA113" s="262"/>
      <c r="AB113" s="262"/>
      <c r="AC113" s="262"/>
      <c r="AD113" s="262"/>
      <c r="AE113" s="262"/>
      <c r="AF113" s="262"/>
      <c r="AG113" s="221">
        <f>'E1.9 - E1.9 Bleskozvod '!J32</f>
        <v>0</v>
      </c>
      <c r="AH113" s="222"/>
      <c r="AI113" s="222"/>
      <c r="AJ113" s="222"/>
      <c r="AK113" s="222"/>
      <c r="AL113" s="222"/>
      <c r="AM113" s="222"/>
      <c r="AN113" s="221">
        <f t="shared" si="0"/>
        <v>0</v>
      </c>
      <c r="AO113" s="222"/>
      <c r="AP113" s="222"/>
      <c r="AQ113" s="87" t="s">
        <v>88</v>
      </c>
      <c r="AR113" s="51"/>
      <c r="AS113" s="92">
        <v>0</v>
      </c>
      <c r="AT113" s="93">
        <f t="shared" si="1"/>
        <v>0</v>
      </c>
      <c r="AU113" s="94">
        <f>'E1.9 - E1.9 Bleskozvod '!P129</f>
        <v>0</v>
      </c>
      <c r="AV113" s="93">
        <f>'E1.9 - E1.9 Bleskozvod '!J35</f>
        <v>0</v>
      </c>
      <c r="AW113" s="93">
        <f>'E1.9 - E1.9 Bleskozvod '!J36</f>
        <v>0</v>
      </c>
      <c r="AX113" s="93">
        <f>'E1.9 - E1.9 Bleskozvod '!J37</f>
        <v>0</v>
      </c>
      <c r="AY113" s="93">
        <f>'E1.9 - E1.9 Bleskozvod '!J38</f>
        <v>0</v>
      </c>
      <c r="AZ113" s="93">
        <f>'E1.9 - E1.9 Bleskozvod '!F35</f>
        <v>0</v>
      </c>
      <c r="BA113" s="93">
        <f>'E1.9 - E1.9 Bleskozvod '!F36</f>
        <v>0</v>
      </c>
      <c r="BB113" s="93">
        <f>'E1.9 - E1.9 Bleskozvod '!F37</f>
        <v>0</v>
      </c>
      <c r="BC113" s="93">
        <f>'E1.9 - E1.9 Bleskozvod '!F38</f>
        <v>0</v>
      </c>
      <c r="BD113" s="95">
        <f>'E1.9 - E1.9 Bleskozvod '!F39</f>
        <v>0</v>
      </c>
      <c r="BT113" s="25" t="s">
        <v>89</v>
      </c>
      <c r="BV113" s="25" t="s">
        <v>78</v>
      </c>
      <c r="BW113" s="25" t="s">
        <v>141</v>
      </c>
      <c r="BX113" s="25" t="s">
        <v>108</v>
      </c>
      <c r="CL113" s="25" t="s">
        <v>1</v>
      </c>
    </row>
    <row r="114" spans="1:90" s="1" customFormat="1" ht="30" customHeight="1">
      <c r="B114" s="32"/>
      <c r="AR114" s="32"/>
    </row>
    <row r="115" spans="1:90" s="1" customFormat="1" ht="6.9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32"/>
    </row>
  </sheetData>
  <mergeCells count="114">
    <mergeCell ref="E111:I111"/>
    <mergeCell ref="K111:AF111"/>
    <mergeCell ref="E112:I112"/>
    <mergeCell ref="K112:AF112"/>
    <mergeCell ref="E113:I113"/>
    <mergeCell ref="K113:AF113"/>
    <mergeCell ref="L85:AJ85"/>
    <mergeCell ref="E105:I105"/>
    <mergeCell ref="K105:AF105"/>
    <mergeCell ref="E106:I106"/>
    <mergeCell ref="K106:AF106"/>
    <mergeCell ref="E107:I107"/>
    <mergeCell ref="K107:AF107"/>
    <mergeCell ref="E108:I108"/>
    <mergeCell ref="K108:AF108"/>
    <mergeCell ref="E103:I103"/>
    <mergeCell ref="E104:I104"/>
    <mergeCell ref="I92:AF92"/>
    <mergeCell ref="J102:AF102"/>
    <mergeCell ref="J95:AF95"/>
    <mergeCell ref="K100:AF100"/>
    <mergeCell ref="K97:AF97"/>
    <mergeCell ref="K98:AF98"/>
    <mergeCell ref="K99:AF99"/>
    <mergeCell ref="W32:AE32"/>
    <mergeCell ref="AK32:AO32"/>
    <mergeCell ref="L33:P33"/>
    <mergeCell ref="AK33:AO33"/>
    <mergeCell ref="W33:AE33"/>
    <mergeCell ref="E109:I109"/>
    <mergeCell ref="K109:AF109"/>
    <mergeCell ref="E110:I110"/>
    <mergeCell ref="K110:AF110"/>
    <mergeCell ref="K96:AF96"/>
    <mergeCell ref="K101:AF101"/>
    <mergeCell ref="K103:AF103"/>
    <mergeCell ref="K104:AF104"/>
    <mergeCell ref="C92:G92"/>
    <mergeCell ref="D95:H95"/>
    <mergeCell ref="D102:H102"/>
    <mergeCell ref="E101:I101"/>
    <mergeCell ref="E99:I99"/>
    <mergeCell ref="E97:I97"/>
    <mergeCell ref="E96:I96"/>
    <mergeCell ref="E100:I100"/>
    <mergeCell ref="E98:I98"/>
    <mergeCell ref="AN92:AP92"/>
    <mergeCell ref="AN99:AP99"/>
    <mergeCell ref="AN95:AP95"/>
    <mergeCell ref="AN101:AP101"/>
    <mergeCell ref="AN100:AP100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AS89:AT91"/>
    <mergeCell ref="AN105:AP105"/>
    <mergeCell ref="AG105:AM105"/>
    <mergeCell ref="AN106:AP106"/>
    <mergeCell ref="AG106:AM106"/>
    <mergeCell ref="AK35:AO35"/>
    <mergeCell ref="X35:AB35"/>
    <mergeCell ref="AR2:BE2"/>
    <mergeCell ref="AG101:AM101"/>
    <mergeCell ref="AG102:AM102"/>
    <mergeCell ref="AG99:AM99"/>
    <mergeCell ref="AG103:AM103"/>
    <mergeCell ref="AG100:AM100"/>
    <mergeCell ref="AG104:AM104"/>
    <mergeCell ref="AG98:AM98"/>
    <mergeCell ref="AG97:AM97"/>
    <mergeCell ref="AG96:AM96"/>
    <mergeCell ref="AG95:AM95"/>
    <mergeCell ref="AG92:AM92"/>
    <mergeCell ref="AM87:AN87"/>
    <mergeCell ref="AM89:AP89"/>
    <mergeCell ref="AM90:AP90"/>
    <mergeCell ref="AN104:AP104"/>
    <mergeCell ref="AN103:AP103"/>
    <mergeCell ref="AN112:AP112"/>
    <mergeCell ref="AG112:AM112"/>
    <mergeCell ref="AN113:AP113"/>
    <mergeCell ref="AG113:AM113"/>
    <mergeCell ref="AG94:AM94"/>
    <mergeCell ref="AN94:AP94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  <mergeCell ref="AN111:AP111"/>
    <mergeCell ref="AG111:AM111"/>
    <mergeCell ref="AN96:AP96"/>
    <mergeCell ref="AN97:AP97"/>
    <mergeCell ref="AN102:AP102"/>
    <mergeCell ref="AN98:AP98"/>
  </mergeCells>
  <hyperlinks>
    <hyperlink ref="A96" location="'SO01.1Z - E1.1Z  Časť zat...'!C2" display="/" xr:uid="{00000000-0004-0000-0000-000000000000}"/>
    <hyperlink ref="A97" location="'SO01.2Z - E1.2Z  Časť  za...'!C2" display="/" xr:uid="{00000000-0004-0000-0000-000001000000}"/>
    <hyperlink ref="A98" location="'SO01.3Z - E1.3Z  Časť vým...'!C2" display="/" xr:uid="{00000000-0004-0000-0000-000002000000}"/>
    <hyperlink ref="A99" location="'SO01.4Z - E1.5Z   Ústredn...'!C2" display="/" xr:uid="{00000000-0004-0000-0000-000003000000}"/>
    <hyperlink ref="A100" location="'SO01.6Z - E1.6Z  Vzduchot...'!C2" display="/" xr:uid="{00000000-0004-0000-0000-000004000000}"/>
    <hyperlink ref="A101" location="'SO01.7Z - E1.7Z Elektroin...'!C2" display="/" xr:uid="{00000000-0004-0000-0000-000005000000}"/>
    <hyperlink ref="A103" location="'E1.1 a - E1.1 a  Architek...'!C2" display="/" xr:uid="{00000000-0004-0000-0000-000006000000}"/>
    <hyperlink ref="A104" location="'E1.1 b - E1.1 b Architekt...'!C2" display="/" xr:uid="{00000000-0004-0000-0000-000007000000}"/>
    <hyperlink ref="A105" location="'E1.1 c - E1.1 c Architekt...'!C2" display="/" xr:uid="{00000000-0004-0000-0000-000008000000}"/>
    <hyperlink ref="A106" location="'E1.1 d - E1.1 d Architekt...'!C2" display="/" xr:uid="{00000000-0004-0000-0000-000009000000}"/>
    <hyperlink ref="A107" location="'E1.1 e - E1.1 e  Architek...'!C2" display="/" xr:uid="{00000000-0004-0000-0000-00000A000000}"/>
    <hyperlink ref="A108" location="'E1.3 - E1.3 Statika '!C2" display="/" xr:uid="{00000000-0004-0000-0000-00000B000000}"/>
    <hyperlink ref="A109" location="'E1.4 - E1.4  Zdravotechnika'!C2" display="/" xr:uid="{00000000-0004-0000-0000-00000C000000}"/>
    <hyperlink ref="A110" location="'E1.8a - E1.8 a Slaboprúd ...'!C2" display="/" xr:uid="{00000000-0004-0000-0000-00000D000000}"/>
    <hyperlink ref="A111" location="'E1.8b - E1.8 b Elektrická...'!C2" display="/" xr:uid="{00000000-0004-0000-0000-00000E000000}"/>
    <hyperlink ref="A112" location="'E1.8c - E1.8 c Hlasová si...'!C2" display="/" xr:uid="{00000000-0004-0000-0000-00000F000000}"/>
    <hyperlink ref="A113" location="'E1.9 - E1.9 Bleskozvod '!C2" display="/" xr:uid="{00000000-0004-0000-0000-00001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236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35" t="s">
        <v>5</v>
      </c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117</v>
      </c>
      <c r="AZ2" s="96" t="s">
        <v>4072</v>
      </c>
      <c r="BA2" s="96" t="s">
        <v>4073</v>
      </c>
      <c r="BB2" s="96" t="s">
        <v>144</v>
      </c>
      <c r="BC2" s="96" t="s">
        <v>4074</v>
      </c>
      <c r="BD2" s="96" t="s">
        <v>89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  <c r="AZ3" s="96" t="s">
        <v>4075</v>
      </c>
      <c r="BA3" s="96" t="s">
        <v>4076</v>
      </c>
      <c r="BB3" s="96" t="s">
        <v>144</v>
      </c>
      <c r="BC3" s="96" t="s">
        <v>4077</v>
      </c>
      <c r="BD3" s="96" t="s">
        <v>89</v>
      </c>
    </row>
    <row r="4" spans="2:56" ht="24.95" customHeight="1">
      <c r="B4" s="20"/>
      <c r="D4" s="21" t="s">
        <v>149</v>
      </c>
      <c r="L4" s="20"/>
      <c r="M4" s="97" t="s">
        <v>9</v>
      </c>
      <c r="AT4" s="17" t="s">
        <v>3</v>
      </c>
      <c r="AZ4" s="96" t="s">
        <v>4078</v>
      </c>
      <c r="BA4" s="96" t="s">
        <v>4079</v>
      </c>
      <c r="BB4" s="96" t="s">
        <v>144</v>
      </c>
      <c r="BC4" s="96" t="s">
        <v>4080</v>
      </c>
      <c r="BD4" s="96" t="s">
        <v>89</v>
      </c>
    </row>
    <row r="5" spans="2:56" ht="6.95" customHeight="1">
      <c r="B5" s="20"/>
      <c r="L5" s="20"/>
      <c r="AZ5" s="96" t="s">
        <v>4081</v>
      </c>
      <c r="BA5" s="96" t="s">
        <v>4082</v>
      </c>
      <c r="BB5" s="96" t="s">
        <v>144</v>
      </c>
      <c r="BC5" s="96" t="s">
        <v>4080</v>
      </c>
      <c r="BD5" s="96" t="s">
        <v>89</v>
      </c>
    </row>
    <row r="6" spans="2:56" ht="12" customHeight="1">
      <c r="B6" s="20"/>
      <c r="D6" s="27" t="s">
        <v>15</v>
      </c>
      <c r="L6" s="20"/>
      <c r="AZ6" s="96" t="s">
        <v>4083</v>
      </c>
      <c r="BA6" s="96" t="s">
        <v>4084</v>
      </c>
      <c r="BB6" s="96" t="s">
        <v>4085</v>
      </c>
      <c r="BC6" s="96" t="s">
        <v>4086</v>
      </c>
      <c r="BD6" s="96" t="s">
        <v>89</v>
      </c>
    </row>
    <row r="7" spans="2:56" ht="26.25" customHeight="1">
      <c r="B7" s="20"/>
      <c r="E7" s="268" t="str">
        <f>'Rekapitulácia stavby'!K6</f>
        <v>BRATISLAVA  SOŠ  PZ - rekonštrukcia  objektu č.103 (blok A a B)- suťaž</v>
      </c>
      <c r="F7" s="269"/>
      <c r="G7" s="269"/>
      <c r="H7" s="269"/>
      <c r="L7" s="20"/>
      <c r="AZ7" s="96" t="s">
        <v>4087</v>
      </c>
      <c r="BA7" s="96" t="s">
        <v>4088</v>
      </c>
      <c r="BB7" s="96" t="s">
        <v>144</v>
      </c>
      <c r="BC7" s="96" t="s">
        <v>4089</v>
      </c>
      <c r="BD7" s="96" t="s">
        <v>89</v>
      </c>
    </row>
    <row r="8" spans="2:56" ht="12" customHeight="1">
      <c r="B8" s="20"/>
      <c r="D8" s="27" t="s">
        <v>155</v>
      </c>
      <c r="L8" s="20"/>
      <c r="AZ8" s="96" t="s">
        <v>4090</v>
      </c>
      <c r="BA8" s="96" t="s">
        <v>4091</v>
      </c>
      <c r="BB8" s="96" t="s">
        <v>144</v>
      </c>
      <c r="BC8" s="96" t="s">
        <v>4092</v>
      </c>
      <c r="BD8" s="96" t="s">
        <v>89</v>
      </c>
    </row>
    <row r="9" spans="2:56" s="1" customFormat="1" ht="16.5" customHeight="1">
      <c r="B9" s="32"/>
      <c r="E9" s="268" t="s">
        <v>2060</v>
      </c>
      <c r="F9" s="267"/>
      <c r="G9" s="267"/>
      <c r="H9" s="267"/>
      <c r="L9" s="32"/>
      <c r="AZ9" s="96" t="s">
        <v>4093</v>
      </c>
      <c r="BA9" s="96" t="s">
        <v>4094</v>
      </c>
      <c r="BB9" s="96" t="s">
        <v>144</v>
      </c>
      <c r="BC9" s="96" t="s">
        <v>4095</v>
      </c>
      <c r="BD9" s="96" t="s">
        <v>89</v>
      </c>
    </row>
    <row r="10" spans="2:56" s="1" customFormat="1" ht="12" customHeight="1">
      <c r="B10" s="32"/>
      <c r="D10" s="27" t="s">
        <v>157</v>
      </c>
      <c r="L10" s="32"/>
      <c r="AZ10" s="96" t="s">
        <v>4096</v>
      </c>
      <c r="BA10" s="96" t="s">
        <v>4097</v>
      </c>
      <c r="BB10" s="96" t="s">
        <v>144</v>
      </c>
      <c r="BC10" s="96" t="s">
        <v>4095</v>
      </c>
      <c r="BD10" s="96" t="s">
        <v>89</v>
      </c>
    </row>
    <row r="11" spans="2:56" s="1" customFormat="1" ht="30" customHeight="1">
      <c r="B11" s="32"/>
      <c r="E11" s="263" t="s">
        <v>4098</v>
      </c>
      <c r="F11" s="267"/>
      <c r="G11" s="267"/>
      <c r="H11" s="267"/>
      <c r="L11" s="32"/>
      <c r="AZ11" s="96" t="s">
        <v>4099</v>
      </c>
      <c r="BA11" s="96" t="s">
        <v>4100</v>
      </c>
      <c r="BB11" s="96" t="s">
        <v>144</v>
      </c>
      <c r="BC11" s="96" t="s">
        <v>4101</v>
      </c>
      <c r="BD11" s="96" t="s">
        <v>89</v>
      </c>
    </row>
    <row r="12" spans="2:56" s="1" customFormat="1">
      <c r="B12" s="32"/>
      <c r="L12" s="32"/>
      <c r="AZ12" s="96" t="s">
        <v>4102</v>
      </c>
      <c r="BA12" s="96" t="s">
        <v>4103</v>
      </c>
      <c r="BB12" s="96" t="s">
        <v>144</v>
      </c>
      <c r="BC12" s="96" t="s">
        <v>4104</v>
      </c>
      <c r="BD12" s="96" t="s">
        <v>89</v>
      </c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  <c r="AZ13" s="96" t="s">
        <v>4105</v>
      </c>
      <c r="BA13" s="96" t="s">
        <v>4106</v>
      </c>
      <c r="BB13" s="96" t="s">
        <v>144</v>
      </c>
      <c r="BC13" s="96" t="s">
        <v>4107</v>
      </c>
      <c r="BD13" s="96" t="s">
        <v>89</v>
      </c>
    </row>
    <row r="14" spans="2:5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18. 10. 2023</v>
      </c>
      <c r="L14" s="32"/>
      <c r="AZ14" s="96" t="s">
        <v>4108</v>
      </c>
      <c r="BA14" s="96" t="s">
        <v>4109</v>
      </c>
      <c r="BB14" s="96" t="s">
        <v>144</v>
      </c>
      <c r="BC14" s="96" t="s">
        <v>4107</v>
      </c>
      <c r="BD14" s="96" t="s">
        <v>89</v>
      </c>
    </row>
    <row r="15" spans="2:56" s="1" customFormat="1" ht="10.9" customHeight="1">
      <c r="B15" s="32"/>
      <c r="L15" s="32"/>
      <c r="AZ15" s="96" t="s">
        <v>4110</v>
      </c>
      <c r="BA15" s="96" t="s">
        <v>4111</v>
      </c>
      <c r="BB15" s="96" t="s">
        <v>144</v>
      </c>
      <c r="BC15" s="96" t="s">
        <v>4112</v>
      </c>
      <c r="BD15" s="96" t="s">
        <v>89</v>
      </c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  <c r="AZ16" s="96" t="s">
        <v>4113</v>
      </c>
      <c r="BA16" s="96" t="s">
        <v>4114</v>
      </c>
      <c r="BB16" s="96" t="s">
        <v>144</v>
      </c>
      <c r="BC16" s="96" t="s">
        <v>4115</v>
      </c>
      <c r="BD16" s="96" t="s">
        <v>89</v>
      </c>
    </row>
    <row r="17" spans="2:56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  <c r="AZ17" s="96" t="s">
        <v>4116</v>
      </c>
      <c r="BA17" s="96" t="s">
        <v>4117</v>
      </c>
      <c r="BB17" s="96" t="s">
        <v>144</v>
      </c>
      <c r="BC17" s="96" t="s">
        <v>4118</v>
      </c>
      <c r="BD17" s="96" t="s">
        <v>89</v>
      </c>
    </row>
    <row r="18" spans="2:56" s="1" customFormat="1" ht="6.95" customHeight="1">
      <c r="B18" s="32"/>
      <c r="L18" s="32"/>
      <c r="AZ18" s="96" t="s">
        <v>4119</v>
      </c>
      <c r="BA18" s="96" t="s">
        <v>4120</v>
      </c>
      <c r="BB18" s="96" t="s">
        <v>144</v>
      </c>
      <c r="BC18" s="96" t="s">
        <v>4118</v>
      </c>
      <c r="BD18" s="96" t="s">
        <v>89</v>
      </c>
    </row>
    <row r="19" spans="2:56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  <c r="AZ19" s="96" t="s">
        <v>4121</v>
      </c>
      <c r="BA19" s="96" t="s">
        <v>4122</v>
      </c>
      <c r="BB19" s="96" t="s">
        <v>144</v>
      </c>
      <c r="BC19" s="96" t="s">
        <v>4123</v>
      </c>
      <c r="BD19" s="96" t="s">
        <v>89</v>
      </c>
    </row>
    <row r="20" spans="2:56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  <c r="AZ20" s="96" t="s">
        <v>4124</v>
      </c>
      <c r="BA20" s="96" t="s">
        <v>4125</v>
      </c>
      <c r="BB20" s="96" t="s">
        <v>144</v>
      </c>
      <c r="BC20" s="96" t="s">
        <v>4126</v>
      </c>
      <c r="BD20" s="96" t="s">
        <v>89</v>
      </c>
    </row>
    <row r="21" spans="2:56" s="1" customFormat="1" ht="6.95" customHeight="1">
      <c r="B21" s="32"/>
      <c r="L21" s="32"/>
      <c r="AZ21" s="96" t="s">
        <v>4127</v>
      </c>
      <c r="BA21" s="96" t="s">
        <v>4128</v>
      </c>
      <c r="BB21" s="96" t="s">
        <v>144</v>
      </c>
      <c r="BC21" s="96" t="s">
        <v>4126</v>
      </c>
      <c r="BD21" s="96" t="s">
        <v>89</v>
      </c>
    </row>
    <row r="22" spans="2:56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  <c r="AZ22" s="96" t="s">
        <v>4129</v>
      </c>
      <c r="BA22" s="96" t="s">
        <v>4130</v>
      </c>
      <c r="BB22" s="96" t="s">
        <v>144</v>
      </c>
      <c r="BC22" s="96" t="s">
        <v>4131</v>
      </c>
      <c r="BD22" s="96" t="s">
        <v>89</v>
      </c>
    </row>
    <row r="23" spans="2:56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  <c r="AZ23" s="96" t="s">
        <v>4132</v>
      </c>
      <c r="BA23" s="96" t="s">
        <v>4133</v>
      </c>
      <c r="BB23" s="96" t="s">
        <v>144</v>
      </c>
      <c r="BC23" s="96" t="s">
        <v>4134</v>
      </c>
      <c r="BD23" s="96" t="s">
        <v>89</v>
      </c>
    </row>
    <row r="24" spans="2:56" s="1" customFormat="1" ht="6.95" customHeight="1">
      <c r="B24" s="32"/>
      <c r="L24" s="32"/>
      <c r="AZ24" s="96" t="s">
        <v>4135</v>
      </c>
      <c r="BA24" s="96" t="s">
        <v>4136</v>
      </c>
      <c r="BB24" s="96" t="s">
        <v>144</v>
      </c>
      <c r="BC24" s="96" t="s">
        <v>4137</v>
      </c>
      <c r="BD24" s="96" t="s">
        <v>89</v>
      </c>
    </row>
    <row r="25" spans="2:56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  <c r="AZ25" s="96" t="s">
        <v>4138</v>
      </c>
      <c r="BA25" s="96" t="s">
        <v>4139</v>
      </c>
      <c r="BB25" s="96" t="s">
        <v>144</v>
      </c>
      <c r="BC25" s="96" t="s">
        <v>4140</v>
      </c>
      <c r="BD25" s="96" t="s">
        <v>89</v>
      </c>
    </row>
    <row r="26" spans="2:56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  <c r="AZ26" s="96" t="s">
        <v>4141</v>
      </c>
      <c r="BA26" s="96" t="s">
        <v>4142</v>
      </c>
      <c r="BB26" s="96" t="s">
        <v>144</v>
      </c>
      <c r="BC26" s="96" t="s">
        <v>723</v>
      </c>
      <c r="BD26" s="96" t="s">
        <v>89</v>
      </c>
    </row>
    <row r="27" spans="2:56" s="1" customFormat="1" ht="6.95" customHeight="1">
      <c r="B27" s="32"/>
      <c r="L27" s="32"/>
      <c r="AZ27" s="96" t="s">
        <v>4143</v>
      </c>
      <c r="BA27" s="96" t="s">
        <v>4144</v>
      </c>
      <c r="BB27" s="96" t="s">
        <v>144</v>
      </c>
      <c r="BC27" s="96" t="s">
        <v>723</v>
      </c>
      <c r="BD27" s="96" t="s">
        <v>89</v>
      </c>
    </row>
    <row r="28" spans="2:56" s="1" customFormat="1" ht="12" customHeight="1">
      <c r="B28" s="32"/>
      <c r="D28" s="27" t="s">
        <v>34</v>
      </c>
      <c r="L28" s="32"/>
      <c r="AZ28" s="96" t="s">
        <v>4145</v>
      </c>
      <c r="BA28" s="96" t="s">
        <v>4146</v>
      </c>
      <c r="BB28" s="96" t="s">
        <v>144</v>
      </c>
      <c r="BC28" s="96" t="s">
        <v>4147</v>
      </c>
      <c r="BD28" s="96" t="s">
        <v>89</v>
      </c>
    </row>
    <row r="29" spans="2:56" s="7" customFormat="1" ht="16.5" customHeight="1">
      <c r="B29" s="98"/>
      <c r="E29" s="252" t="s">
        <v>1</v>
      </c>
      <c r="F29" s="252"/>
      <c r="G29" s="252"/>
      <c r="H29" s="252"/>
      <c r="L29" s="98"/>
      <c r="AZ29" s="211" t="s">
        <v>4148</v>
      </c>
      <c r="BA29" s="211" t="s">
        <v>4149</v>
      </c>
      <c r="BB29" s="211" t="s">
        <v>144</v>
      </c>
      <c r="BC29" s="211" t="s">
        <v>4150</v>
      </c>
      <c r="BD29" s="211" t="s">
        <v>89</v>
      </c>
    </row>
    <row r="30" spans="2:56" s="1" customFormat="1" ht="6.95" customHeight="1">
      <c r="B30" s="32"/>
      <c r="L30" s="32"/>
      <c r="AZ30" s="96" t="s">
        <v>4151</v>
      </c>
      <c r="BA30" s="96" t="s">
        <v>4152</v>
      </c>
      <c r="BB30" s="96" t="s">
        <v>144</v>
      </c>
      <c r="BC30" s="96" t="s">
        <v>4150</v>
      </c>
      <c r="BD30" s="96" t="s">
        <v>89</v>
      </c>
    </row>
    <row r="31" spans="2:56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  <c r="AZ31" s="96" t="s">
        <v>4153</v>
      </c>
      <c r="BA31" s="96" t="s">
        <v>4154</v>
      </c>
      <c r="BB31" s="96" t="s">
        <v>144</v>
      </c>
      <c r="BC31" s="96" t="s">
        <v>4155</v>
      </c>
      <c r="BD31" s="96" t="s">
        <v>89</v>
      </c>
    </row>
    <row r="32" spans="2:56" s="1" customFormat="1" ht="25.35" customHeight="1">
      <c r="B32" s="32"/>
      <c r="D32" s="99" t="s">
        <v>36</v>
      </c>
      <c r="J32" s="69">
        <f>ROUND(J132, 2)</f>
        <v>0</v>
      </c>
      <c r="L32" s="32"/>
      <c r="AZ32" s="96" t="s">
        <v>4156</v>
      </c>
      <c r="BA32" s="96" t="s">
        <v>4157</v>
      </c>
      <c r="BB32" s="96" t="s">
        <v>144</v>
      </c>
      <c r="BC32" s="96" t="s">
        <v>4158</v>
      </c>
      <c r="BD32" s="96" t="s">
        <v>89</v>
      </c>
    </row>
    <row r="33" spans="2:56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  <c r="AZ33" s="96" t="s">
        <v>4159</v>
      </c>
      <c r="BA33" s="96" t="s">
        <v>4160</v>
      </c>
      <c r="BB33" s="96" t="s">
        <v>144</v>
      </c>
      <c r="BC33" s="96" t="s">
        <v>4161</v>
      </c>
      <c r="BD33" s="96" t="s">
        <v>89</v>
      </c>
    </row>
    <row r="34" spans="2:56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  <c r="AZ34" s="96" t="s">
        <v>4162</v>
      </c>
      <c r="BA34" s="96" t="s">
        <v>4163</v>
      </c>
      <c r="BB34" s="96" t="s">
        <v>144</v>
      </c>
      <c r="BC34" s="96" t="s">
        <v>4155</v>
      </c>
      <c r="BD34" s="96" t="s">
        <v>89</v>
      </c>
    </row>
    <row r="35" spans="2:56" s="1" customFormat="1" ht="14.45" customHeight="1">
      <c r="B35" s="32"/>
      <c r="D35" s="58" t="s">
        <v>40</v>
      </c>
      <c r="E35" s="37" t="s">
        <v>41</v>
      </c>
      <c r="F35" s="100">
        <f>ROUND((SUM(BE132:BE2364)),  2)</f>
        <v>0</v>
      </c>
      <c r="G35" s="101"/>
      <c r="H35" s="101"/>
      <c r="I35" s="102">
        <v>0.2</v>
      </c>
      <c r="J35" s="100">
        <f>ROUND(((SUM(BE132:BE2364))*I35),  2)</f>
        <v>0</v>
      </c>
      <c r="L35" s="32"/>
      <c r="AZ35" s="96" t="s">
        <v>4164</v>
      </c>
      <c r="BA35" s="96" t="s">
        <v>4165</v>
      </c>
      <c r="BB35" s="96" t="s">
        <v>144</v>
      </c>
      <c r="BC35" s="96" t="s">
        <v>4166</v>
      </c>
      <c r="BD35" s="96" t="s">
        <v>89</v>
      </c>
    </row>
    <row r="36" spans="2:56" s="1" customFormat="1" ht="14.45" customHeight="1">
      <c r="B36" s="32"/>
      <c r="E36" s="37" t="s">
        <v>42</v>
      </c>
      <c r="F36" s="100">
        <f>ROUND((SUM(BF132:BF2364)),  2)</f>
        <v>0</v>
      </c>
      <c r="G36" s="101"/>
      <c r="H36" s="101"/>
      <c r="I36" s="102">
        <v>0.2</v>
      </c>
      <c r="J36" s="100">
        <f>ROUND(((SUM(BF132:BF2364))*I36),  2)</f>
        <v>0</v>
      </c>
      <c r="L36" s="32"/>
      <c r="AZ36" s="96" t="s">
        <v>4167</v>
      </c>
      <c r="BA36" s="96" t="s">
        <v>4168</v>
      </c>
      <c r="BB36" s="96" t="s">
        <v>144</v>
      </c>
      <c r="BC36" s="96" t="s">
        <v>4166</v>
      </c>
      <c r="BD36" s="96" t="s">
        <v>89</v>
      </c>
    </row>
    <row r="37" spans="2:56" s="1" customFormat="1" ht="14.45" hidden="1" customHeight="1">
      <c r="B37" s="32"/>
      <c r="E37" s="27" t="s">
        <v>43</v>
      </c>
      <c r="F37" s="89">
        <f>ROUND((SUM(BG132:BG2364)),  2)</f>
        <v>0</v>
      </c>
      <c r="I37" s="103">
        <v>0.2</v>
      </c>
      <c r="J37" s="89">
        <f>0</f>
        <v>0</v>
      </c>
      <c r="L37" s="32"/>
      <c r="AZ37" s="96" t="s">
        <v>4169</v>
      </c>
      <c r="BA37" s="96" t="s">
        <v>4170</v>
      </c>
      <c r="BB37" s="96" t="s">
        <v>144</v>
      </c>
      <c r="BC37" s="96" t="s">
        <v>4171</v>
      </c>
      <c r="BD37" s="96" t="s">
        <v>89</v>
      </c>
    </row>
    <row r="38" spans="2:56" s="1" customFormat="1" ht="14.45" hidden="1" customHeight="1">
      <c r="B38" s="32"/>
      <c r="E38" s="27" t="s">
        <v>44</v>
      </c>
      <c r="F38" s="89">
        <f>ROUND((SUM(BH132:BH2364)),  2)</f>
        <v>0</v>
      </c>
      <c r="I38" s="103">
        <v>0.2</v>
      </c>
      <c r="J38" s="89">
        <f>0</f>
        <v>0</v>
      </c>
      <c r="L38" s="32"/>
    </row>
    <row r="39" spans="2:56" s="1" customFormat="1" ht="14.45" hidden="1" customHeight="1">
      <c r="B39" s="32"/>
      <c r="E39" s="37" t="s">
        <v>45</v>
      </c>
      <c r="F39" s="100">
        <f>ROUND((SUM(BI132:BI2364)),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56" s="1" customFormat="1" ht="6.95" customHeight="1">
      <c r="B40" s="32"/>
      <c r="L40" s="32"/>
    </row>
    <row r="41" spans="2:56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56" s="1" customFormat="1" ht="14.45" customHeight="1">
      <c r="B42" s="32"/>
      <c r="L42" s="32"/>
    </row>
    <row r="43" spans="2:56" ht="14.45" customHeight="1">
      <c r="B43" s="20"/>
      <c r="L43" s="20"/>
    </row>
    <row r="44" spans="2:56" ht="14.45" customHeight="1">
      <c r="B44" s="20"/>
      <c r="L44" s="20"/>
    </row>
    <row r="45" spans="2:56" ht="14.45" customHeight="1">
      <c r="B45" s="20"/>
      <c r="L45" s="20"/>
    </row>
    <row r="46" spans="2:56" ht="14.45" customHeight="1">
      <c r="B46" s="20"/>
      <c r="L46" s="20"/>
    </row>
    <row r="47" spans="2:56" ht="14.45" customHeight="1">
      <c r="B47" s="20"/>
      <c r="L47" s="20"/>
    </row>
    <row r="48" spans="2:56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BRATISLAVA  SOŠ  PZ - rekonštrukcia  objektu č.103 (blok A a B)- suťaž</v>
      </c>
      <c r="F85" s="269"/>
      <c r="G85" s="269"/>
      <c r="H85" s="269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8" t="s">
        <v>2060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30" customHeight="1">
      <c r="B89" s="32"/>
      <c r="E89" s="263" t="str">
        <f>E11</f>
        <v xml:space="preserve">E1.1 c - E1.1 c Architektúra   Uprava stropov a stien v.č.A08 3NP, A09 4NP ,A10 5NP , 6NP 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18. 10. 2023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Katarína 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J132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164</v>
      </c>
      <c r="E99" s="117"/>
      <c r="F99" s="117"/>
      <c r="G99" s="117"/>
      <c r="H99" s="117"/>
      <c r="I99" s="117"/>
      <c r="J99" s="118">
        <f>J133</f>
        <v>0</v>
      </c>
      <c r="L99" s="115"/>
    </row>
    <row r="100" spans="2:47" s="9" customFormat="1" ht="19.899999999999999" customHeight="1">
      <c r="B100" s="119"/>
      <c r="D100" s="120" t="s">
        <v>165</v>
      </c>
      <c r="E100" s="121"/>
      <c r="F100" s="121"/>
      <c r="G100" s="121"/>
      <c r="H100" s="121"/>
      <c r="I100" s="121"/>
      <c r="J100" s="122">
        <f>J134</f>
        <v>0</v>
      </c>
      <c r="L100" s="119"/>
    </row>
    <row r="101" spans="2:47" s="9" customFormat="1" ht="19.899999999999999" customHeight="1">
      <c r="B101" s="119"/>
      <c r="D101" s="120" t="s">
        <v>2080</v>
      </c>
      <c r="E101" s="121"/>
      <c r="F101" s="121"/>
      <c r="G101" s="121"/>
      <c r="H101" s="121"/>
      <c r="I101" s="121"/>
      <c r="J101" s="122">
        <f>J1011</f>
        <v>0</v>
      </c>
      <c r="L101" s="119"/>
    </row>
    <row r="102" spans="2:47" s="9" customFormat="1" ht="19.899999999999999" customHeight="1">
      <c r="B102" s="119"/>
      <c r="D102" s="120" t="s">
        <v>168</v>
      </c>
      <c r="E102" s="121"/>
      <c r="F102" s="121"/>
      <c r="G102" s="121"/>
      <c r="H102" s="121"/>
      <c r="I102" s="121"/>
      <c r="J102" s="122">
        <f>J1019</f>
        <v>0</v>
      </c>
      <c r="L102" s="119"/>
    </row>
    <row r="103" spans="2:47" s="8" customFormat="1" ht="24.95" customHeight="1">
      <c r="B103" s="115"/>
      <c r="D103" s="116" t="s">
        <v>169</v>
      </c>
      <c r="E103" s="117"/>
      <c r="F103" s="117"/>
      <c r="G103" s="117"/>
      <c r="H103" s="117"/>
      <c r="I103" s="117"/>
      <c r="J103" s="118">
        <f>J1021</f>
        <v>0</v>
      </c>
      <c r="L103" s="115"/>
    </row>
    <row r="104" spans="2:47" s="9" customFormat="1" ht="19.899999999999999" customHeight="1">
      <c r="B104" s="119"/>
      <c r="D104" s="120" t="s">
        <v>170</v>
      </c>
      <c r="E104" s="121"/>
      <c r="F104" s="121"/>
      <c r="G104" s="121"/>
      <c r="H104" s="121"/>
      <c r="I104" s="121"/>
      <c r="J104" s="122">
        <f>J1022</f>
        <v>0</v>
      </c>
      <c r="L104" s="119"/>
    </row>
    <row r="105" spans="2:47" s="9" customFormat="1" ht="19.899999999999999" customHeight="1">
      <c r="B105" s="119"/>
      <c r="D105" s="120" t="s">
        <v>4172</v>
      </c>
      <c r="E105" s="121"/>
      <c r="F105" s="121"/>
      <c r="G105" s="121"/>
      <c r="H105" s="121"/>
      <c r="I105" s="121"/>
      <c r="J105" s="122">
        <f>J1141</f>
        <v>0</v>
      </c>
      <c r="L105" s="119"/>
    </row>
    <row r="106" spans="2:47" s="9" customFormat="1" ht="19.899999999999999" customHeight="1">
      <c r="B106" s="119"/>
      <c r="D106" s="120" t="s">
        <v>3353</v>
      </c>
      <c r="E106" s="121"/>
      <c r="F106" s="121"/>
      <c r="G106" s="121"/>
      <c r="H106" s="121"/>
      <c r="I106" s="121"/>
      <c r="J106" s="122">
        <f>J1159</f>
        <v>0</v>
      </c>
      <c r="L106" s="119"/>
    </row>
    <row r="107" spans="2:47" s="9" customFormat="1" ht="19.899999999999999" customHeight="1">
      <c r="B107" s="119"/>
      <c r="D107" s="120" t="s">
        <v>4173</v>
      </c>
      <c r="E107" s="121"/>
      <c r="F107" s="121"/>
      <c r="G107" s="121"/>
      <c r="H107" s="121"/>
      <c r="I107" s="121"/>
      <c r="J107" s="122">
        <f>J1688</f>
        <v>0</v>
      </c>
      <c r="L107" s="119"/>
    </row>
    <row r="108" spans="2:47" s="9" customFormat="1" ht="19.899999999999999" customHeight="1">
      <c r="B108" s="119"/>
      <c r="D108" s="120" t="s">
        <v>171</v>
      </c>
      <c r="E108" s="121"/>
      <c r="F108" s="121"/>
      <c r="G108" s="121"/>
      <c r="H108" s="121"/>
      <c r="I108" s="121"/>
      <c r="J108" s="122">
        <f>J1703</f>
        <v>0</v>
      </c>
      <c r="L108" s="119"/>
    </row>
    <row r="109" spans="2:47" s="9" customFormat="1" ht="19.899999999999999" customHeight="1">
      <c r="B109" s="119"/>
      <c r="D109" s="120" t="s">
        <v>172</v>
      </c>
      <c r="E109" s="121"/>
      <c r="F109" s="121"/>
      <c r="G109" s="121"/>
      <c r="H109" s="121"/>
      <c r="I109" s="121"/>
      <c r="J109" s="122">
        <f>J2038</f>
        <v>0</v>
      </c>
      <c r="L109" s="119"/>
    </row>
    <row r="110" spans="2:47" s="9" customFormat="1" ht="19.899999999999999" customHeight="1">
      <c r="B110" s="119"/>
      <c r="D110" s="120" t="s">
        <v>2087</v>
      </c>
      <c r="E110" s="121"/>
      <c r="F110" s="121"/>
      <c r="G110" s="121"/>
      <c r="H110" s="121"/>
      <c r="I110" s="121"/>
      <c r="J110" s="122">
        <f>J2174</f>
        <v>0</v>
      </c>
      <c r="L110" s="119"/>
    </row>
    <row r="111" spans="2:47" s="1" customFormat="1" ht="21.75" customHeight="1">
      <c r="B111" s="32"/>
      <c r="L111" s="32"/>
    </row>
    <row r="112" spans="2:47" s="1" customFormat="1" ht="6.9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32"/>
    </row>
    <row r="116" spans="2:12" s="1" customFormat="1" ht="6.95" customHeight="1"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32"/>
    </row>
    <row r="117" spans="2:12" s="1" customFormat="1" ht="24.95" customHeight="1">
      <c r="B117" s="32"/>
      <c r="C117" s="21" t="s">
        <v>173</v>
      </c>
      <c r="L117" s="32"/>
    </row>
    <row r="118" spans="2:12" s="1" customFormat="1" ht="6.95" customHeight="1">
      <c r="B118" s="32"/>
      <c r="L118" s="32"/>
    </row>
    <row r="119" spans="2:12" s="1" customFormat="1" ht="12" customHeight="1">
      <c r="B119" s="32"/>
      <c r="C119" s="27" t="s">
        <v>15</v>
      </c>
      <c r="L119" s="32"/>
    </row>
    <row r="120" spans="2:12" s="1" customFormat="1" ht="26.25" customHeight="1">
      <c r="B120" s="32"/>
      <c r="E120" s="268" t="str">
        <f>E7</f>
        <v>BRATISLAVA  SOŠ  PZ - rekonštrukcia  objektu č.103 (blok A a B)- suťaž</v>
      </c>
      <c r="F120" s="269"/>
      <c r="G120" s="269"/>
      <c r="H120" s="269"/>
      <c r="L120" s="32"/>
    </row>
    <row r="121" spans="2:12" ht="12" customHeight="1">
      <c r="B121" s="20"/>
      <c r="C121" s="27" t="s">
        <v>155</v>
      </c>
      <c r="L121" s="20"/>
    </row>
    <row r="122" spans="2:12" s="1" customFormat="1" ht="16.5" customHeight="1">
      <c r="B122" s="32"/>
      <c r="E122" s="268" t="s">
        <v>2060</v>
      </c>
      <c r="F122" s="267"/>
      <c r="G122" s="267"/>
      <c r="H122" s="267"/>
      <c r="L122" s="32"/>
    </row>
    <row r="123" spans="2:12" s="1" customFormat="1" ht="12" customHeight="1">
      <c r="B123" s="32"/>
      <c r="C123" s="27" t="s">
        <v>157</v>
      </c>
      <c r="L123" s="32"/>
    </row>
    <row r="124" spans="2:12" s="1" customFormat="1" ht="30" customHeight="1">
      <c r="B124" s="32"/>
      <c r="E124" s="263" t="str">
        <f>E11</f>
        <v xml:space="preserve">E1.1 c - E1.1 c Architektúra   Uprava stropov a stien v.č.A08 3NP, A09 4NP ,A10 5NP , 6NP </v>
      </c>
      <c r="F124" s="267"/>
      <c r="G124" s="267"/>
      <c r="H124" s="267"/>
      <c r="L124" s="32"/>
    </row>
    <row r="125" spans="2:12" s="1" customFormat="1" ht="6.95" customHeight="1">
      <c r="B125" s="32"/>
      <c r="L125" s="32"/>
    </row>
    <row r="126" spans="2:12" s="1" customFormat="1" ht="12" customHeight="1">
      <c r="B126" s="32"/>
      <c r="C126" s="27" t="s">
        <v>19</v>
      </c>
      <c r="F126" s="25" t="str">
        <f>F14</f>
        <v xml:space="preserve">Vápencová 36, 84009 Bratislava </v>
      </c>
      <c r="I126" s="27" t="s">
        <v>21</v>
      </c>
      <c r="J126" s="55" t="str">
        <f>IF(J14="","",J14)</f>
        <v>18. 10. 2023</v>
      </c>
      <c r="L126" s="32"/>
    </row>
    <row r="127" spans="2:12" s="1" customFormat="1" ht="6.95" customHeight="1">
      <c r="B127" s="32"/>
      <c r="L127" s="32"/>
    </row>
    <row r="128" spans="2:12" s="1" customFormat="1" ht="54.4" customHeight="1">
      <c r="B128" s="32"/>
      <c r="C128" s="27" t="s">
        <v>23</v>
      </c>
      <c r="F128" s="25" t="str">
        <f>E17</f>
        <v>MV SR Pribinova č.2, 81272 Bratislava</v>
      </c>
      <c r="I128" s="27" t="s">
        <v>29</v>
      </c>
      <c r="J128" s="30" t="str">
        <f>E23</f>
        <v>STAPRING a.s.Cintorínska 9, 81108 BRATISLAVA/Nitra</v>
      </c>
      <c r="L128" s="32"/>
    </row>
    <row r="129" spans="2:65" s="1" customFormat="1" ht="15.2" customHeight="1">
      <c r="B129" s="32"/>
      <c r="C129" s="27" t="s">
        <v>27</v>
      </c>
      <c r="F129" s="25" t="str">
        <f>IF(E20="","",E20)</f>
        <v>Vyplň údaj</v>
      </c>
      <c r="I129" s="27" t="s">
        <v>32</v>
      </c>
      <c r="J129" s="30" t="str">
        <f>E26</f>
        <v>Katarína ŠINSKÁ</v>
      </c>
      <c r="L129" s="32"/>
    </row>
    <row r="130" spans="2:65" s="1" customFormat="1" ht="10.35" customHeight="1">
      <c r="B130" s="32"/>
      <c r="L130" s="32"/>
    </row>
    <row r="131" spans="2:65" s="10" customFormat="1" ht="29.25" customHeight="1">
      <c r="B131" s="123"/>
      <c r="C131" s="124" t="s">
        <v>174</v>
      </c>
      <c r="D131" s="125" t="s">
        <v>61</v>
      </c>
      <c r="E131" s="125" t="s">
        <v>57</v>
      </c>
      <c r="F131" s="125" t="s">
        <v>58</v>
      </c>
      <c r="G131" s="125" t="s">
        <v>175</v>
      </c>
      <c r="H131" s="125" t="s">
        <v>176</v>
      </c>
      <c r="I131" s="125" t="s">
        <v>177</v>
      </c>
      <c r="J131" s="126" t="s">
        <v>161</v>
      </c>
      <c r="K131" s="127" t="s">
        <v>178</v>
      </c>
      <c r="L131" s="123"/>
      <c r="M131" s="62" t="s">
        <v>1</v>
      </c>
      <c r="N131" s="63" t="s">
        <v>40</v>
      </c>
      <c r="O131" s="63" t="s">
        <v>179</v>
      </c>
      <c r="P131" s="63" t="s">
        <v>180</v>
      </c>
      <c r="Q131" s="63" t="s">
        <v>181</v>
      </c>
      <c r="R131" s="63" t="s">
        <v>182</v>
      </c>
      <c r="S131" s="63" t="s">
        <v>183</v>
      </c>
      <c r="T131" s="64" t="s">
        <v>184</v>
      </c>
    </row>
    <row r="132" spans="2:65" s="1" customFormat="1" ht="22.9" customHeight="1">
      <c r="B132" s="32"/>
      <c r="C132" s="67" t="s">
        <v>162</v>
      </c>
      <c r="J132" s="128">
        <f>BK132</f>
        <v>0</v>
      </c>
      <c r="L132" s="32"/>
      <c r="M132" s="65"/>
      <c r="N132" s="56"/>
      <c r="O132" s="56"/>
      <c r="P132" s="129">
        <f>P133+P1021</f>
        <v>0</v>
      </c>
      <c r="Q132" s="56"/>
      <c r="R132" s="129">
        <f>R133+R1021</f>
        <v>314.30083375999999</v>
      </c>
      <c r="S132" s="56"/>
      <c r="T132" s="130">
        <f>T133+T1021</f>
        <v>0</v>
      </c>
      <c r="AT132" s="17" t="s">
        <v>75</v>
      </c>
      <c r="AU132" s="17" t="s">
        <v>163</v>
      </c>
      <c r="BK132" s="131">
        <f>BK133+BK1021</f>
        <v>0</v>
      </c>
    </row>
    <row r="133" spans="2:65" s="11" customFormat="1" ht="25.9" customHeight="1">
      <c r="B133" s="132"/>
      <c r="D133" s="133" t="s">
        <v>75</v>
      </c>
      <c r="E133" s="134" t="s">
        <v>185</v>
      </c>
      <c r="F133" s="134" t="s">
        <v>186</v>
      </c>
      <c r="I133" s="135"/>
      <c r="J133" s="136">
        <f>BK133</f>
        <v>0</v>
      </c>
      <c r="L133" s="132"/>
      <c r="M133" s="137"/>
      <c r="P133" s="138">
        <f>P134+P1011+P1019</f>
        <v>0</v>
      </c>
      <c r="R133" s="138">
        <f>R134+R1011+R1019</f>
        <v>207.82076476999998</v>
      </c>
      <c r="T133" s="139">
        <f>T134+T1011+T1019</f>
        <v>0</v>
      </c>
      <c r="AR133" s="133" t="s">
        <v>83</v>
      </c>
      <c r="AT133" s="140" t="s">
        <v>75</v>
      </c>
      <c r="AU133" s="140" t="s">
        <v>76</v>
      </c>
      <c r="AY133" s="133" t="s">
        <v>187</v>
      </c>
      <c r="BK133" s="141">
        <f>BK134+BK1011+BK1019</f>
        <v>0</v>
      </c>
    </row>
    <row r="134" spans="2:65" s="11" customFormat="1" ht="22.9" customHeight="1">
      <c r="B134" s="132"/>
      <c r="D134" s="133" t="s">
        <v>75</v>
      </c>
      <c r="E134" s="142" t="s">
        <v>188</v>
      </c>
      <c r="F134" s="142" t="s">
        <v>189</v>
      </c>
      <c r="I134" s="135"/>
      <c r="J134" s="143">
        <f>BK134</f>
        <v>0</v>
      </c>
      <c r="L134" s="132"/>
      <c r="M134" s="137"/>
      <c r="P134" s="138">
        <f>SUM(P135:P1010)</f>
        <v>0</v>
      </c>
      <c r="R134" s="138">
        <f>SUM(R135:R1010)</f>
        <v>204.11276476999998</v>
      </c>
      <c r="T134" s="139">
        <f>SUM(T135:T1010)</f>
        <v>0</v>
      </c>
      <c r="AR134" s="133" t="s">
        <v>83</v>
      </c>
      <c r="AT134" s="140" t="s">
        <v>75</v>
      </c>
      <c r="AU134" s="140" t="s">
        <v>83</v>
      </c>
      <c r="AY134" s="133" t="s">
        <v>187</v>
      </c>
      <c r="BK134" s="141">
        <f>SUM(BK135:BK1010)</f>
        <v>0</v>
      </c>
    </row>
    <row r="135" spans="2:65" s="1" customFormat="1" ht="24.2" customHeight="1">
      <c r="B135" s="144"/>
      <c r="C135" s="160" t="s">
        <v>83</v>
      </c>
      <c r="D135" s="160" t="s">
        <v>196</v>
      </c>
      <c r="E135" s="161" t="s">
        <v>4174</v>
      </c>
      <c r="F135" s="162" t="s">
        <v>4175</v>
      </c>
      <c r="G135" s="163" t="s">
        <v>144</v>
      </c>
      <c r="H135" s="164">
        <v>64.724999999999994</v>
      </c>
      <c r="I135" s="165"/>
      <c r="J135" s="166">
        <f>ROUND(I135*H135,2)</f>
        <v>0</v>
      </c>
      <c r="K135" s="167"/>
      <c r="L135" s="32"/>
      <c r="M135" s="168" t="s">
        <v>1</v>
      </c>
      <c r="N135" s="169" t="s">
        <v>42</v>
      </c>
      <c r="P135" s="156">
        <f>O135*H135</f>
        <v>0</v>
      </c>
      <c r="Q135" s="156">
        <v>1.32E-3</v>
      </c>
      <c r="R135" s="156">
        <f>Q135*H135</f>
        <v>8.5436999999999985E-2</v>
      </c>
      <c r="S135" s="156">
        <v>0</v>
      </c>
      <c r="T135" s="157">
        <f>S135*H135</f>
        <v>0</v>
      </c>
      <c r="AR135" s="158" t="s">
        <v>194</v>
      </c>
      <c r="AT135" s="158" t="s">
        <v>196</v>
      </c>
      <c r="AU135" s="158" t="s">
        <v>89</v>
      </c>
      <c r="AY135" s="17" t="s">
        <v>187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7" t="s">
        <v>89</v>
      </c>
      <c r="BK135" s="159">
        <f>ROUND(I135*H135,2)</f>
        <v>0</v>
      </c>
      <c r="BL135" s="17" t="s">
        <v>194</v>
      </c>
      <c r="BM135" s="158" t="s">
        <v>4176</v>
      </c>
    </row>
    <row r="136" spans="2:65" s="12" customFormat="1">
      <c r="B136" s="170"/>
      <c r="D136" s="171" t="s">
        <v>200</v>
      </c>
      <c r="E136" s="172" t="s">
        <v>1</v>
      </c>
      <c r="F136" s="173" t="s">
        <v>4177</v>
      </c>
      <c r="H136" s="172" t="s">
        <v>1</v>
      </c>
      <c r="I136" s="174"/>
      <c r="L136" s="170"/>
      <c r="M136" s="175"/>
      <c r="T136" s="176"/>
      <c r="AT136" s="172" t="s">
        <v>200</v>
      </c>
      <c r="AU136" s="172" t="s">
        <v>89</v>
      </c>
      <c r="AV136" s="12" t="s">
        <v>83</v>
      </c>
      <c r="AW136" s="12" t="s">
        <v>31</v>
      </c>
      <c r="AX136" s="12" t="s">
        <v>76</v>
      </c>
      <c r="AY136" s="172" t="s">
        <v>187</v>
      </c>
    </row>
    <row r="137" spans="2:65" s="13" customFormat="1">
      <c r="B137" s="177"/>
      <c r="D137" s="171" t="s">
        <v>200</v>
      </c>
      <c r="E137" s="178" t="s">
        <v>1</v>
      </c>
      <c r="F137" s="179" t="s">
        <v>4178</v>
      </c>
      <c r="H137" s="180">
        <v>21.574999999999999</v>
      </c>
      <c r="I137" s="181"/>
      <c r="L137" s="177"/>
      <c r="M137" s="182"/>
      <c r="T137" s="183"/>
      <c r="AT137" s="178" t="s">
        <v>200</v>
      </c>
      <c r="AU137" s="178" t="s">
        <v>89</v>
      </c>
      <c r="AV137" s="13" t="s">
        <v>89</v>
      </c>
      <c r="AW137" s="13" t="s">
        <v>31</v>
      </c>
      <c r="AX137" s="13" t="s">
        <v>76</v>
      </c>
      <c r="AY137" s="178" t="s">
        <v>187</v>
      </c>
    </row>
    <row r="138" spans="2:65" s="13" customFormat="1">
      <c r="B138" s="177"/>
      <c r="D138" s="171" t="s">
        <v>200</v>
      </c>
      <c r="E138" s="178" t="s">
        <v>1</v>
      </c>
      <c r="F138" s="179" t="s">
        <v>4178</v>
      </c>
      <c r="H138" s="180">
        <v>21.574999999999999</v>
      </c>
      <c r="I138" s="181"/>
      <c r="L138" s="177"/>
      <c r="M138" s="182"/>
      <c r="T138" s="183"/>
      <c r="AT138" s="178" t="s">
        <v>200</v>
      </c>
      <c r="AU138" s="178" t="s">
        <v>89</v>
      </c>
      <c r="AV138" s="13" t="s">
        <v>89</v>
      </c>
      <c r="AW138" s="13" t="s">
        <v>31</v>
      </c>
      <c r="AX138" s="13" t="s">
        <v>76</v>
      </c>
      <c r="AY138" s="178" t="s">
        <v>187</v>
      </c>
    </row>
    <row r="139" spans="2:65" s="13" customFormat="1">
      <c r="B139" s="177"/>
      <c r="D139" s="171" t="s">
        <v>200</v>
      </c>
      <c r="E139" s="178" t="s">
        <v>1</v>
      </c>
      <c r="F139" s="179" t="s">
        <v>4178</v>
      </c>
      <c r="H139" s="180">
        <v>21.574999999999999</v>
      </c>
      <c r="I139" s="181"/>
      <c r="L139" s="177"/>
      <c r="M139" s="182"/>
      <c r="T139" s="183"/>
      <c r="AT139" s="178" t="s">
        <v>200</v>
      </c>
      <c r="AU139" s="178" t="s">
        <v>89</v>
      </c>
      <c r="AV139" s="13" t="s">
        <v>89</v>
      </c>
      <c r="AW139" s="13" t="s">
        <v>31</v>
      </c>
      <c r="AX139" s="13" t="s">
        <v>76</v>
      </c>
      <c r="AY139" s="178" t="s">
        <v>187</v>
      </c>
    </row>
    <row r="140" spans="2:65" s="14" customFormat="1">
      <c r="B140" s="184"/>
      <c r="D140" s="171" t="s">
        <v>200</v>
      </c>
      <c r="E140" s="185" t="s">
        <v>4083</v>
      </c>
      <c r="F140" s="186" t="s">
        <v>206</v>
      </c>
      <c r="H140" s="187">
        <v>64.724999999999994</v>
      </c>
      <c r="I140" s="188"/>
      <c r="L140" s="184"/>
      <c r="M140" s="189"/>
      <c r="T140" s="190"/>
      <c r="AT140" s="185" t="s">
        <v>200</v>
      </c>
      <c r="AU140" s="185" t="s">
        <v>89</v>
      </c>
      <c r="AV140" s="14" t="s">
        <v>194</v>
      </c>
      <c r="AW140" s="14" t="s">
        <v>31</v>
      </c>
      <c r="AX140" s="14" t="s">
        <v>83</v>
      </c>
      <c r="AY140" s="185" t="s">
        <v>187</v>
      </c>
    </row>
    <row r="141" spans="2:65" s="1" customFormat="1" ht="33" customHeight="1">
      <c r="B141" s="144"/>
      <c r="C141" s="160" t="s">
        <v>89</v>
      </c>
      <c r="D141" s="160" t="s">
        <v>196</v>
      </c>
      <c r="E141" s="161" t="s">
        <v>4179</v>
      </c>
      <c r="F141" s="162" t="s">
        <v>4180</v>
      </c>
      <c r="G141" s="163" t="s">
        <v>144</v>
      </c>
      <c r="H141" s="164">
        <v>2478.5630000000001</v>
      </c>
      <c r="I141" s="165"/>
      <c r="J141" s="166">
        <f>ROUND(I141*H141,2)</f>
        <v>0</v>
      </c>
      <c r="K141" s="167"/>
      <c r="L141" s="32"/>
      <c r="M141" s="168" t="s">
        <v>1</v>
      </c>
      <c r="N141" s="169" t="s">
        <v>42</v>
      </c>
      <c r="P141" s="156">
        <f>O141*H141</f>
        <v>0</v>
      </c>
      <c r="Q141" s="156">
        <v>4.0000000000000002E-4</v>
      </c>
      <c r="R141" s="156">
        <f>Q141*H141</f>
        <v>0.99142520000000012</v>
      </c>
      <c r="S141" s="156">
        <v>0</v>
      </c>
      <c r="T141" s="157">
        <f>S141*H141</f>
        <v>0</v>
      </c>
      <c r="AR141" s="158" t="s">
        <v>194</v>
      </c>
      <c r="AT141" s="158" t="s">
        <v>196</v>
      </c>
      <c r="AU141" s="158" t="s">
        <v>89</v>
      </c>
      <c r="AY141" s="17" t="s">
        <v>187</v>
      </c>
      <c r="BE141" s="159">
        <f>IF(N141="základná",J141,0)</f>
        <v>0</v>
      </c>
      <c r="BF141" s="159">
        <f>IF(N141="znížená",J141,0)</f>
        <v>0</v>
      </c>
      <c r="BG141" s="159">
        <f>IF(N141="zákl. prenesená",J141,0)</f>
        <v>0</v>
      </c>
      <c r="BH141" s="159">
        <f>IF(N141="zníž. prenesená",J141,0)</f>
        <v>0</v>
      </c>
      <c r="BI141" s="159">
        <f>IF(N141="nulová",J141,0)</f>
        <v>0</v>
      </c>
      <c r="BJ141" s="17" t="s">
        <v>89</v>
      </c>
      <c r="BK141" s="159">
        <f>ROUND(I141*H141,2)</f>
        <v>0</v>
      </c>
      <c r="BL141" s="17" t="s">
        <v>194</v>
      </c>
      <c r="BM141" s="158" t="s">
        <v>4181</v>
      </c>
    </row>
    <row r="142" spans="2:65" s="13" customFormat="1">
      <c r="B142" s="177"/>
      <c r="D142" s="171" t="s">
        <v>200</v>
      </c>
      <c r="E142" s="178" t="s">
        <v>1</v>
      </c>
      <c r="F142" s="179" t="s">
        <v>4087</v>
      </c>
      <c r="H142" s="180">
        <v>660.21299999999997</v>
      </c>
      <c r="I142" s="181"/>
      <c r="L142" s="177"/>
      <c r="M142" s="182"/>
      <c r="T142" s="183"/>
      <c r="AT142" s="178" t="s">
        <v>200</v>
      </c>
      <c r="AU142" s="178" t="s">
        <v>89</v>
      </c>
      <c r="AV142" s="13" t="s">
        <v>89</v>
      </c>
      <c r="AW142" s="13" t="s">
        <v>31</v>
      </c>
      <c r="AX142" s="13" t="s">
        <v>76</v>
      </c>
      <c r="AY142" s="178" t="s">
        <v>187</v>
      </c>
    </row>
    <row r="143" spans="2:65" s="13" customFormat="1">
      <c r="B143" s="177"/>
      <c r="D143" s="171" t="s">
        <v>200</v>
      </c>
      <c r="E143" s="178" t="s">
        <v>1</v>
      </c>
      <c r="F143" s="179" t="s">
        <v>4090</v>
      </c>
      <c r="H143" s="180">
        <v>684.43</v>
      </c>
      <c r="I143" s="181"/>
      <c r="L143" s="177"/>
      <c r="M143" s="182"/>
      <c r="T143" s="183"/>
      <c r="AT143" s="178" t="s">
        <v>200</v>
      </c>
      <c r="AU143" s="178" t="s">
        <v>89</v>
      </c>
      <c r="AV143" s="13" t="s">
        <v>89</v>
      </c>
      <c r="AW143" s="13" t="s">
        <v>31</v>
      </c>
      <c r="AX143" s="13" t="s">
        <v>76</v>
      </c>
      <c r="AY143" s="178" t="s">
        <v>187</v>
      </c>
    </row>
    <row r="144" spans="2:65" s="13" customFormat="1">
      <c r="B144" s="177"/>
      <c r="D144" s="171" t="s">
        <v>200</v>
      </c>
      <c r="E144" s="178" t="s">
        <v>1</v>
      </c>
      <c r="F144" s="179" t="s">
        <v>4093</v>
      </c>
      <c r="H144" s="180">
        <v>566.96</v>
      </c>
      <c r="I144" s="181"/>
      <c r="L144" s="177"/>
      <c r="M144" s="182"/>
      <c r="T144" s="183"/>
      <c r="AT144" s="178" t="s">
        <v>200</v>
      </c>
      <c r="AU144" s="178" t="s">
        <v>89</v>
      </c>
      <c r="AV144" s="13" t="s">
        <v>89</v>
      </c>
      <c r="AW144" s="13" t="s">
        <v>31</v>
      </c>
      <c r="AX144" s="13" t="s">
        <v>76</v>
      </c>
      <c r="AY144" s="178" t="s">
        <v>187</v>
      </c>
    </row>
    <row r="145" spans="2:65" s="13" customFormat="1">
      <c r="B145" s="177"/>
      <c r="D145" s="171" t="s">
        <v>200</v>
      </c>
      <c r="E145" s="178" t="s">
        <v>1</v>
      </c>
      <c r="F145" s="179" t="s">
        <v>4096</v>
      </c>
      <c r="H145" s="180">
        <v>566.96</v>
      </c>
      <c r="I145" s="181"/>
      <c r="L145" s="177"/>
      <c r="M145" s="182"/>
      <c r="T145" s="183"/>
      <c r="AT145" s="178" t="s">
        <v>200</v>
      </c>
      <c r="AU145" s="178" t="s">
        <v>89</v>
      </c>
      <c r="AV145" s="13" t="s">
        <v>89</v>
      </c>
      <c r="AW145" s="13" t="s">
        <v>31</v>
      </c>
      <c r="AX145" s="13" t="s">
        <v>76</v>
      </c>
      <c r="AY145" s="178" t="s">
        <v>187</v>
      </c>
    </row>
    <row r="146" spans="2:65" s="14" customFormat="1">
      <c r="B146" s="184"/>
      <c r="D146" s="171" t="s">
        <v>200</v>
      </c>
      <c r="E146" s="185" t="s">
        <v>1</v>
      </c>
      <c r="F146" s="186" t="s">
        <v>206</v>
      </c>
      <c r="H146" s="187">
        <v>2478.5630000000001</v>
      </c>
      <c r="I146" s="188"/>
      <c r="L146" s="184"/>
      <c r="M146" s="189"/>
      <c r="T146" s="190"/>
      <c r="AT146" s="185" t="s">
        <v>200</v>
      </c>
      <c r="AU146" s="185" t="s">
        <v>89</v>
      </c>
      <c r="AV146" s="14" t="s">
        <v>194</v>
      </c>
      <c r="AW146" s="14" t="s">
        <v>31</v>
      </c>
      <c r="AX146" s="14" t="s">
        <v>83</v>
      </c>
      <c r="AY146" s="185" t="s">
        <v>187</v>
      </c>
    </row>
    <row r="147" spans="2:65" s="1" customFormat="1" ht="44.25" customHeight="1">
      <c r="B147" s="144"/>
      <c r="C147" s="160" t="s">
        <v>207</v>
      </c>
      <c r="D147" s="160" t="s">
        <v>196</v>
      </c>
      <c r="E147" s="161" t="s">
        <v>4182</v>
      </c>
      <c r="F147" s="162" t="s">
        <v>4183</v>
      </c>
      <c r="G147" s="163" t="s">
        <v>144</v>
      </c>
      <c r="H147" s="164">
        <v>2478.5630000000001</v>
      </c>
      <c r="I147" s="165"/>
      <c r="J147" s="166">
        <f>ROUND(I147*H147,2)</f>
        <v>0</v>
      </c>
      <c r="K147" s="167"/>
      <c r="L147" s="32"/>
      <c r="M147" s="168" t="s">
        <v>1</v>
      </c>
      <c r="N147" s="169" t="s">
        <v>42</v>
      </c>
      <c r="P147" s="156">
        <f>O147*H147</f>
        <v>0</v>
      </c>
      <c r="Q147" s="156">
        <v>1.9120000000000002E-2</v>
      </c>
      <c r="R147" s="156">
        <f>Q147*H147</f>
        <v>47.390124560000004</v>
      </c>
      <c r="S147" s="156">
        <v>0</v>
      </c>
      <c r="T147" s="157">
        <f>S147*H147</f>
        <v>0</v>
      </c>
      <c r="AR147" s="158" t="s">
        <v>194</v>
      </c>
      <c r="AT147" s="158" t="s">
        <v>196</v>
      </c>
      <c r="AU147" s="158" t="s">
        <v>89</v>
      </c>
      <c r="AY147" s="17" t="s">
        <v>187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7" t="s">
        <v>89</v>
      </c>
      <c r="BK147" s="159">
        <f>ROUND(I147*H147,2)</f>
        <v>0</v>
      </c>
      <c r="BL147" s="17" t="s">
        <v>194</v>
      </c>
      <c r="BM147" s="158" t="s">
        <v>4184</v>
      </c>
    </row>
    <row r="148" spans="2:65" s="12" customFormat="1">
      <c r="B148" s="170"/>
      <c r="D148" s="171" t="s">
        <v>200</v>
      </c>
      <c r="E148" s="172" t="s">
        <v>1</v>
      </c>
      <c r="F148" s="173" t="s">
        <v>4185</v>
      </c>
      <c r="H148" s="172" t="s">
        <v>1</v>
      </c>
      <c r="I148" s="174"/>
      <c r="L148" s="170"/>
      <c r="M148" s="175"/>
      <c r="T148" s="176"/>
      <c r="AT148" s="172" t="s">
        <v>200</v>
      </c>
      <c r="AU148" s="172" t="s">
        <v>89</v>
      </c>
      <c r="AV148" s="12" t="s">
        <v>83</v>
      </c>
      <c r="AW148" s="12" t="s">
        <v>31</v>
      </c>
      <c r="AX148" s="12" t="s">
        <v>76</v>
      </c>
      <c r="AY148" s="172" t="s">
        <v>187</v>
      </c>
    </row>
    <row r="149" spans="2:65" s="12" customFormat="1">
      <c r="B149" s="170"/>
      <c r="D149" s="171" t="s">
        <v>200</v>
      </c>
      <c r="E149" s="172" t="s">
        <v>1</v>
      </c>
      <c r="F149" s="173" t="s">
        <v>4186</v>
      </c>
      <c r="H149" s="172" t="s">
        <v>1</v>
      </c>
      <c r="I149" s="174"/>
      <c r="L149" s="170"/>
      <c r="M149" s="175"/>
      <c r="T149" s="176"/>
      <c r="AT149" s="172" t="s">
        <v>200</v>
      </c>
      <c r="AU149" s="172" t="s">
        <v>89</v>
      </c>
      <c r="AV149" s="12" t="s">
        <v>83</v>
      </c>
      <c r="AW149" s="12" t="s">
        <v>31</v>
      </c>
      <c r="AX149" s="12" t="s">
        <v>76</v>
      </c>
      <c r="AY149" s="172" t="s">
        <v>187</v>
      </c>
    </row>
    <row r="150" spans="2:65" s="12" customFormat="1">
      <c r="B150" s="170"/>
      <c r="D150" s="171" t="s">
        <v>200</v>
      </c>
      <c r="E150" s="172" t="s">
        <v>1</v>
      </c>
      <c r="F150" s="173" t="s">
        <v>4187</v>
      </c>
      <c r="H150" s="172" t="s">
        <v>1</v>
      </c>
      <c r="I150" s="174"/>
      <c r="L150" s="170"/>
      <c r="M150" s="175"/>
      <c r="T150" s="176"/>
      <c r="AT150" s="172" t="s">
        <v>200</v>
      </c>
      <c r="AU150" s="172" t="s">
        <v>89</v>
      </c>
      <c r="AV150" s="12" t="s">
        <v>83</v>
      </c>
      <c r="AW150" s="12" t="s">
        <v>31</v>
      </c>
      <c r="AX150" s="12" t="s">
        <v>76</v>
      </c>
      <c r="AY150" s="172" t="s">
        <v>187</v>
      </c>
    </row>
    <row r="151" spans="2:65" s="12" customFormat="1">
      <c r="B151" s="170"/>
      <c r="D151" s="171" t="s">
        <v>200</v>
      </c>
      <c r="E151" s="172" t="s">
        <v>1</v>
      </c>
      <c r="F151" s="173" t="s">
        <v>4188</v>
      </c>
      <c r="H151" s="172" t="s">
        <v>1</v>
      </c>
      <c r="I151" s="174"/>
      <c r="L151" s="170"/>
      <c r="M151" s="175"/>
      <c r="T151" s="176"/>
      <c r="AT151" s="172" t="s">
        <v>200</v>
      </c>
      <c r="AU151" s="172" t="s">
        <v>89</v>
      </c>
      <c r="AV151" s="12" t="s">
        <v>83</v>
      </c>
      <c r="AW151" s="12" t="s">
        <v>31</v>
      </c>
      <c r="AX151" s="12" t="s">
        <v>76</v>
      </c>
      <c r="AY151" s="172" t="s">
        <v>187</v>
      </c>
    </row>
    <row r="152" spans="2:65" s="13" customFormat="1">
      <c r="B152" s="177"/>
      <c r="D152" s="171" t="s">
        <v>200</v>
      </c>
      <c r="E152" s="178" t="s">
        <v>1</v>
      </c>
      <c r="F152" s="179" t="s">
        <v>4087</v>
      </c>
      <c r="H152" s="180">
        <v>660.21299999999997</v>
      </c>
      <c r="I152" s="181"/>
      <c r="L152" s="177"/>
      <c r="M152" s="182"/>
      <c r="T152" s="183"/>
      <c r="AT152" s="178" t="s">
        <v>200</v>
      </c>
      <c r="AU152" s="178" t="s">
        <v>89</v>
      </c>
      <c r="AV152" s="13" t="s">
        <v>89</v>
      </c>
      <c r="AW152" s="13" t="s">
        <v>31</v>
      </c>
      <c r="AX152" s="13" t="s">
        <v>76</v>
      </c>
      <c r="AY152" s="178" t="s">
        <v>187</v>
      </c>
    </row>
    <row r="153" spans="2:65" s="13" customFormat="1">
      <c r="B153" s="177"/>
      <c r="D153" s="171" t="s">
        <v>200</v>
      </c>
      <c r="E153" s="178" t="s">
        <v>1</v>
      </c>
      <c r="F153" s="179" t="s">
        <v>4090</v>
      </c>
      <c r="H153" s="180">
        <v>684.43</v>
      </c>
      <c r="I153" s="181"/>
      <c r="L153" s="177"/>
      <c r="M153" s="182"/>
      <c r="T153" s="183"/>
      <c r="AT153" s="178" t="s">
        <v>200</v>
      </c>
      <c r="AU153" s="178" t="s">
        <v>89</v>
      </c>
      <c r="AV153" s="13" t="s">
        <v>89</v>
      </c>
      <c r="AW153" s="13" t="s">
        <v>31</v>
      </c>
      <c r="AX153" s="13" t="s">
        <v>76</v>
      </c>
      <c r="AY153" s="178" t="s">
        <v>187</v>
      </c>
    </row>
    <row r="154" spans="2:65" s="13" customFormat="1">
      <c r="B154" s="177"/>
      <c r="D154" s="171" t="s">
        <v>200</v>
      </c>
      <c r="E154" s="178" t="s">
        <v>1</v>
      </c>
      <c r="F154" s="179" t="s">
        <v>4093</v>
      </c>
      <c r="H154" s="180">
        <v>566.96</v>
      </c>
      <c r="I154" s="181"/>
      <c r="L154" s="177"/>
      <c r="M154" s="182"/>
      <c r="T154" s="183"/>
      <c r="AT154" s="178" t="s">
        <v>200</v>
      </c>
      <c r="AU154" s="178" t="s">
        <v>89</v>
      </c>
      <c r="AV154" s="13" t="s">
        <v>89</v>
      </c>
      <c r="AW154" s="13" t="s">
        <v>31</v>
      </c>
      <c r="AX154" s="13" t="s">
        <v>76</v>
      </c>
      <c r="AY154" s="178" t="s">
        <v>187</v>
      </c>
    </row>
    <row r="155" spans="2:65" s="13" customFormat="1">
      <c r="B155" s="177"/>
      <c r="D155" s="171" t="s">
        <v>200</v>
      </c>
      <c r="E155" s="178" t="s">
        <v>1</v>
      </c>
      <c r="F155" s="179" t="s">
        <v>4096</v>
      </c>
      <c r="H155" s="180">
        <v>566.96</v>
      </c>
      <c r="I155" s="181"/>
      <c r="L155" s="177"/>
      <c r="M155" s="182"/>
      <c r="T155" s="183"/>
      <c r="AT155" s="178" t="s">
        <v>200</v>
      </c>
      <c r="AU155" s="178" t="s">
        <v>89</v>
      </c>
      <c r="AV155" s="13" t="s">
        <v>89</v>
      </c>
      <c r="AW155" s="13" t="s">
        <v>31</v>
      </c>
      <c r="AX155" s="13" t="s">
        <v>76</v>
      </c>
      <c r="AY155" s="178" t="s">
        <v>187</v>
      </c>
    </row>
    <row r="156" spans="2:65" s="14" customFormat="1">
      <c r="B156" s="184"/>
      <c r="D156" s="171" t="s">
        <v>200</v>
      </c>
      <c r="E156" s="185" t="s">
        <v>1</v>
      </c>
      <c r="F156" s="186" t="s">
        <v>206</v>
      </c>
      <c r="H156" s="187">
        <v>2478.5630000000001</v>
      </c>
      <c r="I156" s="188"/>
      <c r="L156" s="184"/>
      <c r="M156" s="189"/>
      <c r="T156" s="190"/>
      <c r="AT156" s="185" t="s">
        <v>200</v>
      </c>
      <c r="AU156" s="185" t="s">
        <v>89</v>
      </c>
      <c r="AV156" s="14" t="s">
        <v>194</v>
      </c>
      <c r="AW156" s="14" t="s">
        <v>31</v>
      </c>
      <c r="AX156" s="14" t="s">
        <v>83</v>
      </c>
      <c r="AY156" s="185" t="s">
        <v>187</v>
      </c>
    </row>
    <row r="157" spans="2:65" s="1" customFormat="1" ht="33" customHeight="1">
      <c r="B157" s="144"/>
      <c r="C157" s="160" t="s">
        <v>194</v>
      </c>
      <c r="D157" s="160" t="s">
        <v>196</v>
      </c>
      <c r="E157" s="161" t="s">
        <v>4189</v>
      </c>
      <c r="F157" s="162" t="s">
        <v>4190</v>
      </c>
      <c r="G157" s="163" t="s">
        <v>144</v>
      </c>
      <c r="H157" s="164">
        <v>6155.8789999999999</v>
      </c>
      <c r="I157" s="165"/>
      <c r="J157" s="166">
        <f>ROUND(I157*H157,2)</f>
        <v>0</v>
      </c>
      <c r="K157" s="167"/>
      <c r="L157" s="32"/>
      <c r="M157" s="168" t="s">
        <v>1</v>
      </c>
      <c r="N157" s="169" t="s">
        <v>42</v>
      </c>
      <c r="P157" s="156">
        <f>O157*H157</f>
        <v>0</v>
      </c>
      <c r="Q157" s="156">
        <v>1.7239999999999998E-2</v>
      </c>
      <c r="R157" s="156">
        <f>Q157*H157</f>
        <v>106.12735395999999</v>
      </c>
      <c r="S157" s="156">
        <v>0</v>
      </c>
      <c r="T157" s="157">
        <f>S157*H157</f>
        <v>0</v>
      </c>
      <c r="AR157" s="158" t="s">
        <v>194</v>
      </c>
      <c r="AT157" s="158" t="s">
        <v>196</v>
      </c>
      <c r="AU157" s="158" t="s">
        <v>89</v>
      </c>
      <c r="AY157" s="17" t="s">
        <v>187</v>
      </c>
      <c r="BE157" s="159">
        <f>IF(N157="základná",J157,0)</f>
        <v>0</v>
      </c>
      <c r="BF157" s="159">
        <f>IF(N157="znížená",J157,0)</f>
        <v>0</v>
      </c>
      <c r="BG157" s="159">
        <f>IF(N157="zákl. prenesená",J157,0)</f>
        <v>0</v>
      </c>
      <c r="BH157" s="159">
        <f>IF(N157="zníž. prenesená",J157,0)</f>
        <v>0</v>
      </c>
      <c r="BI157" s="159">
        <f>IF(N157="nulová",J157,0)</f>
        <v>0</v>
      </c>
      <c r="BJ157" s="17" t="s">
        <v>89</v>
      </c>
      <c r="BK157" s="159">
        <f>ROUND(I157*H157,2)</f>
        <v>0</v>
      </c>
      <c r="BL157" s="17" t="s">
        <v>194</v>
      </c>
      <c r="BM157" s="158" t="s">
        <v>4191</v>
      </c>
    </row>
    <row r="158" spans="2:65" s="12" customFormat="1">
      <c r="B158" s="170"/>
      <c r="D158" s="171" t="s">
        <v>200</v>
      </c>
      <c r="E158" s="172" t="s">
        <v>1</v>
      </c>
      <c r="F158" s="173" t="s">
        <v>4192</v>
      </c>
      <c r="H158" s="172" t="s">
        <v>1</v>
      </c>
      <c r="I158" s="174"/>
      <c r="L158" s="170"/>
      <c r="M158" s="175"/>
      <c r="T158" s="176"/>
      <c r="AT158" s="172" t="s">
        <v>200</v>
      </c>
      <c r="AU158" s="172" t="s">
        <v>89</v>
      </c>
      <c r="AV158" s="12" t="s">
        <v>83</v>
      </c>
      <c r="AW158" s="12" t="s">
        <v>31</v>
      </c>
      <c r="AX158" s="12" t="s">
        <v>76</v>
      </c>
      <c r="AY158" s="172" t="s">
        <v>187</v>
      </c>
    </row>
    <row r="159" spans="2:65" s="12" customFormat="1">
      <c r="B159" s="170"/>
      <c r="D159" s="171" t="s">
        <v>200</v>
      </c>
      <c r="E159" s="172" t="s">
        <v>1</v>
      </c>
      <c r="F159" s="173" t="s">
        <v>4193</v>
      </c>
      <c r="H159" s="172" t="s">
        <v>1</v>
      </c>
      <c r="I159" s="174"/>
      <c r="L159" s="170"/>
      <c r="M159" s="175"/>
      <c r="T159" s="176"/>
      <c r="AT159" s="172" t="s">
        <v>200</v>
      </c>
      <c r="AU159" s="172" t="s">
        <v>89</v>
      </c>
      <c r="AV159" s="12" t="s">
        <v>83</v>
      </c>
      <c r="AW159" s="12" t="s">
        <v>31</v>
      </c>
      <c r="AX159" s="12" t="s">
        <v>76</v>
      </c>
      <c r="AY159" s="172" t="s">
        <v>187</v>
      </c>
    </row>
    <row r="160" spans="2:65" s="12" customFormat="1">
      <c r="B160" s="170"/>
      <c r="D160" s="171" t="s">
        <v>200</v>
      </c>
      <c r="E160" s="172" t="s">
        <v>1</v>
      </c>
      <c r="F160" s="173" t="s">
        <v>4194</v>
      </c>
      <c r="H160" s="172" t="s">
        <v>1</v>
      </c>
      <c r="I160" s="174"/>
      <c r="L160" s="170"/>
      <c r="M160" s="175"/>
      <c r="T160" s="176"/>
      <c r="AT160" s="172" t="s">
        <v>200</v>
      </c>
      <c r="AU160" s="172" t="s">
        <v>89</v>
      </c>
      <c r="AV160" s="12" t="s">
        <v>83</v>
      </c>
      <c r="AW160" s="12" t="s">
        <v>31</v>
      </c>
      <c r="AX160" s="12" t="s">
        <v>76</v>
      </c>
      <c r="AY160" s="172" t="s">
        <v>187</v>
      </c>
    </row>
    <row r="161" spans="2:65" s="12" customFormat="1">
      <c r="B161" s="170"/>
      <c r="D161" s="171" t="s">
        <v>200</v>
      </c>
      <c r="E161" s="172" t="s">
        <v>1</v>
      </c>
      <c r="F161" s="173" t="s">
        <v>4195</v>
      </c>
      <c r="H161" s="172" t="s">
        <v>1</v>
      </c>
      <c r="I161" s="174"/>
      <c r="L161" s="170"/>
      <c r="M161" s="175"/>
      <c r="T161" s="176"/>
      <c r="AT161" s="172" t="s">
        <v>200</v>
      </c>
      <c r="AU161" s="172" t="s">
        <v>89</v>
      </c>
      <c r="AV161" s="12" t="s">
        <v>83</v>
      </c>
      <c r="AW161" s="12" t="s">
        <v>31</v>
      </c>
      <c r="AX161" s="12" t="s">
        <v>76</v>
      </c>
      <c r="AY161" s="172" t="s">
        <v>187</v>
      </c>
    </row>
    <row r="162" spans="2:65" s="12" customFormat="1">
      <c r="B162" s="170"/>
      <c r="D162" s="171" t="s">
        <v>200</v>
      </c>
      <c r="E162" s="172" t="s">
        <v>1</v>
      </c>
      <c r="F162" s="173" t="s">
        <v>4196</v>
      </c>
      <c r="H162" s="172" t="s">
        <v>1</v>
      </c>
      <c r="I162" s="174"/>
      <c r="L162" s="170"/>
      <c r="M162" s="175"/>
      <c r="T162" s="176"/>
      <c r="AT162" s="172" t="s">
        <v>200</v>
      </c>
      <c r="AU162" s="172" t="s">
        <v>89</v>
      </c>
      <c r="AV162" s="12" t="s">
        <v>83</v>
      </c>
      <c r="AW162" s="12" t="s">
        <v>31</v>
      </c>
      <c r="AX162" s="12" t="s">
        <v>76</v>
      </c>
      <c r="AY162" s="172" t="s">
        <v>187</v>
      </c>
    </row>
    <row r="163" spans="2:65" s="12" customFormat="1">
      <c r="B163" s="170"/>
      <c r="D163" s="171" t="s">
        <v>200</v>
      </c>
      <c r="E163" s="172" t="s">
        <v>1</v>
      </c>
      <c r="F163" s="173" t="s">
        <v>4197</v>
      </c>
      <c r="H163" s="172" t="s">
        <v>1</v>
      </c>
      <c r="I163" s="174"/>
      <c r="L163" s="170"/>
      <c r="M163" s="175"/>
      <c r="T163" s="176"/>
      <c r="AT163" s="172" t="s">
        <v>200</v>
      </c>
      <c r="AU163" s="172" t="s">
        <v>89</v>
      </c>
      <c r="AV163" s="12" t="s">
        <v>83</v>
      </c>
      <c r="AW163" s="12" t="s">
        <v>31</v>
      </c>
      <c r="AX163" s="12" t="s">
        <v>76</v>
      </c>
      <c r="AY163" s="172" t="s">
        <v>187</v>
      </c>
    </row>
    <row r="164" spans="2:65" s="12" customFormat="1">
      <c r="B164" s="170"/>
      <c r="D164" s="171" t="s">
        <v>200</v>
      </c>
      <c r="E164" s="172" t="s">
        <v>1</v>
      </c>
      <c r="F164" s="173" t="s">
        <v>4198</v>
      </c>
      <c r="H164" s="172" t="s">
        <v>1</v>
      </c>
      <c r="I164" s="174"/>
      <c r="L164" s="170"/>
      <c r="M164" s="175"/>
      <c r="T164" s="176"/>
      <c r="AT164" s="172" t="s">
        <v>200</v>
      </c>
      <c r="AU164" s="172" t="s">
        <v>89</v>
      </c>
      <c r="AV164" s="12" t="s">
        <v>83</v>
      </c>
      <c r="AW164" s="12" t="s">
        <v>31</v>
      </c>
      <c r="AX164" s="12" t="s">
        <v>76</v>
      </c>
      <c r="AY164" s="172" t="s">
        <v>187</v>
      </c>
    </row>
    <row r="165" spans="2:65" s="13" customFormat="1">
      <c r="B165" s="177"/>
      <c r="D165" s="171" t="s">
        <v>200</v>
      </c>
      <c r="E165" s="178" t="s">
        <v>1</v>
      </c>
      <c r="F165" s="179" t="s">
        <v>4072</v>
      </c>
      <c r="H165" s="180">
        <v>2068.6219999999998</v>
      </c>
      <c r="I165" s="181"/>
      <c r="L165" s="177"/>
      <c r="M165" s="182"/>
      <c r="T165" s="183"/>
      <c r="AT165" s="178" t="s">
        <v>200</v>
      </c>
      <c r="AU165" s="178" t="s">
        <v>89</v>
      </c>
      <c r="AV165" s="13" t="s">
        <v>89</v>
      </c>
      <c r="AW165" s="13" t="s">
        <v>31</v>
      </c>
      <c r="AX165" s="13" t="s">
        <v>76</v>
      </c>
      <c r="AY165" s="178" t="s">
        <v>187</v>
      </c>
    </row>
    <row r="166" spans="2:65" s="13" customFormat="1">
      <c r="B166" s="177"/>
      <c r="D166" s="171" t="s">
        <v>200</v>
      </c>
      <c r="E166" s="178" t="s">
        <v>1</v>
      </c>
      <c r="F166" s="179" t="s">
        <v>4075</v>
      </c>
      <c r="H166" s="180">
        <v>1524.355</v>
      </c>
      <c r="I166" s="181"/>
      <c r="L166" s="177"/>
      <c r="M166" s="182"/>
      <c r="T166" s="183"/>
      <c r="AT166" s="178" t="s">
        <v>200</v>
      </c>
      <c r="AU166" s="178" t="s">
        <v>89</v>
      </c>
      <c r="AV166" s="13" t="s">
        <v>89</v>
      </c>
      <c r="AW166" s="13" t="s">
        <v>31</v>
      </c>
      <c r="AX166" s="13" t="s">
        <v>76</v>
      </c>
      <c r="AY166" s="178" t="s">
        <v>187</v>
      </c>
    </row>
    <row r="167" spans="2:65" s="13" customFormat="1">
      <c r="B167" s="177"/>
      <c r="D167" s="171" t="s">
        <v>200</v>
      </c>
      <c r="E167" s="178" t="s">
        <v>1</v>
      </c>
      <c r="F167" s="179" t="s">
        <v>4078</v>
      </c>
      <c r="H167" s="180">
        <v>1281.451</v>
      </c>
      <c r="I167" s="181"/>
      <c r="L167" s="177"/>
      <c r="M167" s="182"/>
      <c r="T167" s="183"/>
      <c r="AT167" s="178" t="s">
        <v>200</v>
      </c>
      <c r="AU167" s="178" t="s">
        <v>89</v>
      </c>
      <c r="AV167" s="13" t="s">
        <v>89</v>
      </c>
      <c r="AW167" s="13" t="s">
        <v>31</v>
      </c>
      <c r="AX167" s="13" t="s">
        <v>76</v>
      </c>
      <c r="AY167" s="178" t="s">
        <v>187</v>
      </c>
    </row>
    <row r="168" spans="2:65" s="13" customFormat="1">
      <c r="B168" s="177"/>
      <c r="D168" s="171" t="s">
        <v>200</v>
      </c>
      <c r="E168" s="178" t="s">
        <v>1</v>
      </c>
      <c r="F168" s="179" t="s">
        <v>4081</v>
      </c>
      <c r="H168" s="180">
        <v>1281.451</v>
      </c>
      <c r="I168" s="181"/>
      <c r="L168" s="177"/>
      <c r="M168" s="182"/>
      <c r="T168" s="183"/>
      <c r="AT168" s="178" t="s">
        <v>200</v>
      </c>
      <c r="AU168" s="178" t="s">
        <v>89</v>
      </c>
      <c r="AV168" s="13" t="s">
        <v>89</v>
      </c>
      <c r="AW168" s="13" t="s">
        <v>31</v>
      </c>
      <c r="AX168" s="13" t="s">
        <v>76</v>
      </c>
      <c r="AY168" s="178" t="s">
        <v>187</v>
      </c>
    </row>
    <row r="169" spans="2:65" s="14" customFormat="1">
      <c r="B169" s="184"/>
      <c r="D169" s="171" t="s">
        <v>200</v>
      </c>
      <c r="E169" s="185" t="s">
        <v>1</v>
      </c>
      <c r="F169" s="186" t="s">
        <v>206</v>
      </c>
      <c r="H169" s="187">
        <v>6155.8789999999999</v>
      </c>
      <c r="I169" s="188"/>
      <c r="L169" s="184"/>
      <c r="M169" s="189"/>
      <c r="T169" s="190"/>
      <c r="AT169" s="185" t="s">
        <v>200</v>
      </c>
      <c r="AU169" s="185" t="s">
        <v>89</v>
      </c>
      <c r="AV169" s="14" t="s">
        <v>194</v>
      </c>
      <c r="AW169" s="14" t="s">
        <v>31</v>
      </c>
      <c r="AX169" s="14" t="s">
        <v>83</v>
      </c>
      <c r="AY169" s="185" t="s">
        <v>187</v>
      </c>
    </row>
    <row r="170" spans="2:65" s="1" customFormat="1" ht="24.2" customHeight="1">
      <c r="B170" s="144"/>
      <c r="C170" s="160" t="s">
        <v>263</v>
      </c>
      <c r="D170" s="160" t="s">
        <v>196</v>
      </c>
      <c r="E170" s="161" t="s">
        <v>4199</v>
      </c>
      <c r="F170" s="162" t="s">
        <v>4200</v>
      </c>
      <c r="G170" s="163" t="s">
        <v>144</v>
      </c>
      <c r="H170" s="164">
        <v>6155.8789999999999</v>
      </c>
      <c r="I170" s="165"/>
      <c r="J170" s="166">
        <f>ROUND(I170*H170,2)</f>
        <v>0</v>
      </c>
      <c r="K170" s="167"/>
      <c r="L170" s="32"/>
      <c r="M170" s="168" t="s">
        <v>1</v>
      </c>
      <c r="N170" s="169" t="s">
        <v>42</v>
      </c>
      <c r="P170" s="156">
        <f>O170*H170</f>
        <v>0</v>
      </c>
      <c r="Q170" s="156">
        <v>6.3E-3</v>
      </c>
      <c r="R170" s="156">
        <f>Q170*H170</f>
        <v>38.782037699999997</v>
      </c>
      <c r="S170" s="156">
        <v>0</v>
      </c>
      <c r="T170" s="157">
        <f>S170*H170</f>
        <v>0</v>
      </c>
      <c r="AR170" s="158" t="s">
        <v>194</v>
      </c>
      <c r="AT170" s="158" t="s">
        <v>196</v>
      </c>
      <c r="AU170" s="158" t="s">
        <v>89</v>
      </c>
      <c r="AY170" s="17" t="s">
        <v>187</v>
      </c>
      <c r="BE170" s="159">
        <f>IF(N170="základná",J170,0)</f>
        <v>0</v>
      </c>
      <c r="BF170" s="159">
        <f>IF(N170="znížená",J170,0)</f>
        <v>0</v>
      </c>
      <c r="BG170" s="159">
        <f>IF(N170="zákl. prenesená",J170,0)</f>
        <v>0</v>
      </c>
      <c r="BH170" s="159">
        <f>IF(N170="zníž. prenesená",J170,0)</f>
        <v>0</v>
      </c>
      <c r="BI170" s="159">
        <f>IF(N170="nulová",J170,0)</f>
        <v>0</v>
      </c>
      <c r="BJ170" s="17" t="s">
        <v>89</v>
      </c>
      <c r="BK170" s="159">
        <f>ROUND(I170*H170,2)</f>
        <v>0</v>
      </c>
      <c r="BL170" s="17" t="s">
        <v>194</v>
      </c>
      <c r="BM170" s="158" t="s">
        <v>4201</v>
      </c>
    </row>
    <row r="171" spans="2:65" s="12" customFormat="1">
      <c r="B171" s="170"/>
      <c r="D171" s="171" t="s">
        <v>200</v>
      </c>
      <c r="E171" s="172" t="s">
        <v>1</v>
      </c>
      <c r="F171" s="173" t="s">
        <v>4192</v>
      </c>
      <c r="H171" s="172" t="s">
        <v>1</v>
      </c>
      <c r="I171" s="174"/>
      <c r="L171" s="170"/>
      <c r="M171" s="175"/>
      <c r="T171" s="176"/>
      <c r="AT171" s="172" t="s">
        <v>200</v>
      </c>
      <c r="AU171" s="172" t="s">
        <v>89</v>
      </c>
      <c r="AV171" s="12" t="s">
        <v>83</v>
      </c>
      <c r="AW171" s="12" t="s">
        <v>31</v>
      </c>
      <c r="AX171" s="12" t="s">
        <v>76</v>
      </c>
      <c r="AY171" s="172" t="s">
        <v>187</v>
      </c>
    </row>
    <row r="172" spans="2:65" s="12" customFormat="1">
      <c r="B172" s="170"/>
      <c r="D172" s="171" t="s">
        <v>200</v>
      </c>
      <c r="E172" s="172" t="s">
        <v>1</v>
      </c>
      <c r="F172" s="173" t="s">
        <v>4193</v>
      </c>
      <c r="H172" s="172" t="s">
        <v>1</v>
      </c>
      <c r="I172" s="174"/>
      <c r="L172" s="170"/>
      <c r="M172" s="175"/>
      <c r="T172" s="176"/>
      <c r="AT172" s="172" t="s">
        <v>200</v>
      </c>
      <c r="AU172" s="172" t="s">
        <v>89</v>
      </c>
      <c r="AV172" s="12" t="s">
        <v>83</v>
      </c>
      <c r="AW172" s="12" t="s">
        <v>31</v>
      </c>
      <c r="AX172" s="12" t="s">
        <v>76</v>
      </c>
      <c r="AY172" s="172" t="s">
        <v>187</v>
      </c>
    </row>
    <row r="173" spans="2:65" s="12" customFormat="1">
      <c r="B173" s="170"/>
      <c r="D173" s="171" t="s">
        <v>200</v>
      </c>
      <c r="E173" s="172" t="s">
        <v>1</v>
      </c>
      <c r="F173" s="173" t="s">
        <v>4202</v>
      </c>
      <c r="H173" s="172" t="s">
        <v>1</v>
      </c>
      <c r="I173" s="174"/>
      <c r="L173" s="170"/>
      <c r="M173" s="175"/>
      <c r="T173" s="176"/>
      <c r="AT173" s="172" t="s">
        <v>200</v>
      </c>
      <c r="AU173" s="172" t="s">
        <v>89</v>
      </c>
      <c r="AV173" s="12" t="s">
        <v>83</v>
      </c>
      <c r="AW173" s="12" t="s">
        <v>31</v>
      </c>
      <c r="AX173" s="12" t="s">
        <v>76</v>
      </c>
      <c r="AY173" s="172" t="s">
        <v>187</v>
      </c>
    </row>
    <row r="174" spans="2:65" s="12" customFormat="1">
      <c r="B174" s="170"/>
      <c r="D174" s="171" t="s">
        <v>200</v>
      </c>
      <c r="E174" s="172" t="s">
        <v>1</v>
      </c>
      <c r="F174" s="173" t="s">
        <v>4195</v>
      </c>
      <c r="H174" s="172" t="s">
        <v>1</v>
      </c>
      <c r="I174" s="174"/>
      <c r="L174" s="170"/>
      <c r="M174" s="175"/>
      <c r="T174" s="176"/>
      <c r="AT174" s="172" t="s">
        <v>200</v>
      </c>
      <c r="AU174" s="172" t="s">
        <v>89</v>
      </c>
      <c r="AV174" s="12" t="s">
        <v>83</v>
      </c>
      <c r="AW174" s="12" t="s">
        <v>31</v>
      </c>
      <c r="AX174" s="12" t="s">
        <v>76</v>
      </c>
      <c r="AY174" s="172" t="s">
        <v>187</v>
      </c>
    </row>
    <row r="175" spans="2:65" s="12" customFormat="1">
      <c r="B175" s="170"/>
      <c r="D175" s="171" t="s">
        <v>200</v>
      </c>
      <c r="E175" s="172" t="s">
        <v>1</v>
      </c>
      <c r="F175" s="173" t="s">
        <v>4203</v>
      </c>
      <c r="H175" s="172" t="s">
        <v>1</v>
      </c>
      <c r="I175" s="174"/>
      <c r="L175" s="170"/>
      <c r="M175" s="175"/>
      <c r="T175" s="176"/>
      <c r="AT175" s="172" t="s">
        <v>200</v>
      </c>
      <c r="AU175" s="172" t="s">
        <v>89</v>
      </c>
      <c r="AV175" s="12" t="s">
        <v>83</v>
      </c>
      <c r="AW175" s="12" t="s">
        <v>31</v>
      </c>
      <c r="AX175" s="12" t="s">
        <v>76</v>
      </c>
      <c r="AY175" s="172" t="s">
        <v>187</v>
      </c>
    </row>
    <row r="176" spans="2:65" s="12" customFormat="1">
      <c r="B176" s="170"/>
      <c r="D176" s="171" t="s">
        <v>200</v>
      </c>
      <c r="E176" s="172" t="s">
        <v>1</v>
      </c>
      <c r="F176" s="173" t="s">
        <v>4197</v>
      </c>
      <c r="H176" s="172" t="s">
        <v>1</v>
      </c>
      <c r="I176" s="174"/>
      <c r="L176" s="170"/>
      <c r="M176" s="175"/>
      <c r="T176" s="176"/>
      <c r="AT176" s="172" t="s">
        <v>200</v>
      </c>
      <c r="AU176" s="172" t="s">
        <v>89</v>
      </c>
      <c r="AV176" s="12" t="s">
        <v>83</v>
      </c>
      <c r="AW176" s="12" t="s">
        <v>31</v>
      </c>
      <c r="AX176" s="12" t="s">
        <v>76</v>
      </c>
      <c r="AY176" s="172" t="s">
        <v>187</v>
      </c>
    </row>
    <row r="177" spans="2:51" s="12" customFormat="1">
      <c r="B177" s="170"/>
      <c r="D177" s="171" t="s">
        <v>200</v>
      </c>
      <c r="E177" s="172" t="s">
        <v>1</v>
      </c>
      <c r="F177" s="173" t="s">
        <v>4198</v>
      </c>
      <c r="H177" s="172" t="s">
        <v>1</v>
      </c>
      <c r="I177" s="174"/>
      <c r="L177" s="170"/>
      <c r="M177" s="175"/>
      <c r="T177" s="176"/>
      <c r="AT177" s="172" t="s">
        <v>200</v>
      </c>
      <c r="AU177" s="172" t="s">
        <v>89</v>
      </c>
      <c r="AV177" s="12" t="s">
        <v>83</v>
      </c>
      <c r="AW177" s="12" t="s">
        <v>31</v>
      </c>
      <c r="AX177" s="12" t="s">
        <v>76</v>
      </c>
      <c r="AY177" s="172" t="s">
        <v>187</v>
      </c>
    </row>
    <row r="178" spans="2:51" s="12" customFormat="1">
      <c r="B178" s="170"/>
      <c r="D178" s="171" t="s">
        <v>200</v>
      </c>
      <c r="E178" s="172" t="s">
        <v>1</v>
      </c>
      <c r="F178" s="173" t="s">
        <v>4204</v>
      </c>
      <c r="H178" s="172" t="s">
        <v>1</v>
      </c>
      <c r="I178" s="174"/>
      <c r="L178" s="170"/>
      <c r="M178" s="175"/>
      <c r="T178" s="176"/>
      <c r="AT178" s="172" t="s">
        <v>200</v>
      </c>
      <c r="AU178" s="172" t="s">
        <v>89</v>
      </c>
      <c r="AV178" s="12" t="s">
        <v>83</v>
      </c>
      <c r="AW178" s="12" t="s">
        <v>31</v>
      </c>
      <c r="AX178" s="12" t="s">
        <v>76</v>
      </c>
      <c r="AY178" s="172" t="s">
        <v>187</v>
      </c>
    </row>
    <row r="179" spans="2:51" s="13" customFormat="1">
      <c r="B179" s="177"/>
      <c r="D179" s="171" t="s">
        <v>200</v>
      </c>
      <c r="E179" s="178" t="s">
        <v>1</v>
      </c>
      <c r="F179" s="179" t="s">
        <v>4205</v>
      </c>
      <c r="H179" s="180">
        <v>238.42</v>
      </c>
      <c r="I179" s="181"/>
      <c r="L179" s="177"/>
      <c r="M179" s="182"/>
      <c r="T179" s="183"/>
      <c r="AT179" s="178" t="s">
        <v>200</v>
      </c>
      <c r="AU179" s="178" t="s">
        <v>89</v>
      </c>
      <c r="AV179" s="13" t="s">
        <v>89</v>
      </c>
      <c r="AW179" s="13" t="s">
        <v>31</v>
      </c>
      <c r="AX179" s="13" t="s">
        <v>76</v>
      </c>
      <c r="AY179" s="178" t="s">
        <v>187</v>
      </c>
    </row>
    <row r="180" spans="2:51" s="13" customFormat="1">
      <c r="B180" s="177"/>
      <c r="D180" s="171" t="s">
        <v>200</v>
      </c>
      <c r="E180" s="178" t="s">
        <v>1</v>
      </c>
      <c r="F180" s="179" t="s">
        <v>4206</v>
      </c>
      <c r="H180" s="180">
        <v>-7.2</v>
      </c>
      <c r="I180" s="181"/>
      <c r="L180" s="177"/>
      <c r="M180" s="182"/>
      <c r="T180" s="183"/>
      <c r="AT180" s="178" t="s">
        <v>200</v>
      </c>
      <c r="AU180" s="178" t="s">
        <v>89</v>
      </c>
      <c r="AV180" s="13" t="s">
        <v>89</v>
      </c>
      <c r="AW180" s="13" t="s">
        <v>31</v>
      </c>
      <c r="AX180" s="13" t="s">
        <v>76</v>
      </c>
      <c r="AY180" s="178" t="s">
        <v>187</v>
      </c>
    </row>
    <row r="181" spans="2:51" s="13" customFormat="1">
      <c r="B181" s="177"/>
      <c r="D181" s="171" t="s">
        <v>200</v>
      </c>
      <c r="E181" s="178" t="s">
        <v>1</v>
      </c>
      <c r="F181" s="179" t="s">
        <v>4207</v>
      </c>
      <c r="H181" s="180">
        <v>-11.2</v>
      </c>
      <c r="I181" s="181"/>
      <c r="L181" s="177"/>
      <c r="M181" s="182"/>
      <c r="T181" s="183"/>
      <c r="AT181" s="178" t="s">
        <v>200</v>
      </c>
      <c r="AU181" s="178" t="s">
        <v>89</v>
      </c>
      <c r="AV181" s="13" t="s">
        <v>89</v>
      </c>
      <c r="AW181" s="13" t="s">
        <v>31</v>
      </c>
      <c r="AX181" s="13" t="s">
        <v>76</v>
      </c>
      <c r="AY181" s="178" t="s">
        <v>187</v>
      </c>
    </row>
    <row r="182" spans="2:51" s="13" customFormat="1">
      <c r="B182" s="177"/>
      <c r="D182" s="171" t="s">
        <v>200</v>
      </c>
      <c r="E182" s="178" t="s">
        <v>1</v>
      </c>
      <c r="F182" s="179" t="s">
        <v>4207</v>
      </c>
      <c r="H182" s="180">
        <v>-11.2</v>
      </c>
      <c r="I182" s="181"/>
      <c r="L182" s="177"/>
      <c r="M182" s="182"/>
      <c r="T182" s="183"/>
      <c r="AT182" s="178" t="s">
        <v>200</v>
      </c>
      <c r="AU182" s="178" t="s">
        <v>89</v>
      </c>
      <c r="AV182" s="13" t="s">
        <v>89</v>
      </c>
      <c r="AW182" s="13" t="s">
        <v>31</v>
      </c>
      <c r="AX182" s="13" t="s">
        <v>76</v>
      </c>
      <c r="AY182" s="178" t="s">
        <v>187</v>
      </c>
    </row>
    <row r="183" spans="2:51" s="13" customFormat="1">
      <c r="B183" s="177"/>
      <c r="D183" s="171" t="s">
        <v>200</v>
      </c>
      <c r="E183" s="178" t="s">
        <v>1</v>
      </c>
      <c r="F183" s="179" t="s">
        <v>4207</v>
      </c>
      <c r="H183" s="180">
        <v>-11.2</v>
      </c>
      <c r="I183" s="181"/>
      <c r="L183" s="177"/>
      <c r="M183" s="182"/>
      <c r="T183" s="183"/>
      <c r="AT183" s="178" t="s">
        <v>200</v>
      </c>
      <c r="AU183" s="178" t="s">
        <v>89</v>
      </c>
      <c r="AV183" s="13" t="s">
        <v>89</v>
      </c>
      <c r="AW183" s="13" t="s">
        <v>31</v>
      </c>
      <c r="AX183" s="13" t="s">
        <v>76</v>
      </c>
      <c r="AY183" s="178" t="s">
        <v>187</v>
      </c>
    </row>
    <row r="184" spans="2:51" s="12" customFormat="1">
      <c r="B184" s="170"/>
      <c r="D184" s="171" t="s">
        <v>200</v>
      </c>
      <c r="E184" s="172" t="s">
        <v>1</v>
      </c>
      <c r="F184" s="173" t="s">
        <v>2646</v>
      </c>
      <c r="H184" s="172" t="s">
        <v>1</v>
      </c>
      <c r="I184" s="174"/>
      <c r="L184" s="170"/>
      <c r="M184" s="175"/>
      <c r="T184" s="176"/>
      <c r="AT184" s="172" t="s">
        <v>200</v>
      </c>
      <c r="AU184" s="172" t="s">
        <v>89</v>
      </c>
      <c r="AV184" s="12" t="s">
        <v>83</v>
      </c>
      <c r="AW184" s="12" t="s">
        <v>31</v>
      </c>
      <c r="AX184" s="12" t="s">
        <v>76</v>
      </c>
      <c r="AY184" s="172" t="s">
        <v>187</v>
      </c>
    </row>
    <row r="185" spans="2:51" s="13" customFormat="1">
      <c r="B185" s="177"/>
      <c r="D185" s="171" t="s">
        <v>200</v>
      </c>
      <c r="E185" s="178" t="s">
        <v>1</v>
      </c>
      <c r="F185" s="179" t="s">
        <v>4208</v>
      </c>
      <c r="H185" s="180">
        <v>23.305</v>
      </c>
      <c r="I185" s="181"/>
      <c r="L185" s="177"/>
      <c r="M185" s="182"/>
      <c r="T185" s="183"/>
      <c r="AT185" s="178" t="s">
        <v>200</v>
      </c>
      <c r="AU185" s="178" t="s">
        <v>89</v>
      </c>
      <c r="AV185" s="13" t="s">
        <v>89</v>
      </c>
      <c r="AW185" s="13" t="s">
        <v>31</v>
      </c>
      <c r="AX185" s="13" t="s">
        <v>76</v>
      </c>
      <c r="AY185" s="178" t="s">
        <v>187</v>
      </c>
    </row>
    <row r="186" spans="2:51" s="13" customFormat="1">
      <c r="B186" s="177"/>
      <c r="D186" s="171" t="s">
        <v>200</v>
      </c>
      <c r="E186" s="178" t="s">
        <v>1</v>
      </c>
      <c r="F186" s="179" t="s">
        <v>4209</v>
      </c>
      <c r="H186" s="180">
        <v>149.71299999999999</v>
      </c>
      <c r="I186" s="181"/>
      <c r="L186" s="177"/>
      <c r="M186" s="182"/>
      <c r="T186" s="183"/>
      <c r="AT186" s="178" t="s">
        <v>200</v>
      </c>
      <c r="AU186" s="178" t="s">
        <v>89</v>
      </c>
      <c r="AV186" s="13" t="s">
        <v>89</v>
      </c>
      <c r="AW186" s="13" t="s">
        <v>31</v>
      </c>
      <c r="AX186" s="13" t="s">
        <v>76</v>
      </c>
      <c r="AY186" s="178" t="s">
        <v>187</v>
      </c>
    </row>
    <row r="187" spans="2:51" s="13" customFormat="1">
      <c r="B187" s="177"/>
      <c r="D187" s="171" t="s">
        <v>200</v>
      </c>
      <c r="E187" s="178" t="s">
        <v>1</v>
      </c>
      <c r="F187" s="179" t="s">
        <v>4210</v>
      </c>
      <c r="H187" s="180">
        <v>-4.3449999999999998</v>
      </c>
      <c r="I187" s="181"/>
      <c r="L187" s="177"/>
      <c r="M187" s="182"/>
      <c r="T187" s="183"/>
      <c r="AT187" s="178" t="s">
        <v>200</v>
      </c>
      <c r="AU187" s="178" t="s">
        <v>89</v>
      </c>
      <c r="AV187" s="13" t="s">
        <v>89</v>
      </c>
      <c r="AW187" s="13" t="s">
        <v>31</v>
      </c>
      <c r="AX187" s="13" t="s">
        <v>76</v>
      </c>
      <c r="AY187" s="178" t="s">
        <v>187</v>
      </c>
    </row>
    <row r="188" spans="2:51" s="13" customFormat="1">
      <c r="B188" s="177"/>
      <c r="D188" s="171" t="s">
        <v>200</v>
      </c>
      <c r="E188" s="178" t="s">
        <v>1</v>
      </c>
      <c r="F188" s="179" t="s">
        <v>4211</v>
      </c>
      <c r="H188" s="180">
        <v>-10.62</v>
      </c>
      <c r="I188" s="181"/>
      <c r="L188" s="177"/>
      <c r="M188" s="182"/>
      <c r="T188" s="183"/>
      <c r="AT188" s="178" t="s">
        <v>200</v>
      </c>
      <c r="AU188" s="178" t="s">
        <v>89</v>
      </c>
      <c r="AV188" s="13" t="s">
        <v>89</v>
      </c>
      <c r="AW188" s="13" t="s">
        <v>31</v>
      </c>
      <c r="AX188" s="13" t="s">
        <v>76</v>
      </c>
      <c r="AY188" s="178" t="s">
        <v>187</v>
      </c>
    </row>
    <row r="189" spans="2:51" s="13" customFormat="1">
      <c r="B189" s="177"/>
      <c r="D189" s="171" t="s">
        <v>200</v>
      </c>
      <c r="E189" s="178" t="s">
        <v>1</v>
      </c>
      <c r="F189" s="179" t="s">
        <v>4212</v>
      </c>
      <c r="H189" s="180">
        <v>-4.95</v>
      </c>
      <c r="I189" s="181"/>
      <c r="L189" s="177"/>
      <c r="M189" s="182"/>
      <c r="T189" s="183"/>
      <c r="AT189" s="178" t="s">
        <v>200</v>
      </c>
      <c r="AU189" s="178" t="s">
        <v>89</v>
      </c>
      <c r="AV189" s="13" t="s">
        <v>89</v>
      </c>
      <c r="AW189" s="13" t="s">
        <v>31</v>
      </c>
      <c r="AX189" s="13" t="s">
        <v>76</v>
      </c>
      <c r="AY189" s="178" t="s">
        <v>187</v>
      </c>
    </row>
    <row r="190" spans="2:51" s="13" customFormat="1">
      <c r="B190" s="177"/>
      <c r="D190" s="171" t="s">
        <v>200</v>
      </c>
      <c r="E190" s="178" t="s">
        <v>1</v>
      </c>
      <c r="F190" s="179" t="s">
        <v>2170</v>
      </c>
      <c r="H190" s="180">
        <v>104.283</v>
      </c>
      <c r="I190" s="181"/>
      <c r="L190" s="177"/>
      <c r="M190" s="182"/>
      <c r="T190" s="183"/>
      <c r="AT190" s="178" t="s">
        <v>200</v>
      </c>
      <c r="AU190" s="178" t="s">
        <v>89</v>
      </c>
      <c r="AV190" s="13" t="s">
        <v>89</v>
      </c>
      <c r="AW190" s="13" t="s">
        <v>31</v>
      </c>
      <c r="AX190" s="13" t="s">
        <v>76</v>
      </c>
      <c r="AY190" s="178" t="s">
        <v>187</v>
      </c>
    </row>
    <row r="191" spans="2:51" s="13" customFormat="1">
      <c r="B191" s="177"/>
      <c r="D191" s="171" t="s">
        <v>200</v>
      </c>
      <c r="E191" s="178" t="s">
        <v>1</v>
      </c>
      <c r="F191" s="179" t="s">
        <v>4213</v>
      </c>
      <c r="H191" s="180">
        <v>-14.76</v>
      </c>
      <c r="I191" s="181"/>
      <c r="L191" s="177"/>
      <c r="M191" s="182"/>
      <c r="T191" s="183"/>
      <c r="AT191" s="178" t="s">
        <v>200</v>
      </c>
      <c r="AU191" s="178" t="s">
        <v>89</v>
      </c>
      <c r="AV191" s="13" t="s">
        <v>89</v>
      </c>
      <c r="AW191" s="13" t="s">
        <v>31</v>
      </c>
      <c r="AX191" s="13" t="s">
        <v>76</v>
      </c>
      <c r="AY191" s="178" t="s">
        <v>187</v>
      </c>
    </row>
    <row r="192" spans="2:51" s="13" customFormat="1">
      <c r="B192" s="177"/>
      <c r="D192" s="171" t="s">
        <v>200</v>
      </c>
      <c r="E192" s="178" t="s">
        <v>1</v>
      </c>
      <c r="F192" s="179" t="s">
        <v>4214</v>
      </c>
      <c r="H192" s="180">
        <v>-1.8</v>
      </c>
      <c r="I192" s="181"/>
      <c r="L192" s="177"/>
      <c r="M192" s="182"/>
      <c r="T192" s="183"/>
      <c r="AT192" s="178" t="s">
        <v>200</v>
      </c>
      <c r="AU192" s="178" t="s">
        <v>89</v>
      </c>
      <c r="AV192" s="13" t="s">
        <v>89</v>
      </c>
      <c r="AW192" s="13" t="s">
        <v>31</v>
      </c>
      <c r="AX192" s="13" t="s">
        <v>76</v>
      </c>
      <c r="AY192" s="178" t="s">
        <v>187</v>
      </c>
    </row>
    <row r="193" spans="2:51" s="13" customFormat="1">
      <c r="B193" s="177"/>
      <c r="D193" s="171" t="s">
        <v>200</v>
      </c>
      <c r="E193" s="178" t="s">
        <v>1</v>
      </c>
      <c r="F193" s="179" t="s">
        <v>4215</v>
      </c>
      <c r="H193" s="180">
        <v>80.328999999999994</v>
      </c>
      <c r="I193" s="181"/>
      <c r="L193" s="177"/>
      <c r="M193" s="182"/>
      <c r="T193" s="183"/>
      <c r="AT193" s="178" t="s">
        <v>200</v>
      </c>
      <c r="AU193" s="178" t="s">
        <v>89</v>
      </c>
      <c r="AV193" s="13" t="s">
        <v>89</v>
      </c>
      <c r="AW193" s="13" t="s">
        <v>31</v>
      </c>
      <c r="AX193" s="13" t="s">
        <v>76</v>
      </c>
      <c r="AY193" s="178" t="s">
        <v>187</v>
      </c>
    </row>
    <row r="194" spans="2:51" s="13" customFormat="1">
      <c r="B194" s="177"/>
      <c r="D194" s="171" t="s">
        <v>200</v>
      </c>
      <c r="E194" s="178" t="s">
        <v>1</v>
      </c>
      <c r="F194" s="179" t="s">
        <v>4216</v>
      </c>
      <c r="H194" s="180">
        <v>-9.09</v>
      </c>
      <c r="I194" s="181"/>
      <c r="L194" s="177"/>
      <c r="M194" s="182"/>
      <c r="T194" s="183"/>
      <c r="AT194" s="178" t="s">
        <v>200</v>
      </c>
      <c r="AU194" s="178" t="s">
        <v>89</v>
      </c>
      <c r="AV194" s="13" t="s">
        <v>89</v>
      </c>
      <c r="AW194" s="13" t="s">
        <v>31</v>
      </c>
      <c r="AX194" s="13" t="s">
        <v>76</v>
      </c>
      <c r="AY194" s="178" t="s">
        <v>187</v>
      </c>
    </row>
    <row r="195" spans="2:51" s="13" customFormat="1">
      <c r="B195" s="177"/>
      <c r="D195" s="171" t="s">
        <v>200</v>
      </c>
      <c r="E195" s="178" t="s">
        <v>1</v>
      </c>
      <c r="F195" s="179" t="s">
        <v>2179</v>
      </c>
      <c r="H195" s="180">
        <v>-1.8</v>
      </c>
      <c r="I195" s="181"/>
      <c r="L195" s="177"/>
      <c r="M195" s="182"/>
      <c r="T195" s="183"/>
      <c r="AT195" s="178" t="s">
        <v>200</v>
      </c>
      <c r="AU195" s="178" t="s">
        <v>89</v>
      </c>
      <c r="AV195" s="13" t="s">
        <v>89</v>
      </c>
      <c r="AW195" s="13" t="s">
        <v>31</v>
      </c>
      <c r="AX195" s="13" t="s">
        <v>76</v>
      </c>
      <c r="AY195" s="178" t="s">
        <v>187</v>
      </c>
    </row>
    <row r="196" spans="2:51" s="13" customFormat="1">
      <c r="B196" s="177"/>
      <c r="D196" s="171" t="s">
        <v>200</v>
      </c>
      <c r="E196" s="178" t="s">
        <v>1</v>
      </c>
      <c r="F196" s="179" t="s">
        <v>4217</v>
      </c>
      <c r="H196" s="180">
        <v>83.78</v>
      </c>
      <c r="I196" s="181"/>
      <c r="L196" s="177"/>
      <c r="M196" s="182"/>
      <c r="T196" s="183"/>
      <c r="AT196" s="178" t="s">
        <v>200</v>
      </c>
      <c r="AU196" s="178" t="s">
        <v>89</v>
      </c>
      <c r="AV196" s="13" t="s">
        <v>89</v>
      </c>
      <c r="AW196" s="13" t="s">
        <v>31</v>
      </c>
      <c r="AX196" s="13" t="s">
        <v>76</v>
      </c>
      <c r="AY196" s="178" t="s">
        <v>187</v>
      </c>
    </row>
    <row r="197" spans="2:51" s="13" customFormat="1">
      <c r="B197" s="177"/>
      <c r="D197" s="171" t="s">
        <v>200</v>
      </c>
      <c r="E197" s="178" t="s">
        <v>1</v>
      </c>
      <c r="F197" s="179" t="s">
        <v>4218</v>
      </c>
      <c r="H197" s="180">
        <v>-9.9</v>
      </c>
      <c r="I197" s="181"/>
      <c r="L197" s="177"/>
      <c r="M197" s="182"/>
      <c r="T197" s="183"/>
      <c r="AT197" s="178" t="s">
        <v>200</v>
      </c>
      <c r="AU197" s="178" t="s">
        <v>89</v>
      </c>
      <c r="AV197" s="13" t="s">
        <v>89</v>
      </c>
      <c r="AW197" s="13" t="s">
        <v>31</v>
      </c>
      <c r="AX197" s="13" t="s">
        <v>76</v>
      </c>
      <c r="AY197" s="178" t="s">
        <v>187</v>
      </c>
    </row>
    <row r="198" spans="2:51" s="13" customFormat="1">
      <c r="B198" s="177"/>
      <c r="D198" s="171" t="s">
        <v>200</v>
      </c>
      <c r="E198" s="178" t="s">
        <v>1</v>
      </c>
      <c r="F198" s="179" t="s">
        <v>2177</v>
      </c>
      <c r="H198" s="180">
        <v>-1.6</v>
      </c>
      <c r="I198" s="181"/>
      <c r="L198" s="177"/>
      <c r="M198" s="182"/>
      <c r="T198" s="183"/>
      <c r="AT198" s="178" t="s">
        <v>200</v>
      </c>
      <c r="AU198" s="178" t="s">
        <v>89</v>
      </c>
      <c r="AV198" s="13" t="s">
        <v>89</v>
      </c>
      <c r="AW198" s="13" t="s">
        <v>31</v>
      </c>
      <c r="AX198" s="13" t="s">
        <v>76</v>
      </c>
      <c r="AY198" s="178" t="s">
        <v>187</v>
      </c>
    </row>
    <row r="199" spans="2:51" s="13" customFormat="1">
      <c r="B199" s="177"/>
      <c r="D199" s="171" t="s">
        <v>200</v>
      </c>
      <c r="E199" s="178" t="s">
        <v>1</v>
      </c>
      <c r="F199" s="179" t="s">
        <v>2178</v>
      </c>
      <c r="H199" s="180">
        <v>66.08</v>
      </c>
      <c r="I199" s="181"/>
      <c r="L199" s="177"/>
      <c r="M199" s="182"/>
      <c r="T199" s="183"/>
      <c r="AT199" s="178" t="s">
        <v>200</v>
      </c>
      <c r="AU199" s="178" t="s">
        <v>89</v>
      </c>
      <c r="AV199" s="13" t="s">
        <v>89</v>
      </c>
      <c r="AW199" s="13" t="s">
        <v>31</v>
      </c>
      <c r="AX199" s="13" t="s">
        <v>76</v>
      </c>
      <c r="AY199" s="178" t="s">
        <v>187</v>
      </c>
    </row>
    <row r="200" spans="2:51" s="13" customFormat="1">
      <c r="B200" s="177"/>
      <c r="D200" s="171" t="s">
        <v>200</v>
      </c>
      <c r="E200" s="178" t="s">
        <v>1</v>
      </c>
      <c r="F200" s="179" t="s">
        <v>4219</v>
      </c>
      <c r="H200" s="180">
        <v>-4.8600000000000003</v>
      </c>
      <c r="I200" s="181"/>
      <c r="L200" s="177"/>
      <c r="M200" s="182"/>
      <c r="T200" s="183"/>
      <c r="AT200" s="178" t="s">
        <v>200</v>
      </c>
      <c r="AU200" s="178" t="s">
        <v>89</v>
      </c>
      <c r="AV200" s="13" t="s">
        <v>89</v>
      </c>
      <c r="AW200" s="13" t="s">
        <v>31</v>
      </c>
      <c r="AX200" s="13" t="s">
        <v>76</v>
      </c>
      <c r="AY200" s="178" t="s">
        <v>187</v>
      </c>
    </row>
    <row r="201" spans="2:51" s="13" customFormat="1">
      <c r="B201" s="177"/>
      <c r="D201" s="171" t="s">
        <v>200</v>
      </c>
      <c r="E201" s="178" t="s">
        <v>1</v>
      </c>
      <c r="F201" s="179" t="s">
        <v>2179</v>
      </c>
      <c r="H201" s="180">
        <v>-1.8</v>
      </c>
      <c r="I201" s="181"/>
      <c r="L201" s="177"/>
      <c r="M201" s="182"/>
      <c r="T201" s="183"/>
      <c r="AT201" s="178" t="s">
        <v>200</v>
      </c>
      <c r="AU201" s="178" t="s">
        <v>89</v>
      </c>
      <c r="AV201" s="13" t="s">
        <v>89</v>
      </c>
      <c r="AW201" s="13" t="s">
        <v>31</v>
      </c>
      <c r="AX201" s="13" t="s">
        <v>76</v>
      </c>
      <c r="AY201" s="178" t="s">
        <v>187</v>
      </c>
    </row>
    <row r="202" spans="2:51" s="13" customFormat="1">
      <c r="B202" s="177"/>
      <c r="D202" s="171" t="s">
        <v>200</v>
      </c>
      <c r="E202" s="178" t="s">
        <v>1</v>
      </c>
      <c r="F202" s="179" t="s">
        <v>4220</v>
      </c>
      <c r="H202" s="180">
        <v>80.83</v>
      </c>
      <c r="I202" s="181"/>
      <c r="L202" s="177"/>
      <c r="M202" s="182"/>
      <c r="T202" s="183"/>
      <c r="AT202" s="178" t="s">
        <v>200</v>
      </c>
      <c r="AU202" s="178" t="s">
        <v>89</v>
      </c>
      <c r="AV202" s="13" t="s">
        <v>89</v>
      </c>
      <c r="AW202" s="13" t="s">
        <v>31</v>
      </c>
      <c r="AX202" s="13" t="s">
        <v>76</v>
      </c>
      <c r="AY202" s="178" t="s">
        <v>187</v>
      </c>
    </row>
    <row r="203" spans="2:51" s="13" customFormat="1">
      <c r="B203" s="177"/>
      <c r="D203" s="171" t="s">
        <v>200</v>
      </c>
      <c r="E203" s="178" t="s">
        <v>1</v>
      </c>
      <c r="F203" s="179" t="s">
        <v>4221</v>
      </c>
      <c r="H203" s="180">
        <v>8.01</v>
      </c>
      <c r="I203" s="181"/>
      <c r="L203" s="177"/>
      <c r="M203" s="182"/>
      <c r="T203" s="183"/>
      <c r="AT203" s="178" t="s">
        <v>200</v>
      </c>
      <c r="AU203" s="178" t="s">
        <v>89</v>
      </c>
      <c r="AV203" s="13" t="s">
        <v>89</v>
      </c>
      <c r="AW203" s="13" t="s">
        <v>31</v>
      </c>
      <c r="AX203" s="13" t="s">
        <v>76</v>
      </c>
      <c r="AY203" s="178" t="s">
        <v>187</v>
      </c>
    </row>
    <row r="204" spans="2:51" s="13" customFormat="1">
      <c r="B204" s="177"/>
      <c r="D204" s="171" t="s">
        <v>200</v>
      </c>
      <c r="E204" s="178" t="s">
        <v>1</v>
      </c>
      <c r="F204" s="179" t="s">
        <v>2179</v>
      </c>
      <c r="H204" s="180">
        <v>-1.8</v>
      </c>
      <c r="I204" s="181"/>
      <c r="L204" s="177"/>
      <c r="M204" s="182"/>
      <c r="T204" s="183"/>
      <c r="AT204" s="178" t="s">
        <v>200</v>
      </c>
      <c r="AU204" s="178" t="s">
        <v>89</v>
      </c>
      <c r="AV204" s="13" t="s">
        <v>89</v>
      </c>
      <c r="AW204" s="13" t="s">
        <v>31</v>
      </c>
      <c r="AX204" s="13" t="s">
        <v>76</v>
      </c>
      <c r="AY204" s="178" t="s">
        <v>187</v>
      </c>
    </row>
    <row r="205" spans="2:51" s="13" customFormat="1">
      <c r="B205" s="177"/>
      <c r="D205" s="171" t="s">
        <v>200</v>
      </c>
      <c r="E205" s="178" t="s">
        <v>1</v>
      </c>
      <c r="F205" s="179" t="s">
        <v>4222</v>
      </c>
      <c r="H205" s="180">
        <v>105.315</v>
      </c>
      <c r="I205" s="181"/>
      <c r="L205" s="177"/>
      <c r="M205" s="182"/>
      <c r="T205" s="183"/>
      <c r="AT205" s="178" t="s">
        <v>200</v>
      </c>
      <c r="AU205" s="178" t="s">
        <v>89</v>
      </c>
      <c r="AV205" s="13" t="s">
        <v>89</v>
      </c>
      <c r="AW205" s="13" t="s">
        <v>31</v>
      </c>
      <c r="AX205" s="13" t="s">
        <v>76</v>
      </c>
      <c r="AY205" s="178" t="s">
        <v>187</v>
      </c>
    </row>
    <row r="206" spans="2:51" s="13" customFormat="1">
      <c r="B206" s="177"/>
      <c r="D206" s="171" t="s">
        <v>200</v>
      </c>
      <c r="E206" s="178" t="s">
        <v>1</v>
      </c>
      <c r="F206" s="179" t="s">
        <v>2185</v>
      </c>
      <c r="H206" s="180">
        <v>-3.24</v>
      </c>
      <c r="I206" s="181"/>
      <c r="L206" s="177"/>
      <c r="M206" s="182"/>
      <c r="T206" s="183"/>
      <c r="AT206" s="178" t="s">
        <v>200</v>
      </c>
      <c r="AU206" s="178" t="s">
        <v>89</v>
      </c>
      <c r="AV206" s="13" t="s">
        <v>89</v>
      </c>
      <c r="AW206" s="13" t="s">
        <v>31</v>
      </c>
      <c r="AX206" s="13" t="s">
        <v>76</v>
      </c>
      <c r="AY206" s="178" t="s">
        <v>187</v>
      </c>
    </row>
    <row r="207" spans="2:51" s="13" customFormat="1">
      <c r="B207" s="177"/>
      <c r="D207" s="171" t="s">
        <v>200</v>
      </c>
      <c r="E207" s="178" t="s">
        <v>1</v>
      </c>
      <c r="F207" s="179" t="s">
        <v>4223</v>
      </c>
      <c r="H207" s="180">
        <v>-4.05</v>
      </c>
      <c r="I207" s="181"/>
      <c r="L207" s="177"/>
      <c r="M207" s="182"/>
      <c r="T207" s="183"/>
      <c r="AT207" s="178" t="s">
        <v>200</v>
      </c>
      <c r="AU207" s="178" t="s">
        <v>89</v>
      </c>
      <c r="AV207" s="13" t="s">
        <v>89</v>
      </c>
      <c r="AW207" s="13" t="s">
        <v>31</v>
      </c>
      <c r="AX207" s="13" t="s">
        <v>76</v>
      </c>
      <c r="AY207" s="178" t="s">
        <v>187</v>
      </c>
    </row>
    <row r="208" spans="2:51" s="13" customFormat="1">
      <c r="B208" s="177"/>
      <c r="D208" s="171" t="s">
        <v>200</v>
      </c>
      <c r="E208" s="178" t="s">
        <v>1</v>
      </c>
      <c r="F208" s="179" t="s">
        <v>2244</v>
      </c>
      <c r="H208" s="180">
        <v>-7.2</v>
      </c>
      <c r="I208" s="181"/>
      <c r="L208" s="177"/>
      <c r="M208" s="182"/>
      <c r="T208" s="183"/>
      <c r="AT208" s="178" t="s">
        <v>200</v>
      </c>
      <c r="AU208" s="178" t="s">
        <v>89</v>
      </c>
      <c r="AV208" s="13" t="s">
        <v>89</v>
      </c>
      <c r="AW208" s="13" t="s">
        <v>31</v>
      </c>
      <c r="AX208" s="13" t="s">
        <v>76</v>
      </c>
      <c r="AY208" s="178" t="s">
        <v>187</v>
      </c>
    </row>
    <row r="209" spans="2:51" s="13" customFormat="1">
      <c r="B209" s="177"/>
      <c r="D209" s="171" t="s">
        <v>200</v>
      </c>
      <c r="E209" s="178" t="s">
        <v>1</v>
      </c>
      <c r="F209" s="179" t="s">
        <v>4224</v>
      </c>
      <c r="H209" s="180">
        <v>-1.6</v>
      </c>
      <c r="I209" s="181"/>
      <c r="L209" s="177"/>
      <c r="M209" s="182"/>
      <c r="T209" s="183"/>
      <c r="AT209" s="178" t="s">
        <v>200</v>
      </c>
      <c r="AU209" s="178" t="s">
        <v>89</v>
      </c>
      <c r="AV209" s="13" t="s">
        <v>89</v>
      </c>
      <c r="AW209" s="13" t="s">
        <v>31</v>
      </c>
      <c r="AX209" s="13" t="s">
        <v>76</v>
      </c>
      <c r="AY209" s="178" t="s">
        <v>187</v>
      </c>
    </row>
    <row r="210" spans="2:51" s="13" customFormat="1">
      <c r="B210" s="177"/>
      <c r="D210" s="171" t="s">
        <v>200</v>
      </c>
      <c r="E210" s="178" t="s">
        <v>1</v>
      </c>
      <c r="F210" s="179" t="s">
        <v>2187</v>
      </c>
      <c r="H210" s="180">
        <v>-1.2</v>
      </c>
      <c r="I210" s="181"/>
      <c r="L210" s="177"/>
      <c r="M210" s="182"/>
      <c r="T210" s="183"/>
      <c r="AT210" s="178" t="s">
        <v>200</v>
      </c>
      <c r="AU210" s="178" t="s">
        <v>89</v>
      </c>
      <c r="AV210" s="13" t="s">
        <v>89</v>
      </c>
      <c r="AW210" s="13" t="s">
        <v>31</v>
      </c>
      <c r="AX210" s="13" t="s">
        <v>76</v>
      </c>
      <c r="AY210" s="178" t="s">
        <v>187</v>
      </c>
    </row>
    <row r="211" spans="2:51" s="13" customFormat="1">
      <c r="B211" s="177"/>
      <c r="D211" s="171" t="s">
        <v>200</v>
      </c>
      <c r="E211" s="178" t="s">
        <v>1</v>
      </c>
      <c r="F211" s="179" t="s">
        <v>4225</v>
      </c>
      <c r="H211" s="180">
        <v>0</v>
      </c>
      <c r="I211" s="181"/>
      <c r="L211" s="177"/>
      <c r="M211" s="182"/>
      <c r="T211" s="183"/>
      <c r="AT211" s="178" t="s">
        <v>200</v>
      </c>
      <c r="AU211" s="178" t="s">
        <v>89</v>
      </c>
      <c r="AV211" s="13" t="s">
        <v>89</v>
      </c>
      <c r="AW211" s="13" t="s">
        <v>31</v>
      </c>
      <c r="AX211" s="13" t="s">
        <v>76</v>
      </c>
      <c r="AY211" s="178" t="s">
        <v>187</v>
      </c>
    </row>
    <row r="212" spans="2:51" s="13" customFormat="1">
      <c r="B212" s="177"/>
      <c r="D212" s="171" t="s">
        <v>200</v>
      </c>
      <c r="E212" s="178" t="s">
        <v>1</v>
      </c>
      <c r="F212" s="179" t="s">
        <v>4226</v>
      </c>
      <c r="H212" s="180">
        <v>0</v>
      </c>
      <c r="I212" s="181"/>
      <c r="L212" s="177"/>
      <c r="M212" s="182"/>
      <c r="T212" s="183"/>
      <c r="AT212" s="178" t="s">
        <v>200</v>
      </c>
      <c r="AU212" s="178" t="s">
        <v>89</v>
      </c>
      <c r="AV212" s="13" t="s">
        <v>89</v>
      </c>
      <c r="AW212" s="13" t="s">
        <v>31</v>
      </c>
      <c r="AX212" s="13" t="s">
        <v>76</v>
      </c>
      <c r="AY212" s="178" t="s">
        <v>187</v>
      </c>
    </row>
    <row r="213" spans="2:51" s="13" customFormat="1">
      <c r="B213" s="177"/>
      <c r="D213" s="171" t="s">
        <v>200</v>
      </c>
      <c r="E213" s="178" t="s">
        <v>1</v>
      </c>
      <c r="F213" s="179" t="s">
        <v>4227</v>
      </c>
      <c r="H213" s="180">
        <v>0</v>
      </c>
      <c r="I213" s="181"/>
      <c r="L213" s="177"/>
      <c r="M213" s="182"/>
      <c r="T213" s="183"/>
      <c r="AT213" s="178" t="s">
        <v>200</v>
      </c>
      <c r="AU213" s="178" t="s">
        <v>89</v>
      </c>
      <c r="AV213" s="13" t="s">
        <v>89</v>
      </c>
      <c r="AW213" s="13" t="s">
        <v>31</v>
      </c>
      <c r="AX213" s="13" t="s">
        <v>76</v>
      </c>
      <c r="AY213" s="178" t="s">
        <v>187</v>
      </c>
    </row>
    <row r="214" spans="2:51" s="13" customFormat="1">
      <c r="B214" s="177"/>
      <c r="D214" s="171" t="s">
        <v>200</v>
      </c>
      <c r="E214" s="178" t="s">
        <v>1</v>
      </c>
      <c r="F214" s="179" t="s">
        <v>2192</v>
      </c>
      <c r="H214" s="180">
        <v>65.343000000000004</v>
      </c>
      <c r="I214" s="181"/>
      <c r="L214" s="177"/>
      <c r="M214" s="182"/>
      <c r="T214" s="183"/>
      <c r="AT214" s="178" t="s">
        <v>200</v>
      </c>
      <c r="AU214" s="178" t="s">
        <v>89</v>
      </c>
      <c r="AV214" s="13" t="s">
        <v>89</v>
      </c>
      <c r="AW214" s="13" t="s">
        <v>31</v>
      </c>
      <c r="AX214" s="13" t="s">
        <v>76</v>
      </c>
      <c r="AY214" s="178" t="s">
        <v>187</v>
      </c>
    </row>
    <row r="215" spans="2:51" s="13" customFormat="1">
      <c r="B215" s="177"/>
      <c r="D215" s="171" t="s">
        <v>200</v>
      </c>
      <c r="E215" s="178" t="s">
        <v>1</v>
      </c>
      <c r="F215" s="179" t="s">
        <v>4228</v>
      </c>
      <c r="H215" s="180">
        <v>-3.7349999999999999</v>
      </c>
      <c r="I215" s="181"/>
      <c r="L215" s="177"/>
      <c r="M215" s="182"/>
      <c r="T215" s="183"/>
      <c r="AT215" s="178" t="s">
        <v>200</v>
      </c>
      <c r="AU215" s="178" t="s">
        <v>89</v>
      </c>
      <c r="AV215" s="13" t="s">
        <v>89</v>
      </c>
      <c r="AW215" s="13" t="s">
        <v>31</v>
      </c>
      <c r="AX215" s="13" t="s">
        <v>76</v>
      </c>
      <c r="AY215" s="178" t="s">
        <v>187</v>
      </c>
    </row>
    <row r="216" spans="2:51" s="13" customFormat="1">
      <c r="B216" s="177"/>
      <c r="D216" s="171" t="s">
        <v>200</v>
      </c>
      <c r="E216" s="178" t="s">
        <v>1</v>
      </c>
      <c r="F216" s="179" t="s">
        <v>4229</v>
      </c>
      <c r="H216" s="180">
        <v>-1.8</v>
      </c>
      <c r="I216" s="181"/>
      <c r="L216" s="177"/>
      <c r="M216" s="182"/>
      <c r="T216" s="183"/>
      <c r="AT216" s="178" t="s">
        <v>200</v>
      </c>
      <c r="AU216" s="178" t="s">
        <v>89</v>
      </c>
      <c r="AV216" s="13" t="s">
        <v>89</v>
      </c>
      <c r="AW216" s="13" t="s">
        <v>31</v>
      </c>
      <c r="AX216" s="13" t="s">
        <v>76</v>
      </c>
      <c r="AY216" s="178" t="s">
        <v>187</v>
      </c>
    </row>
    <row r="217" spans="2:51" s="13" customFormat="1">
      <c r="B217" s="177"/>
      <c r="D217" s="171" t="s">
        <v>200</v>
      </c>
      <c r="E217" s="178" t="s">
        <v>1</v>
      </c>
      <c r="F217" s="179" t="s">
        <v>4230</v>
      </c>
      <c r="H217" s="180">
        <v>97.793000000000006</v>
      </c>
      <c r="I217" s="181"/>
      <c r="L217" s="177"/>
      <c r="M217" s="182"/>
      <c r="T217" s="183"/>
      <c r="AT217" s="178" t="s">
        <v>200</v>
      </c>
      <c r="AU217" s="178" t="s">
        <v>89</v>
      </c>
      <c r="AV217" s="13" t="s">
        <v>89</v>
      </c>
      <c r="AW217" s="13" t="s">
        <v>31</v>
      </c>
      <c r="AX217" s="13" t="s">
        <v>76</v>
      </c>
      <c r="AY217" s="178" t="s">
        <v>187</v>
      </c>
    </row>
    <row r="218" spans="2:51" s="13" customFormat="1">
      <c r="B218" s="177"/>
      <c r="D218" s="171" t="s">
        <v>200</v>
      </c>
      <c r="E218" s="178" t="s">
        <v>1</v>
      </c>
      <c r="F218" s="179" t="s">
        <v>4231</v>
      </c>
      <c r="H218" s="180">
        <v>-11.835000000000001</v>
      </c>
      <c r="I218" s="181"/>
      <c r="L218" s="177"/>
      <c r="M218" s="182"/>
      <c r="T218" s="183"/>
      <c r="AT218" s="178" t="s">
        <v>200</v>
      </c>
      <c r="AU218" s="178" t="s">
        <v>89</v>
      </c>
      <c r="AV218" s="13" t="s">
        <v>89</v>
      </c>
      <c r="AW218" s="13" t="s">
        <v>31</v>
      </c>
      <c r="AX218" s="13" t="s">
        <v>76</v>
      </c>
      <c r="AY218" s="178" t="s">
        <v>187</v>
      </c>
    </row>
    <row r="219" spans="2:51" s="13" customFormat="1">
      <c r="B219" s="177"/>
      <c r="D219" s="171" t="s">
        <v>200</v>
      </c>
      <c r="E219" s="178" t="s">
        <v>1</v>
      </c>
      <c r="F219" s="179" t="s">
        <v>2179</v>
      </c>
      <c r="H219" s="180">
        <v>-1.8</v>
      </c>
      <c r="I219" s="181"/>
      <c r="L219" s="177"/>
      <c r="M219" s="182"/>
      <c r="T219" s="183"/>
      <c r="AT219" s="178" t="s">
        <v>200</v>
      </c>
      <c r="AU219" s="178" t="s">
        <v>89</v>
      </c>
      <c r="AV219" s="13" t="s">
        <v>89</v>
      </c>
      <c r="AW219" s="13" t="s">
        <v>31</v>
      </c>
      <c r="AX219" s="13" t="s">
        <v>76</v>
      </c>
      <c r="AY219" s="178" t="s">
        <v>187</v>
      </c>
    </row>
    <row r="220" spans="2:51" s="13" customFormat="1">
      <c r="B220" s="177"/>
      <c r="D220" s="171" t="s">
        <v>200</v>
      </c>
      <c r="E220" s="178" t="s">
        <v>1</v>
      </c>
      <c r="F220" s="179" t="s">
        <v>4232</v>
      </c>
      <c r="H220" s="180">
        <v>0</v>
      </c>
      <c r="I220" s="181"/>
      <c r="L220" s="177"/>
      <c r="M220" s="182"/>
      <c r="T220" s="183"/>
      <c r="AT220" s="178" t="s">
        <v>200</v>
      </c>
      <c r="AU220" s="178" t="s">
        <v>89</v>
      </c>
      <c r="AV220" s="13" t="s">
        <v>89</v>
      </c>
      <c r="AW220" s="13" t="s">
        <v>31</v>
      </c>
      <c r="AX220" s="13" t="s">
        <v>76</v>
      </c>
      <c r="AY220" s="178" t="s">
        <v>187</v>
      </c>
    </row>
    <row r="221" spans="2:51" s="13" customFormat="1">
      <c r="B221" s="177"/>
      <c r="D221" s="171" t="s">
        <v>200</v>
      </c>
      <c r="E221" s="178" t="s">
        <v>1</v>
      </c>
      <c r="F221" s="179" t="s">
        <v>4233</v>
      </c>
      <c r="H221" s="180">
        <v>61.213000000000001</v>
      </c>
      <c r="I221" s="181"/>
      <c r="L221" s="177"/>
      <c r="M221" s="182"/>
      <c r="T221" s="183"/>
      <c r="AT221" s="178" t="s">
        <v>200</v>
      </c>
      <c r="AU221" s="178" t="s">
        <v>89</v>
      </c>
      <c r="AV221" s="13" t="s">
        <v>89</v>
      </c>
      <c r="AW221" s="13" t="s">
        <v>31</v>
      </c>
      <c r="AX221" s="13" t="s">
        <v>76</v>
      </c>
      <c r="AY221" s="178" t="s">
        <v>187</v>
      </c>
    </row>
    <row r="222" spans="2:51" s="13" customFormat="1">
      <c r="B222" s="177"/>
      <c r="D222" s="171" t="s">
        <v>200</v>
      </c>
      <c r="E222" s="178" t="s">
        <v>1</v>
      </c>
      <c r="F222" s="179" t="s">
        <v>4234</v>
      </c>
      <c r="H222" s="180">
        <v>-4.05</v>
      </c>
      <c r="I222" s="181"/>
      <c r="L222" s="177"/>
      <c r="M222" s="182"/>
      <c r="T222" s="183"/>
      <c r="AT222" s="178" t="s">
        <v>200</v>
      </c>
      <c r="AU222" s="178" t="s">
        <v>89</v>
      </c>
      <c r="AV222" s="13" t="s">
        <v>89</v>
      </c>
      <c r="AW222" s="13" t="s">
        <v>31</v>
      </c>
      <c r="AX222" s="13" t="s">
        <v>76</v>
      </c>
      <c r="AY222" s="178" t="s">
        <v>187</v>
      </c>
    </row>
    <row r="223" spans="2:51" s="13" customFormat="1">
      <c r="B223" s="177"/>
      <c r="D223" s="171" t="s">
        <v>200</v>
      </c>
      <c r="E223" s="178" t="s">
        <v>1</v>
      </c>
      <c r="F223" s="179" t="s">
        <v>2177</v>
      </c>
      <c r="H223" s="180">
        <v>-1.6</v>
      </c>
      <c r="I223" s="181"/>
      <c r="L223" s="177"/>
      <c r="M223" s="182"/>
      <c r="T223" s="183"/>
      <c r="AT223" s="178" t="s">
        <v>200</v>
      </c>
      <c r="AU223" s="178" t="s">
        <v>89</v>
      </c>
      <c r="AV223" s="13" t="s">
        <v>89</v>
      </c>
      <c r="AW223" s="13" t="s">
        <v>31</v>
      </c>
      <c r="AX223" s="13" t="s">
        <v>76</v>
      </c>
      <c r="AY223" s="178" t="s">
        <v>187</v>
      </c>
    </row>
    <row r="224" spans="2:51" s="13" customFormat="1">
      <c r="B224" s="177"/>
      <c r="D224" s="171" t="s">
        <v>200</v>
      </c>
      <c r="E224" s="178" t="s">
        <v>1</v>
      </c>
      <c r="F224" s="179" t="s">
        <v>4235</v>
      </c>
      <c r="H224" s="180">
        <v>60.77</v>
      </c>
      <c r="I224" s="181"/>
      <c r="L224" s="177"/>
      <c r="M224" s="182"/>
      <c r="T224" s="183"/>
      <c r="AT224" s="178" t="s">
        <v>200</v>
      </c>
      <c r="AU224" s="178" t="s">
        <v>89</v>
      </c>
      <c r="AV224" s="13" t="s">
        <v>89</v>
      </c>
      <c r="AW224" s="13" t="s">
        <v>31</v>
      </c>
      <c r="AX224" s="13" t="s">
        <v>76</v>
      </c>
      <c r="AY224" s="178" t="s">
        <v>187</v>
      </c>
    </row>
    <row r="225" spans="2:51" s="13" customFormat="1">
      <c r="B225" s="177"/>
      <c r="D225" s="171" t="s">
        <v>200</v>
      </c>
      <c r="E225" s="178" t="s">
        <v>1</v>
      </c>
      <c r="F225" s="179" t="s">
        <v>4236</v>
      </c>
      <c r="H225" s="180">
        <v>-4.05</v>
      </c>
      <c r="I225" s="181"/>
      <c r="L225" s="177"/>
      <c r="M225" s="182"/>
      <c r="T225" s="183"/>
      <c r="AT225" s="178" t="s">
        <v>200</v>
      </c>
      <c r="AU225" s="178" t="s">
        <v>89</v>
      </c>
      <c r="AV225" s="13" t="s">
        <v>89</v>
      </c>
      <c r="AW225" s="13" t="s">
        <v>31</v>
      </c>
      <c r="AX225" s="13" t="s">
        <v>76</v>
      </c>
      <c r="AY225" s="178" t="s">
        <v>187</v>
      </c>
    </row>
    <row r="226" spans="2:51" s="13" customFormat="1">
      <c r="B226" s="177"/>
      <c r="D226" s="171" t="s">
        <v>200</v>
      </c>
      <c r="E226" s="178" t="s">
        <v>1</v>
      </c>
      <c r="F226" s="179" t="s">
        <v>2179</v>
      </c>
      <c r="H226" s="180">
        <v>-1.8</v>
      </c>
      <c r="I226" s="181"/>
      <c r="L226" s="177"/>
      <c r="M226" s="182"/>
      <c r="T226" s="183"/>
      <c r="AT226" s="178" t="s">
        <v>200</v>
      </c>
      <c r="AU226" s="178" t="s">
        <v>89</v>
      </c>
      <c r="AV226" s="13" t="s">
        <v>89</v>
      </c>
      <c r="AW226" s="13" t="s">
        <v>31</v>
      </c>
      <c r="AX226" s="13" t="s">
        <v>76</v>
      </c>
      <c r="AY226" s="178" t="s">
        <v>187</v>
      </c>
    </row>
    <row r="227" spans="2:51" s="13" customFormat="1">
      <c r="B227" s="177"/>
      <c r="D227" s="171" t="s">
        <v>200</v>
      </c>
      <c r="E227" s="178" t="s">
        <v>1</v>
      </c>
      <c r="F227" s="179" t="s">
        <v>4237</v>
      </c>
      <c r="H227" s="180">
        <v>14.218999999999999</v>
      </c>
      <c r="I227" s="181"/>
      <c r="L227" s="177"/>
      <c r="M227" s="182"/>
      <c r="T227" s="183"/>
      <c r="AT227" s="178" t="s">
        <v>200</v>
      </c>
      <c r="AU227" s="178" t="s">
        <v>89</v>
      </c>
      <c r="AV227" s="13" t="s">
        <v>89</v>
      </c>
      <c r="AW227" s="13" t="s">
        <v>31</v>
      </c>
      <c r="AX227" s="13" t="s">
        <v>76</v>
      </c>
      <c r="AY227" s="178" t="s">
        <v>187</v>
      </c>
    </row>
    <row r="228" spans="2:51" s="13" customFormat="1">
      <c r="B228" s="177"/>
      <c r="D228" s="171" t="s">
        <v>200</v>
      </c>
      <c r="E228" s="178" t="s">
        <v>1</v>
      </c>
      <c r="F228" s="179" t="s">
        <v>4238</v>
      </c>
      <c r="H228" s="180">
        <v>-1.6</v>
      </c>
      <c r="I228" s="181"/>
      <c r="L228" s="177"/>
      <c r="M228" s="182"/>
      <c r="T228" s="183"/>
      <c r="AT228" s="178" t="s">
        <v>200</v>
      </c>
      <c r="AU228" s="178" t="s">
        <v>89</v>
      </c>
      <c r="AV228" s="13" t="s">
        <v>89</v>
      </c>
      <c r="AW228" s="13" t="s">
        <v>31</v>
      </c>
      <c r="AX228" s="13" t="s">
        <v>76</v>
      </c>
      <c r="AY228" s="178" t="s">
        <v>187</v>
      </c>
    </row>
    <row r="229" spans="2:51" s="13" customFormat="1">
      <c r="B229" s="177"/>
      <c r="D229" s="171" t="s">
        <v>200</v>
      </c>
      <c r="E229" s="178" t="s">
        <v>1</v>
      </c>
      <c r="F229" s="179" t="s">
        <v>4239</v>
      </c>
      <c r="H229" s="180">
        <v>20.975000000000001</v>
      </c>
      <c r="I229" s="181"/>
      <c r="L229" s="177"/>
      <c r="M229" s="182"/>
      <c r="T229" s="183"/>
      <c r="AT229" s="178" t="s">
        <v>200</v>
      </c>
      <c r="AU229" s="178" t="s">
        <v>89</v>
      </c>
      <c r="AV229" s="13" t="s">
        <v>89</v>
      </c>
      <c r="AW229" s="13" t="s">
        <v>31</v>
      </c>
      <c r="AX229" s="13" t="s">
        <v>76</v>
      </c>
      <c r="AY229" s="178" t="s">
        <v>187</v>
      </c>
    </row>
    <row r="230" spans="2:51" s="13" customFormat="1">
      <c r="B230" s="177"/>
      <c r="D230" s="171" t="s">
        <v>200</v>
      </c>
      <c r="E230" s="178" t="s">
        <v>1</v>
      </c>
      <c r="F230" s="179" t="s">
        <v>4240</v>
      </c>
      <c r="H230" s="180">
        <v>16.151</v>
      </c>
      <c r="I230" s="181"/>
      <c r="L230" s="177"/>
      <c r="M230" s="182"/>
      <c r="T230" s="183"/>
      <c r="AT230" s="178" t="s">
        <v>200</v>
      </c>
      <c r="AU230" s="178" t="s">
        <v>89</v>
      </c>
      <c r="AV230" s="13" t="s">
        <v>89</v>
      </c>
      <c r="AW230" s="13" t="s">
        <v>31</v>
      </c>
      <c r="AX230" s="13" t="s">
        <v>76</v>
      </c>
      <c r="AY230" s="178" t="s">
        <v>187</v>
      </c>
    </row>
    <row r="231" spans="2:51" s="13" customFormat="1">
      <c r="B231" s="177"/>
      <c r="D231" s="171" t="s">
        <v>200</v>
      </c>
      <c r="E231" s="178" t="s">
        <v>1</v>
      </c>
      <c r="F231" s="179" t="s">
        <v>4241</v>
      </c>
      <c r="H231" s="180">
        <v>-1.2</v>
      </c>
      <c r="I231" s="181"/>
      <c r="L231" s="177"/>
      <c r="M231" s="182"/>
      <c r="T231" s="183"/>
      <c r="AT231" s="178" t="s">
        <v>200</v>
      </c>
      <c r="AU231" s="178" t="s">
        <v>89</v>
      </c>
      <c r="AV231" s="13" t="s">
        <v>89</v>
      </c>
      <c r="AW231" s="13" t="s">
        <v>31</v>
      </c>
      <c r="AX231" s="13" t="s">
        <v>76</v>
      </c>
      <c r="AY231" s="178" t="s">
        <v>187</v>
      </c>
    </row>
    <row r="232" spans="2:51" s="13" customFormat="1">
      <c r="B232" s="177"/>
      <c r="D232" s="171" t="s">
        <v>200</v>
      </c>
      <c r="E232" s="178" t="s">
        <v>1</v>
      </c>
      <c r="F232" s="179" t="s">
        <v>4242</v>
      </c>
      <c r="H232" s="180">
        <v>17.405000000000001</v>
      </c>
      <c r="I232" s="181"/>
      <c r="L232" s="177"/>
      <c r="M232" s="182"/>
      <c r="T232" s="183"/>
      <c r="AT232" s="178" t="s">
        <v>200</v>
      </c>
      <c r="AU232" s="178" t="s">
        <v>89</v>
      </c>
      <c r="AV232" s="13" t="s">
        <v>89</v>
      </c>
      <c r="AW232" s="13" t="s">
        <v>31</v>
      </c>
      <c r="AX232" s="13" t="s">
        <v>76</v>
      </c>
      <c r="AY232" s="178" t="s">
        <v>187</v>
      </c>
    </row>
    <row r="233" spans="2:51" s="13" customFormat="1">
      <c r="B233" s="177"/>
      <c r="D233" s="171" t="s">
        <v>200</v>
      </c>
      <c r="E233" s="178" t="s">
        <v>1</v>
      </c>
      <c r="F233" s="179" t="s">
        <v>4243</v>
      </c>
      <c r="H233" s="180">
        <v>-1.2</v>
      </c>
      <c r="I233" s="181"/>
      <c r="L233" s="177"/>
      <c r="M233" s="182"/>
      <c r="T233" s="183"/>
      <c r="AT233" s="178" t="s">
        <v>200</v>
      </c>
      <c r="AU233" s="178" t="s">
        <v>89</v>
      </c>
      <c r="AV233" s="13" t="s">
        <v>89</v>
      </c>
      <c r="AW233" s="13" t="s">
        <v>31</v>
      </c>
      <c r="AX233" s="13" t="s">
        <v>76</v>
      </c>
      <c r="AY233" s="178" t="s">
        <v>187</v>
      </c>
    </row>
    <row r="234" spans="2:51" s="13" customFormat="1">
      <c r="B234" s="177"/>
      <c r="D234" s="171" t="s">
        <v>200</v>
      </c>
      <c r="E234" s="178" t="s">
        <v>1</v>
      </c>
      <c r="F234" s="179" t="s">
        <v>4244</v>
      </c>
      <c r="H234" s="180">
        <v>25.812999999999999</v>
      </c>
      <c r="I234" s="181"/>
      <c r="L234" s="177"/>
      <c r="M234" s="182"/>
      <c r="T234" s="183"/>
      <c r="AT234" s="178" t="s">
        <v>200</v>
      </c>
      <c r="AU234" s="178" t="s">
        <v>89</v>
      </c>
      <c r="AV234" s="13" t="s">
        <v>89</v>
      </c>
      <c r="AW234" s="13" t="s">
        <v>31</v>
      </c>
      <c r="AX234" s="13" t="s">
        <v>76</v>
      </c>
      <c r="AY234" s="178" t="s">
        <v>187</v>
      </c>
    </row>
    <row r="235" spans="2:51" s="13" customFormat="1">
      <c r="B235" s="177"/>
      <c r="D235" s="171" t="s">
        <v>200</v>
      </c>
      <c r="E235" s="178" t="s">
        <v>1</v>
      </c>
      <c r="F235" s="179" t="s">
        <v>4236</v>
      </c>
      <c r="H235" s="180">
        <v>-4.05</v>
      </c>
      <c r="I235" s="181"/>
      <c r="L235" s="177"/>
      <c r="M235" s="182"/>
      <c r="T235" s="183"/>
      <c r="AT235" s="178" t="s">
        <v>200</v>
      </c>
      <c r="AU235" s="178" t="s">
        <v>89</v>
      </c>
      <c r="AV235" s="13" t="s">
        <v>89</v>
      </c>
      <c r="AW235" s="13" t="s">
        <v>31</v>
      </c>
      <c r="AX235" s="13" t="s">
        <v>76</v>
      </c>
      <c r="AY235" s="178" t="s">
        <v>187</v>
      </c>
    </row>
    <row r="236" spans="2:51" s="13" customFormat="1">
      <c r="B236" s="177"/>
      <c r="D236" s="171" t="s">
        <v>200</v>
      </c>
      <c r="E236" s="178" t="s">
        <v>1</v>
      </c>
      <c r="F236" s="179" t="s">
        <v>4245</v>
      </c>
      <c r="H236" s="180">
        <v>45.651000000000003</v>
      </c>
      <c r="I236" s="181"/>
      <c r="L236" s="177"/>
      <c r="M236" s="182"/>
      <c r="T236" s="183"/>
      <c r="AT236" s="178" t="s">
        <v>200</v>
      </c>
      <c r="AU236" s="178" t="s">
        <v>89</v>
      </c>
      <c r="AV236" s="13" t="s">
        <v>89</v>
      </c>
      <c r="AW236" s="13" t="s">
        <v>31</v>
      </c>
      <c r="AX236" s="13" t="s">
        <v>76</v>
      </c>
      <c r="AY236" s="178" t="s">
        <v>187</v>
      </c>
    </row>
    <row r="237" spans="2:51" s="13" customFormat="1">
      <c r="B237" s="177"/>
      <c r="D237" s="171" t="s">
        <v>200</v>
      </c>
      <c r="E237" s="178" t="s">
        <v>1</v>
      </c>
      <c r="F237" s="179" t="s">
        <v>4246</v>
      </c>
      <c r="H237" s="180">
        <v>-4.0049999999999999</v>
      </c>
      <c r="I237" s="181"/>
      <c r="L237" s="177"/>
      <c r="M237" s="182"/>
      <c r="T237" s="183"/>
      <c r="AT237" s="178" t="s">
        <v>200</v>
      </c>
      <c r="AU237" s="178" t="s">
        <v>89</v>
      </c>
      <c r="AV237" s="13" t="s">
        <v>89</v>
      </c>
      <c r="AW237" s="13" t="s">
        <v>31</v>
      </c>
      <c r="AX237" s="13" t="s">
        <v>76</v>
      </c>
      <c r="AY237" s="178" t="s">
        <v>187</v>
      </c>
    </row>
    <row r="238" spans="2:51" s="13" customFormat="1">
      <c r="B238" s="177"/>
      <c r="D238" s="171" t="s">
        <v>200</v>
      </c>
      <c r="E238" s="178" t="s">
        <v>1</v>
      </c>
      <c r="F238" s="179" t="s">
        <v>2177</v>
      </c>
      <c r="H238" s="180">
        <v>-1.6</v>
      </c>
      <c r="I238" s="181"/>
      <c r="L238" s="177"/>
      <c r="M238" s="182"/>
      <c r="T238" s="183"/>
      <c r="AT238" s="178" t="s">
        <v>200</v>
      </c>
      <c r="AU238" s="178" t="s">
        <v>89</v>
      </c>
      <c r="AV238" s="13" t="s">
        <v>89</v>
      </c>
      <c r="AW238" s="13" t="s">
        <v>31</v>
      </c>
      <c r="AX238" s="13" t="s">
        <v>76</v>
      </c>
      <c r="AY238" s="178" t="s">
        <v>187</v>
      </c>
    </row>
    <row r="239" spans="2:51" s="13" customFormat="1">
      <c r="B239" s="177"/>
      <c r="D239" s="171" t="s">
        <v>200</v>
      </c>
      <c r="E239" s="178" t="s">
        <v>1</v>
      </c>
      <c r="F239" s="179" t="s">
        <v>4247</v>
      </c>
      <c r="H239" s="180">
        <v>84.075000000000003</v>
      </c>
      <c r="I239" s="181"/>
      <c r="L239" s="177"/>
      <c r="M239" s="182"/>
      <c r="T239" s="183"/>
      <c r="AT239" s="178" t="s">
        <v>200</v>
      </c>
      <c r="AU239" s="178" t="s">
        <v>89</v>
      </c>
      <c r="AV239" s="13" t="s">
        <v>89</v>
      </c>
      <c r="AW239" s="13" t="s">
        <v>31</v>
      </c>
      <c r="AX239" s="13" t="s">
        <v>76</v>
      </c>
      <c r="AY239" s="178" t="s">
        <v>187</v>
      </c>
    </row>
    <row r="240" spans="2:51" s="13" customFormat="1">
      <c r="B240" s="177"/>
      <c r="D240" s="171" t="s">
        <v>200</v>
      </c>
      <c r="E240" s="178" t="s">
        <v>1</v>
      </c>
      <c r="F240" s="179" t="s">
        <v>4248</v>
      </c>
      <c r="H240" s="180">
        <v>-8.1</v>
      </c>
      <c r="I240" s="181"/>
      <c r="L240" s="177"/>
      <c r="M240" s="182"/>
      <c r="T240" s="183"/>
      <c r="AT240" s="178" t="s">
        <v>200</v>
      </c>
      <c r="AU240" s="178" t="s">
        <v>89</v>
      </c>
      <c r="AV240" s="13" t="s">
        <v>89</v>
      </c>
      <c r="AW240" s="13" t="s">
        <v>31</v>
      </c>
      <c r="AX240" s="13" t="s">
        <v>76</v>
      </c>
      <c r="AY240" s="178" t="s">
        <v>187</v>
      </c>
    </row>
    <row r="241" spans="2:51" s="13" customFormat="1">
      <c r="B241" s="177"/>
      <c r="D241" s="171" t="s">
        <v>200</v>
      </c>
      <c r="E241" s="178" t="s">
        <v>1</v>
      </c>
      <c r="F241" s="179" t="s">
        <v>4249</v>
      </c>
      <c r="H241" s="180">
        <v>-2.9</v>
      </c>
      <c r="I241" s="181"/>
      <c r="L241" s="177"/>
      <c r="M241" s="182"/>
      <c r="T241" s="183"/>
      <c r="AT241" s="178" t="s">
        <v>200</v>
      </c>
      <c r="AU241" s="178" t="s">
        <v>89</v>
      </c>
      <c r="AV241" s="13" t="s">
        <v>89</v>
      </c>
      <c r="AW241" s="13" t="s">
        <v>31</v>
      </c>
      <c r="AX241" s="13" t="s">
        <v>76</v>
      </c>
      <c r="AY241" s="178" t="s">
        <v>187</v>
      </c>
    </row>
    <row r="242" spans="2:51" s="13" customFormat="1">
      <c r="B242" s="177"/>
      <c r="D242" s="171" t="s">
        <v>200</v>
      </c>
      <c r="E242" s="178" t="s">
        <v>1</v>
      </c>
      <c r="F242" s="179" t="s">
        <v>4250</v>
      </c>
      <c r="H242" s="180">
        <v>26.077999999999999</v>
      </c>
      <c r="I242" s="181"/>
      <c r="L242" s="177"/>
      <c r="M242" s="182"/>
      <c r="T242" s="183"/>
      <c r="AT242" s="178" t="s">
        <v>200</v>
      </c>
      <c r="AU242" s="178" t="s">
        <v>89</v>
      </c>
      <c r="AV242" s="13" t="s">
        <v>89</v>
      </c>
      <c r="AW242" s="13" t="s">
        <v>31</v>
      </c>
      <c r="AX242" s="13" t="s">
        <v>76</v>
      </c>
      <c r="AY242" s="178" t="s">
        <v>187</v>
      </c>
    </row>
    <row r="243" spans="2:51" s="13" customFormat="1">
      <c r="B243" s="177"/>
      <c r="D243" s="171" t="s">
        <v>200</v>
      </c>
      <c r="E243" s="178" t="s">
        <v>1</v>
      </c>
      <c r="F243" s="179" t="s">
        <v>4251</v>
      </c>
      <c r="H243" s="180">
        <v>-2.9</v>
      </c>
      <c r="I243" s="181"/>
      <c r="L243" s="177"/>
      <c r="M243" s="182"/>
      <c r="T243" s="183"/>
      <c r="AT243" s="178" t="s">
        <v>200</v>
      </c>
      <c r="AU243" s="178" t="s">
        <v>89</v>
      </c>
      <c r="AV243" s="13" t="s">
        <v>89</v>
      </c>
      <c r="AW243" s="13" t="s">
        <v>31</v>
      </c>
      <c r="AX243" s="13" t="s">
        <v>76</v>
      </c>
      <c r="AY243" s="178" t="s">
        <v>187</v>
      </c>
    </row>
    <row r="244" spans="2:51" s="13" customFormat="1">
      <c r="B244" s="177"/>
      <c r="D244" s="171" t="s">
        <v>200</v>
      </c>
      <c r="E244" s="178" t="s">
        <v>1</v>
      </c>
      <c r="F244" s="179" t="s">
        <v>2179</v>
      </c>
      <c r="H244" s="180">
        <v>-1.8</v>
      </c>
      <c r="I244" s="181"/>
      <c r="L244" s="177"/>
      <c r="M244" s="182"/>
      <c r="T244" s="183"/>
      <c r="AT244" s="178" t="s">
        <v>200</v>
      </c>
      <c r="AU244" s="178" t="s">
        <v>89</v>
      </c>
      <c r="AV244" s="13" t="s">
        <v>89</v>
      </c>
      <c r="AW244" s="13" t="s">
        <v>31</v>
      </c>
      <c r="AX244" s="13" t="s">
        <v>76</v>
      </c>
      <c r="AY244" s="178" t="s">
        <v>187</v>
      </c>
    </row>
    <row r="245" spans="2:51" s="13" customFormat="1">
      <c r="B245" s="177"/>
      <c r="D245" s="171" t="s">
        <v>200</v>
      </c>
      <c r="E245" s="178" t="s">
        <v>1</v>
      </c>
      <c r="F245" s="179" t="s">
        <v>2179</v>
      </c>
      <c r="H245" s="180">
        <v>-1.8</v>
      </c>
      <c r="I245" s="181"/>
      <c r="L245" s="177"/>
      <c r="M245" s="182"/>
      <c r="T245" s="183"/>
      <c r="AT245" s="178" t="s">
        <v>200</v>
      </c>
      <c r="AU245" s="178" t="s">
        <v>89</v>
      </c>
      <c r="AV245" s="13" t="s">
        <v>89</v>
      </c>
      <c r="AW245" s="13" t="s">
        <v>31</v>
      </c>
      <c r="AX245" s="13" t="s">
        <v>76</v>
      </c>
      <c r="AY245" s="178" t="s">
        <v>187</v>
      </c>
    </row>
    <row r="246" spans="2:51" s="13" customFormat="1">
      <c r="B246" s="177"/>
      <c r="D246" s="171" t="s">
        <v>200</v>
      </c>
      <c r="E246" s="178" t="s">
        <v>1</v>
      </c>
      <c r="F246" s="179" t="s">
        <v>4252</v>
      </c>
      <c r="H246" s="180">
        <v>49.530999999999999</v>
      </c>
      <c r="I246" s="181"/>
      <c r="L246" s="177"/>
      <c r="M246" s="182"/>
      <c r="T246" s="183"/>
      <c r="AT246" s="178" t="s">
        <v>200</v>
      </c>
      <c r="AU246" s="178" t="s">
        <v>89</v>
      </c>
      <c r="AV246" s="13" t="s">
        <v>89</v>
      </c>
      <c r="AW246" s="13" t="s">
        <v>31</v>
      </c>
      <c r="AX246" s="13" t="s">
        <v>76</v>
      </c>
      <c r="AY246" s="178" t="s">
        <v>187</v>
      </c>
    </row>
    <row r="247" spans="2:51" s="13" customFormat="1">
      <c r="B247" s="177"/>
      <c r="D247" s="171" t="s">
        <v>200</v>
      </c>
      <c r="E247" s="178" t="s">
        <v>1</v>
      </c>
      <c r="F247" s="179" t="s">
        <v>4246</v>
      </c>
      <c r="H247" s="180">
        <v>-4.0049999999999999</v>
      </c>
      <c r="I247" s="181"/>
      <c r="L247" s="177"/>
      <c r="M247" s="182"/>
      <c r="T247" s="183"/>
      <c r="AT247" s="178" t="s">
        <v>200</v>
      </c>
      <c r="AU247" s="178" t="s">
        <v>89</v>
      </c>
      <c r="AV247" s="13" t="s">
        <v>89</v>
      </c>
      <c r="AW247" s="13" t="s">
        <v>31</v>
      </c>
      <c r="AX247" s="13" t="s">
        <v>76</v>
      </c>
      <c r="AY247" s="178" t="s">
        <v>187</v>
      </c>
    </row>
    <row r="248" spans="2:51" s="13" customFormat="1">
      <c r="B248" s="177"/>
      <c r="D248" s="171" t="s">
        <v>200</v>
      </c>
      <c r="E248" s="178" t="s">
        <v>1</v>
      </c>
      <c r="F248" s="179" t="s">
        <v>2179</v>
      </c>
      <c r="H248" s="180">
        <v>-1.8</v>
      </c>
      <c r="I248" s="181"/>
      <c r="L248" s="177"/>
      <c r="M248" s="182"/>
      <c r="T248" s="183"/>
      <c r="AT248" s="178" t="s">
        <v>200</v>
      </c>
      <c r="AU248" s="178" t="s">
        <v>89</v>
      </c>
      <c r="AV248" s="13" t="s">
        <v>89</v>
      </c>
      <c r="AW248" s="13" t="s">
        <v>31</v>
      </c>
      <c r="AX248" s="13" t="s">
        <v>76</v>
      </c>
      <c r="AY248" s="178" t="s">
        <v>187</v>
      </c>
    </row>
    <row r="249" spans="2:51" s="13" customFormat="1">
      <c r="B249" s="177"/>
      <c r="D249" s="171" t="s">
        <v>200</v>
      </c>
      <c r="E249" s="178" t="s">
        <v>1</v>
      </c>
      <c r="F249" s="179" t="s">
        <v>4253</v>
      </c>
      <c r="H249" s="180">
        <v>67.88</v>
      </c>
      <c r="I249" s="181"/>
      <c r="L249" s="177"/>
      <c r="M249" s="182"/>
      <c r="T249" s="183"/>
      <c r="AT249" s="178" t="s">
        <v>200</v>
      </c>
      <c r="AU249" s="178" t="s">
        <v>89</v>
      </c>
      <c r="AV249" s="13" t="s">
        <v>89</v>
      </c>
      <c r="AW249" s="13" t="s">
        <v>31</v>
      </c>
      <c r="AX249" s="13" t="s">
        <v>76</v>
      </c>
      <c r="AY249" s="178" t="s">
        <v>187</v>
      </c>
    </row>
    <row r="250" spans="2:51" s="13" customFormat="1">
      <c r="B250" s="177"/>
      <c r="D250" s="171" t="s">
        <v>200</v>
      </c>
      <c r="E250" s="178" t="s">
        <v>1</v>
      </c>
      <c r="F250" s="179" t="s">
        <v>4236</v>
      </c>
      <c r="H250" s="180">
        <v>-4.05</v>
      </c>
      <c r="I250" s="181"/>
      <c r="L250" s="177"/>
      <c r="M250" s="182"/>
      <c r="T250" s="183"/>
      <c r="AT250" s="178" t="s">
        <v>200</v>
      </c>
      <c r="AU250" s="178" t="s">
        <v>89</v>
      </c>
      <c r="AV250" s="13" t="s">
        <v>89</v>
      </c>
      <c r="AW250" s="13" t="s">
        <v>31</v>
      </c>
      <c r="AX250" s="13" t="s">
        <v>76</v>
      </c>
      <c r="AY250" s="178" t="s">
        <v>187</v>
      </c>
    </row>
    <row r="251" spans="2:51" s="13" customFormat="1">
      <c r="B251" s="177"/>
      <c r="D251" s="171" t="s">
        <v>200</v>
      </c>
      <c r="E251" s="178" t="s">
        <v>1</v>
      </c>
      <c r="F251" s="179" t="s">
        <v>4254</v>
      </c>
      <c r="H251" s="180">
        <v>-1.8</v>
      </c>
      <c r="I251" s="181"/>
      <c r="L251" s="177"/>
      <c r="M251" s="182"/>
      <c r="T251" s="183"/>
      <c r="AT251" s="178" t="s">
        <v>200</v>
      </c>
      <c r="AU251" s="178" t="s">
        <v>89</v>
      </c>
      <c r="AV251" s="13" t="s">
        <v>89</v>
      </c>
      <c r="AW251" s="13" t="s">
        <v>31</v>
      </c>
      <c r="AX251" s="13" t="s">
        <v>76</v>
      </c>
      <c r="AY251" s="178" t="s">
        <v>187</v>
      </c>
    </row>
    <row r="252" spans="2:51" s="13" customFormat="1">
      <c r="B252" s="177"/>
      <c r="D252" s="171" t="s">
        <v>200</v>
      </c>
      <c r="E252" s="178" t="s">
        <v>1</v>
      </c>
      <c r="F252" s="179" t="s">
        <v>4255</v>
      </c>
      <c r="H252" s="180">
        <v>64.753</v>
      </c>
      <c r="I252" s="181"/>
      <c r="L252" s="177"/>
      <c r="M252" s="182"/>
      <c r="T252" s="183"/>
      <c r="AT252" s="178" t="s">
        <v>200</v>
      </c>
      <c r="AU252" s="178" t="s">
        <v>89</v>
      </c>
      <c r="AV252" s="13" t="s">
        <v>89</v>
      </c>
      <c r="AW252" s="13" t="s">
        <v>31</v>
      </c>
      <c r="AX252" s="13" t="s">
        <v>76</v>
      </c>
      <c r="AY252" s="178" t="s">
        <v>187</v>
      </c>
    </row>
    <row r="253" spans="2:51" s="13" customFormat="1">
      <c r="B253" s="177"/>
      <c r="D253" s="171" t="s">
        <v>200</v>
      </c>
      <c r="E253" s="178" t="s">
        <v>1</v>
      </c>
      <c r="F253" s="179" t="s">
        <v>4256</v>
      </c>
      <c r="H253" s="180">
        <v>-6.21</v>
      </c>
      <c r="I253" s="181"/>
      <c r="L253" s="177"/>
      <c r="M253" s="182"/>
      <c r="T253" s="183"/>
      <c r="AT253" s="178" t="s">
        <v>200</v>
      </c>
      <c r="AU253" s="178" t="s">
        <v>89</v>
      </c>
      <c r="AV253" s="13" t="s">
        <v>89</v>
      </c>
      <c r="AW253" s="13" t="s">
        <v>31</v>
      </c>
      <c r="AX253" s="13" t="s">
        <v>76</v>
      </c>
      <c r="AY253" s="178" t="s">
        <v>187</v>
      </c>
    </row>
    <row r="254" spans="2:51" s="13" customFormat="1">
      <c r="B254" s="177"/>
      <c r="D254" s="171" t="s">
        <v>200</v>
      </c>
      <c r="E254" s="178" t="s">
        <v>1</v>
      </c>
      <c r="F254" s="179" t="s">
        <v>2179</v>
      </c>
      <c r="H254" s="180">
        <v>-1.8</v>
      </c>
      <c r="I254" s="181"/>
      <c r="L254" s="177"/>
      <c r="M254" s="182"/>
      <c r="T254" s="183"/>
      <c r="AT254" s="178" t="s">
        <v>200</v>
      </c>
      <c r="AU254" s="178" t="s">
        <v>89</v>
      </c>
      <c r="AV254" s="13" t="s">
        <v>89</v>
      </c>
      <c r="AW254" s="13" t="s">
        <v>31</v>
      </c>
      <c r="AX254" s="13" t="s">
        <v>76</v>
      </c>
      <c r="AY254" s="178" t="s">
        <v>187</v>
      </c>
    </row>
    <row r="255" spans="2:51" s="13" customFormat="1">
      <c r="B255" s="177"/>
      <c r="D255" s="171" t="s">
        <v>200</v>
      </c>
      <c r="E255" s="178" t="s">
        <v>1</v>
      </c>
      <c r="F255" s="179" t="s">
        <v>4257</v>
      </c>
      <c r="H255" s="180">
        <v>114.649</v>
      </c>
      <c r="I255" s="181"/>
      <c r="L255" s="177"/>
      <c r="M255" s="182"/>
      <c r="T255" s="183"/>
      <c r="AT255" s="178" t="s">
        <v>200</v>
      </c>
      <c r="AU255" s="178" t="s">
        <v>89</v>
      </c>
      <c r="AV255" s="13" t="s">
        <v>89</v>
      </c>
      <c r="AW255" s="13" t="s">
        <v>31</v>
      </c>
      <c r="AX255" s="13" t="s">
        <v>76</v>
      </c>
      <c r="AY255" s="178" t="s">
        <v>187</v>
      </c>
    </row>
    <row r="256" spans="2:51" s="13" customFormat="1">
      <c r="B256" s="177"/>
      <c r="D256" s="171" t="s">
        <v>200</v>
      </c>
      <c r="E256" s="178" t="s">
        <v>1</v>
      </c>
      <c r="F256" s="179" t="s">
        <v>2188</v>
      </c>
      <c r="H256" s="180">
        <v>-3.6</v>
      </c>
      <c r="I256" s="181"/>
      <c r="L256" s="177"/>
      <c r="M256" s="182"/>
      <c r="T256" s="183"/>
      <c r="AT256" s="178" t="s">
        <v>200</v>
      </c>
      <c r="AU256" s="178" t="s">
        <v>89</v>
      </c>
      <c r="AV256" s="13" t="s">
        <v>89</v>
      </c>
      <c r="AW256" s="13" t="s">
        <v>31</v>
      </c>
      <c r="AX256" s="13" t="s">
        <v>76</v>
      </c>
      <c r="AY256" s="178" t="s">
        <v>187</v>
      </c>
    </row>
    <row r="257" spans="2:51" s="13" customFormat="1">
      <c r="B257" s="177"/>
      <c r="D257" s="171" t="s">
        <v>200</v>
      </c>
      <c r="E257" s="178" t="s">
        <v>1</v>
      </c>
      <c r="F257" s="179" t="s">
        <v>4258</v>
      </c>
      <c r="H257" s="180">
        <v>-12.15</v>
      </c>
      <c r="I257" s="181"/>
      <c r="L257" s="177"/>
      <c r="M257" s="182"/>
      <c r="T257" s="183"/>
      <c r="AT257" s="178" t="s">
        <v>200</v>
      </c>
      <c r="AU257" s="178" t="s">
        <v>89</v>
      </c>
      <c r="AV257" s="13" t="s">
        <v>89</v>
      </c>
      <c r="AW257" s="13" t="s">
        <v>31</v>
      </c>
      <c r="AX257" s="13" t="s">
        <v>76</v>
      </c>
      <c r="AY257" s="178" t="s">
        <v>187</v>
      </c>
    </row>
    <row r="258" spans="2:51" s="13" customFormat="1">
      <c r="B258" s="177"/>
      <c r="D258" s="171" t="s">
        <v>200</v>
      </c>
      <c r="E258" s="178" t="s">
        <v>1</v>
      </c>
      <c r="F258" s="179" t="s">
        <v>4259</v>
      </c>
      <c r="H258" s="180">
        <v>129.476</v>
      </c>
      <c r="I258" s="181"/>
      <c r="L258" s="177"/>
      <c r="M258" s="182"/>
      <c r="T258" s="183"/>
      <c r="AT258" s="178" t="s">
        <v>200</v>
      </c>
      <c r="AU258" s="178" t="s">
        <v>89</v>
      </c>
      <c r="AV258" s="13" t="s">
        <v>89</v>
      </c>
      <c r="AW258" s="13" t="s">
        <v>31</v>
      </c>
      <c r="AX258" s="13" t="s">
        <v>76</v>
      </c>
      <c r="AY258" s="178" t="s">
        <v>187</v>
      </c>
    </row>
    <row r="259" spans="2:51" s="13" customFormat="1">
      <c r="B259" s="177"/>
      <c r="D259" s="171" t="s">
        <v>200</v>
      </c>
      <c r="E259" s="178" t="s">
        <v>1</v>
      </c>
      <c r="F259" s="179" t="s">
        <v>2177</v>
      </c>
      <c r="H259" s="180">
        <v>-1.6</v>
      </c>
      <c r="I259" s="181"/>
      <c r="L259" s="177"/>
      <c r="M259" s="182"/>
      <c r="T259" s="183"/>
      <c r="AT259" s="178" t="s">
        <v>200</v>
      </c>
      <c r="AU259" s="178" t="s">
        <v>89</v>
      </c>
      <c r="AV259" s="13" t="s">
        <v>89</v>
      </c>
      <c r="AW259" s="13" t="s">
        <v>31</v>
      </c>
      <c r="AX259" s="13" t="s">
        <v>76</v>
      </c>
      <c r="AY259" s="178" t="s">
        <v>187</v>
      </c>
    </row>
    <row r="260" spans="2:51" s="13" customFormat="1">
      <c r="B260" s="177"/>
      <c r="D260" s="171" t="s">
        <v>200</v>
      </c>
      <c r="E260" s="178" t="s">
        <v>1</v>
      </c>
      <c r="F260" s="179" t="s">
        <v>4236</v>
      </c>
      <c r="H260" s="180">
        <v>-4.05</v>
      </c>
      <c r="I260" s="181"/>
      <c r="L260" s="177"/>
      <c r="M260" s="182"/>
      <c r="T260" s="183"/>
      <c r="AT260" s="178" t="s">
        <v>200</v>
      </c>
      <c r="AU260" s="178" t="s">
        <v>89</v>
      </c>
      <c r="AV260" s="13" t="s">
        <v>89</v>
      </c>
      <c r="AW260" s="13" t="s">
        <v>31</v>
      </c>
      <c r="AX260" s="13" t="s">
        <v>76</v>
      </c>
      <c r="AY260" s="178" t="s">
        <v>187</v>
      </c>
    </row>
    <row r="261" spans="2:51" s="13" customFormat="1">
      <c r="B261" s="177"/>
      <c r="D261" s="171" t="s">
        <v>200</v>
      </c>
      <c r="E261" s="178" t="s">
        <v>1</v>
      </c>
      <c r="F261" s="179" t="s">
        <v>4260</v>
      </c>
      <c r="H261" s="180">
        <v>80.328999999999994</v>
      </c>
      <c r="I261" s="181"/>
      <c r="L261" s="177"/>
      <c r="M261" s="182"/>
      <c r="T261" s="183"/>
      <c r="AT261" s="178" t="s">
        <v>200</v>
      </c>
      <c r="AU261" s="178" t="s">
        <v>89</v>
      </c>
      <c r="AV261" s="13" t="s">
        <v>89</v>
      </c>
      <c r="AW261" s="13" t="s">
        <v>31</v>
      </c>
      <c r="AX261" s="13" t="s">
        <v>76</v>
      </c>
      <c r="AY261" s="178" t="s">
        <v>187</v>
      </c>
    </row>
    <row r="262" spans="2:51" s="13" customFormat="1">
      <c r="B262" s="177"/>
      <c r="D262" s="171" t="s">
        <v>200</v>
      </c>
      <c r="E262" s="178" t="s">
        <v>1</v>
      </c>
      <c r="F262" s="179" t="s">
        <v>2179</v>
      </c>
      <c r="H262" s="180">
        <v>-1.8</v>
      </c>
      <c r="I262" s="181"/>
      <c r="L262" s="177"/>
      <c r="M262" s="182"/>
      <c r="T262" s="183"/>
      <c r="AT262" s="178" t="s">
        <v>200</v>
      </c>
      <c r="AU262" s="178" t="s">
        <v>89</v>
      </c>
      <c r="AV262" s="13" t="s">
        <v>89</v>
      </c>
      <c r="AW262" s="13" t="s">
        <v>31</v>
      </c>
      <c r="AX262" s="13" t="s">
        <v>76</v>
      </c>
      <c r="AY262" s="178" t="s">
        <v>187</v>
      </c>
    </row>
    <row r="263" spans="2:51" s="13" customFormat="1">
      <c r="B263" s="177"/>
      <c r="D263" s="171" t="s">
        <v>200</v>
      </c>
      <c r="E263" s="178" t="s">
        <v>1</v>
      </c>
      <c r="F263" s="179" t="s">
        <v>4248</v>
      </c>
      <c r="H263" s="180">
        <v>-8.1</v>
      </c>
      <c r="I263" s="181"/>
      <c r="L263" s="177"/>
      <c r="M263" s="182"/>
      <c r="T263" s="183"/>
      <c r="AT263" s="178" t="s">
        <v>200</v>
      </c>
      <c r="AU263" s="178" t="s">
        <v>89</v>
      </c>
      <c r="AV263" s="13" t="s">
        <v>89</v>
      </c>
      <c r="AW263" s="13" t="s">
        <v>31</v>
      </c>
      <c r="AX263" s="13" t="s">
        <v>76</v>
      </c>
      <c r="AY263" s="178" t="s">
        <v>187</v>
      </c>
    </row>
    <row r="264" spans="2:51" s="13" customFormat="1">
      <c r="B264" s="177"/>
      <c r="D264" s="171" t="s">
        <v>200</v>
      </c>
      <c r="E264" s="178" t="s">
        <v>1</v>
      </c>
      <c r="F264" s="179" t="s">
        <v>4261</v>
      </c>
      <c r="H264" s="180">
        <v>80.093000000000004</v>
      </c>
      <c r="I264" s="181"/>
      <c r="L264" s="177"/>
      <c r="M264" s="182"/>
      <c r="T264" s="183"/>
      <c r="AT264" s="178" t="s">
        <v>200</v>
      </c>
      <c r="AU264" s="178" t="s">
        <v>89</v>
      </c>
      <c r="AV264" s="13" t="s">
        <v>89</v>
      </c>
      <c r="AW264" s="13" t="s">
        <v>31</v>
      </c>
      <c r="AX264" s="13" t="s">
        <v>76</v>
      </c>
      <c r="AY264" s="178" t="s">
        <v>187</v>
      </c>
    </row>
    <row r="265" spans="2:51" s="13" customFormat="1">
      <c r="B265" s="177"/>
      <c r="D265" s="171" t="s">
        <v>200</v>
      </c>
      <c r="E265" s="178" t="s">
        <v>1</v>
      </c>
      <c r="F265" s="179" t="s">
        <v>2186</v>
      </c>
      <c r="H265" s="180">
        <v>-2.9</v>
      </c>
      <c r="I265" s="181"/>
      <c r="L265" s="177"/>
      <c r="M265" s="182"/>
      <c r="T265" s="183"/>
      <c r="AT265" s="178" t="s">
        <v>200</v>
      </c>
      <c r="AU265" s="178" t="s">
        <v>89</v>
      </c>
      <c r="AV265" s="13" t="s">
        <v>89</v>
      </c>
      <c r="AW265" s="13" t="s">
        <v>31</v>
      </c>
      <c r="AX265" s="13" t="s">
        <v>76</v>
      </c>
      <c r="AY265" s="178" t="s">
        <v>187</v>
      </c>
    </row>
    <row r="266" spans="2:51" s="13" customFormat="1">
      <c r="B266" s="177"/>
      <c r="D266" s="171" t="s">
        <v>200</v>
      </c>
      <c r="E266" s="178" t="s">
        <v>1</v>
      </c>
      <c r="F266" s="179" t="s">
        <v>4248</v>
      </c>
      <c r="H266" s="180">
        <v>-8.1</v>
      </c>
      <c r="I266" s="181"/>
      <c r="L266" s="177"/>
      <c r="M266" s="182"/>
      <c r="T266" s="183"/>
      <c r="AT266" s="178" t="s">
        <v>200</v>
      </c>
      <c r="AU266" s="178" t="s">
        <v>89</v>
      </c>
      <c r="AV266" s="13" t="s">
        <v>89</v>
      </c>
      <c r="AW266" s="13" t="s">
        <v>31</v>
      </c>
      <c r="AX266" s="13" t="s">
        <v>76</v>
      </c>
      <c r="AY266" s="178" t="s">
        <v>187</v>
      </c>
    </row>
    <row r="267" spans="2:51" s="13" customFormat="1">
      <c r="B267" s="177"/>
      <c r="D267" s="171" t="s">
        <v>200</v>
      </c>
      <c r="E267" s="178" t="s">
        <v>1</v>
      </c>
      <c r="F267" s="179" t="s">
        <v>4262</v>
      </c>
      <c r="H267" s="180">
        <v>223.315</v>
      </c>
      <c r="I267" s="181"/>
      <c r="L267" s="177"/>
      <c r="M267" s="182"/>
      <c r="T267" s="183"/>
      <c r="AT267" s="178" t="s">
        <v>200</v>
      </c>
      <c r="AU267" s="178" t="s">
        <v>89</v>
      </c>
      <c r="AV267" s="13" t="s">
        <v>89</v>
      </c>
      <c r="AW267" s="13" t="s">
        <v>31</v>
      </c>
      <c r="AX267" s="13" t="s">
        <v>76</v>
      </c>
      <c r="AY267" s="178" t="s">
        <v>187</v>
      </c>
    </row>
    <row r="268" spans="2:51" s="13" customFormat="1" ht="22.5">
      <c r="B268" s="177"/>
      <c r="D268" s="171" t="s">
        <v>200</v>
      </c>
      <c r="E268" s="178" t="s">
        <v>1</v>
      </c>
      <c r="F268" s="179" t="s">
        <v>4263</v>
      </c>
      <c r="H268" s="180">
        <v>27.3</v>
      </c>
      <c r="I268" s="181"/>
      <c r="L268" s="177"/>
      <c r="M268" s="182"/>
      <c r="T268" s="183"/>
      <c r="AT268" s="178" t="s">
        <v>200</v>
      </c>
      <c r="AU268" s="178" t="s">
        <v>89</v>
      </c>
      <c r="AV268" s="13" t="s">
        <v>89</v>
      </c>
      <c r="AW268" s="13" t="s">
        <v>31</v>
      </c>
      <c r="AX268" s="13" t="s">
        <v>76</v>
      </c>
      <c r="AY268" s="178" t="s">
        <v>187</v>
      </c>
    </row>
    <row r="269" spans="2:51" s="13" customFormat="1">
      <c r="B269" s="177"/>
      <c r="D269" s="171" t="s">
        <v>200</v>
      </c>
      <c r="E269" s="178" t="s">
        <v>1</v>
      </c>
      <c r="F269" s="179" t="s">
        <v>4264</v>
      </c>
      <c r="H269" s="180">
        <v>4.95</v>
      </c>
      <c r="I269" s="181"/>
      <c r="L269" s="177"/>
      <c r="M269" s="182"/>
      <c r="T269" s="183"/>
      <c r="AT269" s="178" t="s">
        <v>200</v>
      </c>
      <c r="AU269" s="178" t="s">
        <v>89</v>
      </c>
      <c r="AV269" s="13" t="s">
        <v>89</v>
      </c>
      <c r="AW269" s="13" t="s">
        <v>31</v>
      </c>
      <c r="AX269" s="13" t="s">
        <v>76</v>
      </c>
      <c r="AY269" s="178" t="s">
        <v>187</v>
      </c>
    </row>
    <row r="270" spans="2:51" s="15" customFormat="1">
      <c r="B270" s="191"/>
      <c r="D270" s="171" t="s">
        <v>200</v>
      </c>
      <c r="E270" s="192" t="s">
        <v>4072</v>
      </c>
      <c r="F270" s="193" t="s">
        <v>4265</v>
      </c>
      <c r="H270" s="194">
        <v>2068.6219999999998</v>
      </c>
      <c r="I270" s="195"/>
      <c r="L270" s="191"/>
      <c r="M270" s="196"/>
      <c r="T270" s="197"/>
      <c r="AT270" s="192" t="s">
        <v>200</v>
      </c>
      <c r="AU270" s="192" t="s">
        <v>89</v>
      </c>
      <c r="AV270" s="15" t="s">
        <v>207</v>
      </c>
      <c r="AW270" s="15" t="s">
        <v>31</v>
      </c>
      <c r="AX270" s="15" t="s">
        <v>76</v>
      </c>
      <c r="AY270" s="192" t="s">
        <v>187</v>
      </c>
    </row>
    <row r="271" spans="2:51" s="12" customFormat="1">
      <c r="B271" s="170"/>
      <c r="D271" s="171" t="s">
        <v>200</v>
      </c>
      <c r="E271" s="172" t="s">
        <v>1</v>
      </c>
      <c r="F271" s="173" t="s">
        <v>4266</v>
      </c>
      <c r="H271" s="172" t="s">
        <v>1</v>
      </c>
      <c r="I271" s="174"/>
      <c r="L271" s="170"/>
      <c r="M271" s="175"/>
      <c r="T271" s="176"/>
      <c r="AT271" s="172" t="s">
        <v>200</v>
      </c>
      <c r="AU271" s="172" t="s">
        <v>89</v>
      </c>
      <c r="AV271" s="12" t="s">
        <v>83</v>
      </c>
      <c r="AW271" s="12" t="s">
        <v>31</v>
      </c>
      <c r="AX271" s="12" t="s">
        <v>76</v>
      </c>
      <c r="AY271" s="172" t="s">
        <v>187</v>
      </c>
    </row>
    <row r="272" spans="2:51" s="13" customFormat="1">
      <c r="B272" s="177"/>
      <c r="D272" s="171" t="s">
        <v>200</v>
      </c>
      <c r="E272" s="178" t="s">
        <v>1</v>
      </c>
      <c r="F272" s="179" t="s">
        <v>4267</v>
      </c>
      <c r="H272" s="180">
        <v>103.545</v>
      </c>
      <c r="I272" s="181"/>
      <c r="L272" s="177"/>
      <c r="M272" s="182"/>
      <c r="T272" s="183"/>
      <c r="AT272" s="178" t="s">
        <v>200</v>
      </c>
      <c r="AU272" s="178" t="s">
        <v>89</v>
      </c>
      <c r="AV272" s="13" t="s">
        <v>89</v>
      </c>
      <c r="AW272" s="13" t="s">
        <v>31</v>
      </c>
      <c r="AX272" s="13" t="s">
        <v>76</v>
      </c>
      <c r="AY272" s="178" t="s">
        <v>187</v>
      </c>
    </row>
    <row r="273" spans="2:51" s="13" customFormat="1">
      <c r="B273" s="177"/>
      <c r="D273" s="171" t="s">
        <v>200</v>
      </c>
      <c r="E273" s="178" t="s">
        <v>1</v>
      </c>
      <c r="F273" s="179" t="s">
        <v>4268</v>
      </c>
      <c r="H273" s="180">
        <v>-6.0750000000000002</v>
      </c>
      <c r="I273" s="181"/>
      <c r="L273" s="177"/>
      <c r="M273" s="182"/>
      <c r="T273" s="183"/>
      <c r="AT273" s="178" t="s">
        <v>200</v>
      </c>
      <c r="AU273" s="178" t="s">
        <v>89</v>
      </c>
      <c r="AV273" s="13" t="s">
        <v>89</v>
      </c>
      <c r="AW273" s="13" t="s">
        <v>31</v>
      </c>
      <c r="AX273" s="13" t="s">
        <v>76</v>
      </c>
      <c r="AY273" s="178" t="s">
        <v>187</v>
      </c>
    </row>
    <row r="274" spans="2:51" s="13" customFormat="1">
      <c r="B274" s="177"/>
      <c r="D274" s="171" t="s">
        <v>200</v>
      </c>
      <c r="E274" s="178" t="s">
        <v>1</v>
      </c>
      <c r="F274" s="179" t="s">
        <v>2206</v>
      </c>
      <c r="H274" s="180">
        <v>-4.95</v>
      </c>
      <c r="I274" s="181"/>
      <c r="L274" s="177"/>
      <c r="M274" s="182"/>
      <c r="T274" s="183"/>
      <c r="AT274" s="178" t="s">
        <v>200</v>
      </c>
      <c r="AU274" s="178" t="s">
        <v>89</v>
      </c>
      <c r="AV274" s="13" t="s">
        <v>89</v>
      </c>
      <c r="AW274" s="13" t="s">
        <v>31</v>
      </c>
      <c r="AX274" s="13" t="s">
        <v>76</v>
      </c>
      <c r="AY274" s="178" t="s">
        <v>187</v>
      </c>
    </row>
    <row r="275" spans="2:51" s="13" customFormat="1">
      <c r="B275" s="177"/>
      <c r="D275" s="171" t="s">
        <v>200</v>
      </c>
      <c r="E275" s="178" t="s">
        <v>1</v>
      </c>
      <c r="F275" s="179" t="s">
        <v>4269</v>
      </c>
      <c r="H275" s="180">
        <v>108.855</v>
      </c>
      <c r="I275" s="181"/>
      <c r="L275" s="177"/>
      <c r="M275" s="182"/>
      <c r="T275" s="183"/>
      <c r="AT275" s="178" t="s">
        <v>200</v>
      </c>
      <c r="AU275" s="178" t="s">
        <v>89</v>
      </c>
      <c r="AV275" s="13" t="s">
        <v>89</v>
      </c>
      <c r="AW275" s="13" t="s">
        <v>31</v>
      </c>
      <c r="AX275" s="13" t="s">
        <v>76</v>
      </c>
      <c r="AY275" s="178" t="s">
        <v>187</v>
      </c>
    </row>
    <row r="276" spans="2:51" s="13" customFormat="1">
      <c r="B276" s="177"/>
      <c r="D276" s="171" t="s">
        <v>200</v>
      </c>
      <c r="E276" s="178" t="s">
        <v>1</v>
      </c>
      <c r="F276" s="179" t="s">
        <v>2185</v>
      </c>
      <c r="H276" s="180">
        <v>-3.24</v>
      </c>
      <c r="I276" s="181"/>
      <c r="L276" s="177"/>
      <c r="M276" s="182"/>
      <c r="T276" s="183"/>
      <c r="AT276" s="178" t="s">
        <v>200</v>
      </c>
      <c r="AU276" s="178" t="s">
        <v>89</v>
      </c>
      <c r="AV276" s="13" t="s">
        <v>89</v>
      </c>
      <c r="AW276" s="13" t="s">
        <v>31</v>
      </c>
      <c r="AX276" s="13" t="s">
        <v>76</v>
      </c>
      <c r="AY276" s="178" t="s">
        <v>187</v>
      </c>
    </row>
    <row r="277" spans="2:51" s="13" customFormat="1">
      <c r="B277" s="177"/>
      <c r="D277" s="171" t="s">
        <v>200</v>
      </c>
      <c r="E277" s="178" t="s">
        <v>1</v>
      </c>
      <c r="F277" s="179" t="s">
        <v>2244</v>
      </c>
      <c r="H277" s="180">
        <v>-7.2</v>
      </c>
      <c r="I277" s="181"/>
      <c r="L277" s="177"/>
      <c r="M277" s="182"/>
      <c r="T277" s="183"/>
      <c r="AT277" s="178" t="s">
        <v>200</v>
      </c>
      <c r="AU277" s="178" t="s">
        <v>89</v>
      </c>
      <c r="AV277" s="13" t="s">
        <v>89</v>
      </c>
      <c r="AW277" s="13" t="s">
        <v>31</v>
      </c>
      <c r="AX277" s="13" t="s">
        <v>76</v>
      </c>
      <c r="AY277" s="178" t="s">
        <v>187</v>
      </c>
    </row>
    <row r="278" spans="2:51" s="13" customFormat="1">
      <c r="B278" s="177"/>
      <c r="D278" s="171" t="s">
        <v>200</v>
      </c>
      <c r="E278" s="178" t="s">
        <v>1</v>
      </c>
      <c r="F278" s="179" t="s">
        <v>4270</v>
      </c>
      <c r="H278" s="180">
        <v>83.043000000000006</v>
      </c>
      <c r="I278" s="181"/>
      <c r="L278" s="177"/>
      <c r="M278" s="182"/>
      <c r="T278" s="183"/>
      <c r="AT278" s="178" t="s">
        <v>200</v>
      </c>
      <c r="AU278" s="178" t="s">
        <v>89</v>
      </c>
      <c r="AV278" s="13" t="s">
        <v>89</v>
      </c>
      <c r="AW278" s="13" t="s">
        <v>31</v>
      </c>
      <c r="AX278" s="13" t="s">
        <v>76</v>
      </c>
      <c r="AY278" s="178" t="s">
        <v>187</v>
      </c>
    </row>
    <row r="279" spans="2:51" s="13" customFormat="1">
      <c r="B279" s="177"/>
      <c r="D279" s="171" t="s">
        <v>200</v>
      </c>
      <c r="E279" s="178" t="s">
        <v>1</v>
      </c>
      <c r="F279" s="179" t="s">
        <v>4271</v>
      </c>
      <c r="H279" s="180">
        <v>-9.09</v>
      </c>
      <c r="I279" s="181"/>
      <c r="L279" s="177"/>
      <c r="M279" s="182"/>
      <c r="T279" s="183"/>
      <c r="AT279" s="178" t="s">
        <v>200</v>
      </c>
      <c r="AU279" s="178" t="s">
        <v>89</v>
      </c>
      <c r="AV279" s="13" t="s">
        <v>89</v>
      </c>
      <c r="AW279" s="13" t="s">
        <v>31</v>
      </c>
      <c r="AX279" s="13" t="s">
        <v>76</v>
      </c>
      <c r="AY279" s="178" t="s">
        <v>187</v>
      </c>
    </row>
    <row r="280" spans="2:51" s="13" customFormat="1">
      <c r="B280" s="177"/>
      <c r="D280" s="171" t="s">
        <v>200</v>
      </c>
      <c r="E280" s="178" t="s">
        <v>1</v>
      </c>
      <c r="F280" s="179" t="s">
        <v>2179</v>
      </c>
      <c r="H280" s="180">
        <v>-1.8</v>
      </c>
      <c r="I280" s="181"/>
      <c r="L280" s="177"/>
      <c r="M280" s="182"/>
      <c r="T280" s="183"/>
      <c r="AT280" s="178" t="s">
        <v>200</v>
      </c>
      <c r="AU280" s="178" t="s">
        <v>89</v>
      </c>
      <c r="AV280" s="13" t="s">
        <v>89</v>
      </c>
      <c r="AW280" s="13" t="s">
        <v>31</v>
      </c>
      <c r="AX280" s="13" t="s">
        <v>76</v>
      </c>
      <c r="AY280" s="178" t="s">
        <v>187</v>
      </c>
    </row>
    <row r="281" spans="2:51" s="13" customFormat="1">
      <c r="B281" s="177"/>
      <c r="D281" s="171" t="s">
        <v>200</v>
      </c>
      <c r="E281" s="178" t="s">
        <v>1</v>
      </c>
      <c r="F281" s="179" t="s">
        <v>4272</v>
      </c>
      <c r="H281" s="180">
        <v>101.333</v>
      </c>
      <c r="I281" s="181"/>
      <c r="L281" s="177"/>
      <c r="M281" s="182"/>
      <c r="T281" s="183"/>
      <c r="AT281" s="178" t="s">
        <v>200</v>
      </c>
      <c r="AU281" s="178" t="s">
        <v>89</v>
      </c>
      <c r="AV281" s="13" t="s">
        <v>89</v>
      </c>
      <c r="AW281" s="13" t="s">
        <v>31</v>
      </c>
      <c r="AX281" s="13" t="s">
        <v>76</v>
      </c>
      <c r="AY281" s="178" t="s">
        <v>187</v>
      </c>
    </row>
    <row r="282" spans="2:51" s="13" customFormat="1">
      <c r="B282" s="177"/>
      <c r="D282" s="171" t="s">
        <v>200</v>
      </c>
      <c r="E282" s="178" t="s">
        <v>1</v>
      </c>
      <c r="F282" s="179" t="s">
        <v>4273</v>
      </c>
      <c r="H282" s="180">
        <v>-12.244999999999999</v>
      </c>
      <c r="I282" s="181"/>
      <c r="L282" s="177"/>
      <c r="M282" s="182"/>
      <c r="T282" s="183"/>
      <c r="AT282" s="178" t="s">
        <v>200</v>
      </c>
      <c r="AU282" s="178" t="s">
        <v>89</v>
      </c>
      <c r="AV282" s="13" t="s">
        <v>89</v>
      </c>
      <c r="AW282" s="13" t="s">
        <v>31</v>
      </c>
      <c r="AX282" s="13" t="s">
        <v>76</v>
      </c>
      <c r="AY282" s="178" t="s">
        <v>187</v>
      </c>
    </row>
    <row r="283" spans="2:51" s="13" customFormat="1">
      <c r="B283" s="177"/>
      <c r="D283" s="171" t="s">
        <v>200</v>
      </c>
      <c r="E283" s="178" t="s">
        <v>1</v>
      </c>
      <c r="F283" s="179" t="s">
        <v>2177</v>
      </c>
      <c r="H283" s="180">
        <v>-1.6</v>
      </c>
      <c r="I283" s="181"/>
      <c r="L283" s="177"/>
      <c r="M283" s="182"/>
      <c r="T283" s="183"/>
      <c r="AT283" s="178" t="s">
        <v>200</v>
      </c>
      <c r="AU283" s="178" t="s">
        <v>89</v>
      </c>
      <c r="AV283" s="13" t="s">
        <v>89</v>
      </c>
      <c r="AW283" s="13" t="s">
        <v>31</v>
      </c>
      <c r="AX283" s="13" t="s">
        <v>76</v>
      </c>
      <c r="AY283" s="178" t="s">
        <v>187</v>
      </c>
    </row>
    <row r="284" spans="2:51" s="13" customFormat="1">
      <c r="B284" s="177"/>
      <c r="D284" s="171" t="s">
        <v>200</v>
      </c>
      <c r="E284" s="178" t="s">
        <v>1</v>
      </c>
      <c r="F284" s="179" t="s">
        <v>4274</v>
      </c>
      <c r="H284" s="180">
        <v>83.043000000000006</v>
      </c>
      <c r="I284" s="181"/>
      <c r="L284" s="177"/>
      <c r="M284" s="182"/>
      <c r="T284" s="183"/>
      <c r="AT284" s="178" t="s">
        <v>200</v>
      </c>
      <c r="AU284" s="178" t="s">
        <v>89</v>
      </c>
      <c r="AV284" s="13" t="s">
        <v>89</v>
      </c>
      <c r="AW284" s="13" t="s">
        <v>31</v>
      </c>
      <c r="AX284" s="13" t="s">
        <v>76</v>
      </c>
      <c r="AY284" s="178" t="s">
        <v>187</v>
      </c>
    </row>
    <row r="285" spans="2:51" s="13" customFormat="1">
      <c r="B285" s="177"/>
      <c r="D285" s="171" t="s">
        <v>200</v>
      </c>
      <c r="E285" s="178" t="s">
        <v>1</v>
      </c>
      <c r="F285" s="179" t="s">
        <v>4271</v>
      </c>
      <c r="H285" s="180">
        <v>-9.09</v>
      </c>
      <c r="I285" s="181"/>
      <c r="L285" s="177"/>
      <c r="M285" s="182"/>
      <c r="T285" s="183"/>
      <c r="AT285" s="178" t="s">
        <v>200</v>
      </c>
      <c r="AU285" s="178" t="s">
        <v>89</v>
      </c>
      <c r="AV285" s="13" t="s">
        <v>89</v>
      </c>
      <c r="AW285" s="13" t="s">
        <v>31</v>
      </c>
      <c r="AX285" s="13" t="s">
        <v>76</v>
      </c>
      <c r="AY285" s="178" t="s">
        <v>187</v>
      </c>
    </row>
    <row r="286" spans="2:51" s="13" customFormat="1">
      <c r="B286" s="177"/>
      <c r="D286" s="171" t="s">
        <v>200</v>
      </c>
      <c r="E286" s="178" t="s">
        <v>1</v>
      </c>
      <c r="F286" s="179" t="s">
        <v>4275</v>
      </c>
      <c r="H286" s="180">
        <v>101.333</v>
      </c>
      <c r="I286" s="181"/>
      <c r="L286" s="177"/>
      <c r="M286" s="182"/>
      <c r="T286" s="183"/>
      <c r="AT286" s="178" t="s">
        <v>200</v>
      </c>
      <c r="AU286" s="178" t="s">
        <v>89</v>
      </c>
      <c r="AV286" s="13" t="s">
        <v>89</v>
      </c>
      <c r="AW286" s="13" t="s">
        <v>31</v>
      </c>
      <c r="AX286" s="13" t="s">
        <v>76</v>
      </c>
      <c r="AY286" s="178" t="s">
        <v>187</v>
      </c>
    </row>
    <row r="287" spans="2:51" s="13" customFormat="1">
      <c r="B287" s="177"/>
      <c r="D287" s="171" t="s">
        <v>200</v>
      </c>
      <c r="E287" s="178" t="s">
        <v>1</v>
      </c>
      <c r="F287" s="179" t="s">
        <v>2179</v>
      </c>
      <c r="H287" s="180">
        <v>-1.8</v>
      </c>
      <c r="I287" s="181"/>
      <c r="L287" s="177"/>
      <c r="M287" s="182"/>
      <c r="T287" s="183"/>
      <c r="AT287" s="178" t="s">
        <v>200</v>
      </c>
      <c r="AU287" s="178" t="s">
        <v>89</v>
      </c>
      <c r="AV287" s="13" t="s">
        <v>89</v>
      </c>
      <c r="AW287" s="13" t="s">
        <v>31</v>
      </c>
      <c r="AX287" s="13" t="s">
        <v>76</v>
      </c>
      <c r="AY287" s="178" t="s">
        <v>187</v>
      </c>
    </row>
    <row r="288" spans="2:51" s="13" customFormat="1">
      <c r="B288" s="177"/>
      <c r="D288" s="171" t="s">
        <v>200</v>
      </c>
      <c r="E288" s="178" t="s">
        <v>1</v>
      </c>
      <c r="F288" s="179" t="s">
        <v>4276</v>
      </c>
      <c r="H288" s="180">
        <v>-13.95</v>
      </c>
      <c r="I288" s="181"/>
      <c r="L288" s="177"/>
      <c r="M288" s="182"/>
      <c r="T288" s="183"/>
      <c r="AT288" s="178" t="s">
        <v>200</v>
      </c>
      <c r="AU288" s="178" t="s">
        <v>89</v>
      </c>
      <c r="AV288" s="13" t="s">
        <v>89</v>
      </c>
      <c r="AW288" s="13" t="s">
        <v>31</v>
      </c>
      <c r="AX288" s="13" t="s">
        <v>76</v>
      </c>
      <c r="AY288" s="178" t="s">
        <v>187</v>
      </c>
    </row>
    <row r="289" spans="2:51" s="13" customFormat="1">
      <c r="B289" s="177"/>
      <c r="D289" s="171" t="s">
        <v>200</v>
      </c>
      <c r="E289" s="178" t="s">
        <v>1</v>
      </c>
      <c r="F289" s="179" t="s">
        <v>4277</v>
      </c>
      <c r="H289" s="180">
        <v>17.995000000000001</v>
      </c>
      <c r="I289" s="181"/>
      <c r="L289" s="177"/>
      <c r="M289" s="182"/>
      <c r="T289" s="183"/>
      <c r="AT289" s="178" t="s">
        <v>200</v>
      </c>
      <c r="AU289" s="178" t="s">
        <v>89</v>
      </c>
      <c r="AV289" s="13" t="s">
        <v>89</v>
      </c>
      <c r="AW289" s="13" t="s">
        <v>31</v>
      </c>
      <c r="AX289" s="13" t="s">
        <v>76</v>
      </c>
      <c r="AY289" s="178" t="s">
        <v>187</v>
      </c>
    </row>
    <row r="290" spans="2:51" s="13" customFormat="1">
      <c r="B290" s="177"/>
      <c r="D290" s="171" t="s">
        <v>200</v>
      </c>
      <c r="E290" s="178" t="s">
        <v>1</v>
      </c>
      <c r="F290" s="179" t="s">
        <v>2177</v>
      </c>
      <c r="H290" s="180">
        <v>-1.6</v>
      </c>
      <c r="I290" s="181"/>
      <c r="L290" s="177"/>
      <c r="M290" s="182"/>
      <c r="T290" s="183"/>
      <c r="AT290" s="178" t="s">
        <v>200</v>
      </c>
      <c r="AU290" s="178" t="s">
        <v>89</v>
      </c>
      <c r="AV290" s="13" t="s">
        <v>89</v>
      </c>
      <c r="AW290" s="13" t="s">
        <v>31</v>
      </c>
      <c r="AX290" s="13" t="s">
        <v>76</v>
      </c>
      <c r="AY290" s="178" t="s">
        <v>187</v>
      </c>
    </row>
    <row r="291" spans="2:51" s="13" customFormat="1">
      <c r="B291" s="177"/>
      <c r="D291" s="171" t="s">
        <v>200</v>
      </c>
      <c r="E291" s="178" t="s">
        <v>1</v>
      </c>
      <c r="F291" s="179" t="s">
        <v>4278</v>
      </c>
      <c r="H291" s="180">
        <v>24.853999999999999</v>
      </c>
      <c r="I291" s="181"/>
      <c r="L291" s="177"/>
      <c r="M291" s="182"/>
      <c r="T291" s="183"/>
      <c r="AT291" s="178" t="s">
        <v>200</v>
      </c>
      <c r="AU291" s="178" t="s">
        <v>89</v>
      </c>
      <c r="AV291" s="13" t="s">
        <v>89</v>
      </c>
      <c r="AW291" s="13" t="s">
        <v>31</v>
      </c>
      <c r="AX291" s="13" t="s">
        <v>76</v>
      </c>
      <c r="AY291" s="178" t="s">
        <v>187</v>
      </c>
    </row>
    <row r="292" spans="2:51" s="13" customFormat="1">
      <c r="B292" s="177"/>
      <c r="D292" s="171" t="s">
        <v>200</v>
      </c>
      <c r="E292" s="178" t="s">
        <v>1</v>
      </c>
      <c r="F292" s="179" t="s">
        <v>4236</v>
      </c>
      <c r="H292" s="180">
        <v>-4.05</v>
      </c>
      <c r="I292" s="181"/>
      <c r="L292" s="177"/>
      <c r="M292" s="182"/>
      <c r="T292" s="183"/>
      <c r="AT292" s="178" t="s">
        <v>200</v>
      </c>
      <c r="AU292" s="178" t="s">
        <v>89</v>
      </c>
      <c r="AV292" s="13" t="s">
        <v>89</v>
      </c>
      <c r="AW292" s="13" t="s">
        <v>31</v>
      </c>
      <c r="AX292" s="13" t="s">
        <v>76</v>
      </c>
      <c r="AY292" s="178" t="s">
        <v>187</v>
      </c>
    </row>
    <row r="293" spans="2:51" s="13" customFormat="1">
      <c r="B293" s="177"/>
      <c r="D293" s="171" t="s">
        <v>200</v>
      </c>
      <c r="E293" s="178" t="s">
        <v>1</v>
      </c>
      <c r="F293" s="179" t="s">
        <v>4279</v>
      </c>
      <c r="H293" s="180">
        <v>24.484999999999999</v>
      </c>
      <c r="I293" s="181"/>
      <c r="L293" s="177"/>
      <c r="M293" s="182"/>
      <c r="T293" s="183"/>
      <c r="AT293" s="178" t="s">
        <v>200</v>
      </c>
      <c r="AU293" s="178" t="s">
        <v>89</v>
      </c>
      <c r="AV293" s="13" t="s">
        <v>89</v>
      </c>
      <c r="AW293" s="13" t="s">
        <v>31</v>
      </c>
      <c r="AX293" s="13" t="s">
        <v>76</v>
      </c>
      <c r="AY293" s="178" t="s">
        <v>187</v>
      </c>
    </row>
    <row r="294" spans="2:51" s="13" customFormat="1">
      <c r="B294" s="177"/>
      <c r="D294" s="171" t="s">
        <v>200</v>
      </c>
      <c r="E294" s="178" t="s">
        <v>1</v>
      </c>
      <c r="F294" s="179" t="s">
        <v>4246</v>
      </c>
      <c r="H294" s="180">
        <v>-4.0049999999999999</v>
      </c>
      <c r="I294" s="181"/>
      <c r="L294" s="177"/>
      <c r="M294" s="182"/>
      <c r="T294" s="183"/>
      <c r="AT294" s="178" t="s">
        <v>200</v>
      </c>
      <c r="AU294" s="178" t="s">
        <v>89</v>
      </c>
      <c r="AV294" s="13" t="s">
        <v>89</v>
      </c>
      <c r="AW294" s="13" t="s">
        <v>31</v>
      </c>
      <c r="AX294" s="13" t="s">
        <v>76</v>
      </c>
      <c r="AY294" s="178" t="s">
        <v>187</v>
      </c>
    </row>
    <row r="295" spans="2:51" s="13" customFormat="1">
      <c r="B295" s="177"/>
      <c r="D295" s="171" t="s">
        <v>200</v>
      </c>
      <c r="E295" s="178" t="s">
        <v>1</v>
      </c>
      <c r="F295" s="179" t="s">
        <v>4280</v>
      </c>
      <c r="H295" s="180">
        <v>18.733000000000001</v>
      </c>
      <c r="I295" s="181"/>
      <c r="L295" s="177"/>
      <c r="M295" s="182"/>
      <c r="T295" s="183"/>
      <c r="AT295" s="178" t="s">
        <v>200</v>
      </c>
      <c r="AU295" s="178" t="s">
        <v>89</v>
      </c>
      <c r="AV295" s="13" t="s">
        <v>89</v>
      </c>
      <c r="AW295" s="13" t="s">
        <v>31</v>
      </c>
      <c r="AX295" s="13" t="s">
        <v>76</v>
      </c>
      <c r="AY295" s="178" t="s">
        <v>187</v>
      </c>
    </row>
    <row r="296" spans="2:51" s="13" customFormat="1">
      <c r="B296" s="177"/>
      <c r="D296" s="171" t="s">
        <v>200</v>
      </c>
      <c r="E296" s="178" t="s">
        <v>1</v>
      </c>
      <c r="F296" s="179" t="s">
        <v>2177</v>
      </c>
      <c r="H296" s="180">
        <v>-1.6</v>
      </c>
      <c r="I296" s="181"/>
      <c r="L296" s="177"/>
      <c r="M296" s="182"/>
      <c r="T296" s="183"/>
      <c r="AT296" s="178" t="s">
        <v>200</v>
      </c>
      <c r="AU296" s="178" t="s">
        <v>89</v>
      </c>
      <c r="AV296" s="13" t="s">
        <v>89</v>
      </c>
      <c r="AW296" s="13" t="s">
        <v>31</v>
      </c>
      <c r="AX296" s="13" t="s">
        <v>76</v>
      </c>
      <c r="AY296" s="178" t="s">
        <v>187</v>
      </c>
    </row>
    <row r="297" spans="2:51" s="13" customFormat="1">
      <c r="B297" s="177"/>
      <c r="D297" s="171" t="s">
        <v>200</v>
      </c>
      <c r="E297" s="178" t="s">
        <v>1</v>
      </c>
      <c r="F297" s="179" t="s">
        <v>4281</v>
      </c>
      <c r="H297" s="180">
        <v>42.185000000000002</v>
      </c>
      <c r="I297" s="181"/>
      <c r="L297" s="177"/>
      <c r="M297" s="182"/>
      <c r="T297" s="183"/>
      <c r="AT297" s="178" t="s">
        <v>200</v>
      </c>
      <c r="AU297" s="178" t="s">
        <v>89</v>
      </c>
      <c r="AV297" s="13" t="s">
        <v>89</v>
      </c>
      <c r="AW297" s="13" t="s">
        <v>31</v>
      </c>
      <c r="AX297" s="13" t="s">
        <v>76</v>
      </c>
      <c r="AY297" s="178" t="s">
        <v>187</v>
      </c>
    </row>
    <row r="298" spans="2:51" s="13" customFormat="1">
      <c r="B298" s="177"/>
      <c r="D298" s="171" t="s">
        <v>200</v>
      </c>
      <c r="E298" s="178" t="s">
        <v>1</v>
      </c>
      <c r="F298" s="179" t="s">
        <v>4246</v>
      </c>
      <c r="H298" s="180">
        <v>-4.0049999999999999</v>
      </c>
      <c r="I298" s="181"/>
      <c r="L298" s="177"/>
      <c r="M298" s="182"/>
      <c r="T298" s="183"/>
      <c r="AT298" s="178" t="s">
        <v>200</v>
      </c>
      <c r="AU298" s="178" t="s">
        <v>89</v>
      </c>
      <c r="AV298" s="13" t="s">
        <v>89</v>
      </c>
      <c r="AW298" s="13" t="s">
        <v>31</v>
      </c>
      <c r="AX298" s="13" t="s">
        <v>76</v>
      </c>
      <c r="AY298" s="178" t="s">
        <v>187</v>
      </c>
    </row>
    <row r="299" spans="2:51" s="13" customFormat="1">
      <c r="B299" s="177"/>
      <c r="D299" s="171" t="s">
        <v>200</v>
      </c>
      <c r="E299" s="178" t="s">
        <v>1</v>
      </c>
      <c r="F299" s="179" t="s">
        <v>4282</v>
      </c>
      <c r="H299" s="180">
        <v>41.963999999999999</v>
      </c>
      <c r="I299" s="181"/>
      <c r="L299" s="177"/>
      <c r="M299" s="182"/>
      <c r="T299" s="183"/>
      <c r="AT299" s="178" t="s">
        <v>200</v>
      </c>
      <c r="AU299" s="178" t="s">
        <v>89</v>
      </c>
      <c r="AV299" s="13" t="s">
        <v>89</v>
      </c>
      <c r="AW299" s="13" t="s">
        <v>31</v>
      </c>
      <c r="AX299" s="13" t="s">
        <v>76</v>
      </c>
      <c r="AY299" s="178" t="s">
        <v>187</v>
      </c>
    </row>
    <row r="300" spans="2:51" s="13" customFormat="1">
      <c r="B300" s="177"/>
      <c r="D300" s="171" t="s">
        <v>200</v>
      </c>
      <c r="E300" s="178" t="s">
        <v>1</v>
      </c>
      <c r="F300" s="179" t="s">
        <v>4246</v>
      </c>
      <c r="H300" s="180">
        <v>-4.0049999999999999</v>
      </c>
      <c r="I300" s="181"/>
      <c r="L300" s="177"/>
      <c r="M300" s="182"/>
      <c r="T300" s="183"/>
      <c r="AT300" s="178" t="s">
        <v>200</v>
      </c>
      <c r="AU300" s="178" t="s">
        <v>89</v>
      </c>
      <c r="AV300" s="13" t="s">
        <v>89</v>
      </c>
      <c r="AW300" s="13" t="s">
        <v>31</v>
      </c>
      <c r="AX300" s="13" t="s">
        <v>76</v>
      </c>
      <c r="AY300" s="178" t="s">
        <v>187</v>
      </c>
    </row>
    <row r="301" spans="2:51" s="13" customFormat="1">
      <c r="B301" s="177"/>
      <c r="D301" s="171" t="s">
        <v>200</v>
      </c>
      <c r="E301" s="178" t="s">
        <v>1</v>
      </c>
      <c r="F301" s="179" t="s">
        <v>4283</v>
      </c>
      <c r="H301" s="180">
        <v>17.920999999999999</v>
      </c>
      <c r="I301" s="181"/>
      <c r="L301" s="177"/>
      <c r="M301" s="182"/>
      <c r="T301" s="183"/>
      <c r="AT301" s="178" t="s">
        <v>200</v>
      </c>
      <c r="AU301" s="178" t="s">
        <v>89</v>
      </c>
      <c r="AV301" s="13" t="s">
        <v>89</v>
      </c>
      <c r="AW301" s="13" t="s">
        <v>31</v>
      </c>
      <c r="AX301" s="13" t="s">
        <v>76</v>
      </c>
      <c r="AY301" s="178" t="s">
        <v>187</v>
      </c>
    </row>
    <row r="302" spans="2:51" s="13" customFormat="1">
      <c r="B302" s="177"/>
      <c r="D302" s="171" t="s">
        <v>200</v>
      </c>
      <c r="E302" s="178" t="s">
        <v>1</v>
      </c>
      <c r="F302" s="179" t="s">
        <v>2177</v>
      </c>
      <c r="H302" s="180">
        <v>-1.6</v>
      </c>
      <c r="I302" s="181"/>
      <c r="L302" s="177"/>
      <c r="M302" s="182"/>
      <c r="T302" s="183"/>
      <c r="AT302" s="178" t="s">
        <v>200</v>
      </c>
      <c r="AU302" s="178" t="s">
        <v>89</v>
      </c>
      <c r="AV302" s="13" t="s">
        <v>89</v>
      </c>
      <c r="AW302" s="13" t="s">
        <v>31</v>
      </c>
      <c r="AX302" s="13" t="s">
        <v>76</v>
      </c>
      <c r="AY302" s="178" t="s">
        <v>187</v>
      </c>
    </row>
    <row r="303" spans="2:51" s="13" customFormat="1">
      <c r="B303" s="177"/>
      <c r="D303" s="171" t="s">
        <v>200</v>
      </c>
      <c r="E303" s="178" t="s">
        <v>1</v>
      </c>
      <c r="F303" s="179" t="s">
        <v>4284</v>
      </c>
      <c r="H303" s="180">
        <v>24.966000000000001</v>
      </c>
      <c r="I303" s="181"/>
      <c r="L303" s="177"/>
      <c r="M303" s="182"/>
      <c r="T303" s="183"/>
      <c r="AT303" s="178" t="s">
        <v>200</v>
      </c>
      <c r="AU303" s="178" t="s">
        <v>89</v>
      </c>
      <c r="AV303" s="13" t="s">
        <v>89</v>
      </c>
      <c r="AW303" s="13" t="s">
        <v>31</v>
      </c>
      <c r="AX303" s="13" t="s">
        <v>76</v>
      </c>
      <c r="AY303" s="178" t="s">
        <v>187</v>
      </c>
    </row>
    <row r="304" spans="2:51" s="13" customFormat="1">
      <c r="B304" s="177"/>
      <c r="D304" s="171" t="s">
        <v>200</v>
      </c>
      <c r="E304" s="178" t="s">
        <v>1</v>
      </c>
      <c r="F304" s="179" t="s">
        <v>4246</v>
      </c>
      <c r="H304" s="180">
        <v>-4.0049999999999999</v>
      </c>
      <c r="I304" s="181"/>
      <c r="L304" s="177"/>
      <c r="M304" s="182"/>
      <c r="T304" s="183"/>
      <c r="AT304" s="178" t="s">
        <v>200</v>
      </c>
      <c r="AU304" s="178" t="s">
        <v>89</v>
      </c>
      <c r="AV304" s="13" t="s">
        <v>89</v>
      </c>
      <c r="AW304" s="13" t="s">
        <v>31</v>
      </c>
      <c r="AX304" s="13" t="s">
        <v>76</v>
      </c>
      <c r="AY304" s="178" t="s">
        <v>187</v>
      </c>
    </row>
    <row r="305" spans="2:51" s="13" customFormat="1">
      <c r="B305" s="177"/>
      <c r="D305" s="171" t="s">
        <v>200</v>
      </c>
      <c r="E305" s="178" t="s">
        <v>1</v>
      </c>
      <c r="F305" s="179" t="s">
        <v>4285</v>
      </c>
      <c r="H305" s="180">
        <v>24.966000000000001</v>
      </c>
      <c r="I305" s="181"/>
      <c r="L305" s="177"/>
      <c r="M305" s="182"/>
      <c r="T305" s="183"/>
      <c r="AT305" s="178" t="s">
        <v>200</v>
      </c>
      <c r="AU305" s="178" t="s">
        <v>89</v>
      </c>
      <c r="AV305" s="13" t="s">
        <v>89</v>
      </c>
      <c r="AW305" s="13" t="s">
        <v>31</v>
      </c>
      <c r="AX305" s="13" t="s">
        <v>76</v>
      </c>
      <c r="AY305" s="178" t="s">
        <v>187</v>
      </c>
    </row>
    <row r="306" spans="2:51" s="13" customFormat="1">
      <c r="B306" s="177"/>
      <c r="D306" s="171" t="s">
        <v>200</v>
      </c>
      <c r="E306" s="178" t="s">
        <v>1</v>
      </c>
      <c r="F306" s="179" t="s">
        <v>4246</v>
      </c>
      <c r="H306" s="180">
        <v>-4.0049999999999999</v>
      </c>
      <c r="I306" s="181"/>
      <c r="L306" s="177"/>
      <c r="M306" s="182"/>
      <c r="T306" s="183"/>
      <c r="AT306" s="178" t="s">
        <v>200</v>
      </c>
      <c r="AU306" s="178" t="s">
        <v>89</v>
      </c>
      <c r="AV306" s="13" t="s">
        <v>89</v>
      </c>
      <c r="AW306" s="13" t="s">
        <v>31</v>
      </c>
      <c r="AX306" s="13" t="s">
        <v>76</v>
      </c>
      <c r="AY306" s="178" t="s">
        <v>187</v>
      </c>
    </row>
    <row r="307" spans="2:51" s="13" customFormat="1">
      <c r="B307" s="177"/>
      <c r="D307" s="171" t="s">
        <v>200</v>
      </c>
      <c r="E307" s="178" t="s">
        <v>1</v>
      </c>
      <c r="F307" s="179" t="s">
        <v>4286</v>
      </c>
      <c r="H307" s="180">
        <v>17.553000000000001</v>
      </c>
      <c r="I307" s="181"/>
      <c r="L307" s="177"/>
      <c r="M307" s="182"/>
      <c r="T307" s="183"/>
      <c r="AT307" s="178" t="s">
        <v>200</v>
      </c>
      <c r="AU307" s="178" t="s">
        <v>89</v>
      </c>
      <c r="AV307" s="13" t="s">
        <v>89</v>
      </c>
      <c r="AW307" s="13" t="s">
        <v>31</v>
      </c>
      <c r="AX307" s="13" t="s">
        <v>76</v>
      </c>
      <c r="AY307" s="178" t="s">
        <v>187</v>
      </c>
    </row>
    <row r="308" spans="2:51" s="13" customFormat="1">
      <c r="B308" s="177"/>
      <c r="D308" s="171" t="s">
        <v>200</v>
      </c>
      <c r="E308" s="178" t="s">
        <v>1</v>
      </c>
      <c r="F308" s="179" t="s">
        <v>2177</v>
      </c>
      <c r="H308" s="180">
        <v>-1.6</v>
      </c>
      <c r="I308" s="181"/>
      <c r="L308" s="177"/>
      <c r="M308" s="182"/>
      <c r="T308" s="183"/>
      <c r="AT308" s="178" t="s">
        <v>200</v>
      </c>
      <c r="AU308" s="178" t="s">
        <v>89</v>
      </c>
      <c r="AV308" s="13" t="s">
        <v>89</v>
      </c>
      <c r="AW308" s="13" t="s">
        <v>31</v>
      </c>
      <c r="AX308" s="13" t="s">
        <v>76</v>
      </c>
      <c r="AY308" s="178" t="s">
        <v>187</v>
      </c>
    </row>
    <row r="309" spans="2:51" s="13" customFormat="1">
      <c r="B309" s="177"/>
      <c r="D309" s="171" t="s">
        <v>200</v>
      </c>
      <c r="E309" s="178" t="s">
        <v>1</v>
      </c>
      <c r="F309" s="179" t="s">
        <v>4287</v>
      </c>
      <c r="H309" s="180">
        <v>24.853999999999999</v>
      </c>
      <c r="I309" s="181"/>
      <c r="L309" s="177"/>
      <c r="M309" s="182"/>
      <c r="T309" s="183"/>
      <c r="AT309" s="178" t="s">
        <v>200</v>
      </c>
      <c r="AU309" s="178" t="s">
        <v>89</v>
      </c>
      <c r="AV309" s="13" t="s">
        <v>89</v>
      </c>
      <c r="AW309" s="13" t="s">
        <v>31</v>
      </c>
      <c r="AX309" s="13" t="s">
        <v>76</v>
      </c>
      <c r="AY309" s="178" t="s">
        <v>187</v>
      </c>
    </row>
    <row r="310" spans="2:51" s="13" customFormat="1">
      <c r="B310" s="177"/>
      <c r="D310" s="171" t="s">
        <v>200</v>
      </c>
      <c r="E310" s="178" t="s">
        <v>1</v>
      </c>
      <c r="F310" s="179" t="s">
        <v>4246</v>
      </c>
      <c r="H310" s="180">
        <v>-4.0049999999999999</v>
      </c>
      <c r="I310" s="181"/>
      <c r="L310" s="177"/>
      <c r="M310" s="182"/>
      <c r="T310" s="183"/>
      <c r="AT310" s="178" t="s">
        <v>200</v>
      </c>
      <c r="AU310" s="178" t="s">
        <v>89</v>
      </c>
      <c r="AV310" s="13" t="s">
        <v>89</v>
      </c>
      <c r="AW310" s="13" t="s">
        <v>31</v>
      </c>
      <c r="AX310" s="13" t="s">
        <v>76</v>
      </c>
      <c r="AY310" s="178" t="s">
        <v>187</v>
      </c>
    </row>
    <row r="311" spans="2:51" s="13" customFormat="1">
      <c r="B311" s="177"/>
      <c r="D311" s="171" t="s">
        <v>200</v>
      </c>
      <c r="E311" s="178" t="s">
        <v>1</v>
      </c>
      <c r="F311" s="179" t="s">
        <v>4288</v>
      </c>
      <c r="H311" s="180">
        <v>24.928000000000001</v>
      </c>
      <c r="I311" s="181"/>
      <c r="L311" s="177"/>
      <c r="M311" s="182"/>
      <c r="T311" s="183"/>
      <c r="AT311" s="178" t="s">
        <v>200</v>
      </c>
      <c r="AU311" s="178" t="s">
        <v>89</v>
      </c>
      <c r="AV311" s="13" t="s">
        <v>89</v>
      </c>
      <c r="AW311" s="13" t="s">
        <v>31</v>
      </c>
      <c r="AX311" s="13" t="s">
        <v>76</v>
      </c>
      <c r="AY311" s="178" t="s">
        <v>187</v>
      </c>
    </row>
    <row r="312" spans="2:51" s="13" customFormat="1">
      <c r="B312" s="177"/>
      <c r="D312" s="171" t="s">
        <v>200</v>
      </c>
      <c r="E312" s="178" t="s">
        <v>1</v>
      </c>
      <c r="F312" s="179" t="s">
        <v>4246</v>
      </c>
      <c r="H312" s="180">
        <v>-4.0049999999999999</v>
      </c>
      <c r="I312" s="181"/>
      <c r="L312" s="177"/>
      <c r="M312" s="182"/>
      <c r="T312" s="183"/>
      <c r="AT312" s="178" t="s">
        <v>200</v>
      </c>
      <c r="AU312" s="178" t="s">
        <v>89</v>
      </c>
      <c r="AV312" s="13" t="s">
        <v>89</v>
      </c>
      <c r="AW312" s="13" t="s">
        <v>31</v>
      </c>
      <c r="AX312" s="13" t="s">
        <v>76</v>
      </c>
      <c r="AY312" s="178" t="s">
        <v>187</v>
      </c>
    </row>
    <row r="313" spans="2:51" s="13" customFormat="1">
      <c r="B313" s="177"/>
      <c r="D313" s="171" t="s">
        <v>200</v>
      </c>
      <c r="E313" s="178" t="s">
        <v>1</v>
      </c>
      <c r="F313" s="179" t="s">
        <v>4289</v>
      </c>
      <c r="H313" s="180">
        <v>17.553000000000001</v>
      </c>
      <c r="I313" s="181"/>
      <c r="L313" s="177"/>
      <c r="M313" s="182"/>
      <c r="T313" s="183"/>
      <c r="AT313" s="178" t="s">
        <v>200</v>
      </c>
      <c r="AU313" s="178" t="s">
        <v>89</v>
      </c>
      <c r="AV313" s="13" t="s">
        <v>89</v>
      </c>
      <c r="AW313" s="13" t="s">
        <v>31</v>
      </c>
      <c r="AX313" s="13" t="s">
        <v>76</v>
      </c>
      <c r="AY313" s="178" t="s">
        <v>187</v>
      </c>
    </row>
    <row r="314" spans="2:51" s="13" customFormat="1">
      <c r="B314" s="177"/>
      <c r="D314" s="171" t="s">
        <v>200</v>
      </c>
      <c r="E314" s="178" t="s">
        <v>1</v>
      </c>
      <c r="F314" s="179" t="s">
        <v>2177</v>
      </c>
      <c r="H314" s="180">
        <v>-1.6</v>
      </c>
      <c r="I314" s="181"/>
      <c r="L314" s="177"/>
      <c r="M314" s="182"/>
      <c r="T314" s="183"/>
      <c r="AT314" s="178" t="s">
        <v>200</v>
      </c>
      <c r="AU314" s="178" t="s">
        <v>89</v>
      </c>
      <c r="AV314" s="13" t="s">
        <v>89</v>
      </c>
      <c r="AW314" s="13" t="s">
        <v>31</v>
      </c>
      <c r="AX314" s="13" t="s">
        <v>76</v>
      </c>
      <c r="AY314" s="178" t="s">
        <v>187</v>
      </c>
    </row>
    <row r="315" spans="2:51" s="13" customFormat="1">
      <c r="B315" s="177"/>
      <c r="D315" s="171" t="s">
        <v>200</v>
      </c>
      <c r="E315" s="178" t="s">
        <v>1</v>
      </c>
      <c r="F315" s="179" t="s">
        <v>4290</v>
      </c>
      <c r="H315" s="180">
        <v>24.338000000000001</v>
      </c>
      <c r="I315" s="181"/>
      <c r="L315" s="177"/>
      <c r="M315" s="182"/>
      <c r="T315" s="183"/>
      <c r="AT315" s="178" t="s">
        <v>200</v>
      </c>
      <c r="AU315" s="178" t="s">
        <v>89</v>
      </c>
      <c r="AV315" s="13" t="s">
        <v>89</v>
      </c>
      <c r="AW315" s="13" t="s">
        <v>31</v>
      </c>
      <c r="AX315" s="13" t="s">
        <v>76</v>
      </c>
      <c r="AY315" s="178" t="s">
        <v>187</v>
      </c>
    </row>
    <row r="316" spans="2:51" s="13" customFormat="1">
      <c r="B316" s="177"/>
      <c r="D316" s="171" t="s">
        <v>200</v>
      </c>
      <c r="E316" s="178" t="s">
        <v>1</v>
      </c>
      <c r="F316" s="179" t="s">
        <v>4246</v>
      </c>
      <c r="H316" s="180">
        <v>-4.0049999999999999</v>
      </c>
      <c r="I316" s="181"/>
      <c r="L316" s="177"/>
      <c r="M316" s="182"/>
      <c r="T316" s="183"/>
      <c r="AT316" s="178" t="s">
        <v>200</v>
      </c>
      <c r="AU316" s="178" t="s">
        <v>89</v>
      </c>
      <c r="AV316" s="13" t="s">
        <v>89</v>
      </c>
      <c r="AW316" s="13" t="s">
        <v>31</v>
      </c>
      <c r="AX316" s="13" t="s">
        <v>76</v>
      </c>
      <c r="AY316" s="178" t="s">
        <v>187</v>
      </c>
    </row>
    <row r="317" spans="2:51" s="13" customFormat="1">
      <c r="B317" s="177"/>
      <c r="D317" s="171" t="s">
        <v>200</v>
      </c>
      <c r="E317" s="178" t="s">
        <v>1</v>
      </c>
      <c r="F317" s="179" t="s">
        <v>4291</v>
      </c>
      <c r="H317" s="180">
        <v>24.338000000000001</v>
      </c>
      <c r="I317" s="181"/>
      <c r="L317" s="177"/>
      <c r="M317" s="182"/>
      <c r="T317" s="183"/>
      <c r="AT317" s="178" t="s">
        <v>200</v>
      </c>
      <c r="AU317" s="178" t="s">
        <v>89</v>
      </c>
      <c r="AV317" s="13" t="s">
        <v>89</v>
      </c>
      <c r="AW317" s="13" t="s">
        <v>31</v>
      </c>
      <c r="AX317" s="13" t="s">
        <v>76</v>
      </c>
      <c r="AY317" s="178" t="s">
        <v>187</v>
      </c>
    </row>
    <row r="318" spans="2:51" s="13" customFormat="1">
      <c r="B318" s="177"/>
      <c r="D318" s="171" t="s">
        <v>200</v>
      </c>
      <c r="E318" s="178" t="s">
        <v>1</v>
      </c>
      <c r="F318" s="179" t="s">
        <v>4246</v>
      </c>
      <c r="H318" s="180">
        <v>-4.0049999999999999</v>
      </c>
      <c r="I318" s="181"/>
      <c r="L318" s="177"/>
      <c r="M318" s="182"/>
      <c r="T318" s="183"/>
      <c r="AT318" s="178" t="s">
        <v>200</v>
      </c>
      <c r="AU318" s="178" t="s">
        <v>89</v>
      </c>
      <c r="AV318" s="13" t="s">
        <v>89</v>
      </c>
      <c r="AW318" s="13" t="s">
        <v>31</v>
      </c>
      <c r="AX318" s="13" t="s">
        <v>76</v>
      </c>
      <c r="AY318" s="178" t="s">
        <v>187</v>
      </c>
    </row>
    <row r="319" spans="2:51" s="13" customFormat="1">
      <c r="B319" s="177"/>
      <c r="D319" s="171" t="s">
        <v>200</v>
      </c>
      <c r="E319" s="178" t="s">
        <v>1</v>
      </c>
      <c r="F319" s="179" t="s">
        <v>4292</v>
      </c>
      <c r="H319" s="180">
        <v>5.0149999999999997</v>
      </c>
      <c r="I319" s="181"/>
      <c r="L319" s="177"/>
      <c r="M319" s="182"/>
      <c r="T319" s="183"/>
      <c r="AT319" s="178" t="s">
        <v>200</v>
      </c>
      <c r="AU319" s="178" t="s">
        <v>89</v>
      </c>
      <c r="AV319" s="13" t="s">
        <v>89</v>
      </c>
      <c r="AW319" s="13" t="s">
        <v>31</v>
      </c>
      <c r="AX319" s="13" t="s">
        <v>76</v>
      </c>
      <c r="AY319" s="178" t="s">
        <v>187</v>
      </c>
    </row>
    <row r="320" spans="2:51" s="13" customFormat="1">
      <c r="B320" s="177"/>
      <c r="D320" s="171" t="s">
        <v>200</v>
      </c>
      <c r="E320" s="178" t="s">
        <v>1</v>
      </c>
      <c r="F320" s="179" t="s">
        <v>4293</v>
      </c>
      <c r="H320" s="180">
        <v>13.364000000000001</v>
      </c>
      <c r="I320" s="181"/>
      <c r="L320" s="177"/>
      <c r="M320" s="182"/>
      <c r="T320" s="183"/>
      <c r="AT320" s="178" t="s">
        <v>200</v>
      </c>
      <c r="AU320" s="178" t="s">
        <v>89</v>
      </c>
      <c r="AV320" s="13" t="s">
        <v>89</v>
      </c>
      <c r="AW320" s="13" t="s">
        <v>31</v>
      </c>
      <c r="AX320" s="13" t="s">
        <v>76</v>
      </c>
      <c r="AY320" s="178" t="s">
        <v>187</v>
      </c>
    </row>
    <row r="321" spans="2:51" s="13" customFormat="1">
      <c r="B321" s="177"/>
      <c r="D321" s="171" t="s">
        <v>200</v>
      </c>
      <c r="E321" s="178" t="s">
        <v>1</v>
      </c>
      <c r="F321" s="179" t="s">
        <v>4294</v>
      </c>
      <c r="H321" s="180">
        <v>156.02600000000001</v>
      </c>
      <c r="I321" s="181"/>
      <c r="L321" s="177"/>
      <c r="M321" s="182"/>
      <c r="T321" s="183"/>
      <c r="AT321" s="178" t="s">
        <v>200</v>
      </c>
      <c r="AU321" s="178" t="s">
        <v>89</v>
      </c>
      <c r="AV321" s="13" t="s">
        <v>89</v>
      </c>
      <c r="AW321" s="13" t="s">
        <v>31</v>
      </c>
      <c r="AX321" s="13" t="s">
        <v>76</v>
      </c>
      <c r="AY321" s="178" t="s">
        <v>187</v>
      </c>
    </row>
    <row r="322" spans="2:51" s="13" customFormat="1">
      <c r="B322" s="177"/>
      <c r="D322" s="171" t="s">
        <v>200</v>
      </c>
      <c r="E322" s="178" t="s">
        <v>1</v>
      </c>
      <c r="F322" s="179" t="s">
        <v>4246</v>
      </c>
      <c r="H322" s="180">
        <v>-4.0049999999999999</v>
      </c>
      <c r="I322" s="181"/>
      <c r="L322" s="177"/>
      <c r="M322" s="182"/>
      <c r="T322" s="183"/>
      <c r="AT322" s="178" t="s">
        <v>200</v>
      </c>
      <c r="AU322" s="178" t="s">
        <v>89</v>
      </c>
      <c r="AV322" s="13" t="s">
        <v>89</v>
      </c>
      <c r="AW322" s="13" t="s">
        <v>31</v>
      </c>
      <c r="AX322" s="13" t="s">
        <v>76</v>
      </c>
      <c r="AY322" s="178" t="s">
        <v>187</v>
      </c>
    </row>
    <row r="323" spans="2:51" s="13" customFormat="1">
      <c r="B323" s="177"/>
      <c r="D323" s="171" t="s">
        <v>200</v>
      </c>
      <c r="E323" s="178" t="s">
        <v>1</v>
      </c>
      <c r="F323" s="179" t="s">
        <v>2177</v>
      </c>
      <c r="H323" s="180">
        <v>-1.6</v>
      </c>
      <c r="I323" s="181"/>
      <c r="L323" s="177"/>
      <c r="M323" s="182"/>
      <c r="T323" s="183"/>
      <c r="AT323" s="178" t="s">
        <v>200</v>
      </c>
      <c r="AU323" s="178" t="s">
        <v>89</v>
      </c>
      <c r="AV323" s="13" t="s">
        <v>89</v>
      </c>
      <c r="AW323" s="13" t="s">
        <v>31</v>
      </c>
      <c r="AX323" s="13" t="s">
        <v>76</v>
      </c>
      <c r="AY323" s="178" t="s">
        <v>187</v>
      </c>
    </row>
    <row r="324" spans="2:51" s="13" customFormat="1">
      <c r="B324" s="177"/>
      <c r="D324" s="171" t="s">
        <v>200</v>
      </c>
      <c r="E324" s="178" t="s">
        <v>1</v>
      </c>
      <c r="F324" s="179" t="s">
        <v>4295</v>
      </c>
      <c r="H324" s="180">
        <v>33.305999999999997</v>
      </c>
      <c r="I324" s="181"/>
      <c r="L324" s="177"/>
      <c r="M324" s="182"/>
      <c r="T324" s="183"/>
      <c r="AT324" s="178" t="s">
        <v>200</v>
      </c>
      <c r="AU324" s="178" t="s">
        <v>89</v>
      </c>
      <c r="AV324" s="13" t="s">
        <v>89</v>
      </c>
      <c r="AW324" s="13" t="s">
        <v>31</v>
      </c>
      <c r="AX324" s="13" t="s">
        <v>76</v>
      </c>
      <c r="AY324" s="178" t="s">
        <v>187</v>
      </c>
    </row>
    <row r="325" spans="2:51" s="13" customFormat="1">
      <c r="B325" s="177"/>
      <c r="D325" s="171" t="s">
        <v>200</v>
      </c>
      <c r="E325" s="178" t="s">
        <v>1</v>
      </c>
      <c r="F325" s="179" t="s">
        <v>4236</v>
      </c>
      <c r="H325" s="180">
        <v>-4.05</v>
      </c>
      <c r="I325" s="181"/>
      <c r="L325" s="177"/>
      <c r="M325" s="182"/>
      <c r="T325" s="183"/>
      <c r="AT325" s="178" t="s">
        <v>200</v>
      </c>
      <c r="AU325" s="178" t="s">
        <v>89</v>
      </c>
      <c r="AV325" s="13" t="s">
        <v>89</v>
      </c>
      <c r="AW325" s="13" t="s">
        <v>31</v>
      </c>
      <c r="AX325" s="13" t="s">
        <v>76</v>
      </c>
      <c r="AY325" s="178" t="s">
        <v>187</v>
      </c>
    </row>
    <row r="326" spans="2:51" s="13" customFormat="1">
      <c r="B326" s="177"/>
      <c r="D326" s="171" t="s">
        <v>200</v>
      </c>
      <c r="E326" s="178" t="s">
        <v>1</v>
      </c>
      <c r="F326" s="179" t="s">
        <v>4296</v>
      </c>
      <c r="H326" s="180">
        <v>5.399</v>
      </c>
      <c r="I326" s="181"/>
      <c r="L326" s="177"/>
      <c r="M326" s="182"/>
      <c r="T326" s="183"/>
      <c r="AT326" s="178" t="s">
        <v>200</v>
      </c>
      <c r="AU326" s="178" t="s">
        <v>89</v>
      </c>
      <c r="AV326" s="13" t="s">
        <v>89</v>
      </c>
      <c r="AW326" s="13" t="s">
        <v>31</v>
      </c>
      <c r="AX326" s="13" t="s">
        <v>76</v>
      </c>
      <c r="AY326" s="178" t="s">
        <v>187</v>
      </c>
    </row>
    <row r="327" spans="2:51" s="13" customFormat="1">
      <c r="B327" s="177"/>
      <c r="D327" s="171" t="s">
        <v>200</v>
      </c>
      <c r="E327" s="178" t="s">
        <v>1</v>
      </c>
      <c r="F327" s="179" t="s">
        <v>4297</v>
      </c>
      <c r="H327" s="180">
        <v>12.833</v>
      </c>
      <c r="I327" s="181"/>
      <c r="L327" s="177"/>
      <c r="M327" s="182"/>
      <c r="T327" s="183"/>
      <c r="AT327" s="178" t="s">
        <v>200</v>
      </c>
      <c r="AU327" s="178" t="s">
        <v>89</v>
      </c>
      <c r="AV327" s="13" t="s">
        <v>89</v>
      </c>
      <c r="AW327" s="13" t="s">
        <v>31</v>
      </c>
      <c r="AX327" s="13" t="s">
        <v>76</v>
      </c>
      <c r="AY327" s="178" t="s">
        <v>187</v>
      </c>
    </row>
    <row r="328" spans="2:51" s="13" customFormat="1">
      <c r="B328" s="177"/>
      <c r="D328" s="171" t="s">
        <v>200</v>
      </c>
      <c r="E328" s="178" t="s">
        <v>1</v>
      </c>
      <c r="F328" s="179" t="s">
        <v>2187</v>
      </c>
      <c r="H328" s="180">
        <v>-1.2</v>
      </c>
      <c r="I328" s="181"/>
      <c r="L328" s="177"/>
      <c r="M328" s="182"/>
      <c r="T328" s="183"/>
      <c r="AT328" s="178" t="s">
        <v>200</v>
      </c>
      <c r="AU328" s="178" t="s">
        <v>89</v>
      </c>
      <c r="AV328" s="13" t="s">
        <v>89</v>
      </c>
      <c r="AW328" s="13" t="s">
        <v>31</v>
      </c>
      <c r="AX328" s="13" t="s">
        <v>76</v>
      </c>
      <c r="AY328" s="178" t="s">
        <v>187</v>
      </c>
    </row>
    <row r="329" spans="2:51" s="13" customFormat="1">
      <c r="B329" s="177"/>
      <c r="D329" s="171" t="s">
        <v>200</v>
      </c>
      <c r="E329" s="178" t="s">
        <v>1</v>
      </c>
      <c r="F329" s="179" t="s">
        <v>4298</v>
      </c>
      <c r="H329" s="180">
        <v>84.075000000000003</v>
      </c>
      <c r="I329" s="181"/>
      <c r="L329" s="177"/>
      <c r="M329" s="182"/>
      <c r="T329" s="183"/>
      <c r="AT329" s="178" t="s">
        <v>200</v>
      </c>
      <c r="AU329" s="178" t="s">
        <v>89</v>
      </c>
      <c r="AV329" s="13" t="s">
        <v>89</v>
      </c>
      <c r="AW329" s="13" t="s">
        <v>31</v>
      </c>
      <c r="AX329" s="13" t="s">
        <v>76</v>
      </c>
      <c r="AY329" s="178" t="s">
        <v>187</v>
      </c>
    </row>
    <row r="330" spans="2:51" s="13" customFormat="1">
      <c r="B330" s="177"/>
      <c r="D330" s="171" t="s">
        <v>200</v>
      </c>
      <c r="E330" s="178" t="s">
        <v>1</v>
      </c>
      <c r="F330" s="179" t="s">
        <v>4299</v>
      </c>
      <c r="H330" s="180">
        <v>-8.01</v>
      </c>
      <c r="I330" s="181"/>
      <c r="L330" s="177"/>
      <c r="M330" s="182"/>
      <c r="T330" s="183"/>
      <c r="AT330" s="178" t="s">
        <v>200</v>
      </c>
      <c r="AU330" s="178" t="s">
        <v>89</v>
      </c>
      <c r="AV330" s="13" t="s">
        <v>89</v>
      </c>
      <c r="AW330" s="13" t="s">
        <v>31</v>
      </c>
      <c r="AX330" s="13" t="s">
        <v>76</v>
      </c>
      <c r="AY330" s="178" t="s">
        <v>187</v>
      </c>
    </row>
    <row r="331" spans="2:51" s="13" customFormat="1">
      <c r="B331" s="177"/>
      <c r="D331" s="171" t="s">
        <v>200</v>
      </c>
      <c r="E331" s="178" t="s">
        <v>1</v>
      </c>
      <c r="F331" s="179" t="s">
        <v>2179</v>
      </c>
      <c r="H331" s="180">
        <v>-1.8</v>
      </c>
      <c r="I331" s="181"/>
      <c r="L331" s="177"/>
      <c r="M331" s="182"/>
      <c r="T331" s="183"/>
      <c r="AT331" s="178" t="s">
        <v>200</v>
      </c>
      <c r="AU331" s="178" t="s">
        <v>89</v>
      </c>
      <c r="AV331" s="13" t="s">
        <v>89</v>
      </c>
      <c r="AW331" s="13" t="s">
        <v>31</v>
      </c>
      <c r="AX331" s="13" t="s">
        <v>76</v>
      </c>
      <c r="AY331" s="178" t="s">
        <v>187</v>
      </c>
    </row>
    <row r="332" spans="2:51" s="13" customFormat="1">
      <c r="B332" s="177"/>
      <c r="D332" s="171" t="s">
        <v>200</v>
      </c>
      <c r="E332" s="178" t="s">
        <v>1</v>
      </c>
      <c r="F332" s="179" t="s">
        <v>4300</v>
      </c>
      <c r="H332" s="180">
        <v>18.733000000000001</v>
      </c>
      <c r="I332" s="181"/>
      <c r="L332" s="177"/>
      <c r="M332" s="182"/>
      <c r="T332" s="183"/>
      <c r="AT332" s="178" t="s">
        <v>200</v>
      </c>
      <c r="AU332" s="178" t="s">
        <v>89</v>
      </c>
      <c r="AV332" s="13" t="s">
        <v>89</v>
      </c>
      <c r="AW332" s="13" t="s">
        <v>31</v>
      </c>
      <c r="AX332" s="13" t="s">
        <v>76</v>
      </c>
      <c r="AY332" s="178" t="s">
        <v>187</v>
      </c>
    </row>
    <row r="333" spans="2:51" s="13" customFormat="1">
      <c r="B333" s="177"/>
      <c r="D333" s="171" t="s">
        <v>200</v>
      </c>
      <c r="E333" s="178" t="s">
        <v>1</v>
      </c>
      <c r="F333" s="179" t="s">
        <v>4301</v>
      </c>
      <c r="H333" s="180">
        <v>54.500999999999998</v>
      </c>
      <c r="I333" s="181"/>
      <c r="L333" s="177"/>
      <c r="M333" s="182"/>
      <c r="T333" s="183"/>
      <c r="AT333" s="178" t="s">
        <v>200</v>
      </c>
      <c r="AU333" s="178" t="s">
        <v>89</v>
      </c>
      <c r="AV333" s="13" t="s">
        <v>89</v>
      </c>
      <c r="AW333" s="13" t="s">
        <v>31</v>
      </c>
      <c r="AX333" s="13" t="s">
        <v>76</v>
      </c>
      <c r="AY333" s="178" t="s">
        <v>187</v>
      </c>
    </row>
    <row r="334" spans="2:51" s="13" customFormat="1">
      <c r="B334" s="177"/>
      <c r="D334" s="171" t="s">
        <v>200</v>
      </c>
      <c r="E334" s="178" t="s">
        <v>1</v>
      </c>
      <c r="F334" s="179" t="s">
        <v>4236</v>
      </c>
      <c r="H334" s="180">
        <v>-4.05</v>
      </c>
      <c r="I334" s="181"/>
      <c r="L334" s="177"/>
      <c r="M334" s="182"/>
      <c r="T334" s="183"/>
      <c r="AT334" s="178" t="s">
        <v>200</v>
      </c>
      <c r="AU334" s="178" t="s">
        <v>89</v>
      </c>
      <c r="AV334" s="13" t="s">
        <v>89</v>
      </c>
      <c r="AW334" s="13" t="s">
        <v>31</v>
      </c>
      <c r="AX334" s="13" t="s">
        <v>76</v>
      </c>
      <c r="AY334" s="178" t="s">
        <v>187</v>
      </c>
    </row>
    <row r="335" spans="2:51" s="13" customFormat="1">
      <c r="B335" s="177"/>
      <c r="D335" s="171" t="s">
        <v>200</v>
      </c>
      <c r="E335" s="178" t="s">
        <v>1</v>
      </c>
      <c r="F335" s="179" t="s">
        <v>4302</v>
      </c>
      <c r="H335" s="180">
        <v>54.722999999999999</v>
      </c>
      <c r="I335" s="181"/>
      <c r="L335" s="177"/>
      <c r="M335" s="182"/>
      <c r="T335" s="183"/>
      <c r="AT335" s="178" t="s">
        <v>200</v>
      </c>
      <c r="AU335" s="178" t="s">
        <v>89</v>
      </c>
      <c r="AV335" s="13" t="s">
        <v>89</v>
      </c>
      <c r="AW335" s="13" t="s">
        <v>31</v>
      </c>
      <c r="AX335" s="13" t="s">
        <v>76</v>
      </c>
      <c r="AY335" s="178" t="s">
        <v>187</v>
      </c>
    </row>
    <row r="336" spans="2:51" s="13" customFormat="1">
      <c r="B336" s="177"/>
      <c r="D336" s="171" t="s">
        <v>200</v>
      </c>
      <c r="E336" s="178" t="s">
        <v>1</v>
      </c>
      <c r="F336" s="179" t="s">
        <v>4236</v>
      </c>
      <c r="H336" s="180">
        <v>-4.05</v>
      </c>
      <c r="I336" s="181"/>
      <c r="L336" s="177"/>
      <c r="M336" s="182"/>
      <c r="T336" s="183"/>
      <c r="AT336" s="178" t="s">
        <v>200</v>
      </c>
      <c r="AU336" s="178" t="s">
        <v>89</v>
      </c>
      <c r="AV336" s="13" t="s">
        <v>89</v>
      </c>
      <c r="AW336" s="13" t="s">
        <v>31</v>
      </c>
      <c r="AX336" s="13" t="s">
        <v>76</v>
      </c>
      <c r="AY336" s="178" t="s">
        <v>187</v>
      </c>
    </row>
    <row r="337" spans="2:51" s="13" customFormat="1">
      <c r="B337" s="177"/>
      <c r="D337" s="171" t="s">
        <v>200</v>
      </c>
      <c r="E337" s="178" t="s">
        <v>1</v>
      </c>
      <c r="F337" s="179" t="s">
        <v>4303</v>
      </c>
      <c r="H337" s="180">
        <v>17.11</v>
      </c>
      <c r="I337" s="181"/>
      <c r="L337" s="177"/>
      <c r="M337" s="182"/>
      <c r="T337" s="183"/>
      <c r="AT337" s="178" t="s">
        <v>200</v>
      </c>
      <c r="AU337" s="178" t="s">
        <v>89</v>
      </c>
      <c r="AV337" s="13" t="s">
        <v>89</v>
      </c>
      <c r="AW337" s="13" t="s">
        <v>31</v>
      </c>
      <c r="AX337" s="13" t="s">
        <v>76</v>
      </c>
      <c r="AY337" s="178" t="s">
        <v>187</v>
      </c>
    </row>
    <row r="338" spans="2:51" s="13" customFormat="1">
      <c r="B338" s="177"/>
      <c r="D338" s="171" t="s">
        <v>200</v>
      </c>
      <c r="E338" s="178" t="s">
        <v>1</v>
      </c>
      <c r="F338" s="179" t="s">
        <v>2177</v>
      </c>
      <c r="H338" s="180">
        <v>-1.6</v>
      </c>
      <c r="I338" s="181"/>
      <c r="L338" s="177"/>
      <c r="M338" s="182"/>
      <c r="T338" s="183"/>
      <c r="AT338" s="178" t="s">
        <v>200</v>
      </c>
      <c r="AU338" s="178" t="s">
        <v>89</v>
      </c>
      <c r="AV338" s="13" t="s">
        <v>89</v>
      </c>
      <c r="AW338" s="13" t="s">
        <v>31</v>
      </c>
      <c r="AX338" s="13" t="s">
        <v>76</v>
      </c>
      <c r="AY338" s="178" t="s">
        <v>187</v>
      </c>
    </row>
    <row r="339" spans="2:51" s="13" customFormat="1">
      <c r="B339" s="177"/>
      <c r="D339" s="171" t="s">
        <v>200</v>
      </c>
      <c r="E339" s="178" t="s">
        <v>1</v>
      </c>
      <c r="F339" s="179" t="s">
        <v>4304</v>
      </c>
      <c r="H339" s="180">
        <v>30.606000000000002</v>
      </c>
      <c r="I339" s="181"/>
      <c r="L339" s="177"/>
      <c r="M339" s="182"/>
      <c r="T339" s="183"/>
      <c r="AT339" s="178" t="s">
        <v>200</v>
      </c>
      <c r="AU339" s="178" t="s">
        <v>89</v>
      </c>
      <c r="AV339" s="13" t="s">
        <v>89</v>
      </c>
      <c r="AW339" s="13" t="s">
        <v>31</v>
      </c>
      <c r="AX339" s="13" t="s">
        <v>76</v>
      </c>
      <c r="AY339" s="178" t="s">
        <v>187</v>
      </c>
    </row>
    <row r="340" spans="2:51" s="13" customFormat="1">
      <c r="B340" s="177"/>
      <c r="D340" s="171" t="s">
        <v>200</v>
      </c>
      <c r="E340" s="178" t="s">
        <v>1</v>
      </c>
      <c r="F340" s="179" t="s">
        <v>4236</v>
      </c>
      <c r="H340" s="180">
        <v>-4.05</v>
      </c>
      <c r="I340" s="181"/>
      <c r="L340" s="177"/>
      <c r="M340" s="182"/>
      <c r="T340" s="183"/>
      <c r="AT340" s="178" t="s">
        <v>200</v>
      </c>
      <c r="AU340" s="178" t="s">
        <v>89</v>
      </c>
      <c r="AV340" s="13" t="s">
        <v>89</v>
      </c>
      <c r="AW340" s="13" t="s">
        <v>31</v>
      </c>
      <c r="AX340" s="13" t="s">
        <v>76</v>
      </c>
      <c r="AY340" s="178" t="s">
        <v>187</v>
      </c>
    </row>
    <row r="341" spans="2:51" s="13" customFormat="1">
      <c r="B341" s="177"/>
      <c r="D341" s="171" t="s">
        <v>200</v>
      </c>
      <c r="E341" s="178" t="s">
        <v>1</v>
      </c>
      <c r="F341" s="179" t="s">
        <v>4305</v>
      </c>
      <c r="H341" s="180">
        <v>30.606000000000002</v>
      </c>
      <c r="I341" s="181"/>
      <c r="L341" s="177"/>
      <c r="M341" s="182"/>
      <c r="T341" s="183"/>
      <c r="AT341" s="178" t="s">
        <v>200</v>
      </c>
      <c r="AU341" s="178" t="s">
        <v>89</v>
      </c>
      <c r="AV341" s="13" t="s">
        <v>89</v>
      </c>
      <c r="AW341" s="13" t="s">
        <v>31</v>
      </c>
      <c r="AX341" s="13" t="s">
        <v>76</v>
      </c>
      <c r="AY341" s="178" t="s">
        <v>187</v>
      </c>
    </row>
    <row r="342" spans="2:51" s="13" customFormat="1">
      <c r="B342" s="177"/>
      <c r="D342" s="171" t="s">
        <v>200</v>
      </c>
      <c r="E342" s="178" t="s">
        <v>1</v>
      </c>
      <c r="F342" s="179" t="s">
        <v>4236</v>
      </c>
      <c r="H342" s="180">
        <v>-4.05</v>
      </c>
      <c r="I342" s="181"/>
      <c r="L342" s="177"/>
      <c r="M342" s="182"/>
      <c r="T342" s="183"/>
      <c r="AT342" s="178" t="s">
        <v>200</v>
      </c>
      <c r="AU342" s="178" t="s">
        <v>89</v>
      </c>
      <c r="AV342" s="13" t="s">
        <v>89</v>
      </c>
      <c r="AW342" s="13" t="s">
        <v>31</v>
      </c>
      <c r="AX342" s="13" t="s">
        <v>76</v>
      </c>
      <c r="AY342" s="178" t="s">
        <v>187</v>
      </c>
    </row>
    <row r="343" spans="2:51" s="13" customFormat="1">
      <c r="B343" s="177"/>
      <c r="D343" s="171" t="s">
        <v>200</v>
      </c>
      <c r="E343" s="178" t="s">
        <v>1</v>
      </c>
      <c r="F343" s="179" t="s">
        <v>4306</v>
      </c>
      <c r="H343" s="180">
        <v>17.920999999999999</v>
      </c>
      <c r="I343" s="181"/>
      <c r="L343" s="177"/>
      <c r="M343" s="182"/>
      <c r="T343" s="183"/>
      <c r="AT343" s="178" t="s">
        <v>200</v>
      </c>
      <c r="AU343" s="178" t="s">
        <v>89</v>
      </c>
      <c r="AV343" s="13" t="s">
        <v>89</v>
      </c>
      <c r="AW343" s="13" t="s">
        <v>31</v>
      </c>
      <c r="AX343" s="13" t="s">
        <v>76</v>
      </c>
      <c r="AY343" s="178" t="s">
        <v>187</v>
      </c>
    </row>
    <row r="344" spans="2:51" s="13" customFormat="1">
      <c r="B344" s="177"/>
      <c r="D344" s="171" t="s">
        <v>200</v>
      </c>
      <c r="E344" s="178" t="s">
        <v>1</v>
      </c>
      <c r="F344" s="179" t="s">
        <v>2177</v>
      </c>
      <c r="H344" s="180">
        <v>-1.6</v>
      </c>
      <c r="I344" s="181"/>
      <c r="L344" s="177"/>
      <c r="M344" s="182"/>
      <c r="T344" s="183"/>
      <c r="AT344" s="178" t="s">
        <v>200</v>
      </c>
      <c r="AU344" s="178" t="s">
        <v>89</v>
      </c>
      <c r="AV344" s="13" t="s">
        <v>89</v>
      </c>
      <c r="AW344" s="13" t="s">
        <v>31</v>
      </c>
      <c r="AX344" s="13" t="s">
        <v>76</v>
      </c>
      <c r="AY344" s="178" t="s">
        <v>187</v>
      </c>
    </row>
    <row r="345" spans="2:51" s="13" customFormat="1">
      <c r="B345" s="177"/>
      <c r="D345" s="171" t="s">
        <v>200</v>
      </c>
      <c r="E345" s="178" t="s">
        <v>1</v>
      </c>
      <c r="F345" s="179" t="s">
        <v>4307</v>
      </c>
      <c r="H345" s="180">
        <v>30.606000000000002</v>
      </c>
      <c r="I345" s="181"/>
      <c r="L345" s="177"/>
      <c r="M345" s="182"/>
      <c r="T345" s="183"/>
      <c r="AT345" s="178" t="s">
        <v>200</v>
      </c>
      <c r="AU345" s="178" t="s">
        <v>89</v>
      </c>
      <c r="AV345" s="13" t="s">
        <v>89</v>
      </c>
      <c r="AW345" s="13" t="s">
        <v>31</v>
      </c>
      <c r="AX345" s="13" t="s">
        <v>76</v>
      </c>
      <c r="AY345" s="178" t="s">
        <v>187</v>
      </c>
    </row>
    <row r="346" spans="2:51" s="13" customFormat="1">
      <c r="B346" s="177"/>
      <c r="D346" s="171" t="s">
        <v>200</v>
      </c>
      <c r="E346" s="178" t="s">
        <v>1</v>
      </c>
      <c r="F346" s="179" t="s">
        <v>4236</v>
      </c>
      <c r="H346" s="180">
        <v>-4.05</v>
      </c>
      <c r="I346" s="181"/>
      <c r="L346" s="177"/>
      <c r="M346" s="182"/>
      <c r="T346" s="183"/>
      <c r="AT346" s="178" t="s">
        <v>200</v>
      </c>
      <c r="AU346" s="178" t="s">
        <v>89</v>
      </c>
      <c r="AV346" s="13" t="s">
        <v>89</v>
      </c>
      <c r="AW346" s="13" t="s">
        <v>31</v>
      </c>
      <c r="AX346" s="13" t="s">
        <v>76</v>
      </c>
      <c r="AY346" s="178" t="s">
        <v>187</v>
      </c>
    </row>
    <row r="347" spans="2:51" s="13" customFormat="1">
      <c r="B347" s="177"/>
      <c r="D347" s="171" t="s">
        <v>200</v>
      </c>
      <c r="E347" s="178" t="s">
        <v>1</v>
      </c>
      <c r="F347" s="179" t="s">
        <v>4308</v>
      </c>
      <c r="H347" s="180">
        <v>30.606000000000002</v>
      </c>
      <c r="I347" s="181"/>
      <c r="L347" s="177"/>
      <c r="M347" s="182"/>
      <c r="T347" s="183"/>
      <c r="AT347" s="178" t="s">
        <v>200</v>
      </c>
      <c r="AU347" s="178" t="s">
        <v>89</v>
      </c>
      <c r="AV347" s="13" t="s">
        <v>89</v>
      </c>
      <c r="AW347" s="13" t="s">
        <v>31</v>
      </c>
      <c r="AX347" s="13" t="s">
        <v>76</v>
      </c>
      <c r="AY347" s="178" t="s">
        <v>187</v>
      </c>
    </row>
    <row r="348" spans="2:51" s="13" customFormat="1">
      <c r="B348" s="177"/>
      <c r="D348" s="171" t="s">
        <v>200</v>
      </c>
      <c r="E348" s="178" t="s">
        <v>1</v>
      </c>
      <c r="F348" s="179" t="s">
        <v>4236</v>
      </c>
      <c r="H348" s="180">
        <v>-4.05</v>
      </c>
      <c r="I348" s="181"/>
      <c r="L348" s="177"/>
      <c r="M348" s="182"/>
      <c r="T348" s="183"/>
      <c r="AT348" s="178" t="s">
        <v>200</v>
      </c>
      <c r="AU348" s="178" t="s">
        <v>89</v>
      </c>
      <c r="AV348" s="13" t="s">
        <v>89</v>
      </c>
      <c r="AW348" s="13" t="s">
        <v>31</v>
      </c>
      <c r="AX348" s="13" t="s">
        <v>76</v>
      </c>
      <c r="AY348" s="178" t="s">
        <v>187</v>
      </c>
    </row>
    <row r="349" spans="2:51" s="13" customFormat="1">
      <c r="B349" s="177"/>
      <c r="D349" s="171" t="s">
        <v>200</v>
      </c>
      <c r="E349" s="178" t="s">
        <v>1</v>
      </c>
      <c r="F349" s="179" t="s">
        <v>4309</v>
      </c>
      <c r="H349" s="180">
        <v>18.733000000000001</v>
      </c>
      <c r="I349" s="181"/>
      <c r="L349" s="177"/>
      <c r="M349" s="182"/>
      <c r="T349" s="183"/>
      <c r="AT349" s="178" t="s">
        <v>200</v>
      </c>
      <c r="AU349" s="178" t="s">
        <v>89</v>
      </c>
      <c r="AV349" s="13" t="s">
        <v>89</v>
      </c>
      <c r="AW349" s="13" t="s">
        <v>31</v>
      </c>
      <c r="AX349" s="13" t="s">
        <v>76</v>
      </c>
      <c r="AY349" s="178" t="s">
        <v>187</v>
      </c>
    </row>
    <row r="350" spans="2:51" s="13" customFormat="1">
      <c r="B350" s="177"/>
      <c r="D350" s="171" t="s">
        <v>200</v>
      </c>
      <c r="E350" s="178" t="s">
        <v>1</v>
      </c>
      <c r="F350" s="179" t="s">
        <v>2177</v>
      </c>
      <c r="H350" s="180">
        <v>-1.6</v>
      </c>
      <c r="I350" s="181"/>
      <c r="L350" s="177"/>
      <c r="M350" s="182"/>
      <c r="T350" s="183"/>
      <c r="AT350" s="178" t="s">
        <v>200</v>
      </c>
      <c r="AU350" s="178" t="s">
        <v>89</v>
      </c>
      <c r="AV350" s="13" t="s">
        <v>89</v>
      </c>
      <c r="AW350" s="13" t="s">
        <v>31</v>
      </c>
      <c r="AX350" s="13" t="s">
        <v>76</v>
      </c>
      <c r="AY350" s="178" t="s">
        <v>187</v>
      </c>
    </row>
    <row r="351" spans="2:51" s="13" customFormat="1">
      <c r="B351" s="177"/>
      <c r="D351" s="171" t="s">
        <v>200</v>
      </c>
      <c r="E351" s="178" t="s">
        <v>1</v>
      </c>
      <c r="F351" s="179" t="s">
        <v>4310</v>
      </c>
      <c r="H351" s="180">
        <v>31.786000000000001</v>
      </c>
      <c r="I351" s="181"/>
      <c r="L351" s="177"/>
      <c r="M351" s="182"/>
      <c r="T351" s="183"/>
      <c r="AT351" s="178" t="s">
        <v>200</v>
      </c>
      <c r="AU351" s="178" t="s">
        <v>89</v>
      </c>
      <c r="AV351" s="13" t="s">
        <v>89</v>
      </c>
      <c r="AW351" s="13" t="s">
        <v>31</v>
      </c>
      <c r="AX351" s="13" t="s">
        <v>76</v>
      </c>
      <c r="AY351" s="178" t="s">
        <v>187</v>
      </c>
    </row>
    <row r="352" spans="2:51" s="13" customFormat="1">
      <c r="B352" s="177"/>
      <c r="D352" s="171" t="s">
        <v>200</v>
      </c>
      <c r="E352" s="178" t="s">
        <v>1</v>
      </c>
      <c r="F352" s="179" t="s">
        <v>4236</v>
      </c>
      <c r="H352" s="180">
        <v>-4.05</v>
      </c>
      <c r="I352" s="181"/>
      <c r="L352" s="177"/>
      <c r="M352" s="182"/>
      <c r="T352" s="183"/>
      <c r="AT352" s="178" t="s">
        <v>200</v>
      </c>
      <c r="AU352" s="178" t="s">
        <v>89</v>
      </c>
      <c r="AV352" s="13" t="s">
        <v>89</v>
      </c>
      <c r="AW352" s="13" t="s">
        <v>31</v>
      </c>
      <c r="AX352" s="13" t="s">
        <v>76</v>
      </c>
      <c r="AY352" s="178" t="s">
        <v>187</v>
      </c>
    </row>
    <row r="353" spans="2:51" s="13" customFormat="1">
      <c r="B353" s="177"/>
      <c r="D353" s="171" t="s">
        <v>200</v>
      </c>
      <c r="E353" s="178" t="s">
        <v>1</v>
      </c>
      <c r="F353" s="179" t="s">
        <v>4311</v>
      </c>
      <c r="H353" s="180">
        <v>32.008000000000003</v>
      </c>
      <c r="I353" s="181"/>
      <c r="L353" s="177"/>
      <c r="M353" s="182"/>
      <c r="T353" s="183"/>
      <c r="AT353" s="178" t="s">
        <v>200</v>
      </c>
      <c r="AU353" s="178" t="s">
        <v>89</v>
      </c>
      <c r="AV353" s="13" t="s">
        <v>89</v>
      </c>
      <c r="AW353" s="13" t="s">
        <v>31</v>
      </c>
      <c r="AX353" s="13" t="s">
        <v>76</v>
      </c>
      <c r="AY353" s="178" t="s">
        <v>187</v>
      </c>
    </row>
    <row r="354" spans="2:51" s="13" customFormat="1">
      <c r="B354" s="177"/>
      <c r="D354" s="171" t="s">
        <v>200</v>
      </c>
      <c r="E354" s="178" t="s">
        <v>1</v>
      </c>
      <c r="F354" s="179" t="s">
        <v>4236</v>
      </c>
      <c r="H354" s="180">
        <v>-4.05</v>
      </c>
      <c r="I354" s="181"/>
      <c r="L354" s="177"/>
      <c r="M354" s="182"/>
      <c r="T354" s="183"/>
      <c r="AT354" s="178" t="s">
        <v>200</v>
      </c>
      <c r="AU354" s="178" t="s">
        <v>89</v>
      </c>
      <c r="AV354" s="13" t="s">
        <v>89</v>
      </c>
      <c r="AW354" s="13" t="s">
        <v>31</v>
      </c>
      <c r="AX354" s="13" t="s">
        <v>76</v>
      </c>
      <c r="AY354" s="178" t="s">
        <v>187</v>
      </c>
    </row>
    <row r="355" spans="2:51" s="13" customFormat="1">
      <c r="B355" s="177"/>
      <c r="D355" s="171" t="s">
        <v>200</v>
      </c>
      <c r="E355" s="178" t="s">
        <v>1</v>
      </c>
      <c r="F355" s="179" t="s">
        <v>4312</v>
      </c>
      <c r="H355" s="180">
        <v>17.920999999999999</v>
      </c>
      <c r="I355" s="181"/>
      <c r="L355" s="177"/>
      <c r="M355" s="182"/>
      <c r="T355" s="183"/>
      <c r="AT355" s="178" t="s">
        <v>200</v>
      </c>
      <c r="AU355" s="178" t="s">
        <v>89</v>
      </c>
      <c r="AV355" s="13" t="s">
        <v>89</v>
      </c>
      <c r="AW355" s="13" t="s">
        <v>31</v>
      </c>
      <c r="AX355" s="13" t="s">
        <v>76</v>
      </c>
      <c r="AY355" s="178" t="s">
        <v>187</v>
      </c>
    </row>
    <row r="356" spans="2:51" s="13" customFormat="1">
      <c r="B356" s="177"/>
      <c r="D356" s="171" t="s">
        <v>200</v>
      </c>
      <c r="E356" s="178" t="s">
        <v>1</v>
      </c>
      <c r="F356" s="179" t="s">
        <v>2177</v>
      </c>
      <c r="H356" s="180">
        <v>-1.6</v>
      </c>
      <c r="I356" s="181"/>
      <c r="L356" s="177"/>
      <c r="M356" s="182"/>
      <c r="T356" s="183"/>
      <c r="AT356" s="178" t="s">
        <v>200</v>
      </c>
      <c r="AU356" s="178" t="s">
        <v>89</v>
      </c>
      <c r="AV356" s="13" t="s">
        <v>89</v>
      </c>
      <c r="AW356" s="13" t="s">
        <v>31</v>
      </c>
      <c r="AX356" s="13" t="s">
        <v>76</v>
      </c>
      <c r="AY356" s="178" t="s">
        <v>187</v>
      </c>
    </row>
    <row r="357" spans="2:51" s="13" customFormat="1">
      <c r="B357" s="177"/>
      <c r="D357" s="171" t="s">
        <v>200</v>
      </c>
      <c r="E357" s="178" t="s">
        <v>1</v>
      </c>
      <c r="F357" s="179" t="s">
        <v>4313</v>
      </c>
      <c r="H357" s="180">
        <v>31.196000000000002</v>
      </c>
      <c r="I357" s="181"/>
      <c r="L357" s="177"/>
      <c r="M357" s="182"/>
      <c r="T357" s="183"/>
      <c r="AT357" s="178" t="s">
        <v>200</v>
      </c>
      <c r="AU357" s="178" t="s">
        <v>89</v>
      </c>
      <c r="AV357" s="13" t="s">
        <v>89</v>
      </c>
      <c r="AW357" s="13" t="s">
        <v>31</v>
      </c>
      <c r="AX357" s="13" t="s">
        <v>76</v>
      </c>
      <c r="AY357" s="178" t="s">
        <v>187</v>
      </c>
    </row>
    <row r="358" spans="2:51" s="13" customFormat="1">
      <c r="B358" s="177"/>
      <c r="D358" s="171" t="s">
        <v>200</v>
      </c>
      <c r="E358" s="178" t="s">
        <v>1</v>
      </c>
      <c r="F358" s="179" t="s">
        <v>4236</v>
      </c>
      <c r="H358" s="180">
        <v>-4.05</v>
      </c>
      <c r="I358" s="181"/>
      <c r="L358" s="177"/>
      <c r="M358" s="182"/>
      <c r="T358" s="183"/>
      <c r="AT358" s="178" t="s">
        <v>200</v>
      </c>
      <c r="AU358" s="178" t="s">
        <v>89</v>
      </c>
      <c r="AV358" s="13" t="s">
        <v>89</v>
      </c>
      <c r="AW358" s="13" t="s">
        <v>31</v>
      </c>
      <c r="AX358" s="13" t="s">
        <v>76</v>
      </c>
      <c r="AY358" s="178" t="s">
        <v>187</v>
      </c>
    </row>
    <row r="359" spans="2:51" s="13" customFormat="1">
      <c r="B359" s="177"/>
      <c r="D359" s="171" t="s">
        <v>200</v>
      </c>
      <c r="E359" s="178" t="s">
        <v>1</v>
      </c>
      <c r="F359" s="179" t="s">
        <v>4314</v>
      </c>
      <c r="H359" s="180">
        <v>31.196000000000002</v>
      </c>
      <c r="I359" s="181"/>
      <c r="L359" s="177"/>
      <c r="M359" s="182"/>
      <c r="T359" s="183"/>
      <c r="AT359" s="178" t="s">
        <v>200</v>
      </c>
      <c r="AU359" s="178" t="s">
        <v>89</v>
      </c>
      <c r="AV359" s="13" t="s">
        <v>89</v>
      </c>
      <c r="AW359" s="13" t="s">
        <v>31</v>
      </c>
      <c r="AX359" s="13" t="s">
        <v>76</v>
      </c>
      <c r="AY359" s="178" t="s">
        <v>187</v>
      </c>
    </row>
    <row r="360" spans="2:51" s="13" customFormat="1">
      <c r="B360" s="177"/>
      <c r="D360" s="171" t="s">
        <v>200</v>
      </c>
      <c r="E360" s="178" t="s">
        <v>1</v>
      </c>
      <c r="F360" s="179" t="s">
        <v>4236</v>
      </c>
      <c r="H360" s="180">
        <v>-4.05</v>
      </c>
      <c r="I360" s="181"/>
      <c r="L360" s="177"/>
      <c r="M360" s="182"/>
      <c r="T360" s="183"/>
      <c r="AT360" s="178" t="s">
        <v>200</v>
      </c>
      <c r="AU360" s="178" t="s">
        <v>89</v>
      </c>
      <c r="AV360" s="13" t="s">
        <v>89</v>
      </c>
      <c r="AW360" s="13" t="s">
        <v>31</v>
      </c>
      <c r="AX360" s="13" t="s">
        <v>76</v>
      </c>
      <c r="AY360" s="178" t="s">
        <v>187</v>
      </c>
    </row>
    <row r="361" spans="2:51" s="15" customFormat="1">
      <c r="B361" s="191"/>
      <c r="D361" s="171" t="s">
        <v>200</v>
      </c>
      <c r="E361" s="192" t="s">
        <v>4075</v>
      </c>
      <c r="F361" s="193" t="s">
        <v>3392</v>
      </c>
      <c r="H361" s="194">
        <v>1524.355</v>
      </c>
      <c r="I361" s="195"/>
      <c r="L361" s="191"/>
      <c r="M361" s="196"/>
      <c r="T361" s="197"/>
      <c r="AT361" s="192" t="s">
        <v>200</v>
      </c>
      <c r="AU361" s="192" t="s">
        <v>89</v>
      </c>
      <c r="AV361" s="15" t="s">
        <v>207</v>
      </c>
      <c r="AW361" s="15" t="s">
        <v>31</v>
      </c>
      <c r="AX361" s="15" t="s">
        <v>76</v>
      </c>
      <c r="AY361" s="192" t="s">
        <v>187</v>
      </c>
    </row>
    <row r="362" spans="2:51" s="12" customFormat="1">
      <c r="B362" s="170"/>
      <c r="D362" s="171" t="s">
        <v>200</v>
      </c>
      <c r="E362" s="172" t="s">
        <v>1</v>
      </c>
      <c r="F362" s="173" t="s">
        <v>4315</v>
      </c>
      <c r="H362" s="172" t="s">
        <v>1</v>
      </c>
      <c r="I362" s="174"/>
      <c r="L362" s="170"/>
      <c r="M362" s="175"/>
      <c r="T362" s="176"/>
      <c r="AT362" s="172" t="s">
        <v>200</v>
      </c>
      <c r="AU362" s="172" t="s">
        <v>89</v>
      </c>
      <c r="AV362" s="12" t="s">
        <v>83</v>
      </c>
      <c r="AW362" s="12" t="s">
        <v>31</v>
      </c>
      <c r="AX362" s="12" t="s">
        <v>76</v>
      </c>
      <c r="AY362" s="172" t="s">
        <v>187</v>
      </c>
    </row>
    <row r="363" spans="2:51" s="13" customFormat="1">
      <c r="B363" s="177"/>
      <c r="D363" s="171" t="s">
        <v>200</v>
      </c>
      <c r="E363" s="178" t="s">
        <v>1</v>
      </c>
      <c r="F363" s="179" t="s">
        <v>4316</v>
      </c>
      <c r="H363" s="180">
        <v>17.995000000000001</v>
      </c>
      <c r="I363" s="181"/>
      <c r="L363" s="177"/>
      <c r="M363" s="182"/>
      <c r="T363" s="183"/>
      <c r="AT363" s="178" t="s">
        <v>200</v>
      </c>
      <c r="AU363" s="178" t="s">
        <v>89</v>
      </c>
      <c r="AV363" s="13" t="s">
        <v>89</v>
      </c>
      <c r="AW363" s="13" t="s">
        <v>31</v>
      </c>
      <c r="AX363" s="13" t="s">
        <v>76</v>
      </c>
      <c r="AY363" s="178" t="s">
        <v>187</v>
      </c>
    </row>
    <row r="364" spans="2:51" s="13" customFormat="1">
      <c r="B364" s="177"/>
      <c r="D364" s="171" t="s">
        <v>200</v>
      </c>
      <c r="E364" s="178" t="s">
        <v>1</v>
      </c>
      <c r="F364" s="179" t="s">
        <v>2177</v>
      </c>
      <c r="H364" s="180">
        <v>-1.6</v>
      </c>
      <c r="I364" s="181"/>
      <c r="L364" s="177"/>
      <c r="M364" s="182"/>
      <c r="T364" s="183"/>
      <c r="AT364" s="178" t="s">
        <v>200</v>
      </c>
      <c r="AU364" s="178" t="s">
        <v>89</v>
      </c>
      <c r="AV364" s="13" t="s">
        <v>89</v>
      </c>
      <c r="AW364" s="13" t="s">
        <v>31</v>
      </c>
      <c r="AX364" s="13" t="s">
        <v>76</v>
      </c>
      <c r="AY364" s="178" t="s">
        <v>187</v>
      </c>
    </row>
    <row r="365" spans="2:51" s="13" customFormat="1">
      <c r="B365" s="177"/>
      <c r="D365" s="171" t="s">
        <v>200</v>
      </c>
      <c r="E365" s="178" t="s">
        <v>1</v>
      </c>
      <c r="F365" s="179" t="s">
        <v>4317</v>
      </c>
      <c r="H365" s="180">
        <v>24.853999999999999</v>
      </c>
      <c r="I365" s="181"/>
      <c r="L365" s="177"/>
      <c r="M365" s="182"/>
      <c r="T365" s="183"/>
      <c r="AT365" s="178" t="s">
        <v>200</v>
      </c>
      <c r="AU365" s="178" t="s">
        <v>89</v>
      </c>
      <c r="AV365" s="13" t="s">
        <v>89</v>
      </c>
      <c r="AW365" s="13" t="s">
        <v>31</v>
      </c>
      <c r="AX365" s="13" t="s">
        <v>76</v>
      </c>
      <c r="AY365" s="178" t="s">
        <v>187</v>
      </c>
    </row>
    <row r="366" spans="2:51" s="13" customFormat="1">
      <c r="B366" s="177"/>
      <c r="D366" s="171" t="s">
        <v>200</v>
      </c>
      <c r="E366" s="178" t="s">
        <v>1</v>
      </c>
      <c r="F366" s="179" t="s">
        <v>4236</v>
      </c>
      <c r="H366" s="180">
        <v>-4.05</v>
      </c>
      <c r="I366" s="181"/>
      <c r="L366" s="177"/>
      <c r="M366" s="182"/>
      <c r="T366" s="183"/>
      <c r="AT366" s="178" t="s">
        <v>200</v>
      </c>
      <c r="AU366" s="178" t="s">
        <v>89</v>
      </c>
      <c r="AV366" s="13" t="s">
        <v>89</v>
      </c>
      <c r="AW366" s="13" t="s">
        <v>31</v>
      </c>
      <c r="AX366" s="13" t="s">
        <v>76</v>
      </c>
      <c r="AY366" s="178" t="s">
        <v>187</v>
      </c>
    </row>
    <row r="367" spans="2:51" s="13" customFormat="1">
      <c r="B367" s="177"/>
      <c r="D367" s="171" t="s">
        <v>200</v>
      </c>
      <c r="E367" s="178" t="s">
        <v>1</v>
      </c>
      <c r="F367" s="179" t="s">
        <v>4318</v>
      </c>
      <c r="H367" s="180">
        <v>24.484999999999999</v>
      </c>
      <c r="I367" s="181"/>
      <c r="L367" s="177"/>
      <c r="M367" s="182"/>
      <c r="T367" s="183"/>
      <c r="AT367" s="178" t="s">
        <v>200</v>
      </c>
      <c r="AU367" s="178" t="s">
        <v>89</v>
      </c>
      <c r="AV367" s="13" t="s">
        <v>89</v>
      </c>
      <c r="AW367" s="13" t="s">
        <v>31</v>
      </c>
      <c r="AX367" s="13" t="s">
        <v>76</v>
      </c>
      <c r="AY367" s="178" t="s">
        <v>187</v>
      </c>
    </row>
    <row r="368" spans="2:51" s="13" customFormat="1">
      <c r="B368" s="177"/>
      <c r="D368" s="171" t="s">
        <v>200</v>
      </c>
      <c r="E368" s="178" t="s">
        <v>1</v>
      </c>
      <c r="F368" s="179" t="s">
        <v>4246</v>
      </c>
      <c r="H368" s="180">
        <v>-4.0049999999999999</v>
      </c>
      <c r="I368" s="181"/>
      <c r="L368" s="177"/>
      <c r="M368" s="182"/>
      <c r="T368" s="183"/>
      <c r="AT368" s="178" t="s">
        <v>200</v>
      </c>
      <c r="AU368" s="178" t="s">
        <v>89</v>
      </c>
      <c r="AV368" s="13" t="s">
        <v>89</v>
      </c>
      <c r="AW368" s="13" t="s">
        <v>31</v>
      </c>
      <c r="AX368" s="13" t="s">
        <v>76</v>
      </c>
      <c r="AY368" s="178" t="s">
        <v>187</v>
      </c>
    </row>
    <row r="369" spans="2:51" s="13" customFormat="1">
      <c r="B369" s="177"/>
      <c r="D369" s="171" t="s">
        <v>200</v>
      </c>
      <c r="E369" s="178" t="s">
        <v>1</v>
      </c>
      <c r="F369" s="179" t="s">
        <v>4319</v>
      </c>
      <c r="H369" s="180">
        <v>18.733000000000001</v>
      </c>
      <c r="I369" s="181"/>
      <c r="L369" s="177"/>
      <c r="M369" s="182"/>
      <c r="T369" s="183"/>
      <c r="AT369" s="178" t="s">
        <v>200</v>
      </c>
      <c r="AU369" s="178" t="s">
        <v>89</v>
      </c>
      <c r="AV369" s="13" t="s">
        <v>89</v>
      </c>
      <c r="AW369" s="13" t="s">
        <v>31</v>
      </c>
      <c r="AX369" s="13" t="s">
        <v>76</v>
      </c>
      <c r="AY369" s="178" t="s">
        <v>187</v>
      </c>
    </row>
    <row r="370" spans="2:51" s="13" customFormat="1">
      <c r="B370" s="177"/>
      <c r="D370" s="171" t="s">
        <v>200</v>
      </c>
      <c r="E370" s="178" t="s">
        <v>1</v>
      </c>
      <c r="F370" s="179" t="s">
        <v>2177</v>
      </c>
      <c r="H370" s="180">
        <v>-1.6</v>
      </c>
      <c r="I370" s="181"/>
      <c r="L370" s="177"/>
      <c r="M370" s="182"/>
      <c r="T370" s="183"/>
      <c r="AT370" s="178" t="s">
        <v>200</v>
      </c>
      <c r="AU370" s="178" t="s">
        <v>89</v>
      </c>
      <c r="AV370" s="13" t="s">
        <v>89</v>
      </c>
      <c r="AW370" s="13" t="s">
        <v>31</v>
      </c>
      <c r="AX370" s="13" t="s">
        <v>76</v>
      </c>
      <c r="AY370" s="178" t="s">
        <v>187</v>
      </c>
    </row>
    <row r="371" spans="2:51" s="13" customFormat="1">
      <c r="B371" s="177"/>
      <c r="D371" s="171" t="s">
        <v>200</v>
      </c>
      <c r="E371" s="178" t="s">
        <v>1</v>
      </c>
      <c r="F371" s="179" t="s">
        <v>4320</v>
      </c>
      <c r="H371" s="180">
        <v>42.185000000000002</v>
      </c>
      <c r="I371" s="181"/>
      <c r="L371" s="177"/>
      <c r="M371" s="182"/>
      <c r="T371" s="183"/>
      <c r="AT371" s="178" t="s">
        <v>200</v>
      </c>
      <c r="AU371" s="178" t="s">
        <v>89</v>
      </c>
      <c r="AV371" s="13" t="s">
        <v>89</v>
      </c>
      <c r="AW371" s="13" t="s">
        <v>31</v>
      </c>
      <c r="AX371" s="13" t="s">
        <v>76</v>
      </c>
      <c r="AY371" s="178" t="s">
        <v>187</v>
      </c>
    </row>
    <row r="372" spans="2:51" s="13" customFormat="1">
      <c r="B372" s="177"/>
      <c r="D372" s="171" t="s">
        <v>200</v>
      </c>
      <c r="E372" s="178" t="s">
        <v>1</v>
      </c>
      <c r="F372" s="179" t="s">
        <v>4246</v>
      </c>
      <c r="H372" s="180">
        <v>-4.0049999999999999</v>
      </c>
      <c r="I372" s="181"/>
      <c r="L372" s="177"/>
      <c r="M372" s="182"/>
      <c r="T372" s="183"/>
      <c r="AT372" s="178" t="s">
        <v>200</v>
      </c>
      <c r="AU372" s="178" t="s">
        <v>89</v>
      </c>
      <c r="AV372" s="13" t="s">
        <v>89</v>
      </c>
      <c r="AW372" s="13" t="s">
        <v>31</v>
      </c>
      <c r="AX372" s="13" t="s">
        <v>76</v>
      </c>
      <c r="AY372" s="178" t="s">
        <v>187</v>
      </c>
    </row>
    <row r="373" spans="2:51" s="13" customFormat="1">
      <c r="B373" s="177"/>
      <c r="D373" s="171" t="s">
        <v>200</v>
      </c>
      <c r="E373" s="178" t="s">
        <v>1</v>
      </c>
      <c r="F373" s="179" t="s">
        <v>4321</v>
      </c>
      <c r="H373" s="180">
        <v>41.963999999999999</v>
      </c>
      <c r="I373" s="181"/>
      <c r="L373" s="177"/>
      <c r="M373" s="182"/>
      <c r="T373" s="183"/>
      <c r="AT373" s="178" t="s">
        <v>200</v>
      </c>
      <c r="AU373" s="178" t="s">
        <v>89</v>
      </c>
      <c r="AV373" s="13" t="s">
        <v>89</v>
      </c>
      <c r="AW373" s="13" t="s">
        <v>31</v>
      </c>
      <c r="AX373" s="13" t="s">
        <v>76</v>
      </c>
      <c r="AY373" s="178" t="s">
        <v>187</v>
      </c>
    </row>
    <row r="374" spans="2:51" s="13" customFormat="1">
      <c r="B374" s="177"/>
      <c r="D374" s="171" t="s">
        <v>200</v>
      </c>
      <c r="E374" s="178" t="s">
        <v>1</v>
      </c>
      <c r="F374" s="179" t="s">
        <v>4246</v>
      </c>
      <c r="H374" s="180">
        <v>-4.0049999999999999</v>
      </c>
      <c r="I374" s="181"/>
      <c r="L374" s="177"/>
      <c r="M374" s="182"/>
      <c r="T374" s="183"/>
      <c r="AT374" s="178" t="s">
        <v>200</v>
      </c>
      <c r="AU374" s="178" t="s">
        <v>89</v>
      </c>
      <c r="AV374" s="13" t="s">
        <v>89</v>
      </c>
      <c r="AW374" s="13" t="s">
        <v>31</v>
      </c>
      <c r="AX374" s="13" t="s">
        <v>76</v>
      </c>
      <c r="AY374" s="178" t="s">
        <v>187</v>
      </c>
    </row>
    <row r="375" spans="2:51" s="13" customFormat="1">
      <c r="B375" s="177"/>
      <c r="D375" s="171" t="s">
        <v>200</v>
      </c>
      <c r="E375" s="178" t="s">
        <v>1</v>
      </c>
      <c r="F375" s="179" t="s">
        <v>4322</v>
      </c>
      <c r="H375" s="180">
        <v>17.920999999999999</v>
      </c>
      <c r="I375" s="181"/>
      <c r="L375" s="177"/>
      <c r="M375" s="182"/>
      <c r="T375" s="183"/>
      <c r="AT375" s="178" t="s">
        <v>200</v>
      </c>
      <c r="AU375" s="178" t="s">
        <v>89</v>
      </c>
      <c r="AV375" s="13" t="s">
        <v>89</v>
      </c>
      <c r="AW375" s="13" t="s">
        <v>31</v>
      </c>
      <c r="AX375" s="13" t="s">
        <v>76</v>
      </c>
      <c r="AY375" s="178" t="s">
        <v>187</v>
      </c>
    </row>
    <row r="376" spans="2:51" s="13" customFormat="1">
      <c r="B376" s="177"/>
      <c r="D376" s="171" t="s">
        <v>200</v>
      </c>
      <c r="E376" s="178" t="s">
        <v>1</v>
      </c>
      <c r="F376" s="179" t="s">
        <v>2177</v>
      </c>
      <c r="H376" s="180">
        <v>-1.6</v>
      </c>
      <c r="I376" s="181"/>
      <c r="L376" s="177"/>
      <c r="M376" s="182"/>
      <c r="T376" s="183"/>
      <c r="AT376" s="178" t="s">
        <v>200</v>
      </c>
      <c r="AU376" s="178" t="s">
        <v>89</v>
      </c>
      <c r="AV376" s="13" t="s">
        <v>89</v>
      </c>
      <c r="AW376" s="13" t="s">
        <v>31</v>
      </c>
      <c r="AX376" s="13" t="s">
        <v>76</v>
      </c>
      <c r="AY376" s="178" t="s">
        <v>187</v>
      </c>
    </row>
    <row r="377" spans="2:51" s="13" customFormat="1">
      <c r="B377" s="177"/>
      <c r="D377" s="171" t="s">
        <v>200</v>
      </c>
      <c r="E377" s="178" t="s">
        <v>1</v>
      </c>
      <c r="F377" s="179" t="s">
        <v>4323</v>
      </c>
      <c r="H377" s="180">
        <v>24.966000000000001</v>
      </c>
      <c r="I377" s="181"/>
      <c r="L377" s="177"/>
      <c r="M377" s="182"/>
      <c r="T377" s="183"/>
      <c r="AT377" s="178" t="s">
        <v>200</v>
      </c>
      <c r="AU377" s="178" t="s">
        <v>89</v>
      </c>
      <c r="AV377" s="13" t="s">
        <v>89</v>
      </c>
      <c r="AW377" s="13" t="s">
        <v>31</v>
      </c>
      <c r="AX377" s="13" t="s">
        <v>76</v>
      </c>
      <c r="AY377" s="178" t="s">
        <v>187</v>
      </c>
    </row>
    <row r="378" spans="2:51" s="13" customFormat="1">
      <c r="B378" s="177"/>
      <c r="D378" s="171" t="s">
        <v>200</v>
      </c>
      <c r="E378" s="178" t="s">
        <v>1</v>
      </c>
      <c r="F378" s="179" t="s">
        <v>4246</v>
      </c>
      <c r="H378" s="180">
        <v>-4.0049999999999999</v>
      </c>
      <c r="I378" s="181"/>
      <c r="L378" s="177"/>
      <c r="M378" s="182"/>
      <c r="T378" s="183"/>
      <c r="AT378" s="178" t="s">
        <v>200</v>
      </c>
      <c r="AU378" s="178" t="s">
        <v>89</v>
      </c>
      <c r="AV378" s="13" t="s">
        <v>89</v>
      </c>
      <c r="AW378" s="13" t="s">
        <v>31</v>
      </c>
      <c r="AX378" s="13" t="s">
        <v>76</v>
      </c>
      <c r="AY378" s="178" t="s">
        <v>187</v>
      </c>
    </row>
    <row r="379" spans="2:51" s="13" customFormat="1">
      <c r="B379" s="177"/>
      <c r="D379" s="171" t="s">
        <v>200</v>
      </c>
      <c r="E379" s="178" t="s">
        <v>1</v>
      </c>
      <c r="F379" s="179" t="s">
        <v>4324</v>
      </c>
      <c r="H379" s="180">
        <v>24.966000000000001</v>
      </c>
      <c r="I379" s="181"/>
      <c r="L379" s="177"/>
      <c r="M379" s="182"/>
      <c r="T379" s="183"/>
      <c r="AT379" s="178" t="s">
        <v>200</v>
      </c>
      <c r="AU379" s="178" t="s">
        <v>89</v>
      </c>
      <c r="AV379" s="13" t="s">
        <v>89</v>
      </c>
      <c r="AW379" s="13" t="s">
        <v>31</v>
      </c>
      <c r="AX379" s="13" t="s">
        <v>76</v>
      </c>
      <c r="AY379" s="178" t="s">
        <v>187</v>
      </c>
    </row>
    <row r="380" spans="2:51" s="13" customFormat="1">
      <c r="B380" s="177"/>
      <c r="D380" s="171" t="s">
        <v>200</v>
      </c>
      <c r="E380" s="178" t="s">
        <v>1</v>
      </c>
      <c r="F380" s="179" t="s">
        <v>4246</v>
      </c>
      <c r="H380" s="180">
        <v>-4.0049999999999999</v>
      </c>
      <c r="I380" s="181"/>
      <c r="L380" s="177"/>
      <c r="M380" s="182"/>
      <c r="T380" s="183"/>
      <c r="AT380" s="178" t="s">
        <v>200</v>
      </c>
      <c r="AU380" s="178" t="s">
        <v>89</v>
      </c>
      <c r="AV380" s="13" t="s">
        <v>89</v>
      </c>
      <c r="AW380" s="13" t="s">
        <v>31</v>
      </c>
      <c r="AX380" s="13" t="s">
        <v>76</v>
      </c>
      <c r="AY380" s="178" t="s">
        <v>187</v>
      </c>
    </row>
    <row r="381" spans="2:51" s="13" customFormat="1">
      <c r="B381" s="177"/>
      <c r="D381" s="171" t="s">
        <v>200</v>
      </c>
      <c r="E381" s="178" t="s">
        <v>1</v>
      </c>
      <c r="F381" s="179" t="s">
        <v>4325</v>
      </c>
      <c r="H381" s="180">
        <v>17.553000000000001</v>
      </c>
      <c r="I381" s="181"/>
      <c r="L381" s="177"/>
      <c r="M381" s="182"/>
      <c r="T381" s="183"/>
      <c r="AT381" s="178" t="s">
        <v>200</v>
      </c>
      <c r="AU381" s="178" t="s">
        <v>89</v>
      </c>
      <c r="AV381" s="13" t="s">
        <v>89</v>
      </c>
      <c r="AW381" s="13" t="s">
        <v>31</v>
      </c>
      <c r="AX381" s="13" t="s">
        <v>76</v>
      </c>
      <c r="AY381" s="178" t="s">
        <v>187</v>
      </c>
    </row>
    <row r="382" spans="2:51" s="13" customFormat="1">
      <c r="B382" s="177"/>
      <c r="D382" s="171" t="s">
        <v>200</v>
      </c>
      <c r="E382" s="178" t="s">
        <v>1</v>
      </c>
      <c r="F382" s="179" t="s">
        <v>2177</v>
      </c>
      <c r="H382" s="180">
        <v>-1.6</v>
      </c>
      <c r="I382" s="181"/>
      <c r="L382" s="177"/>
      <c r="M382" s="182"/>
      <c r="T382" s="183"/>
      <c r="AT382" s="178" t="s">
        <v>200</v>
      </c>
      <c r="AU382" s="178" t="s">
        <v>89</v>
      </c>
      <c r="AV382" s="13" t="s">
        <v>89</v>
      </c>
      <c r="AW382" s="13" t="s">
        <v>31</v>
      </c>
      <c r="AX382" s="13" t="s">
        <v>76</v>
      </c>
      <c r="AY382" s="178" t="s">
        <v>187</v>
      </c>
    </row>
    <row r="383" spans="2:51" s="13" customFormat="1">
      <c r="B383" s="177"/>
      <c r="D383" s="171" t="s">
        <v>200</v>
      </c>
      <c r="E383" s="178" t="s">
        <v>1</v>
      </c>
      <c r="F383" s="179" t="s">
        <v>4326</v>
      </c>
      <c r="H383" s="180">
        <v>24.853999999999999</v>
      </c>
      <c r="I383" s="181"/>
      <c r="L383" s="177"/>
      <c r="M383" s="182"/>
      <c r="T383" s="183"/>
      <c r="AT383" s="178" t="s">
        <v>200</v>
      </c>
      <c r="AU383" s="178" t="s">
        <v>89</v>
      </c>
      <c r="AV383" s="13" t="s">
        <v>89</v>
      </c>
      <c r="AW383" s="13" t="s">
        <v>31</v>
      </c>
      <c r="AX383" s="13" t="s">
        <v>76</v>
      </c>
      <c r="AY383" s="178" t="s">
        <v>187</v>
      </c>
    </row>
    <row r="384" spans="2:51" s="13" customFormat="1">
      <c r="B384" s="177"/>
      <c r="D384" s="171" t="s">
        <v>200</v>
      </c>
      <c r="E384" s="178" t="s">
        <v>1</v>
      </c>
      <c r="F384" s="179" t="s">
        <v>4246</v>
      </c>
      <c r="H384" s="180">
        <v>-4.0049999999999999</v>
      </c>
      <c r="I384" s="181"/>
      <c r="L384" s="177"/>
      <c r="M384" s="182"/>
      <c r="T384" s="183"/>
      <c r="AT384" s="178" t="s">
        <v>200</v>
      </c>
      <c r="AU384" s="178" t="s">
        <v>89</v>
      </c>
      <c r="AV384" s="13" t="s">
        <v>89</v>
      </c>
      <c r="AW384" s="13" t="s">
        <v>31</v>
      </c>
      <c r="AX384" s="13" t="s">
        <v>76</v>
      </c>
      <c r="AY384" s="178" t="s">
        <v>187</v>
      </c>
    </row>
    <row r="385" spans="2:51" s="13" customFormat="1">
      <c r="B385" s="177"/>
      <c r="D385" s="171" t="s">
        <v>200</v>
      </c>
      <c r="E385" s="178" t="s">
        <v>1</v>
      </c>
      <c r="F385" s="179" t="s">
        <v>4327</v>
      </c>
      <c r="H385" s="180">
        <v>24.928000000000001</v>
      </c>
      <c r="I385" s="181"/>
      <c r="L385" s="177"/>
      <c r="M385" s="182"/>
      <c r="T385" s="183"/>
      <c r="AT385" s="178" t="s">
        <v>200</v>
      </c>
      <c r="AU385" s="178" t="s">
        <v>89</v>
      </c>
      <c r="AV385" s="13" t="s">
        <v>89</v>
      </c>
      <c r="AW385" s="13" t="s">
        <v>31</v>
      </c>
      <c r="AX385" s="13" t="s">
        <v>76</v>
      </c>
      <c r="AY385" s="178" t="s">
        <v>187</v>
      </c>
    </row>
    <row r="386" spans="2:51" s="13" customFormat="1">
      <c r="B386" s="177"/>
      <c r="D386" s="171" t="s">
        <v>200</v>
      </c>
      <c r="E386" s="178" t="s">
        <v>1</v>
      </c>
      <c r="F386" s="179" t="s">
        <v>4246</v>
      </c>
      <c r="H386" s="180">
        <v>-4.0049999999999999</v>
      </c>
      <c r="I386" s="181"/>
      <c r="L386" s="177"/>
      <c r="M386" s="182"/>
      <c r="T386" s="183"/>
      <c r="AT386" s="178" t="s">
        <v>200</v>
      </c>
      <c r="AU386" s="178" t="s">
        <v>89</v>
      </c>
      <c r="AV386" s="13" t="s">
        <v>89</v>
      </c>
      <c r="AW386" s="13" t="s">
        <v>31</v>
      </c>
      <c r="AX386" s="13" t="s">
        <v>76</v>
      </c>
      <c r="AY386" s="178" t="s">
        <v>187</v>
      </c>
    </row>
    <row r="387" spans="2:51" s="13" customFormat="1">
      <c r="B387" s="177"/>
      <c r="D387" s="171" t="s">
        <v>200</v>
      </c>
      <c r="E387" s="178" t="s">
        <v>1</v>
      </c>
      <c r="F387" s="179" t="s">
        <v>4328</v>
      </c>
      <c r="H387" s="180">
        <v>17.553000000000001</v>
      </c>
      <c r="I387" s="181"/>
      <c r="L387" s="177"/>
      <c r="M387" s="182"/>
      <c r="T387" s="183"/>
      <c r="AT387" s="178" t="s">
        <v>200</v>
      </c>
      <c r="AU387" s="178" t="s">
        <v>89</v>
      </c>
      <c r="AV387" s="13" t="s">
        <v>89</v>
      </c>
      <c r="AW387" s="13" t="s">
        <v>31</v>
      </c>
      <c r="AX387" s="13" t="s">
        <v>76</v>
      </c>
      <c r="AY387" s="178" t="s">
        <v>187</v>
      </c>
    </row>
    <row r="388" spans="2:51" s="13" customFormat="1">
      <c r="B388" s="177"/>
      <c r="D388" s="171" t="s">
        <v>200</v>
      </c>
      <c r="E388" s="178" t="s">
        <v>1</v>
      </c>
      <c r="F388" s="179" t="s">
        <v>2177</v>
      </c>
      <c r="H388" s="180">
        <v>-1.6</v>
      </c>
      <c r="I388" s="181"/>
      <c r="L388" s="177"/>
      <c r="M388" s="182"/>
      <c r="T388" s="183"/>
      <c r="AT388" s="178" t="s">
        <v>200</v>
      </c>
      <c r="AU388" s="178" t="s">
        <v>89</v>
      </c>
      <c r="AV388" s="13" t="s">
        <v>89</v>
      </c>
      <c r="AW388" s="13" t="s">
        <v>31</v>
      </c>
      <c r="AX388" s="13" t="s">
        <v>76</v>
      </c>
      <c r="AY388" s="178" t="s">
        <v>187</v>
      </c>
    </row>
    <row r="389" spans="2:51" s="13" customFormat="1">
      <c r="B389" s="177"/>
      <c r="D389" s="171" t="s">
        <v>200</v>
      </c>
      <c r="E389" s="178" t="s">
        <v>1</v>
      </c>
      <c r="F389" s="179" t="s">
        <v>4329</v>
      </c>
      <c r="H389" s="180">
        <v>24.338000000000001</v>
      </c>
      <c r="I389" s="181"/>
      <c r="L389" s="177"/>
      <c r="M389" s="182"/>
      <c r="T389" s="183"/>
      <c r="AT389" s="178" t="s">
        <v>200</v>
      </c>
      <c r="AU389" s="178" t="s">
        <v>89</v>
      </c>
      <c r="AV389" s="13" t="s">
        <v>89</v>
      </c>
      <c r="AW389" s="13" t="s">
        <v>31</v>
      </c>
      <c r="AX389" s="13" t="s">
        <v>76</v>
      </c>
      <c r="AY389" s="178" t="s">
        <v>187</v>
      </c>
    </row>
    <row r="390" spans="2:51" s="13" customFormat="1">
      <c r="B390" s="177"/>
      <c r="D390" s="171" t="s">
        <v>200</v>
      </c>
      <c r="E390" s="178" t="s">
        <v>1</v>
      </c>
      <c r="F390" s="179" t="s">
        <v>4246</v>
      </c>
      <c r="H390" s="180">
        <v>-4.0049999999999999</v>
      </c>
      <c r="I390" s="181"/>
      <c r="L390" s="177"/>
      <c r="M390" s="182"/>
      <c r="T390" s="183"/>
      <c r="AT390" s="178" t="s">
        <v>200</v>
      </c>
      <c r="AU390" s="178" t="s">
        <v>89</v>
      </c>
      <c r="AV390" s="13" t="s">
        <v>89</v>
      </c>
      <c r="AW390" s="13" t="s">
        <v>31</v>
      </c>
      <c r="AX390" s="13" t="s">
        <v>76</v>
      </c>
      <c r="AY390" s="178" t="s">
        <v>187</v>
      </c>
    </row>
    <row r="391" spans="2:51" s="13" customFormat="1">
      <c r="B391" s="177"/>
      <c r="D391" s="171" t="s">
        <v>200</v>
      </c>
      <c r="E391" s="178" t="s">
        <v>1</v>
      </c>
      <c r="F391" s="179" t="s">
        <v>4330</v>
      </c>
      <c r="H391" s="180">
        <v>24.338000000000001</v>
      </c>
      <c r="I391" s="181"/>
      <c r="L391" s="177"/>
      <c r="M391" s="182"/>
      <c r="T391" s="183"/>
      <c r="AT391" s="178" t="s">
        <v>200</v>
      </c>
      <c r="AU391" s="178" t="s">
        <v>89</v>
      </c>
      <c r="AV391" s="13" t="s">
        <v>89</v>
      </c>
      <c r="AW391" s="13" t="s">
        <v>31</v>
      </c>
      <c r="AX391" s="13" t="s">
        <v>76</v>
      </c>
      <c r="AY391" s="178" t="s">
        <v>187</v>
      </c>
    </row>
    <row r="392" spans="2:51" s="13" customFormat="1">
      <c r="B392" s="177"/>
      <c r="D392" s="171" t="s">
        <v>200</v>
      </c>
      <c r="E392" s="178" t="s">
        <v>1</v>
      </c>
      <c r="F392" s="179" t="s">
        <v>4246</v>
      </c>
      <c r="H392" s="180">
        <v>-4.0049999999999999</v>
      </c>
      <c r="I392" s="181"/>
      <c r="L392" s="177"/>
      <c r="M392" s="182"/>
      <c r="T392" s="183"/>
      <c r="AT392" s="178" t="s">
        <v>200</v>
      </c>
      <c r="AU392" s="178" t="s">
        <v>89</v>
      </c>
      <c r="AV392" s="13" t="s">
        <v>89</v>
      </c>
      <c r="AW392" s="13" t="s">
        <v>31</v>
      </c>
      <c r="AX392" s="13" t="s">
        <v>76</v>
      </c>
      <c r="AY392" s="178" t="s">
        <v>187</v>
      </c>
    </row>
    <row r="393" spans="2:51" s="13" customFormat="1">
      <c r="B393" s="177"/>
      <c r="D393" s="171" t="s">
        <v>200</v>
      </c>
      <c r="E393" s="178" t="s">
        <v>1</v>
      </c>
      <c r="F393" s="179" t="s">
        <v>4331</v>
      </c>
      <c r="H393" s="180">
        <v>5.0149999999999997</v>
      </c>
      <c r="I393" s="181"/>
      <c r="L393" s="177"/>
      <c r="M393" s="182"/>
      <c r="T393" s="183"/>
      <c r="AT393" s="178" t="s">
        <v>200</v>
      </c>
      <c r="AU393" s="178" t="s">
        <v>89</v>
      </c>
      <c r="AV393" s="13" t="s">
        <v>89</v>
      </c>
      <c r="AW393" s="13" t="s">
        <v>31</v>
      </c>
      <c r="AX393" s="13" t="s">
        <v>76</v>
      </c>
      <c r="AY393" s="178" t="s">
        <v>187</v>
      </c>
    </row>
    <row r="394" spans="2:51" s="13" customFormat="1">
      <c r="B394" s="177"/>
      <c r="D394" s="171" t="s">
        <v>200</v>
      </c>
      <c r="E394" s="178" t="s">
        <v>1</v>
      </c>
      <c r="F394" s="179" t="s">
        <v>4332</v>
      </c>
      <c r="H394" s="180">
        <v>13.364000000000001</v>
      </c>
      <c r="I394" s="181"/>
      <c r="L394" s="177"/>
      <c r="M394" s="182"/>
      <c r="T394" s="183"/>
      <c r="AT394" s="178" t="s">
        <v>200</v>
      </c>
      <c r="AU394" s="178" t="s">
        <v>89</v>
      </c>
      <c r="AV394" s="13" t="s">
        <v>89</v>
      </c>
      <c r="AW394" s="13" t="s">
        <v>31</v>
      </c>
      <c r="AX394" s="13" t="s">
        <v>76</v>
      </c>
      <c r="AY394" s="178" t="s">
        <v>187</v>
      </c>
    </row>
    <row r="395" spans="2:51" s="13" customFormat="1">
      <c r="B395" s="177"/>
      <c r="D395" s="171" t="s">
        <v>200</v>
      </c>
      <c r="E395" s="178" t="s">
        <v>1</v>
      </c>
      <c r="F395" s="179" t="s">
        <v>4333</v>
      </c>
      <c r="H395" s="180">
        <v>156.02600000000001</v>
      </c>
      <c r="I395" s="181"/>
      <c r="L395" s="177"/>
      <c r="M395" s="182"/>
      <c r="T395" s="183"/>
      <c r="AT395" s="178" t="s">
        <v>200</v>
      </c>
      <c r="AU395" s="178" t="s">
        <v>89</v>
      </c>
      <c r="AV395" s="13" t="s">
        <v>89</v>
      </c>
      <c r="AW395" s="13" t="s">
        <v>31</v>
      </c>
      <c r="AX395" s="13" t="s">
        <v>76</v>
      </c>
      <c r="AY395" s="178" t="s">
        <v>187</v>
      </c>
    </row>
    <row r="396" spans="2:51" s="13" customFormat="1">
      <c r="B396" s="177"/>
      <c r="D396" s="171" t="s">
        <v>200</v>
      </c>
      <c r="E396" s="178" t="s">
        <v>1</v>
      </c>
      <c r="F396" s="179" t="s">
        <v>4246</v>
      </c>
      <c r="H396" s="180">
        <v>-4.0049999999999999</v>
      </c>
      <c r="I396" s="181"/>
      <c r="L396" s="177"/>
      <c r="M396" s="182"/>
      <c r="T396" s="183"/>
      <c r="AT396" s="178" t="s">
        <v>200</v>
      </c>
      <c r="AU396" s="178" t="s">
        <v>89</v>
      </c>
      <c r="AV396" s="13" t="s">
        <v>89</v>
      </c>
      <c r="AW396" s="13" t="s">
        <v>31</v>
      </c>
      <c r="AX396" s="13" t="s">
        <v>76</v>
      </c>
      <c r="AY396" s="178" t="s">
        <v>187</v>
      </c>
    </row>
    <row r="397" spans="2:51" s="13" customFormat="1">
      <c r="B397" s="177"/>
      <c r="D397" s="171" t="s">
        <v>200</v>
      </c>
      <c r="E397" s="178" t="s">
        <v>1</v>
      </c>
      <c r="F397" s="179" t="s">
        <v>2177</v>
      </c>
      <c r="H397" s="180">
        <v>-1.6</v>
      </c>
      <c r="I397" s="181"/>
      <c r="L397" s="177"/>
      <c r="M397" s="182"/>
      <c r="T397" s="183"/>
      <c r="AT397" s="178" t="s">
        <v>200</v>
      </c>
      <c r="AU397" s="178" t="s">
        <v>89</v>
      </c>
      <c r="AV397" s="13" t="s">
        <v>89</v>
      </c>
      <c r="AW397" s="13" t="s">
        <v>31</v>
      </c>
      <c r="AX397" s="13" t="s">
        <v>76</v>
      </c>
      <c r="AY397" s="178" t="s">
        <v>187</v>
      </c>
    </row>
    <row r="398" spans="2:51" s="13" customFormat="1">
      <c r="B398" s="177"/>
      <c r="D398" s="171" t="s">
        <v>200</v>
      </c>
      <c r="E398" s="178" t="s">
        <v>1</v>
      </c>
      <c r="F398" s="179" t="s">
        <v>4334</v>
      </c>
      <c r="H398" s="180">
        <v>33.305999999999997</v>
      </c>
      <c r="I398" s="181"/>
      <c r="L398" s="177"/>
      <c r="M398" s="182"/>
      <c r="T398" s="183"/>
      <c r="AT398" s="178" t="s">
        <v>200</v>
      </c>
      <c r="AU398" s="178" t="s">
        <v>89</v>
      </c>
      <c r="AV398" s="13" t="s">
        <v>89</v>
      </c>
      <c r="AW398" s="13" t="s">
        <v>31</v>
      </c>
      <c r="AX398" s="13" t="s">
        <v>76</v>
      </c>
      <c r="AY398" s="178" t="s">
        <v>187</v>
      </c>
    </row>
    <row r="399" spans="2:51" s="13" customFormat="1">
      <c r="B399" s="177"/>
      <c r="D399" s="171" t="s">
        <v>200</v>
      </c>
      <c r="E399" s="178" t="s">
        <v>1</v>
      </c>
      <c r="F399" s="179" t="s">
        <v>4236</v>
      </c>
      <c r="H399" s="180">
        <v>-4.05</v>
      </c>
      <c r="I399" s="181"/>
      <c r="L399" s="177"/>
      <c r="M399" s="182"/>
      <c r="T399" s="183"/>
      <c r="AT399" s="178" t="s">
        <v>200</v>
      </c>
      <c r="AU399" s="178" t="s">
        <v>89</v>
      </c>
      <c r="AV399" s="13" t="s">
        <v>89</v>
      </c>
      <c r="AW399" s="13" t="s">
        <v>31</v>
      </c>
      <c r="AX399" s="13" t="s">
        <v>76</v>
      </c>
      <c r="AY399" s="178" t="s">
        <v>187</v>
      </c>
    </row>
    <row r="400" spans="2:51" s="13" customFormat="1">
      <c r="B400" s="177"/>
      <c r="D400" s="171" t="s">
        <v>200</v>
      </c>
      <c r="E400" s="178" t="s">
        <v>1</v>
      </c>
      <c r="F400" s="179" t="s">
        <v>4335</v>
      </c>
      <c r="H400" s="180">
        <v>5.399</v>
      </c>
      <c r="I400" s="181"/>
      <c r="L400" s="177"/>
      <c r="M400" s="182"/>
      <c r="T400" s="183"/>
      <c r="AT400" s="178" t="s">
        <v>200</v>
      </c>
      <c r="AU400" s="178" t="s">
        <v>89</v>
      </c>
      <c r="AV400" s="13" t="s">
        <v>89</v>
      </c>
      <c r="AW400" s="13" t="s">
        <v>31</v>
      </c>
      <c r="AX400" s="13" t="s">
        <v>76</v>
      </c>
      <c r="AY400" s="178" t="s">
        <v>187</v>
      </c>
    </row>
    <row r="401" spans="2:51" s="13" customFormat="1">
      <c r="B401" s="177"/>
      <c r="D401" s="171" t="s">
        <v>200</v>
      </c>
      <c r="E401" s="178" t="s">
        <v>1</v>
      </c>
      <c r="F401" s="179" t="s">
        <v>4336</v>
      </c>
      <c r="H401" s="180">
        <v>12.833</v>
      </c>
      <c r="I401" s="181"/>
      <c r="L401" s="177"/>
      <c r="M401" s="182"/>
      <c r="T401" s="183"/>
      <c r="AT401" s="178" t="s">
        <v>200</v>
      </c>
      <c r="AU401" s="178" t="s">
        <v>89</v>
      </c>
      <c r="AV401" s="13" t="s">
        <v>89</v>
      </c>
      <c r="AW401" s="13" t="s">
        <v>31</v>
      </c>
      <c r="AX401" s="13" t="s">
        <v>76</v>
      </c>
      <c r="AY401" s="178" t="s">
        <v>187</v>
      </c>
    </row>
    <row r="402" spans="2:51" s="13" customFormat="1">
      <c r="B402" s="177"/>
      <c r="D402" s="171" t="s">
        <v>200</v>
      </c>
      <c r="E402" s="178" t="s">
        <v>1</v>
      </c>
      <c r="F402" s="179" t="s">
        <v>2187</v>
      </c>
      <c r="H402" s="180">
        <v>-1.2</v>
      </c>
      <c r="I402" s="181"/>
      <c r="L402" s="177"/>
      <c r="M402" s="182"/>
      <c r="T402" s="183"/>
      <c r="AT402" s="178" t="s">
        <v>200</v>
      </c>
      <c r="AU402" s="178" t="s">
        <v>89</v>
      </c>
      <c r="AV402" s="13" t="s">
        <v>89</v>
      </c>
      <c r="AW402" s="13" t="s">
        <v>31</v>
      </c>
      <c r="AX402" s="13" t="s">
        <v>76</v>
      </c>
      <c r="AY402" s="178" t="s">
        <v>187</v>
      </c>
    </row>
    <row r="403" spans="2:51" s="13" customFormat="1">
      <c r="B403" s="177"/>
      <c r="D403" s="171" t="s">
        <v>200</v>
      </c>
      <c r="E403" s="178" t="s">
        <v>1</v>
      </c>
      <c r="F403" s="179" t="s">
        <v>4337</v>
      </c>
      <c r="H403" s="180">
        <v>84.075000000000003</v>
      </c>
      <c r="I403" s="181"/>
      <c r="L403" s="177"/>
      <c r="M403" s="182"/>
      <c r="T403" s="183"/>
      <c r="AT403" s="178" t="s">
        <v>200</v>
      </c>
      <c r="AU403" s="178" t="s">
        <v>89</v>
      </c>
      <c r="AV403" s="13" t="s">
        <v>89</v>
      </c>
      <c r="AW403" s="13" t="s">
        <v>31</v>
      </c>
      <c r="AX403" s="13" t="s">
        <v>76</v>
      </c>
      <c r="AY403" s="178" t="s">
        <v>187</v>
      </c>
    </row>
    <row r="404" spans="2:51" s="13" customFormat="1">
      <c r="B404" s="177"/>
      <c r="D404" s="171" t="s">
        <v>200</v>
      </c>
      <c r="E404" s="178" t="s">
        <v>1</v>
      </c>
      <c r="F404" s="179" t="s">
        <v>4299</v>
      </c>
      <c r="H404" s="180">
        <v>-8.01</v>
      </c>
      <c r="I404" s="181"/>
      <c r="L404" s="177"/>
      <c r="M404" s="182"/>
      <c r="T404" s="183"/>
      <c r="AT404" s="178" t="s">
        <v>200</v>
      </c>
      <c r="AU404" s="178" t="s">
        <v>89</v>
      </c>
      <c r="AV404" s="13" t="s">
        <v>89</v>
      </c>
      <c r="AW404" s="13" t="s">
        <v>31</v>
      </c>
      <c r="AX404" s="13" t="s">
        <v>76</v>
      </c>
      <c r="AY404" s="178" t="s">
        <v>187</v>
      </c>
    </row>
    <row r="405" spans="2:51" s="13" customFormat="1">
      <c r="B405" s="177"/>
      <c r="D405" s="171" t="s">
        <v>200</v>
      </c>
      <c r="E405" s="178" t="s">
        <v>1</v>
      </c>
      <c r="F405" s="179" t="s">
        <v>2179</v>
      </c>
      <c r="H405" s="180">
        <v>-1.8</v>
      </c>
      <c r="I405" s="181"/>
      <c r="L405" s="177"/>
      <c r="M405" s="182"/>
      <c r="T405" s="183"/>
      <c r="AT405" s="178" t="s">
        <v>200</v>
      </c>
      <c r="AU405" s="178" t="s">
        <v>89</v>
      </c>
      <c r="AV405" s="13" t="s">
        <v>89</v>
      </c>
      <c r="AW405" s="13" t="s">
        <v>31</v>
      </c>
      <c r="AX405" s="13" t="s">
        <v>76</v>
      </c>
      <c r="AY405" s="178" t="s">
        <v>187</v>
      </c>
    </row>
    <row r="406" spans="2:51" s="13" customFormat="1">
      <c r="B406" s="177"/>
      <c r="D406" s="171" t="s">
        <v>200</v>
      </c>
      <c r="E406" s="178" t="s">
        <v>1</v>
      </c>
      <c r="F406" s="179" t="s">
        <v>4338</v>
      </c>
      <c r="H406" s="180">
        <v>18.733000000000001</v>
      </c>
      <c r="I406" s="181"/>
      <c r="L406" s="177"/>
      <c r="M406" s="182"/>
      <c r="T406" s="183"/>
      <c r="AT406" s="178" t="s">
        <v>200</v>
      </c>
      <c r="AU406" s="178" t="s">
        <v>89</v>
      </c>
      <c r="AV406" s="13" t="s">
        <v>89</v>
      </c>
      <c r="AW406" s="13" t="s">
        <v>31</v>
      </c>
      <c r="AX406" s="13" t="s">
        <v>76</v>
      </c>
      <c r="AY406" s="178" t="s">
        <v>187</v>
      </c>
    </row>
    <row r="407" spans="2:51" s="13" customFormat="1">
      <c r="B407" s="177"/>
      <c r="D407" s="171" t="s">
        <v>200</v>
      </c>
      <c r="E407" s="178" t="s">
        <v>1</v>
      </c>
      <c r="F407" s="179" t="s">
        <v>4339</v>
      </c>
      <c r="H407" s="180">
        <v>54.500999999999998</v>
      </c>
      <c r="I407" s="181"/>
      <c r="L407" s="177"/>
      <c r="M407" s="182"/>
      <c r="T407" s="183"/>
      <c r="AT407" s="178" t="s">
        <v>200</v>
      </c>
      <c r="AU407" s="178" t="s">
        <v>89</v>
      </c>
      <c r="AV407" s="13" t="s">
        <v>89</v>
      </c>
      <c r="AW407" s="13" t="s">
        <v>31</v>
      </c>
      <c r="AX407" s="13" t="s">
        <v>76</v>
      </c>
      <c r="AY407" s="178" t="s">
        <v>187</v>
      </c>
    </row>
    <row r="408" spans="2:51" s="13" customFormat="1">
      <c r="B408" s="177"/>
      <c r="D408" s="171" t="s">
        <v>200</v>
      </c>
      <c r="E408" s="178" t="s">
        <v>1</v>
      </c>
      <c r="F408" s="179" t="s">
        <v>4236</v>
      </c>
      <c r="H408" s="180">
        <v>-4.05</v>
      </c>
      <c r="I408" s="181"/>
      <c r="L408" s="177"/>
      <c r="M408" s="182"/>
      <c r="T408" s="183"/>
      <c r="AT408" s="178" t="s">
        <v>200</v>
      </c>
      <c r="AU408" s="178" t="s">
        <v>89</v>
      </c>
      <c r="AV408" s="13" t="s">
        <v>89</v>
      </c>
      <c r="AW408" s="13" t="s">
        <v>31</v>
      </c>
      <c r="AX408" s="13" t="s">
        <v>76</v>
      </c>
      <c r="AY408" s="178" t="s">
        <v>187</v>
      </c>
    </row>
    <row r="409" spans="2:51" s="13" customFormat="1">
      <c r="B409" s="177"/>
      <c r="D409" s="171" t="s">
        <v>200</v>
      </c>
      <c r="E409" s="178" t="s">
        <v>1</v>
      </c>
      <c r="F409" s="179" t="s">
        <v>4340</v>
      </c>
      <c r="H409" s="180">
        <v>54.722999999999999</v>
      </c>
      <c r="I409" s="181"/>
      <c r="L409" s="177"/>
      <c r="M409" s="182"/>
      <c r="T409" s="183"/>
      <c r="AT409" s="178" t="s">
        <v>200</v>
      </c>
      <c r="AU409" s="178" t="s">
        <v>89</v>
      </c>
      <c r="AV409" s="13" t="s">
        <v>89</v>
      </c>
      <c r="AW409" s="13" t="s">
        <v>31</v>
      </c>
      <c r="AX409" s="13" t="s">
        <v>76</v>
      </c>
      <c r="AY409" s="178" t="s">
        <v>187</v>
      </c>
    </row>
    <row r="410" spans="2:51" s="13" customFormat="1">
      <c r="B410" s="177"/>
      <c r="D410" s="171" t="s">
        <v>200</v>
      </c>
      <c r="E410" s="178" t="s">
        <v>1</v>
      </c>
      <c r="F410" s="179" t="s">
        <v>4236</v>
      </c>
      <c r="H410" s="180">
        <v>-4.05</v>
      </c>
      <c r="I410" s="181"/>
      <c r="L410" s="177"/>
      <c r="M410" s="182"/>
      <c r="T410" s="183"/>
      <c r="AT410" s="178" t="s">
        <v>200</v>
      </c>
      <c r="AU410" s="178" t="s">
        <v>89</v>
      </c>
      <c r="AV410" s="13" t="s">
        <v>89</v>
      </c>
      <c r="AW410" s="13" t="s">
        <v>31</v>
      </c>
      <c r="AX410" s="13" t="s">
        <v>76</v>
      </c>
      <c r="AY410" s="178" t="s">
        <v>187</v>
      </c>
    </row>
    <row r="411" spans="2:51" s="13" customFormat="1">
      <c r="B411" s="177"/>
      <c r="D411" s="171" t="s">
        <v>200</v>
      </c>
      <c r="E411" s="178" t="s">
        <v>1</v>
      </c>
      <c r="F411" s="179" t="s">
        <v>4341</v>
      </c>
      <c r="H411" s="180">
        <v>17.11</v>
      </c>
      <c r="I411" s="181"/>
      <c r="L411" s="177"/>
      <c r="M411" s="182"/>
      <c r="T411" s="183"/>
      <c r="AT411" s="178" t="s">
        <v>200</v>
      </c>
      <c r="AU411" s="178" t="s">
        <v>89</v>
      </c>
      <c r="AV411" s="13" t="s">
        <v>89</v>
      </c>
      <c r="AW411" s="13" t="s">
        <v>31</v>
      </c>
      <c r="AX411" s="13" t="s">
        <v>76</v>
      </c>
      <c r="AY411" s="178" t="s">
        <v>187</v>
      </c>
    </row>
    <row r="412" spans="2:51" s="13" customFormat="1">
      <c r="B412" s="177"/>
      <c r="D412" s="171" t="s">
        <v>200</v>
      </c>
      <c r="E412" s="178" t="s">
        <v>1</v>
      </c>
      <c r="F412" s="179" t="s">
        <v>2177</v>
      </c>
      <c r="H412" s="180">
        <v>-1.6</v>
      </c>
      <c r="I412" s="181"/>
      <c r="L412" s="177"/>
      <c r="M412" s="182"/>
      <c r="T412" s="183"/>
      <c r="AT412" s="178" t="s">
        <v>200</v>
      </c>
      <c r="AU412" s="178" t="s">
        <v>89</v>
      </c>
      <c r="AV412" s="13" t="s">
        <v>89</v>
      </c>
      <c r="AW412" s="13" t="s">
        <v>31</v>
      </c>
      <c r="AX412" s="13" t="s">
        <v>76</v>
      </c>
      <c r="AY412" s="178" t="s">
        <v>187</v>
      </c>
    </row>
    <row r="413" spans="2:51" s="13" customFormat="1">
      <c r="B413" s="177"/>
      <c r="D413" s="171" t="s">
        <v>200</v>
      </c>
      <c r="E413" s="178" t="s">
        <v>1</v>
      </c>
      <c r="F413" s="179" t="s">
        <v>4342</v>
      </c>
      <c r="H413" s="180">
        <v>30.606000000000002</v>
      </c>
      <c r="I413" s="181"/>
      <c r="L413" s="177"/>
      <c r="M413" s="182"/>
      <c r="T413" s="183"/>
      <c r="AT413" s="178" t="s">
        <v>200</v>
      </c>
      <c r="AU413" s="178" t="s">
        <v>89</v>
      </c>
      <c r="AV413" s="13" t="s">
        <v>89</v>
      </c>
      <c r="AW413" s="13" t="s">
        <v>31</v>
      </c>
      <c r="AX413" s="13" t="s">
        <v>76</v>
      </c>
      <c r="AY413" s="178" t="s">
        <v>187</v>
      </c>
    </row>
    <row r="414" spans="2:51" s="13" customFormat="1">
      <c r="B414" s="177"/>
      <c r="D414" s="171" t="s">
        <v>200</v>
      </c>
      <c r="E414" s="178" t="s">
        <v>1</v>
      </c>
      <c r="F414" s="179" t="s">
        <v>4236</v>
      </c>
      <c r="H414" s="180">
        <v>-4.05</v>
      </c>
      <c r="I414" s="181"/>
      <c r="L414" s="177"/>
      <c r="M414" s="182"/>
      <c r="T414" s="183"/>
      <c r="AT414" s="178" t="s">
        <v>200</v>
      </c>
      <c r="AU414" s="178" t="s">
        <v>89</v>
      </c>
      <c r="AV414" s="13" t="s">
        <v>89</v>
      </c>
      <c r="AW414" s="13" t="s">
        <v>31</v>
      </c>
      <c r="AX414" s="13" t="s">
        <v>76</v>
      </c>
      <c r="AY414" s="178" t="s">
        <v>187</v>
      </c>
    </row>
    <row r="415" spans="2:51" s="13" customFormat="1">
      <c r="B415" s="177"/>
      <c r="D415" s="171" t="s">
        <v>200</v>
      </c>
      <c r="E415" s="178" t="s">
        <v>1</v>
      </c>
      <c r="F415" s="179" t="s">
        <v>4343</v>
      </c>
      <c r="H415" s="180">
        <v>30.606000000000002</v>
      </c>
      <c r="I415" s="181"/>
      <c r="L415" s="177"/>
      <c r="M415" s="182"/>
      <c r="T415" s="183"/>
      <c r="AT415" s="178" t="s">
        <v>200</v>
      </c>
      <c r="AU415" s="178" t="s">
        <v>89</v>
      </c>
      <c r="AV415" s="13" t="s">
        <v>89</v>
      </c>
      <c r="AW415" s="13" t="s">
        <v>31</v>
      </c>
      <c r="AX415" s="13" t="s">
        <v>76</v>
      </c>
      <c r="AY415" s="178" t="s">
        <v>187</v>
      </c>
    </row>
    <row r="416" spans="2:51" s="13" customFormat="1">
      <c r="B416" s="177"/>
      <c r="D416" s="171" t="s">
        <v>200</v>
      </c>
      <c r="E416" s="178" t="s">
        <v>1</v>
      </c>
      <c r="F416" s="179" t="s">
        <v>4236</v>
      </c>
      <c r="H416" s="180">
        <v>-4.05</v>
      </c>
      <c r="I416" s="181"/>
      <c r="L416" s="177"/>
      <c r="M416" s="182"/>
      <c r="T416" s="183"/>
      <c r="AT416" s="178" t="s">
        <v>200</v>
      </c>
      <c r="AU416" s="178" t="s">
        <v>89</v>
      </c>
      <c r="AV416" s="13" t="s">
        <v>89</v>
      </c>
      <c r="AW416" s="13" t="s">
        <v>31</v>
      </c>
      <c r="AX416" s="13" t="s">
        <v>76</v>
      </c>
      <c r="AY416" s="178" t="s">
        <v>187</v>
      </c>
    </row>
    <row r="417" spans="2:51" s="13" customFormat="1">
      <c r="B417" s="177"/>
      <c r="D417" s="171" t="s">
        <v>200</v>
      </c>
      <c r="E417" s="178" t="s">
        <v>1</v>
      </c>
      <c r="F417" s="179" t="s">
        <v>4344</v>
      </c>
      <c r="H417" s="180">
        <v>17.920999999999999</v>
      </c>
      <c r="I417" s="181"/>
      <c r="L417" s="177"/>
      <c r="M417" s="182"/>
      <c r="T417" s="183"/>
      <c r="AT417" s="178" t="s">
        <v>200</v>
      </c>
      <c r="AU417" s="178" t="s">
        <v>89</v>
      </c>
      <c r="AV417" s="13" t="s">
        <v>89</v>
      </c>
      <c r="AW417" s="13" t="s">
        <v>31</v>
      </c>
      <c r="AX417" s="13" t="s">
        <v>76</v>
      </c>
      <c r="AY417" s="178" t="s">
        <v>187</v>
      </c>
    </row>
    <row r="418" spans="2:51" s="13" customFormat="1">
      <c r="B418" s="177"/>
      <c r="D418" s="171" t="s">
        <v>200</v>
      </c>
      <c r="E418" s="178" t="s">
        <v>1</v>
      </c>
      <c r="F418" s="179" t="s">
        <v>2177</v>
      </c>
      <c r="H418" s="180">
        <v>-1.6</v>
      </c>
      <c r="I418" s="181"/>
      <c r="L418" s="177"/>
      <c r="M418" s="182"/>
      <c r="T418" s="183"/>
      <c r="AT418" s="178" t="s">
        <v>200</v>
      </c>
      <c r="AU418" s="178" t="s">
        <v>89</v>
      </c>
      <c r="AV418" s="13" t="s">
        <v>89</v>
      </c>
      <c r="AW418" s="13" t="s">
        <v>31</v>
      </c>
      <c r="AX418" s="13" t="s">
        <v>76</v>
      </c>
      <c r="AY418" s="178" t="s">
        <v>187</v>
      </c>
    </row>
    <row r="419" spans="2:51" s="13" customFormat="1">
      <c r="B419" s="177"/>
      <c r="D419" s="171" t="s">
        <v>200</v>
      </c>
      <c r="E419" s="178" t="s">
        <v>1</v>
      </c>
      <c r="F419" s="179" t="s">
        <v>4345</v>
      </c>
      <c r="H419" s="180">
        <v>30.606000000000002</v>
      </c>
      <c r="I419" s="181"/>
      <c r="L419" s="177"/>
      <c r="M419" s="182"/>
      <c r="T419" s="183"/>
      <c r="AT419" s="178" t="s">
        <v>200</v>
      </c>
      <c r="AU419" s="178" t="s">
        <v>89</v>
      </c>
      <c r="AV419" s="13" t="s">
        <v>89</v>
      </c>
      <c r="AW419" s="13" t="s">
        <v>31</v>
      </c>
      <c r="AX419" s="13" t="s">
        <v>76</v>
      </c>
      <c r="AY419" s="178" t="s">
        <v>187</v>
      </c>
    </row>
    <row r="420" spans="2:51" s="13" customFormat="1">
      <c r="B420" s="177"/>
      <c r="D420" s="171" t="s">
        <v>200</v>
      </c>
      <c r="E420" s="178" t="s">
        <v>1</v>
      </c>
      <c r="F420" s="179" t="s">
        <v>4236</v>
      </c>
      <c r="H420" s="180">
        <v>-4.05</v>
      </c>
      <c r="I420" s="181"/>
      <c r="L420" s="177"/>
      <c r="M420" s="182"/>
      <c r="T420" s="183"/>
      <c r="AT420" s="178" t="s">
        <v>200</v>
      </c>
      <c r="AU420" s="178" t="s">
        <v>89</v>
      </c>
      <c r="AV420" s="13" t="s">
        <v>89</v>
      </c>
      <c r="AW420" s="13" t="s">
        <v>31</v>
      </c>
      <c r="AX420" s="13" t="s">
        <v>76</v>
      </c>
      <c r="AY420" s="178" t="s">
        <v>187</v>
      </c>
    </row>
    <row r="421" spans="2:51" s="13" customFormat="1">
      <c r="B421" s="177"/>
      <c r="D421" s="171" t="s">
        <v>200</v>
      </c>
      <c r="E421" s="178" t="s">
        <v>1</v>
      </c>
      <c r="F421" s="179" t="s">
        <v>4346</v>
      </c>
      <c r="H421" s="180">
        <v>30.606000000000002</v>
      </c>
      <c r="I421" s="181"/>
      <c r="L421" s="177"/>
      <c r="M421" s="182"/>
      <c r="T421" s="183"/>
      <c r="AT421" s="178" t="s">
        <v>200</v>
      </c>
      <c r="AU421" s="178" t="s">
        <v>89</v>
      </c>
      <c r="AV421" s="13" t="s">
        <v>89</v>
      </c>
      <c r="AW421" s="13" t="s">
        <v>31</v>
      </c>
      <c r="AX421" s="13" t="s">
        <v>76</v>
      </c>
      <c r="AY421" s="178" t="s">
        <v>187</v>
      </c>
    </row>
    <row r="422" spans="2:51" s="13" customFormat="1">
      <c r="B422" s="177"/>
      <c r="D422" s="171" t="s">
        <v>200</v>
      </c>
      <c r="E422" s="178" t="s">
        <v>1</v>
      </c>
      <c r="F422" s="179" t="s">
        <v>4236</v>
      </c>
      <c r="H422" s="180">
        <v>-4.05</v>
      </c>
      <c r="I422" s="181"/>
      <c r="L422" s="177"/>
      <c r="M422" s="182"/>
      <c r="T422" s="183"/>
      <c r="AT422" s="178" t="s">
        <v>200</v>
      </c>
      <c r="AU422" s="178" t="s">
        <v>89</v>
      </c>
      <c r="AV422" s="13" t="s">
        <v>89</v>
      </c>
      <c r="AW422" s="13" t="s">
        <v>31</v>
      </c>
      <c r="AX422" s="13" t="s">
        <v>76</v>
      </c>
      <c r="AY422" s="178" t="s">
        <v>187</v>
      </c>
    </row>
    <row r="423" spans="2:51" s="13" customFormat="1">
      <c r="B423" s="177"/>
      <c r="D423" s="171" t="s">
        <v>200</v>
      </c>
      <c r="E423" s="178" t="s">
        <v>1</v>
      </c>
      <c r="F423" s="179" t="s">
        <v>4347</v>
      </c>
      <c r="H423" s="180">
        <v>18.733000000000001</v>
      </c>
      <c r="I423" s="181"/>
      <c r="L423" s="177"/>
      <c r="M423" s="182"/>
      <c r="T423" s="183"/>
      <c r="AT423" s="178" t="s">
        <v>200</v>
      </c>
      <c r="AU423" s="178" t="s">
        <v>89</v>
      </c>
      <c r="AV423" s="13" t="s">
        <v>89</v>
      </c>
      <c r="AW423" s="13" t="s">
        <v>31</v>
      </c>
      <c r="AX423" s="13" t="s">
        <v>76</v>
      </c>
      <c r="AY423" s="178" t="s">
        <v>187</v>
      </c>
    </row>
    <row r="424" spans="2:51" s="13" customFormat="1">
      <c r="B424" s="177"/>
      <c r="D424" s="171" t="s">
        <v>200</v>
      </c>
      <c r="E424" s="178" t="s">
        <v>1</v>
      </c>
      <c r="F424" s="179" t="s">
        <v>2177</v>
      </c>
      <c r="H424" s="180">
        <v>-1.6</v>
      </c>
      <c r="I424" s="181"/>
      <c r="L424" s="177"/>
      <c r="M424" s="182"/>
      <c r="T424" s="183"/>
      <c r="AT424" s="178" t="s">
        <v>200</v>
      </c>
      <c r="AU424" s="178" t="s">
        <v>89</v>
      </c>
      <c r="AV424" s="13" t="s">
        <v>89</v>
      </c>
      <c r="AW424" s="13" t="s">
        <v>31</v>
      </c>
      <c r="AX424" s="13" t="s">
        <v>76</v>
      </c>
      <c r="AY424" s="178" t="s">
        <v>187</v>
      </c>
    </row>
    <row r="425" spans="2:51" s="13" customFormat="1">
      <c r="B425" s="177"/>
      <c r="D425" s="171" t="s">
        <v>200</v>
      </c>
      <c r="E425" s="178" t="s">
        <v>1</v>
      </c>
      <c r="F425" s="179" t="s">
        <v>4348</v>
      </c>
      <c r="H425" s="180">
        <v>31.786000000000001</v>
      </c>
      <c r="I425" s="181"/>
      <c r="L425" s="177"/>
      <c r="M425" s="182"/>
      <c r="T425" s="183"/>
      <c r="AT425" s="178" t="s">
        <v>200</v>
      </c>
      <c r="AU425" s="178" t="s">
        <v>89</v>
      </c>
      <c r="AV425" s="13" t="s">
        <v>89</v>
      </c>
      <c r="AW425" s="13" t="s">
        <v>31</v>
      </c>
      <c r="AX425" s="13" t="s">
        <v>76</v>
      </c>
      <c r="AY425" s="178" t="s">
        <v>187</v>
      </c>
    </row>
    <row r="426" spans="2:51" s="13" customFormat="1">
      <c r="B426" s="177"/>
      <c r="D426" s="171" t="s">
        <v>200</v>
      </c>
      <c r="E426" s="178" t="s">
        <v>1</v>
      </c>
      <c r="F426" s="179" t="s">
        <v>4236</v>
      </c>
      <c r="H426" s="180">
        <v>-4.05</v>
      </c>
      <c r="I426" s="181"/>
      <c r="L426" s="177"/>
      <c r="M426" s="182"/>
      <c r="T426" s="183"/>
      <c r="AT426" s="178" t="s">
        <v>200</v>
      </c>
      <c r="AU426" s="178" t="s">
        <v>89</v>
      </c>
      <c r="AV426" s="13" t="s">
        <v>89</v>
      </c>
      <c r="AW426" s="13" t="s">
        <v>31</v>
      </c>
      <c r="AX426" s="13" t="s">
        <v>76</v>
      </c>
      <c r="AY426" s="178" t="s">
        <v>187</v>
      </c>
    </row>
    <row r="427" spans="2:51" s="13" customFormat="1">
      <c r="B427" s="177"/>
      <c r="D427" s="171" t="s">
        <v>200</v>
      </c>
      <c r="E427" s="178" t="s">
        <v>1</v>
      </c>
      <c r="F427" s="179" t="s">
        <v>4349</v>
      </c>
      <c r="H427" s="180">
        <v>32.008000000000003</v>
      </c>
      <c r="I427" s="181"/>
      <c r="L427" s="177"/>
      <c r="M427" s="182"/>
      <c r="T427" s="183"/>
      <c r="AT427" s="178" t="s">
        <v>200</v>
      </c>
      <c r="AU427" s="178" t="s">
        <v>89</v>
      </c>
      <c r="AV427" s="13" t="s">
        <v>89</v>
      </c>
      <c r="AW427" s="13" t="s">
        <v>31</v>
      </c>
      <c r="AX427" s="13" t="s">
        <v>76</v>
      </c>
      <c r="AY427" s="178" t="s">
        <v>187</v>
      </c>
    </row>
    <row r="428" spans="2:51" s="13" customFormat="1">
      <c r="B428" s="177"/>
      <c r="D428" s="171" t="s">
        <v>200</v>
      </c>
      <c r="E428" s="178" t="s">
        <v>1</v>
      </c>
      <c r="F428" s="179" t="s">
        <v>4236</v>
      </c>
      <c r="H428" s="180">
        <v>-4.05</v>
      </c>
      <c r="I428" s="181"/>
      <c r="L428" s="177"/>
      <c r="M428" s="182"/>
      <c r="T428" s="183"/>
      <c r="AT428" s="178" t="s">
        <v>200</v>
      </c>
      <c r="AU428" s="178" t="s">
        <v>89</v>
      </c>
      <c r="AV428" s="13" t="s">
        <v>89</v>
      </c>
      <c r="AW428" s="13" t="s">
        <v>31</v>
      </c>
      <c r="AX428" s="13" t="s">
        <v>76</v>
      </c>
      <c r="AY428" s="178" t="s">
        <v>187</v>
      </c>
    </row>
    <row r="429" spans="2:51" s="13" customFormat="1">
      <c r="B429" s="177"/>
      <c r="D429" s="171" t="s">
        <v>200</v>
      </c>
      <c r="E429" s="178" t="s">
        <v>1</v>
      </c>
      <c r="F429" s="179" t="s">
        <v>4350</v>
      </c>
      <c r="H429" s="180">
        <v>17.920999999999999</v>
      </c>
      <c r="I429" s="181"/>
      <c r="L429" s="177"/>
      <c r="M429" s="182"/>
      <c r="T429" s="183"/>
      <c r="AT429" s="178" t="s">
        <v>200</v>
      </c>
      <c r="AU429" s="178" t="s">
        <v>89</v>
      </c>
      <c r="AV429" s="13" t="s">
        <v>89</v>
      </c>
      <c r="AW429" s="13" t="s">
        <v>31</v>
      </c>
      <c r="AX429" s="13" t="s">
        <v>76</v>
      </c>
      <c r="AY429" s="178" t="s">
        <v>187</v>
      </c>
    </row>
    <row r="430" spans="2:51" s="13" customFormat="1">
      <c r="B430" s="177"/>
      <c r="D430" s="171" t="s">
        <v>200</v>
      </c>
      <c r="E430" s="178" t="s">
        <v>1</v>
      </c>
      <c r="F430" s="179" t="s">
        <v>2177</v>
      </c>
      <c r="H430" s="180">
        <v>-1.6</v>
      </c>
      <c r="I430" s="181"/>
      <c r="L430" s="177"/>
      <c r="M430" s="182"/>
      <c r="T430" s="183"/>
      <c r="AT430" s="178" t="s">
        <v>200</v>
      </c>
      <c r="AU430" s="178" t="s">
        <v>89</v>
      </c>
      <c r="AV430" s="13" t="s">
        <v>89</v>
      </c>
      <c r="AW430" s="13" t="s">
        <v>31</v>
      </c>
      <c r="AX430" s="13" t="s">
        <v>76</v>
      </c>
      <c r="AY430" s="178" t="s">
        <v>187</v>
      </c>
    </row>
    <row r="431" spans="2:51" s="13" customFormat="1">
      <c r="B431" s="177"/>
      <c r="D431" s="171" t="s">
        <v>200</v>
      </c>
      <c r="E431" s="178" t="s">
        <v>1</v>
      </c>
      <c r="F431" s="179" t="s">
        <v>4351</v>
      </c>
      <c r="H431" s="180">
        <v>31.196000000000002</v>
      </c>
      <c r="I431" s="181"/>
      <c r="L431" s="177"/>
      <c r="M431" s="182"/>
      <c r="T431" s="183"/>
      <c r="AT431" s="178" t="s">
        <v>200</v>
      </c>
      <c r="AU431" s="178" t="s">
        <v>89</v>
      </c>
      <c r="AV431" s="13" t="s">
        <v>89</v>
      </c>
      <c r="AW431" s="13" t="s">
        <v>31</v>
      </c>
      <c r="AX431" s="13" t="s">
        <v>76</v>
      </c>
      <c r="AY431" s="178" t="s">
        <v>187</v>
      </c>
    </row>
    <row r="432" spans="2:51" s="13" customFormat="1">
      <c r="B432" s="177"/>
      <c r="D432" s="171" t="s">
        <v>200</v>
      </c>
      <c r="E432" s="178" t="s">
        <v>1</v>
      </c>
      <c r="F432" s="179" t="s">
        <v>4236</v>
      </c>
      <c r="H432" s="180">
        <v>-4.05</v>
      </c>
      <c r="I432" s="181"/>
      <c r="L432" s="177"/>
      <c r="M432" s="182"/>
      <c r="T432" s="183"/>
      <c r="AT432" s="178" t="s">
        <v>200</v>
      </c>
      <c r="AU432" s="178" t="s">
        <v>89</v>
      </c>
      <c r="AV432" s="13" t="s">
        <v>89</v>
      </c>
      <c r="AW432" s="13" t="s">
        <v>31</v>
      </c>
      <c r="AX432" s="13" t="s">
        <v>76</v>
      </c>
      <c r="AY432" s="178" t="s">
        <v>187</v>
      </c>
    </row>
    <row r="433" spans="2:51" s="13" customFormat="1">
      <c r="B433" s="177"/>
      <c r="D433" s="171" t="s">
        <v>200</v>
      </c>
      <c r="E433" s="178" t="s">
        <v>1</v>
      </c>
      <c r="F433" s="179" t="s">
        <v>4352</v>
      </c>
      <c r="H433" s="180">
        <v>31.196000000000002</v>
      </c>
      <c r="I433" s="181"/>
      <c r="L433" s="177"/>
      <c r="M433" s="182"/>
      <c r="T433" s="183"/>
      <c r="AT433" s="178" t="s">
        <v>200</v>
      </c>
      <c r="AU433" s="178" t="s">
        <v>89</v>
      </c>
      <c r="AV433" s="13" t="s">
        <v>89</v>
      </c>
      <c r="AW433" s="13" t="s">
        <v>31</v>
      </c>
      <c r="AX433" s="13" t="s">
        <v>76</v>
      </c>
      <c r="AY433" s="178" t="s">
        <v>187</v>
      </c>
    </row>
    <row r="434" spans="2:51" s="13" customFormat="1">
      <c r="B434" s="177"/>
      <c r="D434" s="171" t="s">
        <v>200</v>
      </c>
      <c r="E434" s="178" t="s">
        <v>1</v>
      </c>
      <c r="F434" s="179" t="s">
        <v>4236</v>
      </c>
      <c r="H434" s="180">
        <v>-4.05</v>
      </c>
      <c r="I434" s="181"/>
      <c r="L434" s="177"/>
      <c r="M434" s="182"/>
      <c r="T434" s="183"/>
      <c r="AT434" s="178" t="s">
        <v>200</v>
      </c>
      <c r="AU434" s="178" t="s">
        <v>89</v>
      </c>
      <c r="AV434" s="13" t="s">
        <v>89</v>
      </c>
      <c r="AW434" s="13" t="s">
        <v>31</v>
      </c>
      <c r="AX434" s="13" t="s">
        <v>76</v>
      </c>
      <c r="AY434" s="178" t="s">
        <v>187</v>
      </c>
    </row>
    <row r="435" spans="2:51" s="13" customFormat="1">
      <c r="B435" s="177"/>
      <c r="D435" s="171" t="s">
        <v>200</v>
      </c>
      <c r="E435" s="178" t="s">
        <v>1</v>
      </c>
      <c r="F435" s="179" t="s">
        <v>4353</v>
      </c>
      <c r="H435" s="180">
        <v>17.920999999999999</v>
      </c>
      <c r="I435" s="181"/>
      <c r="L435" s="177"/>
      <c r="M435" s="182"/>
      <c r="T435" s="183"/>
      <c r="AT435" s="178" t="s">
        <v>200</v>
      </c>
      <c r="AU435" s="178" t="s">
        <v>89</v>
      </c>
      <c r="AV435" s="13" t="s">
        <v>89</v>
      </c>
      <c r="AW435" s="13" t="s">
        <v>31</v>
      </c>
      <c r="AX435" s="13" t="s">
        <v>76</v>
      </c>
      <c r="AY435" s="178" t="s">
        <v>187</v>
      </c>
    </row>
    <row r="436" spans="2:51" s="13" customFormat="1">
      <c r="B436" s="177"/>
      <c r="D436" s="171" t="s">
        <v>200</v>
      </c>
      <c r="E436" s="178" t="s">
        <v>1</v>
      </c>
      <c r="F436" s="179" t="s">
        <v>2179</v>
      </c>
      <c r="H436" s="180">
        <v>-1.8</v>
      </c>
      <c r="I436" s="181"/>
      <c r="L436" s="177"/>
      <c r="M436" s="182"/>
      <c r="T436" s="183"/>
      <c r="AT436" s="178" t="s">
        <v>200</v>
      </c>
      <c r="AU436" s="178" t="s">
        <v>89</v>
      </c>
      <c r="AV436" s="13" t="s">
        <v>89</v>
      </c>
      <c r="AW436" s="13" t="s">
        <v>31</v>
      </c>
      <c r="AX436" s="13" t="s">
        <v>76</v>
      </c>
      <c r="AY436" s="178" t="s">
        <v>187</v>
      </c>
    </row>
    <row r="437" spans="2:51" s="13" customFormat="1">
      <c r="B437" s="177"/>
      <c r="D437" s="171" t="s">
        <v>200</v>
      </c>
      <c r="E437" s="178" t="s">
        <v>1</v>
      </c>
      <c r="F437" s="179" t="s">
        <v>4354</v>
      </c>
      <c r="H437" s="180">
        <v>25.222999999999999</v>
      </c>
      <c r="I437" s="181"/>
      <c r="L437" s="177"/>
      <c r="M437" s="182"/>
      <c r="T437" s="183"/>
      <c r="AT437" s="178" t="s">
        <v>200</v>
      </c>
      <c r="AU437" s="178" t="s">
        <v>89</v>
      </c>
      <c r="AV437" s="13" t="s">
        <v>89</v>
      </c>
      <c r="AW437" s="13" t="s">
        <v>31</v>
      </c>
      <c r="AX437" s="13" t="s">
        <v>76</v>
      </c>
      <c r="AY437" s="178" t="s">
        <v>187</v>
      </c>
    </row>
    <row r="438" spans="2:51" s="13" customFormat="1">
      <c r="B438" s="177"/>
      <c r="D438" s="171" t="s">
        <v>200</v>
      </c>
      <c r="E438" s="178" t="s">
        <v>1</v>
      </c>
      <c r="F438" s="179" t="s">
        <v>4246</v>
      </c>
      <c r="H438" s="180">
        <v>-4.0049999999999999</v>
      </c>
      <c r="I438" s="181"/>
      <c r="L438" s="177"/>
      <c r="M438" s="182"/>
      <c r="T438" s="183"/>
      <c r="AT438" s="178" t="s">
        <v>200</v>
      </c>
      <c r="AU438" s="178" t="s">
        <v>89</v>
      </c>
      <c r="AV438" s="13" t="s">
        <v>89</v>
      </c>
      <c r="AW438" s="13" t="s">
        <v>31</v>
      </c>
      <c r="AX438" s="13" t="s">
        <v>76</v>
      </c>
      <c r="AY438" s="178" t="s">
        <v>187</v>
      </c>
    </row>
    <row r="439" spans="2:51" s="13" customFormat="1">
      <c r="B439" s="177"/>
      <c r="D439" s="171" t="s">
        <v>200</v>
      </c>
      <c r="E439" s="178" t="s">
        <v>1</v>
      </c>
      <c r="F439" s="179" t="s">
        <v>4355</v>
      </c>
      <c r="H439" s="180">
        <v>50.982999999999997</v>
      </c>
      <c r="I439" s="181"/>
      <c r="L439" s="177"/>
      <c r="M439" s="182"/>
      <c r="T439" s="183"/>
      <c r="AT439" s="178" t="s">
        <v>200</v>
      </c>
      <c r="AU439" s="178" t="s">
        <v>89</v>
      </c>
      <c r="AV439" s="13" t="s">
        <v>89</v>
      </c>
      <c r="AW439" s="13" t="s">
        <v>31</v>
      </c>
      <c r="AX439" s="13" t="s">
        <v>76</v>
      </c>
      <c r="AY439" s="178" t="s">
        <v>187</v>
      </c>
    </row>
    <row r="440" spans="2:51" s="13" customFormat="1">
      <c r="B440" s="177"/>
      <c r="D440" s="171" t="s">
        <v>200</v>
      </c>
      <c r="E440" s="178" t="s">
        <v>1</v>
      </c>
      <c r="F440" s="179" t="s">
        <v>4246</v>
      </c>
      <c r="H440" s="180">
        <v>-4.0049999999999999</v>
      </c>
      <c r="I440" s="181"/>
      <c r="L440" s="177"/>
      <c r="M440" s="182"/>
      <c r="T440" s="183"/>
      <c r="AT440" s="178" t="s">
        <v>200</v>
      </c>
      <c r="AU440" s="178" t="s">
        <v>89</v>
      </c>
      <c r="AV440" s="13" t="s">
        <v>89</v>
      </c>
      <c r="AW440" s="13" t="s">
        <v>31</v>
      </c>
      <c r="AX440" s="13" t="s">
        <v>76</v>
      </c>
      <c r="AY440" s="178" t="s">
        <v>187</v>
      </c>
    </row>
    <row r="441" spans="2:51" s="13" customFormat="1">
      <c r="B441" s="177"/>
      <c r="D441" s="171" t="s">
        <v>200</v>
      </c>
      <c r="E441" s="178" t="s">
        <v>1</v>
      </c>
      <c r="F441" s="179" t="s">
        <v>2177</v>
      </c>
      <c r="H441" s="180">
        <v>-1.6</v>
      </c>
      <c r="I441" s="181"/>
      <c r="L441" s="177"/>
      <c r="M441" s="182"/>
      <c r="T441" s="183"/>
      <c r="AT441" s="178" t="s">
        <v>200</v>
      </c>
      <c r="AU441" s="178" t="s">
        <v>89</v>
      </c>
      <c r="AV441" s="13" t="s">
        <v>89</v>
      </c>
      <c r="AW441" s="13" t="s">
        <v>31</v>
      </c>
      <c r="AX441" s="13" t="s">
        <v>76</v>
      </c>
      <c r="AY441" s="178" t="s">
        <v>187</v>
      </c>
    </row>
    <row r="442" spans="2:51" s="13" customFormat="1">
      <c r="B442" s="177"/>
      <c r="D442" s="171" t="s">
        <v>200</v>
      </c>
      <c r="E442" s="178" t="s">
        <v>1</v>
      </c>
      <c r="F442" s="179" t="s">
        <v>4356</v>
      </c>
      <c r="H442" s="180">
        <v>25.739000000000001</v>
      </c>
      <c r="I442" s="181"/>
      <c r="L442" s="177"/>
      <c r="M442" s="182"/>
      <c r="T442" s="183"/>
      <c r="AT442" s="178" t="s">
        <v>200</v>
      </c>
      <c r="AU442" s="178" t="s">
        <v>89</v>
      </c>
      <c r="AV442" s="13" t="s">
        <v>89</v>
      </c>
      <c r="AW442" s="13" t="s">
        <v>31</v>
      </c>
      <c r="AX442" s="13" t="s">
        <v>76</v>
      </c>
      <c r="AY442" s="178" t="s">
        <v>187</v>
      </c>
    </row>
    <row r="443" spans="2:51" s="13" customFormat="1">
      <c r="B443" s="177"/>
      <c r="D443" s="171" t="s">
        <v>200</v>
      </c>
      <c r="E443" s="178" t="s">
        <v>1</v>
      </c>
      <c r="F443" s="179" t="s">
        <v>4219</v>
      </c>
      <c r="H443" s="180">
        <v>-4.8600000000000003</v>
      </c>
      <c r="I443" s="181"/>
      <c r="L443" s="177"/>
      <c r="M443" s="182"/>
      <c r="T443" s="183"/>
      <c r="AT443" s="178" t="s">
        <v>200</v>
      </c>
      <c r="AU443" s="178" t="s">
        <v>89</v>
      </c>
      <c r="AV443" s="13" t="s">
        <v>89</v>
      </c>
      <c r="AW443" s="13" t="s">
        <v>31</v>
      </c>
      <c r="AX443" s="13" t="s">
        <v>76</v>
      </c>
      <c r="AY443" s="178" t="s">
        <v>187</v>
      </c>
    </row>
    <row r="444" spans="2:51" s="13" customFormat="1">
      <c r="B444" s="177"/>
      <c r="D444" s="171" t="s">
        <v>200</v>
      </c>
      <c r="E444" s="178" t="s">
        <v>1</v>
      </c>
      <c r="F444" s="179" t="s">
        <v>4357</v>
      </c>
      <c r="H444" s="180">
        <v>25.664999999999999</v>
      </c>
      <c r="I444" s="181"/>
      <c r="L444" s="177"/>
      <c r="M444" s="182"/>
      <c r="T444" s="183"/>
      <c r="AT444" s="178" t="s">
        <v>200</v>
      </c>
      <c r="AU444" s="178" t="s">
        <v>89</v>
      </c>
      <c r="AV444" s="13" t="s">
        <v>89</v>
      </c>
      <c r="AW444" s="13" t="s">
        <v>31</v>
      </c>
      <c r="AX444" s="13" t="s">
        <v>76</v>
      </c>
      <c r="AY444" s="178" t="s">
        <v>187</v>
      </c>
    </row>
    <row r="445" spans="2:51" s="13" customFormat="1">
      <c r="B445" s="177"/>
      <c r="D445" s="171" t="s">
        <v>200</v>
      </c>
      <c r="E445" s="178" t="s">
        <v>1</v>
      </c>
      <c r="F445" s="179" t="s">
        <v>4358</v>
      </c>
      <c r="H445" s="180">
        <v>-4.0049999999999999</v>
      </c>
      <c r="I445" s="181"/>
      <c r="L445" s="177"/>
      <c r="M445" s="182"/>
      <c r="T445" s="183"/>
      <c r="AT445" s="178" t="s">
        <v>200</v>
      </c>
      <c r="AU445" s="178" t="s">
        <v>89</v>
      </c>
      <c r="AV445" s="13" t="s">
        <v>89</v>
      </c>
      <c r="AW445" s="13" t="s">
        <v>31</v>
      </c>
      <c r="AX445" s="13" t="s">
        <v>76</v>
      </c>
      <c r="AY445" s="178" t="s">
        <v>187</v>
      </c>
    </row>
    <row r="446" spans="2:51" s="13" customFormat="1">
      <c r="B446" s="177"/>
      <c r="D446" s="171" t="s">
        <v>200</v>
      </c>
      <c r="E446" s="178" t="s">
        <v>1</v>
      </c>
      <c r="F446" s="179" t="s">
        <v>4359</v>
      </c>
      <c r="H446" s="180">
        <v>25.664999999999999</v>
      </c>
      <c r="I446" s="181"/>
      <c r="L446" s="177"/>
      <c r="M446" s="182"/>
      <c r="T446" s="183"/>
      <c r="AT446" s="178" t="s">
        <v>200</v>
      </c>
      <c r="AU446" s="178" t="s">
        <v>89</v>
      </c>
      <c r="AV446" s="13" t="s">
        <v>89</v>
      </c>
      <c r="AW446" s="13" t="s">
        <v>31</v>
      </c>
      <c r="AX446" s="13" t="s">
        <v>76</v>
      </c>
      <c r="AY446" s="178" t="s">
        <v>187</v>
      </c>
    </row>
    <row r="447" spans="2:51" s="13" customFormat="1">
      <c r="B447" s="177"/>
      <c r="D447" s="171" t="s">
        <v>200</v>
      </c>
      <c r="E447" s="178" t="s">
        <v>1</v>
      </c>
      <c r="F447" s="179" t="s">
        <v>4246</v>
      </c>
      <c r="H447" s="180">
        <v>-4.0049999999999999</v>
      </c>
      <c r="I447" s="181"/>
      <c r="L447" s="177"/>
      <c r="M447" s="182"/>
      <c r="T447" s="183"/>
      <c r="AT447" s="178" t="s">
        <v>200</v>
      </c>
      <c r="AU447" s="178" t="s">
        <v>89</v>
      </c>
      <c r="AV447" s="13" t="s">
        <v>89</v>
      </c>
      <c r="AW447" s="13" t="s">
        <v>31</v>
      </c>
      <c r="AX447" s="13" t="s">
        <v>76</v>
      </c>
      <c r="AY447" s="178" t="s">
        <v>187</v>
      </c>
    </row>
    <row r="448" spans="2:51" s="13" customFormat="1">
      <c r="B448" s="177"/>
      <c r="D448" s="171" t="s">
        <v>200</v>
      </c>
      <c r="E448" s="178" t="s">
        <v>1</v>
      </c>
      <c r="F448" s="179" t="s">
        <v>4360</v>
      </c>
      <c r="H448" s="180">
        <v>19.100999999999999</v>
      </c>
      <c r="I448" s="181"/>
      <c r="L448" s="177"/>
      <c r="M448" s="182"/>
      <c r="T448" s="183"/>
      <c r="AT448" s="178" t="s">
        <v>200</v>
      </c>
      <c r="AU448" s="178" t="s">
        <v>89</v>
      </c>
      <c r="AV448" s="13" t="s">
        <v>89</v>
      </c>
      <c r="AW448" s="13" t="s">
        <v>31</v>
      </c>
      <c r="AX448" s="13" t="s">
        <v>76</v>
      </c>
      <c r="AY448" s="178" t="s">
        <v>187</v>
      </c>
    </row>
    <row r="449" spans="2:51" s="13" customFormat="1">
      <c r="B449" s="177"/>
      <c r="D449" s="171" t="s">
        <v>200</v>
      </c>
      <c r="E449" s="178" t="s">
        <v>1</v>
      </c>
      <c r="F449" s="179" t="s">
        <v>2179</v>
      </c>
      <c r="H449" s="180">
        <v>-1.8</v>
      </c>
      <c r="I449" s="181"/>
      <c r="L449" s="177"/>
      <c r="M449" s="182"/>
      <c r="T449" s="183"/>
      <c r="AT449" s="178" t="s">
        <v>200</v>
      </c>
      <c r="AU449" s="178" t="s">
        <v>89</v>
      </c>
      <c r="AV449" s="13" t="s">
        <v>89</v>
      </c>
      <c r="AW449" s="13" t="s">
        <v>31</v>
      </c>
      <c r="AX449" s="13" t="s">
        <v>76</v>
      </c>
      <c r="AY449" s="178" t="s">
        <v>187</v>
      </c>
    </row>
    <row r="450" spans="2:51" s="13" customFormat="1">
      <c r="B450" s="177"/>
      <c r="D450" s="171" t="s">
        <v>200</v>
      </c>
      <c r="E450" s="178" t="s">
        <v>1</v>
      </c>
      <c r="F450" s="179" t="s">
        <v>4361</v>
      </c>
      <c r="H450" s="180">
        <v>19.100999999999999</v>
      </c>
      <c r="I450" s="181"/>
      <c r="L450" s="177"/>
      <c r="M450" s="182"/>
      <c r="T450" s="183"/>
      <c r="AT450" s="178" t="s">
        <v>200</v>
      </c>
      <c r="AU450" s="178" t="s">
        <v>89</v>
      </c>
      <c r="AV450" s="13" t="s">
        <v>89</v>
      </c>
      <c r="AW450" s="13" t="s">
        <v>31</v>
      </c>
      <c r="AX450" s="13" t="s">
        <v>76</v>
      </c>
      <c r="AY450" s="178" t="s">
        <v>187</v>
      </c>
    </row>
    <row r="451" spans="2:51" s="13" customFormat="1">
      <c r="B451" s="177"/>
      <c r="D451" s="171" t="s">
        <v>200</v>
      </c>
      <c r="E451" s="178" t="s">
        <v>1</v>
      </c>
      <c r="F451" s="179" t="s">
        <v>2177</v>
      </c>
      <c r="H451" s="180">
        <v>-1.6</v>
      </c>
      <c r="I451" s="181"/>
      <c r="L451" s="177"/>
      <c r="M451" s="182"/>
      <c r="T451" s="183"/>
      <c r="AT451" s="178" t="s">
        <v>200</v>
      </c>
      <c r="AU451" s="178" t="s">
        <v>89</v>
      </c>
      <c r="AV451" s="13" t="s">
        <v>89</v>
      </c>
      <c r="AW451" s="13" t="s">
        <v>31</v>
      </c>
      <c r="AX451" s="13" t="s">
        <v>76</v>
      </c>
      <c r="AY451" s="178" t="s">
        <v>187</v>
      </c>
    </row>
    <row r="452" spans="2:51" s="13" customFormat="1">
      <c r="B452" s="177"/>
      <c r="D452" s="171" t="s">
        <v>200</v>
      </c>
      <c r="E452" s="178" t="s">
        <v>1</v>
      </c>
      <c r="F452" s="179" t="s">
        <v>4362</v>
      </c>
      <c r="H452" s="180">
        <v>25.664999999999999</v>
      </c>
      <c r="I452" s="181"/>
      <c r="L452" s="177"/>
      <c r="M452" s="182"/>
      <c r="T452" s="183"/>
      <c r="AT452" s="178" t="s">
        <v>200</v>
      </c>
      <c r="AU452" s="178" t="s">
        <v>89</v>
      </c>
      <c r="AV452" s="13" t="s">
        <v>89</v>
      </c>
      <c r="AW452" s="13" t="s">
        <v>31</v>
      </c>
      <c r="AX452" s="13" t="s">
        <v>76</v>
      </c>
      <c r="AY452" s="178" t="s">
        <v>187</v>
      </c>
    </row>
    <row r="453" spans="2:51" s="13" customFormat="1">
      <c r="B453" s="177"/>
      <c r="D453" s="171" t="s">
        <v>200</v>
      </c>
      <c r="E453" s="178" t="s">
        <v>1</v>
      </c>
      <c r="F453" s="179" t="s">
        <v>4246</v>
      </c>
      <c r="H453" s="180">
        <v>-4.0049999999999999</v>
      </c>
      <c r="I453" s="181"/>
      <c r="L453" s="177"/>
      <c r="M453" s="182"/>
      <c r="T453" s="183"/>
      <c r="AT453" s="178" t="s">
        <v>200</v>
      </c>
      <c r="AU453" s="178" t="s">
        <v>89</v>
      </c>
      <c r="AV453" s="13" t="s">
        <v>89</v>
      </c>
      <c r="AW453" s="13" t="s">
        <v>31</v>
      </c>
      <c r="AX453" s="13" t="s">
        <v>76</v>
      </c>
      <c r="AY453" s="178" t="s">
        <v>187</v>
      </c>
    </row>
    <row r="454" spans="2:51" s="13" customFormat="1">
      <c r="B454" s="177"/>
      <c r="D454" s="171" t="s">
        <v>200</v>
      </c>
      <c r="E454" s="178" t="s">
        <v>1</v>
      </c>
      <c r="F454" s="179" t="s">
        <v>4363</v>
      </c>
      <c r="H454" s="180">
        <v>25.664999999999999</v>
      </c>
      <c r="I454" s="181"/>
      <c r="L454" s="177"/>
      <c r="M454" s="182"/>
      <c r="T454" s="183"/>
      <c r="AT454" s="178" t="s">
        <v>200</v>
      </c>
      <c r="AU454" s="178" t="s">
        <v>89</v>
      </c>
      <c r="AV454" s="13" t="s">
        <v>89</v>
      </c>
      <c r="AW454" s="13" t="s">
        <v>31</v>
      </c>
      <c r="AX454" s="13" t="s">
        <v>76</v>
      </c>
      <c r="AY454" s="178" t="s">
        <v>187</v>
      </c>
    </row>
    <row r="455" spans="2:51" s="13" customFormat="1">
      <c r="B455" s="177"/>
      <c r="D455" s="171" t="s">
        <v>200</v>
      </c>
      <c r="E455" s="178" t="s">
        <v>1</v>
      </c>
      <c r="F455" s="179" t="s">
        <v>4246</v>
      </c>
      <c r="H455" s="180">
        <v>-4.0049999999999999</v>
      </c>
      <c r="I455" s="181"/>
      <c r="L455" s="177"/>
      <c r="M455" s="182"/>
      <c r="T455" s="183"/>
      <c r="AT455" s="178" t="s">
        <v>200</v>
      </c>
      <c r="AU455" s="178" t="s">
        <v>89</v>
      </c>
      <c r="AV455" s="13" t="s">
        <v>89</v>
      </c>
      <c r="AW455" s="13" t="s">
        <v>31</v>
      </c>
      <c r="AX455" s="13" t="s">
        <v>76</v>
      </c>
      <c r="AY455" s="178" t="s">
        <v>187</v>
      </c>
    </row>
    <row r="456" spans="2:51" s="13" customFormat="1">
      <c r="B456" s="177"/>
      <c r="D456" s="171" t="s">
        <v>200</v>
      </c>
      <c r="E456" s="178" t="s">
        <v>1</v>
      </c>
      <c r="F456" s="179" t="s">
        <v>4364</v>
      </c>
      <c r="H456" s="180">
        <v>25.739000000000001</v>
      </c>
      <c r="I456" s="181"/>
      <c r="L456" s="177"/>
      <c r="M456" s="182"/>
      <c r="T456" s="183"/>
      <c r="AT456" s="178" t="s">
        <v>200</v>
      </c>
      <c r="AU456" s="178" t="s">
        <v>89</v>
      </c>
      <c r="AV456" s="13" t="s">
        <v>89</v>
      </c>
      <c r="AW456" s="13" t="s">
        <v>31</v>
      </c>
      <c r="AX456" s="13" t="s">
        <v>76</v>
      </c>
      <c r="AY456" s="178" t="s">
        <v>187</v>
      </c>
    </row>
    <row r="457" spans="2:51" s="13" customFormat="1">
      <c r="B457" s="177"/>
      <c r="D457" s="171" t="s">
        <v>200</v>
      </c>
      <c r="E457" s="178" t="s">
        <v>1</v>
      </c>
      <c r="F457" s="179" t="s">
        <v>4219</v>
      </c>
      <c r="H457" s="180">
        <v>-4.8600000000000003</v>
      </c>
      <c r="I457" s="181"/>
      <c r="L457" s="177"/>
      <c r="M457" s="182"/>
      <c r="T457" s="183"/>
      <c r="AT457" s="178" t="s">
        <v>200</v>
      </c>
      <c r="AU457" s="178" t="s">
        <v>89</v>
      </c>
      <c r="AV457" s="13" t="s">
        <v>89</v>
      </c>
      <c r="AW457" s="13" t="s">
        <v>31</v>
      </c>
      <c r="AX457" s="13" t="s">
        <v>76</v>
      </c>
      <c r="AY457" s="178" t="s">
        <v>187</v>
      </c>
    </row>
    <row r="458" spans="2:51" s="13" customFormat="1">
      <c r="B458" s="177"/>
      <c r="D458" s="171" t="s">
        <v>200</v>
      </c>
      <c r="E458" s="178" t="s">
        <v>1</v>
      </c>
      <c r="F458" s="179" t="s">
        <v>4365</v>
      </c>
      <c r="H458" s="180">
        <v>25.295999999999999</v>
      </c>
      <c r="I458" s="181"/>
      <c r="L458" s="177"/>
      <c r="M458" s="182"/>
      <c r="T458" s="183"/>
      <c r="AT458" s="178" t="s">
        <v>200</v>
      </c>
      <c r="AU458" s="178" t="s">
        <v>89</v>
      </c>
      <c r="AV458" s="13" t="s">
        <v>89</v>
      </c>
      <c r="AW458" s="13" t="s">
        <v>31</v>
      </c>
      <c r="AX458" s="13" t="s">
        <v>76</v>
      </c>
      <c r="AY458" s="178" t="s">
        <v>187</v>
      </c>
    </row>
    <row r="459" spans="2:51" s="13" customFormat="1">
      <c r="B459" s="177"/>
      <c r="D459" s="171" t="s">
        <v>200</v>
      </c>
      <c r="E459" s="178" t="s">
        <v>1</v>
      </c>
      <c r="F459" s="179" t="s">
        <v>4246</v>
      </c>
      <c r="H459" s="180">
        <v>-4.0049999999999999</v>
      </c>
      <c r="I459" s="181"/>
      <c r="L459" s="177"/>
      <c r="M459" s="182"/>
      <c r="T459" s="183"/>
      <c r="AT459" s="178" t="s">
        <v>200</v>
      </c>
      <c r="AU459" s="178" t="s">
        <v>89</v>
      </c>
      <c r="AV459" s="13" t="s">
        <v>89</v>
      </c>
      <c r="AW459" s="13" t="s">
        <v>31</v>
      </c>
      <c r="AX459" s="13" t="s">
        <v>76</v>
      </c>
      <c r="AY459" s="178" t="s">
        <v>187</v>
      </c>
    </row>
    <row r="460" spans="2:51" s="15" customFormat="1">
      <c r="B460" s="191"/>
      <c r="D460" s="171" t="s">
        <v>200</v>
      </c>
      <c r="E460" s="192" t="s">
        <v>4078</v>
      </c>
      <c r="F460" s="193" t="s">
        <v>4366</v>
      </c>
      <c r="H460" s="194">
        <v>1281.451</v>
      </c>
      <c r="I460" s="195"/>
      <c r="L460" s="191"/>
      <c r="M460" s="196"/>
      <c r="T460" s="197"/>
      <c r="AT460" s="192" t="s">
        <v>200</v>
      </c>
      <c r="AU460" s="192" t="s">
        <v>89</v>
      </c>
      <c r="AV460" s="15" t="s">
        <v>207</v>
      </c>
      <c r="AW460" s="15" t="s">
        <v>31</v>
      </c>
      <c r="AX460" s="15" t="s">
        <v>76</v>
      </c>
      <c r="AY460" s="192" t="s">
        <v>187</v>
      </c>
    </row>
    <row r="461" spans="2:51" s="12" customFormat="1">
      <c r="B461" s="170"/>
      <c r="D461" s="171" t="s">
        <v>200</v>
      </c>
      <c r="E461" s="172" t="s">
        <v>1</v>
      </c>
      <c r="F461" s="173" t="s">
        <v>4367</v>
      </c>
      <c r="H461" s="172" t="s">
        <v>1</v>
      </c>
      <c r="I461" s="174"/>
      <c r="L461" s="170"/>
      <c r="M461" s="175"/>
      <c r="T461" s="176"/>
      <c r="AT461" s="172" t="s">
        <v>200</v>
      </c>
      <c r="AU461" s="172" t="s">
        <v>89</v>
      </c>
      <c r="AV461" s="12" t="s">
        <v>83</v>
      </c>
      <c r="AW461" s="12" t="s">
        <v>31</v>
      </c>
      <c r="AX461" s="12" t="s">
        <v>76</v>
      </c>
      <c r="AY461" s="172" t="s">
        <v>187</v>
      </c>
    </row>
    <row r="462" spans="2:51" s="13" customFormat="1">
      <c r="B462" s="177"/>
      <c r="D462" s="171" t="s">
        <v>200</v>
      </c>
      <c r="E462" s="178" t="s">
        <v>1</v>
      </c>
      <c r="F462" s="179" t="s">
        <v>4368</v>
      </c>
      <c r="H462" s="180">
        <v>17.995000000000001</v>
      </c>
      <c r="I462" s="181"/>
      <c r="L462" s="177"/>
      <c r="M462" s="182"/>
      <c r="T462" s="183"/>
      <c r="AT462" s="178" t="s">
        <v>200</v>
      </c>
      <c r="AU462" s="178" t="s">
        <v>89</v>
      </c>
      <c r="AV462" s="13" t="s">
        <v>89</v>
      </c>
      <c r="AW462" s="13" t="s">
        <v>31</v>
      </c>
      <c r="AX462" s="13" t="s">
        <v>76</v>
      </c>
      <c r="AY462" s="178" t="s">
        <v>187</v>
      </c>
    </row>
    <row r="463" spans="2:51" s="13" customFormat="1">
      <c r="B463" s="177"/>
      <c r="D463" s="171" t="s">
        <v>200</v>
      </c>
      <c r="E463" s="178" t="s">
        <v>1</v>
      </c>
      <c r="F463" s="179" t="s">
        <v>2177</v>
      </c>
      <c r="H463" s="180">
        <v>-1.6</v>
      </c>
      <c r="I463" s="181"/>
      <c r="L463" s="177"/>
      <c r="M463" s="182"/>
      <c r="T463" s="183"/>
      <c r="AT463" s="178" t="s">
        <v>200</v>
      </c>
      <c r="AU463" s="178" t="s">
        <v>89</v>
      </c>
      <c r="AV463" s="13" t="s">
        <v>89</v>
      </c>
      <c r="AW463" s="13" t="s">
        <v>31</v>
      </c>
      <c r="AX463" s="13" t="s">
        <v>76</v>
      </c>
      <c r="AY463" s="178" t="s">
        <v>187</v>
      </c>
    </row>
    <row r="464" spans="2:51" s="13" customFormat="1">
      <c r="B464" s="177"/>
      <c r="D464" s="171" t="s">
        <v>200</v>
      </c>
      <c r="E464" s="178" t="s">
        <v>1</v>
      </c>
      <c r="F464" s="179" t="s">
        <v>4317</v>
      </c>
      <c r="H464" s="180">
        <v>24.853999999999999</v>
      </c>
      <c r="I464" s="181"/>
      <c r="L464" s="177"/>
      <c r="M464" s="182"/>
      <c r="T464" s="183"/>
      <c r="AT464" s="178" t="s">
        <v>200</v>
      </c>
      <c r="AU464" s="178" t="s">
        <v>89</v>
      </c>
      <c r="AV464" s="13" t="s">
        <v>89</v>
      </c>
      <c r="AW464" s="13" t="s">
        <v>31</v>
      </c>
      <c r="AX464" s="13" t="s">
        <v>76</v>
      </c>
      <c r="AY464" s="178" t="s">
        <v>187</v>
      </c>
    </row>
    <row r="465" spans="2:51" s="13" customFormat="1">
      <c r="B465" s="177"/>
      <c r="D465" s="171" t="s">
        <v>200</v>
      </c>
      <c r="E465" s="178" t="s">
        <v>1</v>
      </c>
      <c r="F465" s="179" t="s">
        <v>4236</v>
      </c>
      <c r="H465" s="180">
        <v>-4.05</v>
      </c>
      <c r="I465" s="181"/>
      <c r="L465" s="177"/>
      <c r="M465" s="182"/>
      <c r="T465" s="183"/>
      <c r="AT465" s="178" t="s">
        <v>200</v>
      </c>
      <c r="AU465" s="178" t="s">
        <v>89</v>
      </c>
      <c r="AV465" s="13" t="s">
        <v>89</v>
      </c>
      <c r="AW465" s="13" t="s">
        <v>31</v>
      </c>
      <c r="AX465" s="13" t="s">
        <v>76</v>
      </c>
      <c r="AY465" s="178" t="s">
        <v>187</v>
      </c>
    </row>
    <row r="466" spans="2:51" s="13" customFormat="1">
      <c r="B466" s="177"/>
      <c r="D466" s="171" t="s">
        <v>200</v>
      </c>
      <c r="E466" s="178" t="s">
        <v>1</v>
      </c>
      <c r="F466" s="179" t="s">
        <v>4318</v>
      </c>
      <c r="H466" s="180">
        <v>24.484999999999999</v>
      </c>
      <c r="I466" s="181"/>
      <c r="L466" s="177"/>
      <c r="M466" s="182"/>
      <c r="T466" s="183"/>
      <c r="AT466" s="178" t="s">
        <v>200</v>
      </c>
      <c r="AU466" s="178" t="s">
        <v>89</v>
      </c>
      <c r="AV466" s="13" t="s">
        <v>89</v>
      </c>
      <c r="AW466" s="13" t="s">
        <v>31</v>
      </c>
      <c r="AX466" s="13" t="s">
        <v>76</v>
      </c>
      <c r="AY466" s="178" t="s">
        <v>187</v>
      </c>
    </row>
    <row r="467" spans="2:51" s="13" customFormat="1">
      <c r="B467" s="177"/>
      <c r="D467" s="171" t="s">
        <v>200</v>
      </c>
      <c r="E467" s="178" t="s">
        <v>1</v>
      </c>
      <c r="F467" s="179" t="s">
        <v>4246</v>
      </c>
      <c r="H467" s="180">
        <v>-4.0049999999999999</v>
      </c>
      <c r="I467" s="181"/>
      <c r="L467" s="177"/>
      <c r="M467" s="182"/>
      <c r="T467" s="183"/>
      <c r="AT467" s="178" t="s">
        <v>200</v>
      </c>
      <c r="AU467" s="178" t="s">
        <v>89</v>
      </c>
      <c r="AV467" s="13" t="s">
        <v>89</v>
      </c>
      <c r="AW467" s="13" t="s">
        <v>31</v>
      </c>
      <c r="AX467" s="13" t="s">
        <v>76</v>
      </c>
      <c r="AY467" s="178" t="s">
        <v>187</v>
      </c>
    </row>
    <row r="468" spans="2:51" s="13" customFormat="1">
      <c r="B468" s="177"/>
      <c r="D468" s="171" t="s">
        <v>200</v>
      </c>
      <c r="E468" s="178" t="s">
        <v>1</v>
      </c>
      <c r="F468" s="179" t="s">
        <v>4319</v>
      </c>
      <c r="H468" s="180">
        <v>18.733000000000001</v>
      </c>
      <c r="I468" s="181"/>
      <c r="L468" s="177"/>
      <c r="M468" s="182"/>
      <c r="T468" s="183"/>
      <c r="AT468" s="178" t="s">
        <v>200</v>
      </c>
      <c r="AU468" s="178" t="s">
        <v>89</v>
      </c>
      <c r="AV468" s="13" t="s">
        <v>89</v>
      </c>
      <c r="AW468" s="13" t="s">
        <v>31</v>
      </c>
      <c r="AX468" s="13" t="s">
        <v>76</v>
      </c>
      <c r="AY468" s="178" t="s">
        <v>187</v>
      </c>
    </row>
    <row r="469" spans="2:51" s="13" customFormat="1">
      <c r="B469" s="177"/>
      <c r="D469" s="171" t="s">
        <v>200</v>
      </c>
      <c r="E469" s="178" t="s">
        <v>1</v>
      </c>
      <c r="F469" s="179" t="s">
        <v>2177</v>
      </c>
      <c r="H469" s="180">
        <v>-1.6</v>
      </c>
      <c r="I469" s="181"/>
      <c r="L469" s="177"/>
      <c r="M469" s="182"/>
      <c r="T469" s="183"/>
      <c r="AT469" s="178" t="s">
        <v>200</v>
      </c>
      <c r="AU469" s="178" t="s">
        <v>89</v>
      </c>
      <c r="AV469" s="13" t="s">
        <v>89</v>
      </c>
      <c r="AW469" s="13" t="s">
        <v>31</v>
      </c>
      <c r="AX469" s="13" t="s">
        <v>76</v>
      </c>
      <c r="AY469" s="178" t="s">
        <v>187</v>
      </c>
    </row>
    <row r="470" spans="2:51" s="13" customFormat="1">
      <c r="B470" s="177"/>
      <c r="D470" s="171" t="s">
        <v>200</v>
      </c>
      <c r="E470" s="178" t="s">
        <v>1</v>
      </c>
      <c r="F470" s="179" t="s">
        <v>4320</v>
      </c>
      <c r="H470" s="180">
        <v>42.185000000000002</v>
      </c>
      <c r="I470" s="181"/>
      <c r="L470" s="177"/>
      <c r="M470" s="182"/>
      <c r="T470" s="183"/>
      <c r="AT470" s="178" t="s">
        <v>200</v>
      </c>
      <c r="AU470" s="178" t="s">
        <v>89</v>
      </c>
      <c r="AV470" s="13" t="s">
        <v>89</v>
      </c>
      <c r="AW470" s="13" t="s">
        <v>31</v>
      </c>
      <c r="AX470" s="13" t="s">
        <v>76</v>
      </c>
      <c r="AY470" s="178" t="s">
        <v>187</v>
      </c>
    </row>
    <row r="471" spans="2:51" s="13" customFormat="1">
      <c r="B471" s="177"/>
      <c r="D471" s="171" t="s">
        <v>200</v>
      </c>
      <c r="E471" s="178" t="s">
        <v>1</v>
      </c>
      <c r="F471" s="179" t="s">
        <v>4246</v>
      </c>
      <c r="H471" s="180">
        <v>-4.0049999999999999</v>
      </c>
      <c r="I471" s="181"/>
      <c r="L471" s="177"/>
      <c r="M471" s="182"/>
      <c r="T471" s="183"/>
      <c r="AT471" s="178" t="s">
        <v>200</v>
      </c>
      <c r="AU471" s="178" t="s">
        <v>89</v>
      </c>
      <c r="AV471" s="13" t="s">
        <v>89</v>
      </c>
      <c r="AW471" s="13" t="s">
        <v>31</v>
      </c>
      <c r="AX471" s="13" t="s">
        <v>76</v>
      </c>
      <c r="AY471" s="178" t="s">
        <v>187</v>
      </c>
    </row>
    <row r="472" spans="2:51" s="13" customFormat="1">
      <c r="B472" s="177"/>
      <c r="D472" s="171" t="s">
        <v>200</v>
      </c>
      <c r="E472" s="178" t="s">
        <v>1</v>
      </c>
      <c r="F472" s="179" t="s">
        <v>4321</v>
      </c>
      <c r="H472" s="180">
        <v>41.963999999999999</v>
      </c>
      <c r="I472" s="181"/>
      <c r="L472" s="177"/>
      <c r="M472" s="182"/>
      <c r="T472" s="183"/>
      <c r="AT472" s="178" t="s">
        <v>200</v>
      </c>
      <c r="AU472" s="178" t="s">
        <v>89</v>
      </c>
      <c r="AV472" s="13" t="s">
        <v>89</v>
      </c>
      <c r="AW472" s="13" t="s">
        <v>31</v>
      </c>
      <c r="AX472" s="13" t="s">
        <v>76</v>
      </c>
      <c r="AY472" s="178" t="s">
        <v>187</v>
      </c>
    </row>
    <row r="473" spans="2:51" s="13" customFormat="1">
      <c r="B473" s="177"/>
      <c r="D473" s="171" t="s">
        <v>200</v>
      </c>
      <c r="E473" s="178" t="s">
        <v>1</v>
      </c>
      <c r="F473" s="179" t="s">
        <v>4246</v>
      </c>
      <c r="H473" s="180">
        <v>-4.0049999999999999</v>
      </c>
      <c r="I473" s="181"/>
      <c r="L473" s="177"/>
      <c r="M473" s="182"/>
      <c r="T473" s="183"/>
      <c r="AT473" s="178" t="s">
        <v>200</v>
      </c>
      <c r="AU473" s="178" t="s">
        <v>89</v>
      </c>
      <c r="AV473" s="13" t="s">
        <v>89</v>
      </c>
      <c r="AW473" s="13" t="s">
        <v>31</v>
      </c>
      <c r="AX473" s="13" t="s">
        <v>76</v>
      </c>
      <c r="AY473" s="178" t="s">
        <v>187</v>
      </c>
    </row>
    <row r="474" spans="2:51" s="13" customFormat="1">
      <c r="B474" s="177"/>
      <c r="D474" s="171" t="s">
        <v>200</v>
      </c>
      <c r="E474" s="178" t="s">
        <v>1</v>
      </c>
      <c r="F474" s="179" t="s">
        <v>4322</v>
      </c>
      <c r="H474" s="180">
        <v>17.920999999999999</v>
      </c>
      <c r="I474" s="181"/>
      <c r="L474" s="177"/>
      <c r="M474" s="182"/>
      <c r="T474" s="183"/>
      <c r="AT474" s="178" t="s">
        <v>200</v>
      </c>
      <c r="AU474" s="178" t="s">
        <v>89</v>
      </c>
      <c r="AV474" s="13" t="s">
        <v>89</v>
      </c>
      <c r="AW474" s="13" t="s">
        <v>31</v>
      </c>
      <c r="AX474" s="13" t="s">
        <v>76</v>
      </c>
      <c r="AY474" s="178" t="s">
        <v>187</v>
      </c>
    </row>
    <row r="475" spans="2:51" s="13" customFormat="1">
      <c r="B475" s="177"/>
      <c r="D475" s="171" t="s">
        <v>200</v>
      </c>
      <c r="E475" s="178" t="s">
        <v>1</v>
      </c>
      <c r="F475" s="179" t="s">
        <v>2177</v>
      </c>
      <c r="H475" s="180">
        <v>-1.6</v>
      </c>
      <c r="I475" s="181"/>
      <c r="L475" s="177"/>
      <c r="M475" s="182"/>
      <c r="T475" s="183"/>
      <c r="AT475" s="178" t="s">
        <v>200</v>
      </c>
      <c r="AU475" s="178" t="s">
        <v>89</v>
      </c>
      <c r="AV475" s="13" t="s">
        <v>89</v>
      </c>
      <c r="AW475" s="13" t="s">
        <v>31</v>
      </c>
      <c r="AX475" s="13" t="s">
        <v>76</v>
      </c>
      <c r="AY475" s="178" t="s">
        <v>187</v>
      </c>
    </row>
    <row r="476" spans="2:51" s="13" customFormat="1">
      <c r="B476" s="177"/>
      <c r="D476" s="171" t="s">
        <v>200</v>
      </c>
      <c r="E476" s="178" t="s">
        <v>1</v>
      </c>
      <c r="F476" s="179" t="s">
        <v>4323</v>
      </c>
      <c r="H476" s="180">
        <v>24.966000000000001</v>
      </c>
      <c r="I476" s="181"/>
      <c r="L476" s="177"/>
      <c r="M476" s="182"/>
      <c r="T476" s="183"/>
      <c r="AT476" s="178" t="s">
        <v>200</v>
      </c>
      <c r="AU476" s="178" t="s">
        <v>89</v>
      </c>
      <c r="AV476" s="13" t="s">
        <v>89</v>
      </c>
      <c r="AW476" s="13" t="s">
        <v>31</v>
      </c>
      <c r="AX476" s="13" t="s">
        <v>76</v>
      </c>
      <c r="AY476" s="178" t="s">
        <v>187</v>
      </c>
    </row>
    <row r="477" spans="2:51" s="13" customFormat="1">
      <c r="B477" s="177"/>
      <c r="D477" s="171" t="s">
        <v>200</v>
      </c>
      <c r="E477" s="178" t="s">
        <v>1</v>
      </c>
      <c r="F477" s="179" t="s">
        <v>4246</v>
      </c>
      <c r="H477" s="180">
        <v>-4.0049999999999999</v>
      </c>
      <c r="I477" s="181"/>
      <c r="L477" s="177"/>
      <c r="M477" s="182"/>
      <c r="T477" s="183"/>
      <c r="AT477" s="178" t="s">
        <v>200</v>
      </c>
      <c r="AU477" s="178" t="s">
        <v>89</v>
      </c>
      <c r="AV477" s="13" t="s">
        <v>89</v>
      </c>
      <c r="AW477" s="13" t="s">
        <v>31</v>
      </c>
      <c r="AX477" s="13" t="s">
        <v>76</v>
      </c>
      <c r="AY477" s="178" t="s">
        <v>187</v>
      </c>
    </row>
    <row r="478" spans="2:51" s="13" customFormat="1">
      <c r="B478" s="177"/>
      <c r="D478" s="171" t="s">
        <v>200</v>
      </c>
      <c r="E478" s="178" t="s">
        <v>1</v>
      </c>
      <c r="F478" s="179" t="s">
        <v>4324</v>
      </c>
      <c r="H478" s="180">
        <v>24.966000000000001</v>
      </c>
      <c r="I478" s="181"/>
      <c r="L478" s="177"/>
      <c r="M478" s="182"/>
      <c r="T478" s="183"/>
      <c r="AT478" s="178" t="s">
        <v>200</v>
      </c>
      <c r="AU478" s="178" t="s">
        <v>89</v>
      </c>
      <c r="AV478" s="13" t="s">
        <v>89</v>
      </c>
      <c r="AW478" s="13" t="s">
        <v>31</v>
      </c>
      <c r="AX478" s="13" t="s">
        <v>76</v>
      </c>
      <c r="AY478" s="178" t="s">
        <v>187</v>
      </c>
    </row>
    <row r="479" spans="2:51" s="13" customFormat="1">
      <c r="B479" s="177"/>
      <c r="D479" s="171" t="s">
        <v>200</v>
      </c>
      <c r="E479" s="178" t="s">
        <v>1</v>
      </c>
      <c r="F479" s="179" t="s">
        <v>4246</v>
      </c>
      <c r="H479" s="180">
        <v>-4.0049999999999999</v>
      </c>
      <c r="I479" s="181"/>
      <c r="L479" s="177"/>
      <c r="M479" s="182"/>
      <c r="T479" s="183"/>
      <c r="AT479" s="178" t="s">
        <v>200</v>
      </c>
      <c r="AU479" s="178" t="s">
        <v>89</v>
      </c>
      <c r="AV479" s="13" t="s">
        <v>89</v>
      </c>
      <c r="AW479" s="13" t="s">
        <v>31</v>
      </c>
      <c r="AX479" s="13" t="s">
        <v>76</v>
      </c>
      <c r="AY479" s="178" t="s">
        <v>187</v>
      </c>
    </row>
    <row r="480" spans="2:51" s="13" customFormat="1">
      <c r="B480" s="177"/>
      <c r="D480" s="171" t="s">
        <v>200</v>
      </c>
      <c r="E480" s="178" t="s">
        <v>1</v>
      </c>
      <c r="F480" s="179" t="s">
        <v>4325</v>
      </c>
      <c r="H480" s="180">
        <v>17.553000000000001</v>
      </c>
      <c r="I480" s="181"/>
      <c r="L480" s="177"/>
      <c r="M480" s="182"/>
      <c r="T480" s="183"/>
      <c r="AT480" s="178" t="s">
        <v>200</v>
      </c>
      <c r="AU480" s="178" t="s">
        <v>89</v>
      </c>
      <c r="AV480" s="13" t="s">
        <v>89</v>
      </c>
      <c r="AW480" s="13" t="s">
        <v>31</v>
      </c>
      <c r="AX480" s="13" t="s">
        <v>76</v>
      </c>
      <c r="AY480" s="178" t="s">
        <v>187</v>
      </c>
    </row>
    <row r="481" spans="2:51" s="13" customFormat="1">
      <c r="B481" s="177"/>
      <c r="D481" s="171" t="s">
        <v>200</v>
      </c>
      <c r="E481" s="178" t="s">
        <v>1</v>
      </c>
      <c r="F481" s="179" t="s">
        <v>2177</v>
      </c>
      <c r="H481" s="180">
        <v>-1.6</v>
      </c>
      <c r="I481" s="181"/>
      <c r="L481" s="177"/>
      <c r="M481" s="182"/>
      <c r="T481" s="183"/>
      <c r="AT481" s="178" t="s">
        <v>200</v>
      </c>
      <c r="AU481" s="178" t="s">
        <v>89</v>
      </c>
      <c r="AV481" s="13" t="s">
        <v>89</v>
      </c>
      <c r="AW481" s="13" t="s">
        <v>31</v>
      </c>
      <c r="AX481" s="13" t="s">
        <v>76</v>
      </c>
      <c r="AY481" s="178" t="s">
        <v>187</v>
      </c>
    </row>
    <row r="482" spans="2:51" s="13" customFormat="1">
      <c r="B482" s="177"/>
      <c r="D482" s="171" t="s">
        <v>200</v>
      </c>
      <c r="E482" s="178" t="s">
        <v>1</v>
      </c>
      <c r="F482" s="179" t="s">
        <v>4326</v>
      </c>
      <c r="H482" s="180">
        <v>24.853999999999999</v>
      </c>
      <c r="I482" s="181"/>
      <c r="L482" s="177"/>
      <c r="M482" s="182"/>
      <c r="T482" s="183"/>
      <c r="AT482" s="178" t="s">
        <v>200</v>
      </c>
      <c r="AU482" s="178" t="s">
        <v>89</v>
      </c>
      <c r="AV482" s="13" t="s">
        <v>89</v>
      </c>
      <c r="AW482" s="13" t="s">
        <v>31</v>
      </c>
      <c r="AX482" s="13" t="s">
        <v>76</v>
      </c>
      <c r="AY482" s="178" t="s">
        <v>187</v>
      </c>
    </row>
    <row r="483" spans="2:51" s="13" customFormat="1">
      <c r="B483" s="177"/>
      <c r="D483" s="171" t="s">
        <v>200</v>
      </c>
      <c r="E483" s="178" t="s">
        <v>1</v>
      </c>
      <c r="F483" s="179" t="s">
        <v>4246</v>
      </c>
      <c r="H483" s="180">
        <v>-4.0049999999999999</v>
      </c>
      <c r="I483" s="181"/>
      <c r="L483" s="177"/>
      <c r="M483" s="182"/>
      <c r="T483" s="183"/>
      <c r="AT483" s="178" t="s">
        <v>200</v>
      </c>
      <c r="AU483" s="178" t="s">
        <v>89</v>
      </c>
      <c r="AV483" s="13" t="s">
        <v>89</v>
      </c>
      <c r="AW483" s="13" t="s">
        <v>31</v>
      </c>
      <c r="AX483" s="13" t="s">
        <v>76</v>
      </c>
      <c r="AY483" s="178" t="s">
        <v>187</v>
      </c>
    </row>
    <row r="484" spans="2:51" s="13" customFormat="1">
      <c r="B484" s="177"/>
      <c r="D484" s="171" t="s">
        <v>200</v>
      </c>
      <c r="E484" s="178" t="s">
        <v>1</v>
      </c>
      <c r="F484" s="179" t="s">
        <v>4327</v>
      </c>
      <c r="H484" s="180">
        <v>24.928000000000001</v>
      </c>
      <c r="I484" s="181"/>
      <c r="L484" s="177"/>
      <c r="M484" s="182"/>
      <c r="T484" s="183"/>
      <c r="AT484" s="178" t="s">
        <v>200</v>
      </c>
      <c r="AU484" s="178" t="s">
        <v>89</v>
      </c>
      <c r="AV484" s="13" t="s">
        <v>89</v>
      </c>
      <c r="AW484" s="13" t="s">
        <v>31</v>
      </c>
      <c r="AX484" s="13" t="s">
        <v>76</v>
      </c>
      <c r="AY484" s="178" t="s">
        <v>187</v>
      </c>
    </row>
    <row r="485" spans="2:51" s="13" customFormat="1">
      <c r="B485" s="177"/>
      <c r="D485" s="171" t="s">
        <v>200</v>
      </c>
      <c r="E485" s="178" t="s">
        <v>1</v>
      </c>
      <c r="F485" s="179" t="s">
        <v>4246</v>
      </c>
      <c r="H485" s="180">
        <v>-4.0049999999999999</v>
      </c>
      <c r="I485" s="181"/>
      <c r="L485" s="177"/>
      <c r="M485" s="182"/>
      <c r="T485" s="183"/>
      <c r="AT485" s="178" t="s">
        <v>200</v>
      </c>
      <c r="AU485" s="178" t="s">
        <v>89</v>
      </c>
      <c r="AV485" s="13" t="s">
        <v>89</v>
      </c>
      <c r="AW485" s="13" t="s">
        <v>31</v>
      </c>
      <c r="AX485" s="13" t="s">
        <v>76</v>
      </c>
      <c r="AY485" s="178" t="s">
        <v>187</v>
      </c>
    </row>
    <row r="486" spans="2:51" s="13" customFormat="1">
      <c r="B486" s="177"/>
      <c r="D486" s="171" t="s">
        <v>200</v>
      </c>
      <c r="E486" s="178" t="s">
        <v>1</v>
      </c>
      <c r="F486" s="179" t="s">
        <v>4328</v>
      </c>
      <c r="H486" s="180">
        <v>17.553000000000001</v>
      </c>
      <c r="I486" s="181"/>
      <c r="L486" s="177"/>
      <c r="M486" s="182"/>
      <c r="T486" s="183"/>
      <c r="AT486" s="178" t="s">
        <v>200</v>
      </c>
      <c r="AU486" s="178" t="s">
        <v>89</v>
      </c>
      <c r="AV486" s="13" t="s">
        <v>89</v>
      </c>
      <c r="AW486" s="13" t="s">
        <v>31</v>
      </c>
      <c r="AX486" s="13" t="s">
        <v>76</v>
      </c>
      <c r="AY486" s="178" t="s">
        <v>187</v>
      </c>
    </row>
    <row r="487" spans="2:51" s="13" customFormat="1">
      <c r="B487" s="177"/>
      <c r="D487" s="171" t="s">
        <v>200</v>
      </c>
      <c r="E487" s="178" t="s">
        <v>1</v>
      </c>
      <c r="F487" s="179" t="s">
        <v>2177</v>
      </c>
      <c r="H487" s="180">
        <v>-1.6</v>
      </c>
      <c r="I487" s="181"/>
      <c r="L487" s="177"/>
      <c r="M487" s="182"/>
      <c r="T487" s="183"/>
      <c r="AT487" s="178" t="s">
        <v>200</v>
      </c>
      <c r="AU487" s="178" t="s">
        <v>89</v>
      </c>
      <c r="AV487" s="13" t="s">
        <v>89</v>
      </c>
      <c r="AW487" s="13" t="s">
        <v>31</v>
      </c>
      <c r="AX487" s="13" t="s">
        <v>76</v>
      </c>
      <c r="AY487" s="178" t="s">
        <v>187</v>
      </c>
    </row>
    <row r="488" spans="2:51" s="13" customFormat="1">
      <c r="B488" s="177"/>
      <c r="D488" s="171" t="s">
        <v>200</v>
      </c>
      <c r="E488" s="178" t="s">
        <v>1</v>
      </c>
      <c r="F488" s="179" t="s">
        <v>4329</v>
      </c>
      <c r="H488" s="180">
        <v>24.338000000000001</v>
      </c>
      <c r="I488" s="181"/>
      <c r="L488" s="177"/>
      <c r="M488" s="182"/>
      <c r="T488" s="183"/>
      <c r="AT488" s="178" t="s">
        <v>200</v>
      </c>
      <c r="AU488" s="178" t="s">
        <v>89</v>
      </c>
      <c r="AV488" s="13" t="s">
        <v>89</v>
      </c>
      <c r="AW488" s="13" t="s">
        <v>31</v>
      </c>
      <c r="AX488" s="13" t="s">
        <v>76</v>
      </c>
      <c r="AY488" s="178" t="s">
        <v>187</v>
      </c>
    </row>
    <row r="489" spans="2:51" s="13" customFormat="1">
      <c r="B489" s="177"/>
      <c r="D489" s="171" t="s">
        <v>200</v>
      </c>
      <c r="E489" s="178" t="s">
        <v>1</v>
      </c>
      <c r="F489" s="179" t="s">
        <v>4246</v>
      </c>
      <c r="H489" s="180">
        <v>-4.0049999999999999</v>
      </c>
      <c r="I489" s="181"/>
      <c r="L489" s="177"/>
      <c r="M489" s="182"/>
      <c r="T489" s="183"/>
      <c r="AT489" s="178" t="s">
        <v>200</v>
      </c>
      <c r="AU489" s="178" t="s">
        <v>89</v>
      </c>
      <c r="AV489" s="13" t="s">
        <v>89</v>
      </c>
      <c r="AW489" s="13" t="s">
        <v>31</v>
      </c>
      <c r="AX489" s="13" t="s">
        <v>76</v>
      </c>
      <c r="AY489" s="178" t="s">
        <v>187</v>
      </c>
    </row>
    <row r="490" spans="2:51" s="13" customFormat="1">
      <c r="B490" s="177"/>
      <c r="D490" s="171" t="s">
        <v>200</v>
      </c>
      <c r="E490" s="178" t="s">
        <v>1</v>
      </c>
      <c r="F490" s="179" t="s">
        <v>4330</v>
      </c>
      <c r="H490" s="180">
        <v>24.338000000000001</v>
      </c>
      <c r="I490" s="181"/>
      <c r="L490" s="177"/>
      <c r="M490" s="182"/>
      <c r="T490" s="183"/>
      <c r="AT490" s="178" t="s">
        <v>200</v>
      </c>
      <c r="AU490" s="178" t="s">
        <v>89</v>
      </c>
      <c r="AV490" s="13" t="s">
        <v>89</v>
      </c>
      <c r="AW490" s="13" t="s">
        <v>31</v>
      </c>
      <c r="AX490" s="13" t="s">
        <v>76</v>
      </c>
      <c r="AY490" s="178" t="s">
        <v>187</v>
      </c>
    </row>
    <row r="491" spans="2:51" s="13" customFormat="1">
      <c r="B491" s="177"/>
      <c r="D491" s="171" t="s">
        <v>200</v>
      </c>
      <c r="E491" s="178" t="s">
        <v>1</v>
      </c>
      <c r="F491" s="179" t="s">
        <v>4246</v>
      </c>
      <c r="H491" s="180">
        <v>-4.0049999999999999</v>
      </c>
      <c r="I491" s="181"/>
      <c r="L491" s="177"/>
      <c r="M491" s="182"/>
      <c r="T491" s="183"/>
      <c r="AT491" s="178" t="s">
        <v>200</v>
      </c>
      <c r="AU491" s="178" t="s">
        <v>89</v>
      </c>
      <c r="AV491" s="13" t="s">
        <v>89</v>
      </c>
      <c r="AW491" s="13" t="s">
        <v>31</v>
      </c>
      <c r="AX491" s="13" t="s">
        <v>76</v>
      </c>
      <c r="AY491" s="178" t="s">
        <v>187</v>
      </c>
    </row>
    <row r="492" spans="2:51" s="13" customFormat="1">
      <c r="B492" s="177"/>
      <c r="D492" s="171" t="s">
        <v>200</v>
      </c>
      <c r="E492" s="178" t="s">
        <v>1</v>
      </c>
      <c r="F492" s="179" t="s">
        <v>4331</v>
      </c>
      <c r="H492" s="180">
        <v>5.0149999999999997</v>
      </c>
      <c r="I492" s="181"/>
      <c r="L492" s="177"/>
      <c r="M492" s="182"/>
      <c r="T492" s="183"/>
      <c r="AT492" s="178" t="s">
        <v>200</v>
      </c>
      <c r="AU492" s="178" t="s">
        <v>89</v>
      </c>
      <c r="AV492" s="13" t="s">
        <v>89</v>
      </c>
      <c r="AW492" s="13" t="s">
        <v>31</v>
      </c>
      <c r="AX492" s="13" t="s">
        <v>76</v>
      </c>
      <c r="AY492" s="178" t="s">
        <v>187</v>
      </c>
    </row>
    <row r="493" spans="2:51" s="13" customFormat="1">
      <c r="B493" s="177"/>
      <c r="D493" s="171" t="s">
        <v>200</v>
      </c>
      <c r="E493" s="178" t="s">
        <v>1</v>
      </c>
      <c r="F493" s="179" t="s">
        <v>4332</v>
      </c>
      <c r="H493" s="180">
        <v>13.364000000000001</v>
      </c>
      <c r="I493" s="181"/>
      <c r="L493" s="177"/>
      <c r="M493" s="182"/>
      <c r="T493" s="183"/>
      <c r="AT493" s="178" t="s">
        <v>200</v>
      </c>
      <c r="AU493" s="178" t="s">
        <v>89</v>
      </c>
      <c r="AV493" s="13" t="s">
        <v>89</v>
      </c>
      <c r="AW493" s="13" t="s">
        <v>31</v>
      </c>
      <c r="AX493" s="13" t="s">
        <v>76</v>
      </c>
      <c r="AY493" s="178" t="s">
        <v>187</v>
      </c>
    </row>
    <row r="494" spans="2:51" s="13" customFormat="1">
      <c r="B494" s="177"/>
      <c r="D494" s="171" t="s">
        <v>200</v>
      </c>
      <c r="E494" s="178" t="s">
        <v>1</v>
      </c>
      <c r="F494" s="179" t="s">
        <v>4333</v>
      </c>
      <c r="H494" s="180">
        <v>156.02600000000001</v>
      </c>
      <c r="I494" s="181"/>
      <c r="L494" s="177"/>
      <c r="M494" s="182"/>
      <c r="T494" s="183"/>
      <c r="AT494" s="178" t="s">
        <v>200</v>
      </c>
      <c r="AU494" s="178" t="s">
        <v>89</v>
      </c>
      <c r="AV494" s="13" t="s">
        <v>89</v>
      </c>
      <c r="AW494" s="13" t="s">
        <v>31</v>
      </c>
      <c r="AX494" s="13" t="s">
        <v>76</v>
      </c>
      <c r="AY494" s="178" t="s">
        <v>187</v>
      </c>
    </row>
    <row r="495" spans="2:51" s="13" customFormat="1">
      <c r="B495" s="177"/>
      <c r="D495" s="171" t="s">
        <v>200</v>
      </c>
      <c r="E495" s="178" t="s">
        <v>1</v>
      </c>
      <c r="F495" s="179" t="s">
        <v>4246</v>
      </c>
      <c r="H495" s="180">
        <v>-4.0049999999999999</v>
      </c>
      <c r="I495" s="181"/>
      <c r="L495" s="177"/>
      <c r="M495" s="182"/>
      <c r="T495" s="183"/>
      <c r="AT495" s="178" t="s">
        <v>200</v>
      </c>
      <c r="AU495" s="178" t="s">
        <v>89</v>
      </c>
      <c r="AV495" s="13" t="s">
        <v>89</v>
      </c>
      <c r="AW495" s="13" t="s">
        <v>31</v>
      </c>
      <c r="AX495" s="13" t="s">
        <v>76</v>
      </c>
      <c r="AY495" s="178" t="s">
        <v>187</v>
      </c>
    </row>
    <row r="496" spans="2:51" s="13" customFormat="1">
      <c r="B496" s="177"/>
      <c r="D496" s="171" t="s">
        <v>200</v>
      </c>
      <c r="E496" s="178" t="s">
        <v>1</v>
      </c>
      <c r="F496" s="179" t="s">
        <v>2177</v>
      </c>
      <c r="H496" s="180">
        <v>-1.6</v>
      </c>
      <c r="I496" s="181"/>
      <c r="L496" s="177"/>
      <c r="M496" s="182"/>
      <c r="T496" s="183"/>
      <c r="AT496" s="178" t="s">
        <v>200</v>
      </c>
      <c r="AU496" s="178" t="s">
        <v>89</v>
      </c>
      <c r="AV496" s="13" t="s">
        <v>89</v>
      </c>
      <c r="AW496" s="13" t="s">
        <v>31</v>
      </c>
      <c r="AX496" s="13" t="s">
        <v>76</v>
      </c>
      <c r="AY496" s="178" t="s">
        <v>187</v>
      </c>
    </row>
    <row r="497" spans="2:51" s="13" customFormat="1">
      <c r="B497" s="177"/>
      <c r="D497" s="171" t="s">
        <v>200</v>
      </c>
      <c r="E497" s="178" t="s">
        <v>1</v>
      </c>
      <c r="F497" s="179" t="s">
        <v>4334</v>
      </c>
      <c r="H497" s="180">
        <v>33.305999999999997</v>
      </c>
      <c r="I497" s="181"/>
      <c r="L497" s="177"/>
      <c r="M497" s="182"/>
      <c r="T497" s="183"/>
      <c r="AT497" s="178" t="s">
        <v>200</v>
      </c>
      <c r="AU497" s="178" t="s">
        <v>89</v>
      </c>
      <c r="AV497" s="13" t="s">
        <v>89</v>
      </c>
      <c r="AW497" s="13" t="s">
        <v>31</v>
      </c>
      <c r="AX497" s="13" t="s">
        <v>76</v>
      </c>
      <c r="AY497" s="178" t="s">
        <v>187</v>
      </c>
    </row>
    <row r="498" spans="2:51" s="13" customFormat="1">
      <c r="B498" s="177"/>
      <c r="D498" s="171" t="s">
        <v>200</v>
      </c>
      <c r="E498" s="178" t="s">
        <v>1</v>
      </c>
      <c r="F498" s="179" t="s">
        <v>4236</v>
      </c>
      <c r="H498" s="180">
        <v>-4.05</v>
      </c>
      <c r="I498" s="181"/>
      <c r="L498" s="177"/>
      <c r="M498" s="182"/>
      <c r="T498" s="183"/>
      <c r="AT498" s="178" t="s">
        <v>200</v>
      </c>
      <c r="AU498" s="178" t="s">
        <v>89</v>
      </c>
      <c r="AV498" s="13" t="s">
        <v>89</v>
      </c>
      <c r="AW498" s="13" t="s">
        <v>31</v>
      </c>
      <c r="AX498" s="13" t="s">
        <v>76</v>
      </c>
      <c r="AY498" s="178" t="s">
        <v>187</v>
      </c>
    </row>
    <row r="499" spans="2:51" s="13" customFormat="1">
      <c r="B499" s="177"/>
      <c r="D499" s="171" t="s">
        <v>200</v>
      </c>
      <c r="E499" s="178" t="s">
        <v>1</v>
      </c>
      <c r="F499" s="179" t="s">
        <v>4335</v>
      </c>
      <c r="H499" s="180">
        <v>5.399</v>
      </c>
      <c r="I499" s="181"/>
      <c r="L499" s="177"/>
      <c r="M499" s="182"/>
      <c r="T499" s="183"/>
      <c r="AT499" s="178" t="s">
        <v>200</v>
      </c>
      <c r="AU499" s="178" t="s">
        <v>89</v>
      </c>
      <c r="AV499" s="13" t="s">
        <v>89</v>
      </c>
      <c r="AW499" s="13" t="s">
        <v>31</v>
      </c>
      <c r="AX499" s="13" t="s">
        <v>76</v>
      </c>
      <c r="AY499" s="178" t="s">
        <v>187</v>
      </c>
    </row>
    <row r="500" spans="2:51" s="13" customFormat="1">
      <c r="B500" s="177"/>
      <c r="D500" s="171" t="s">
        <v>200</v>
      </c>
      <c r="E500" s="178" t="s">
        <v>1</v>
      </c>
      <c r="F500" s="179" t="s">
        <v>4336</v>
      </c>
      <c r="H500" s="180">
        <v>12.833</v>
      </c>
      <c r="I500" s="181"/>
      <c r="L500" s="177"/>
      <c r="M500" s="182"/>
      <c r="T500" s="183"/>
      <c r="AT500" s="178" t="s">
        <v>200</v>
      </c>
      <c r="AU500" s="178" t="s">
        <v>89</v>
      </c>
      <c r="AV500" s="13" t="s">
        <v>89</v>
      </c>
      <c r="AW500" s="13" t="s">
        <v>31</v>
      </c>
      <c r="AX500" s="13" t="s">
        <v>76</v>
      </c>
      <c r="AY500" s="178" t="s">
        <v>187</v>
      </c>
    </row>
    <row r="501" spans="2:51" s="13" customFormat="1">
      <c r="B501" s="177"/>
      <c r="D501" s="171" t="s">
        <v>200</v>
      </c>
      <c r="E501" s="178" t="s">
        <v>1</v>
      </c>
      <c r="F501" s="179" t="s">
        <v>2187</v>
      </c>
      <c r="H501" s="180">
        <v>-1.2</v>
      </c>
      <c r="I501" s="181"/>
      <c r="L501" s="177"/>
      <c r="M501" s="182"/>
      <c r="T501" s="183"/>
      <c r="AT501" s="178" t="s">
        <v>200</v>
      </c>
      <c r="AU501" s="178" t="s">
        <v>89</v>
      </c>
      <c r="AV501" s="13" t="s">
        <v>89</v>
      </c>
      <c r="AW501" s="13" t="s">
        <v>31</v>
      </c>
      <c r="AX501" s="13" t="s">
        <v>76</v>
      </c>
      <c r="AY501" s="178" t="s">
        <v>187</v>
      </c>
    </row>
    <row r="502" spans="2:51" s="13" customFormat="1">
      <c r="B502" s="177"/>
      <c r="D502" s="171" t="s">
        <v>200</v>
      </c>
      <c r="E502" s="178" t="s">
        <v>1</v>
      </c>
      <c r="F502" s="179" t="s">
        <v>4337</v>
      </c>
      <c r="H502" s="180">
        <v>84.075000000000003</v>
      </c>
      <c r="I502" s="181"/>
      <c r="L502" s="177"/>
      <c r="M502" s="182"/>
      <c r="T502" s="183"/>
      <c r="AT502" s="178" t="s">
        <v>200</v>
      </c>
      <c r="AU502" s="178" t="s">
        <v>89</v>
      </c>
      <c r="AV502" s="13" t="s">
        <v>89</v>
      </c>
      <c r="AW502" s="13" t="s">
        <v>31</v>
      </c>
      <c r="AX502" s="13" t="s">
        <v>76</v>
      </c>
      <c r="AY502" s="178" t="s">
        <v>187</v>
      </c>
    </row>
    <row r="503" spans="2:51" s="13" customFormat="1">
      <c r="B503" s="177"/>
      <c r="D503" s="171" t="s">
        <v>200</v>
      </c>
      <c r="E503" s="178" t="s">
        <v>1</v>
      </c>
      <c r="F503" s="179" t="s">
        <v>4299</v>
      </c>
      <c r="H503" s="180">
        <v>-8.01</v>
      </c>
      <c r="I503" s="181"/>
      <c r="L503" s="177"/>
      <c r="M503" s="182"/>
      <c r="T503" s="183"/>
      <c r="AT503" s="178" t="s">
        <v>200</v>
      </c>
      <c r="AU503" s="178" t="s">
        <v>89</v>
      </c>
      <c r="AV503" s="13" t="s">
        <v>89</v>
      </c>
      <c r="AW503" s="13" t="s">
        <v>31</v>
      </c>
      <c r="AX503" s="13" t="s">
        <v>76</v>
      </c>
      <c r="AY503" s="178" t="s">
        <v>187</v>
      </c>
    </row>
    <row r="504" spans="2:51" s="13" customFormat="1">
      <c r="B504" s="177"/>
      <c r="D504" s="171" t="s">
        <v>200</v>
      </c>
      <c r="E504" s="178" t="s">
        <v>1</v>
      </c>
      <c r="F504" s="179" t="s">
        <v>2179</v>
      </c>
      <c r="H504" s="180">
        <v>-1.8</v>
      </c>
      <c r="I504" s="181"/>
      <c r="L504" s="177"/>
      <c r="M504" s="182"/>
      <c r="T504" s="183"/>
      <c r="AT504" s="178" t="s">
        <v>200</v>
      </c>
      <c r="AU504" s="178" t="s">
        <v>89</v>
      </c>
      <c r="AV504" s="13" t="s">
        <v>89</v>
      </c>
      <c r="AW504" s="13" t="s">
        <v>31</v>
      </c>
      <c r="AX504" s="13" t="s">
        <v>76</v>
      </c>
      <c r="AY504" s="178" t="s">
        <v>187</v>
      </c>
    </row>
    <row r="505" spans="2:51" s="13" customFormat="1">
      <c r="B505" s="177"/>
      <c r="D505" s="171" t="s">
        <v>200</v>
      </c>
      <c r="E505" s="178" t="s">
        <v>1</v>
      </c>
      <c r="F505" s="179" t="s">
        <v>4338</v>
      </c>
      <c r="H505" s="180">
        <v>18.733000000000001</v>
      </c>
      <c r="I505" s="181"/>
      <c r="L505" s="177"/>
      <c r="M505" s="182"/>
      <c r="T505" s="183"/>
      <c r="AT505" s="178" t="s">
        <v>200</v>
      </c>
      <c r="AU505" s="178" t="s">
        <v>89</v>
      </c>
      <c r="AV505" s="13" t="s">
        <v>89</v>
      </c>
      <c r="AW505" s="13" t="s">
        <v>31</v>
      </c>
      <c r="AX505" s="13" t="s">
        <v>76</v>
      </c>
      <c r="AY505" s="178" t="s">
        <v>187</v>
      </c>
    </row>
    <row r="506" spans="2:51" s="13" customFormat="1">
      <c r="B506" s="177"/>
      <c r="D506" s="171" t="s">
        <v>200</v>
      </c>
      <c r="E506" s="178" t="s">
        <v>1</v>
      </c>
      <c r="F506" s="179" t="s">
        <v>4339</v>
      </c>
      <c r="H506" s="180">
        <v>54.500999999999998</v>
      </c>
      <c r="I506" s="181"/>
      <c r="L506" s="177"/>
      <c r="M506" s="182"/>
      <c r="T506" s="183"/>
      <c r="AT506" s="178" t="s">
        <v>200</v>
      </c>
      <c r="AU506" s="178" t="s">
        <v>89</v>
      </c>
      <c r="AV506" s="13" t="s">
        <v>89</v>
      </c>
      <c r="AW506" s="13" t="s">
        <v>31</v>
      </c>
      <c r="AX506" s="13" t="s">
        <v>76</v>
      </c>
      <c r="AY506" s="178" t="s">
        <v>187</v>
      </c>
    </row>
    <row r="507" spans="2:51" s="13" customFormat="1">
      <c r="B507" s="177"/>
      <c r="D507" s="171" t="s">
        <v>200</v>
      </c>
      <c r="E507" s="178" t="s">
        <v>1</v>
      </c>
      <c r="F507" s="179" t="s">
        <v>4236</v>
      </c>
      <c r="H507" s="180">
        <v>-4.05</v>
      </c>
      <c r="I507" s="181"/>
      <c r="L507" s="177"/>
      <c r="M507" s="182"/>
      <c r="T507" s="183"/>
      <c r="AT507" s="178" t="s">
        <v>200</v>
      </c>
      <c r="AU507" s="178" t="s">
        <v>89</v>
      </c>
      <c r="AV507" s="13" t="s">
        <v>89</v>
      </c>
      <c r="AW507" s="13" t="s">
        <v>31</v>
      </c>
      <c r="AX507" s="13" t="s">
        <v>76</v>
      </c>
      <c r="AY507" s="178" t="s">
        <v>187</v>
      </c>
    </row>
    <row r="508" spans="2:51" s="13" customFormat="1">
      <c r="B508" s="177"/>
      <c r="D508" s="171" t="s">
        <v>200</v>
      </c>
      <c r="E508" s="178" t="s">
        <v>1</v>
      </c>
      <c r="F508" s="179" t="s">
        <v>4340</v>
      </c>
      <c r="H508" s="180">
        <v>54.722999999999999</v>
      </c>
      <c r="I508" s="181"/>
      <c r="L508" s="177"/>
      <c r="M508" s="182"/>
      <c r="T508" s="183"/>
      <c r="AT508" s="178" t="s">
        <v>200</v>
      </c>
      <c r="AU508" s="178" t="s">
        <v>89</v>
      </c>
      <c r="AV508" s="13" t="s">
        <v>89</v>
      </c>
      <c r="AW508" s="13" t="s">
        <v>31</v>
      </c>
      <c r="AX508" s="13" t="s">
        <v>76</v>
      </c>
      <c r="AY508" s="178" t="s">
        <v>187</v>
      </c>
    </row>
    <row r="509" spans="2:51" s="13" customFormat="1">
      <c r="B509" s="177"/>
      <c r="D509" s="171" t="s">
        <v>200</v>
      </c>
      <c r="E509" s="178" t="s">
        <v>1</v>
      </c>
      <c r="F509" s="179" t="s">
        <v>4236</v>
      </c>
      <c r="H509" s="180">
        <v>-4.05</v>
      </c>
      <c r="I509" s="181"/>
      <c r="L509" s="177"/>
      <c r="M509" s="182"/>
      <c r="T509" s="183"/>
      <c r="AT509" s="178" t="s">
        <v>200</v>
      </c>
      <c r="AU509" s="178" t="s">
        <v>89</v>
      </c>
      <c r="AV509" s="13" t="s">
        <v>89</v>
      </c>
      <c r="AW509" s="13" t="s">
        <v>31</v>
      </c>
      <c r="AX509" s="13" t="s">
        <v>76</v>
      </c>
      <c r="AY509" s="178" t="s">
        <v>187</v>
      </c>
    </row>
    <row r="510" spans="2:51" s="13" customFormat="1">
      <c r="B510" s="177"/>
      <c r="D510" s="171" t="s">
        <v>200</v>
      </c>
      <c r="E510" s="178" t="s">
        <v>1</v>
      </c>
      <c r="F510" s="179" t="s">
        <v>4341</v>
      </c>
      <c r="H510" s="180">
        <v>17.11</v>
      </c>
      <c r="I510" s="181"/>
      <c r="L510" s="177"/>
      <c r="M510" s="182"/>
      <c r="T510" s="183"/>
      <c r="AT510" s="178" t="s">
        <v>200</v>
      </c>
      <c r="AU510" s="178" t="s">
        <v>89</v>
      </c>
      <c r="AV510" s="13" t="s">
        <v>89</v>
      </c>
      <c r="AW510" s="13" t="s">
        <v>31</v>
      </c>
      <c r="AX510" s="13" t="s">
        <v>76</v>
      </c>
      <c r="AY510" s="178" t="s">
        <v>187</v>
      </c>
    </row>
    <row r="511" spans="2:51" s="13" customFormat="1">
      <c r="B511" s="177"/>
      <c r="D511" s="171" t="s">
        <v>200</v>
      </c>
      <c r="E511" s="178" t="s">
        <v>1</v>
      </c>
      <c r="F511" s="179" t="s">
        <v>2177</v>
      </c>
      <c r="H511" s="180">
        <v>-1.6</v>
      </c>
      <c r="I511" s="181"/>
      <c r="L511" s="177"/>
      <c r="M511" s="182"/>
      <c r="T511" s="183"/>
      <c r="AT511" s="178" t="s">
        <v>200</v>
      </c>
      <c r="AU511" s="178" t="s">
        <v>89</v>
      </c>
      <c r="AV511" s="13" t="s">
        <v>89</v>
      </c>
      <c r="AW511" s="13" t="s">
        <v>31</v>
      </c>
      <c r="AX511" s="13" t="s">
        <v>76</v>
      </c>
      <c r="AY511" s="178" t="s">
        <v>187</v>
      </c>
    </row>
    <row r="512" spans="2:51" s="13" customFormat="1">
      <c r="B512" s="177"/>
      <c r="D512" s="171" t="s">
        <v>200</v>
      </c>
      <c r="E512" s="178" t="s">
        <v>1</v>
      </c>
      <c r="F512" s="179" t="s">
        <v>4342</v>
      </c>
      <c r="H512" s="180">
        <v>30.606000000000002</v>
      </c>
      <c r="I512" s="181"/>
      <c r="L512" s="177"/>
      <c r="M512" s="182"/>
      <c r="T512" s="183"/>
      <c r="AT512" s="178" t="s">
        <v>200</v>
      </c>
      <c r="AU512" s="178" t="s">
        <v>89</v>
      </c>
      <c r="AV512" s="13" t="s">
        <v>89</v>
      </c>
      <c r="AW512" s="13" t="s">
        <v>31</v>
      </c>
      <c r="AX512" s="13" t="s">
        <v>76</v>
      </c>
      <c r="AY512" s="178" t="s">
        <v>187</v>
      </c>
    </row>
    <row r="513" spans="2:51" s="13" customFormat="1">
      <c r="B513" s="177"/>
      <c r="D513" s="171" t="s">
        <v>200</v>
      </c>
      <c r="E513" s="178" t="s">
        <v>1</v>
      </c>
      <c r="F513" s="179" t="s">
        <v>4236</v>
      </c>
      <c r="H513" s="180">
        <v>-4.05</v>
      </c>
      <c r="I513" s="181"/>
      <c r="L513" s="177"/>
      <c r="M513" s="182"/>
      <c r="T513" s="183"/>
      <c r="AT513" s="178" t="s">
        <v>200</v>
      </c>
      <c r="AU513" s="178" t="s">
        <v>89</v>
      </c>
      <c r="AV513" s="13" t="s">
        <v>89</v>
      </c>
      <c r="AW513" s="13" t="s">
        <v>31</v>
      </c>
      <c r="AX513" s="13" t="s">
        <v>76</v>
      </c>
      <c r="AY513" s="178" t="s">
        <v>187</v>
      </c>
    </row>
    <row r="514" spans="2:51" s="13" customFormat="1">
      <c r="B514" s="177"/>
      <c r="D514" s="171" t="s">
        <v>200</v>
      </c>
      <c r="E514" s="178" t="s">
        <v>1</v>
      </c>
      <c r="F514" s="179" t="s">
        <v>4343</v>
      </c>
      <c r="H514" s="180">
        <v>30.606000000000002</v>
      </c>
      <c r="I514" s="181"/>
      <c r="L514" s="177"/>
      <c r="M514" s="182"/>
      <c r="T514" s="183"/>
      <c r="AT514" s="178" t="s">
        <v>200</v>
      </c>
      <c r="AU514" s="178" t="s">
        <v>89</v>
      </c>
      <c r="AV514" s="13" t="s">
        <v>89</v>
      </c>
      <c r="AW514" s="13" t="s">
        <v>31</v>
      </c>
      <c r="AX514" s="13" t="s">
        <v>76</v>
      </c>
      <c r="AY514" s="178" t="s">
        <v>187</v>
      </c>
    </row>
    <row r="515" spans="2:51" s="13" customFormat="1">
      <c r="B515" s="177"/>
      <c r="D515" s="171" t="s">
        <v>200</v>
      </c>
      <c r="E515" s="178" t="s">
        <v>1</v>
      </c>
      <c r="F515" s="179" t="s">
        <v>4236</v>
      </c>
      <c r="H515" s="180">
        <v>-4.05</v>
      </c>
      <c r="I515" s="181"/>
      <c r="L515" s="177"/>
      <c r="M515" s="182"/>
      <c r="T515" s="183"/>
      <c r="AT515" s="178" t="s">
        <v>200</v>
      </c>
      <c r="AU515" s="178" t="s">
        <v>89</v>
      </c>
      <c r="AV515" s="13" t="s">
        <v>89</v>
      </c>
      <c r="AW515" s="13" t="s">
        <v>31</v>
      </c>
      <c r="AX515" s="13" t="s">
        <v>76</v>
      </c>
      <c r="AY515" s="178" t="s">
        <v>187</v>
      </c>
    </row>
    <row r="516" spans="2:51" s="13" customFormat="1">
      <c r="B516" s="177"/>
      <c r="D516" s="171" t="s">
        <v>200</v>
      </c>
      <c r="E516" s="178" t="s">
        <v>1</v>
      </c>
      <c r="F516" s="179" t="s">
        <v>4344</v>
      </c>
      <c r="H516" s="180">
        <v>17.920999999999999</v>
      </c>
      <c r="I516" s="181"/>
      <c r="L516" s="177"/>
      <c r="M516" s="182"/>
      <c r="T516" s="183"/>
      <c r="AT516" s="178" t="s">
        <v>200</v>
      </c>
      <c r="AU516" s="178" t="s">
        <v>89</v>
      </c>
      <c r="AV516" s="13" t="s">
        <v>89</v>
      </c>
      <c r="AW516" s="13" t="s">
        <v>31</v>
      </c>
      <c r="AX516" s="13" t="s">
        <v>76</v>
      </c>
      <c r="AY516" s="178" t="s">
        <v>187</v>
      </c>
    </row>
    <row r="517" spans="2:51" s="13" customFormat="1">
      <c r="B517" s="177"/>
      <c r="D517" s="171" t="s">
        <v>200</v>
      </c>
      <c r="E517" s="178" t="s">
        <v>1</v>
      </c>
      <c r="F517" s="179" t="s">
        <v>2177</v>
      </c>
      <c r="H517" s="180">
        <v>-1.6</v>
      </c>
      <c r="I517" s="181"/>
      <c r="L517" s="177"/>
      <c r="M517" s="182"/>
      <c r="T517" s="183"/>
      <c r="AT517" s="178" t="s">
        <v>200</v>
      </c>
      <c r="AU517" s="178" t="s">
        <v>89</v>
      </c>
      <c r="AV517" s="13" t="s">
        <v>89</v>
      </c>
      <c r="AW517" s="13" t="s">
        <v>31</v>
      </c>
      <c r="AX517" s="13" t="s">
        <v>76</v>
      </c>
      <c r="AY517" s="178" t="s">
        <v>187</v>
      </c>
    </row>
    <row r="518" spans="2:51" s="13" customFormat="1">
      <c r="B518" s="177"/>
      <c r="D518" s="171" t="s">
        <v>200</v>
      </c>
      <c r="E518" s="178" t="s">
        <v>1</v>
      </c>
      <c r="F518" s="179" t="s">
        <v>4345</v>
      </c>
      <c r="H518" s="180">
        <v>30.606000000000002</v>
      </c>
      <c r="I518" s="181"/>
      <c r="L518" s="177"/>
      <c r="M518" s="182"/>
      <c r="T518" s="183"/>
      <c r="AT518" s="178" t="s">
        <v>200</v>
      </c>
      <c r="AU518" s="178" t="s">
        <v>89</v>
      </c>
      <c r="AV518" s="13" t="s">
        <v>89</v>
      </c>
      <c r="AW518" s="13" t="s">
        <v>31</v>
      </c>
      <c r="AX518" s="13" t="s">
        <v>76</v>
      </c>
      <c r="AY518" s="178" t="s">
        <v>187</v>
      </c>
    </row>
    <row r="519" spans="2:51" s="13" customFormat="1">
      <c r="B519" s="177"/>
      <c r="D519" s="171" t="s">
        <v>200</v>
      </c>
      <c r="E519" s="178" t="s">
        <v>1</v>
      </c>
      <c r="F519" s="179" t="s">
        <v>4236</v>
      </c>
      <c r="H519" s="180">
        <v>-4.05</v>
      </c>
      <c r="I519" s="181"/>
      <c r="L519" s="177"/>
      <c r="M519" s="182"/>
      <c r="T519" s="183"/>
      <c r="AT519" s="178" t="s">
        <v>200</v>
      </c>
      <c r="AU519" s="178" t="s">
        <v>89</v>
      </c>
      <c r="AV519" s="13" t="s">
        <v>89</v>
      </c>
      <c r="AW519" s="13" t="s">
        <v>31</v>
      </c>
      <c r="AX519" s="13" t="s">
        <v>76</v>
      </c>
      <c r="AY519" s="178" t="s">
        <v>187</v>
      </c>
    </row>
    <row r="520" spans="2:51" s="13" customFormat="1">
      <c r="B520" s="177"/>
      <c r="D520" s="171" t="s">
        <v>200</v>
      </c>
      <c r="E520" s="178" t="s">
        <v>1</v>
      </c>
      <c r="F520" s="179" t="s">
        <v>4346</v>
      </c>
      <c r="H520" s="180">
        <v>30.606000000000002</v>
      </c>
      <c r="I520" s="181"/>
      <c r="L520" s="177"/>
      <c r="M520" s="182"/>
      <c r="T520" s="183"/>
      <c r="AT520" s="178" t="s">
        <v>200</v>
      </c>
      <c r="AU520" s="178" t="s">
        <v>89</v>
      </c>
      <c r="AV520" s="13" t="s">
        <v>89</v>
      </c>
      <c r="AW520" s="13" t="s">
        <v>31</v>
      </c>
      <c r="AX520" s="13" t="s">
        <v>76</v>
      </c>
      <c r="AY520" s="178" t="s">
        <v>187</v>
      </c>
    </row>
    <row r="521" spans="2:51" s="13" customFormat="1">
      <c r="B521" s="177"/>
      <c r="D521" s="171" t="s">
        <v>200</v>
      </c>
      <c r="E521" s="178" t="s">
        <v>1</v>
      </c>
      <c r="F521" s="179" t="s">
        <v>4236</v>
      </c>
      <c r="H521" s="180">
        <v>-4.05</v>
      </c>
      <c r="I521" s="181"/>
      <c r="L521" s="177"/>
      <c r="M521" s="182"/>
      <c r="T521" s="183"/>
      <c r="AT521" s="178" t="s">
        <v>200</v>
      </c>
      <c r="AU521" s="178" t="s">
        <v>89</v>
      </c>
      <c r="AV521" s="13" t="s">
        <v>89</v>
      </c>
      <c r="AW521" s="13" t="s">
        <v>31</v>
      </c>
      <c r="AX521" s="13" t="s">
        <v>76</v>
      </c>
      <c r="AY521" s="178" t="s">
        <v>187</v>
      </c>
    </row>
    <row r="522" spans="2:51" s="13" customFormat="1">
      <c r="B522" s="177"/>
      <c r="D522" s="171" t="s">
        <v>200</v>
      </c>
      <c r="E522" s="178" t="s">
        <v>1</v>
      </c>
      <c r="F522" s="179" t="s">
        <v>4347</v>
      </c>
      <c r="H522" s="180">
        <v>18.733000000000001</v>
      </c>
      <c r="I522" s="181"/>
      <c r="L522" s="177"/>
      <c r="M522" s="182"/>
      <c r="T522" s="183"/>
      <c r="AT522" s="178" t="s">
        <v>200</v>
      </c>
      <c r="AU522" s="178" t="s">
        <v>89</v>
      </c>
      <c r="AV522" s="13" t="s">
        <v>89</v>
      </c>
      <c r="AW522" s="13" t="s">
        <v>31</v>
      </c>
      <c r="AX522" s="13" t="s">
        <v>76</v>
      </c>
      <c r="AY522" s="178" t="s">
        <v>187</v>
      </c>
    </row>
    <row r="523" spans="2:51" s="13" customFormat="1">
      <c r="B523" s="177"/>
      <c r="D523" s="171" t="s">
        <v>200</v>
      </c>
      <c r="E523" s="178" t="s">
        <v>1</v>
      </c>
      <c r="F523" s="179" t="s">
        <v>2177</v>
      </c>
      <c r="H523" s="180">
        <v>-1.6</v>
      </c>
      <c r="I523" s="181"/>
      <c r="L523" s="177"/>
      <c r="M523" s="182"/>
      <c r="T523" s="183"/>
      <c r="AT523" s="178" t="s">
        <v>200</v>
      </c>
      <c r="AU523" s="178" t="s">
        <v>89</v>
      </c>
      <c r="AV523" s="13" t="s">
        <v>89</v>
      </c>
      <c r="AW523" s="13" t="s">
        <v>31</v>
      </c>
      <c r="AX523" s="13" t="s">
        <v>76</v>
      </c>
      <c r="AY523" s="178" t="s">
        <v>187</v>
      </c>
    </row>
    <row r="524" spans="2:51" s="13" customFormat="1">
      <c r="B524" s="177"/>
      <c r="D524" s="171" t="s">
        <v>200</v>
      </c>
      <c r="E524" s="178" t="s">
        <v>1</v>
      </c>
      <c r="F524" s="179" t="s">
        <v>4348</v>
      </c>
      <c r="H524" s="180">
        <v>31.786000000000001</v>
      </c>
      <c r="I524" s="181"/>
      <c r="L524" s="177"/>
      <c r="M524" s="182"/>
      <c r="T524" s="183"/>
      <c r="AT524" s="178" t="s">
        <v>200</v>
      </c>
      <c r="AU524" s="178" t="s">
        <v>89</v>
      </c>
      <c r="AV524" s="13" t="s">
        <v>89</v>
      </c>
      <c r="AW524" s="13" t="s">
        <v>31</v>
      </c>
      <c r="AX524" s="13" t="s">
        <v>76</v>
      </c>
      <c r="AY524" s="178" t="s">
        <v>187</v>
      </c>
    </row>
    <row r="525" spans="2:51" s="13" customFormat="1">
      <c r="B525" s="177"/>
      <c r="D525" s="171" t="s">
        <v>200</v>
      </c>
      <c r="E525" s="178" t="s">
        <v>1</v>
      </c>
      <c r="F525" s="179" t="s">
        <v>4236</v>
      </c>
      <c r="H525" s="180">
        <v>-4.05</v>
      </c>
      <c r="I525" s="181"/>
      <c r="L525" s="177"/>
      <c r="M525" s="182"/>
      <c r="T525" s="183"/>
      <c r="AT525" s="178" t="s">
        <v>200</v>
      </c>
      <c r="AU525" s="178" t="s">
        <v>89</v>
      </c>
      <c r="AV525" s="13" t="s">
        <v>89</v>
      </c>
      <c r="AW525" s="13" t="s">
        <v>31</v>
      </c>
      <c r="AX525" s="13" t="s">
        <v>76</v>
      </c>
      <c r="AY525" s="178" t="s">
        <v>187</v>
      </c>
    </row>
    <row r="526" spans="2:51" s="13" customFormat="1">
      <c r="B526" s="177"/>
      <c r="D526" s="171" t="s">
        <v>200</v>
      </c>
      <c r="E526" s="178" t="s">
        <v>1</v>
      </c>
      <c r="F526" s="179" t="s">
        <v>4349</v>
      </c>
      <c r="H526" s="180">
        <v>32.008000000000003</v>
      </c>
      <c r="I526" s="181"/>
      <c r="L526" s="177"/>
      <c r="M526" s="182"/>
      <c r="T526" s="183"/>
      <c r="AT526" s="178" t="s">
        <v>200</v>
      </c>
      <c r="AU526" s="178" t="s">
        <v>89</v>
      </c>
      <c r="AV526" s="13" t="s">
        <v>89</v>
      </c>
      <c r="AW526" s="13" t="s">
        <v>31</v>
      </c>
      <c r="AX526" s="13" t="s">
        <v>76</v>
      </c>
      <c r="AY526" s="178" t="s">
        <v>187</v>
      </c>
    </row>
    <row r="527" spans="2:51" s="13" customFormat="1">
      <c r="B527" s="177"/>
      <c r="D527" s="171" t="s">
        <v>200</v>
      </c>
      <c r="E527" s="178" t="s">
        <v>1</v>
      </c>
      <c r="F527" s="179" t="s">
        <v>4236</v>
      </c>
      <c r="H527" s="180">
        <v>-4.05</v>
      </c>
      <c r="I527" s="181"/>
      <c r="L527" s="177"/>
      <c r="M527" s="182"/>
      <c r="T527" s="183"/>
      <c r="AT527" s="178" t="s">
        <v>200</v>
      </c>
      <c r="AU527" s="178" t="s">
        <v>89</v>
      </c>
      <c r="AV527" s="13" t="s">
        <v>89</v>
      </c>
      <c r="AW527" s="13" t="s">
        <v>31</v>
      </c>
      <c r="AX527" s="13" t="s">
        <v>76</v>
      </c>
      <c r="AY527" s="178" t="s">
        <v>187</v>
      </c>
    </row>
    <row r="528" spans="2:51" s="13" customFormat="1">
      <c r="B528" s="177"/>
      <c r="D528" s="171" t="s">
        <v>200</v>
      </c>
      <c r="E528" s="178" t="s">
        <v>1</v>
      </c>
      <c r="F528" s="179" t="s">
        <v>4350</v>
      </c>
      <c r="H528" s="180">
        <v>17.920999999999999</v>
      </c>
      <c r="I528" s="181"/>
      <c r="L528" s="177"/>
      <c r="M528" s="182"/>
      <c r="T528" s="183"/>
      <c r="AT528" s="178" t="s">
        <v>200</v>
      </c>
      <c r="AU528" s="178" t="s">
        <v>89</v>
      </c>
      <c r="AV528" s="13" t="s">
        <v>89</v>
      </c>
      <c r="AW528" s="13" t="s">
        <v>31</v>
      </c>
      <c r="AX528" s="13" t="s">
        <v>76</v>
      </c>
      <c r="AY528" s="178" t="s">
        <v>187</v>
      </c>
    </row>
    <row r="529" spans="2:51" s="13" customFormat="1">
      <c r="B529" s="177"/>
      <c r="D529" s="171" t="s">
        <v>200</v>
      </c>
      <c r="E529" s="178" t="s">
        <v>1</v>
      </c>
      <c r="F529" s="179" t="s">
        <v>2177</v>
      </c>
      <c r="H529" s="180">
        <v>-1.6</v>
      </c>
      <c r="I529" s="181"/>
      <c r="L529" s="177"/>
      <c r="M529" s="182"/>
      <c r="T529" s="183"/>
      <c r="AT529" s="178" t="s">
        <v>200</v>
      </c>
      <c r="AU529" s="178" t="s">
        <v>89</v>
      </c>
      <c r="AV529" s="13" t="s">
        <v>89</v>
      </c>
      <c r="AW529" s="13" t="s">
        <v>31</v>
      </c>
      <c r="AX529" s="13" t="s">
        <v>76</v>
      </c>
      <c r="AY529" s="178" t="s">
        <v>187</v>
      </c>
    </row>
    <row r="530" spans="2:51" s="13" customFormat="1">
      <c r="B530" s="177"/>
      <c r="D530" s="171" t="s">
        <v>200</v>
      </c>
      <c r="E530" s="178" t="s">
        <v>1</v>
      </c>
      <c r="F530" s="179" t="s">
        <v>4351</v>
      </c>
      <c r="H530" s="180">
        <v>31.196000000000002</v>
      </c>
      <c r="I530" s="181"/>
      <c r="L530" s="177"/>
      <c r="M530" s="182"/>
      <c r="T530" s="183"/>
      <c r="AT530" s="178" t="s">
        <v>200</v>
      </c>
      <c r="AU530" s="178" t="s">
        <v>89</v>
      </c>
      <c r="AV530" s="13" t="s">
        <v>89</v>
      </c>
      <c r="AW530" s="13" t="s">
        <v>31</v>
      </c>
      <c r="AX530" s="13" t="s">
        <v>76</v>
      </c>
      <c r="AY530" s="178" t="s">
        <v>187</v>
      </c>
    </row>
    <row r="531" spans="2:51" s="13" customFormat="1">
      <c r="B531" s="177"/>
      <c r="D531" s="171" t="s">
        <v>200</v>
      </c>
      <c r="E531" s="178" t="s">
        <v>1</v>
      </c>
      <c r="F531" s="179" t="s">
        <v>4236</v>
      </c>
      <c r="H531" s="180">
        <v>-4.05</v>
      </c>
      <c r="I531" s="181"/>
      <c r="L531" s="177"/>
      <c r="M531" s="182"/>
      <c r="T531" s="183"/>
      <c r="AT531" s="178" t="s">
        <v>200</v>
      </c>
      <c r="AU531" s="178" t="s">
        <v>89</v>
      </c>
      <c r="AV531" s="13" t="s">
        <v>89</v>
      </c>
      <c r="AW531" s="13" t="s">
        <v>31</v>
      </c>
      <c r="AX531" s="13" t="s">
        <v>76</v>
      </c>
      <c r="AY531" s="178" t="s">
        <v>187</v>
      </c>
    </row>
    <row r="532" spans="2:51" s="13" customFormat="1">
      <c r="B532" s="177"/>
      <c r="D532" s="171" t="s">
        <v>200</v>
      </c>
      <c r="E532" s="178" t="s">
        <v>1</v>
      </c>
      <c r="F532" s="179" t="s">
        <v>4352</v>
      </c>
      <c r="H532" s="180">
        <v>31.196000000000002</v>
      </c>
      <c r="I532" s="181"/>
      <c r="L532" s="177"/>
      <c r="M532" s="182"/>
      <c r="T532" s="183"/>
      <c r="AT532" s="178" t="s">
        <v>200</v>
      </c>
      <c r="AU532" s="178" t="s">
        <v>89</v>
      </c>
      <c r="AV532" s="13" t="s">
        <v>89</v>
      </c>
      <c r="AW532" s="13" t="s">
        <v>31</v>
      </c>
      <c r="AX532" s="13" t="s">
        <v>76</v>
      </c>
      <c r="AY532" s="178" t="s">
        <v>187</v>
      </c>
    </row>
    <row r="533" spans="2:51" s="13" customFormat="1">
      <c r="B533" s="177"/>
      <c r="D533" s="171" t="s">
        <v>200</v>
      </c>
      <c r="E533" s="178" t="s">
        <v>1</v>
      </c>
      <c r="F533" s="179" t="s">
        <v>4236</v>
      </c>
      <c r="H533" s="180">
        <v>-4.05</v>
      </c>
      <c r="I533" s="181"/>
      <c r="L533" s="177"/>
      <c r="M533" s="182"/>
      <c r="T533" s="183"/>
      <c r="AT533" s="178" t="s">
        <v>200</v>
      </c>
      <c r="AU533" s="178" t="s">
        <v>89</v>
      </c>
      <c r="AV533" s="13" t="s">
        <v>89</v>
      </c>
      <c r="AW533" s="13" t="s">
        <v>31</v>
      </c>
      <c r="AX533" s="13" t="s">
        <v>76</v>
      </c>
      <c r="AY533" s="178" t="s">
        <v>187</v>
      </c>
    </row>
    <row r="534" spans="2:51" s="13" customFormat="1">
      <c r="B534" s="177"/>
      <c r="D534" s="171" t="s">
        <v>200</v>
      </c>
      <c r="E534" s="178" t="s">
        <v>1</v>
      </c>
      <c r="F534" s="179" t="s">
        <v>4353</v>
      </c>
      <c r="H534" s="180">
        <v>17.920999999999999</v>
      </c>
      <c r="I534" s="181"/>
      <c r="L534" s="177"/>
      <c r="M534" s="182"/>
      <c r="T534" s="183"/>
      <c r="AT534" s="178" t="s">
        <v>200</v>
      </c>
      <c r="AU534" s="178" t="s">
        <v>89</v>
      </c>
      <c r="AV534" s="13" t="s">
        <v>89</v>
      </c>
      <c r="AW534" s="13" t="s">
        <v>31</v>
      </c>
      <c r="AX534" s="13" t="s">
        <v>76</v>
      </c>
      <c r="AY534" s="178" t="s">
        <v>187</v>
      </c>
    </row>
    <row r="535" spans="2:51" s="13" customFormat="1">
      <c r="B535" s="177"/>
      <c r="D535" s="171" t="s">
        <v>200</v>
      </c>
      <c r="E535" s="178" t="s">
        <v>1</v>
      </c>
      <c r="F535" s="179" t="s">
        <v>2179</v>
      </c>
      <c r="H535" s="180">
        <v>-1.8</v>
      </c>
      <c r="I535" s="181"/>
      <c r="L535" s="177"/>
      <c r="M535" s="182"/>
      <c r="T535" s="183"/>
      <c r="AT535" s="178" t="s">
        <v>200</v>
      </c>
      <c r="AU535" s="178" t="s">
        <v>89</v>
      </c>
      <c r="AV535" s="13" t="s">
        <v>89</v>
      </c>
      <c r="AW535" s="13" t="s">
        <v>31</v>
      </c>
      <c r="AX535" s="13" t="s">
        <v>76</v>
      </c>
      <c r="AY535" s="178" t="s">
        <v>187</v>
      </c>
    </row>
    <row r="536" spans="2:51" s="13" customFormat="1">
      <c r="B536" s="177"/>
      <c r="D536" s="171" t="s">
        <v>200</v>
      </c>
      <c r="E536" s="178" t="s">
        <v>1</v>
      </c>
      <c r="F536" s="179" t="s">
        <v>4354</v>
      </c>
      <c r="H536" s="180">
        <v>25.222999999999999</v>
      </c>
      <c r="I536" s="181"/>
      <c r="L536" s="177"/>
      <c r="M536" s="182"/>
      <c r="T536" s="183"/>
      <c r="AT536" s="178" t="s">
        <v>200</v>
      </c>
      <c r="AU536" s="178" t="s">
        <v>89</v>
      </c>
      <c r="AV536" s="13" t="s">
        <v>89</v>
      </c>
      <c r="AW536" s="13" t="s">
        <v>31</v>
      </c>
      <c r="AX536" s="13" t="s">
        <v>76</v>
      </c>
      <c r="AY536" s="178" t="s">
        <v>187</v>
      </c>
    </row>
    <row r="537" spans="2:51" s="13" customFormat="1">
      <c r="B537" s="177"/>
      <c r="D537" s="171" t="s">
        <v>200</v>
      </c>
      <c r="E537" s="178" t="s">
        <v>1</v>
      </c>
      <c r="F537" s="179" t="s">
        <v>4246</v>
      </c>
      <c r="H537" s="180">
        <v>-4.0049999999999999</v>
      </c>
      <c r="I537" s="181"/>
      <c r="L537" s="177"/>
      <c r="M537" s="182"/>
      <c r="T537" s="183"/>
      <c r="AT537" s="178" t="s">
        <v>200</v>
      </c>
      <c r="AU537" s="178" t="s">
        <v>89</v>
      </c>
      <c r="AV537" s="13" t="s">
        <v>89</v>
      </c>
      <c r="AW537" s="13" t="s">
        <v>31</v>
      </c>
      <c r="AX537" s="13" t="s">
        <v>76</v>
      </c>
      <c r="AY537" s="178" t="s">
        <v>187</v>
      </c>
    </row>
    <row r="538" spans="2:51" s="13" customFormat="1">
      <c r="B538" s="177"/>
      <c r="D538" s="171" t="s">
        <v>200</v>
      </c>
      <c r="E538" s="178" t="s">
        <v>1</v>
      </c>
      <c r="F538" s="179" t="s">
        <v>4355</v>
      </c>
      <c r="H538" s="180">
        <v>50.982999999999997</v>
      </c>
      <c r="I538" s="181"/>
      <c r="L538" s="177"/>
      <c r="M538" s="182"/>
      <c r="T538" s="183"/>
      <c r="AT538" s="178" t="s">
        <v>200</v>
      </c>
      <c r="AU538" s="178" t="s">
        <v>89</v>
      </c>
      <c r="AV538" s="13" t="s">
        <v>89</v>
      </c>
      <c r="AW538" s="13" t="s">
        <v>31</v>
      </c>
      <c r="AX538" s="13" t="s">
        <v>76</v>
      </c>
      <c r="AY538" s="178" t="s">
        <v>187</v>
      </c>
    </row>
    <row r="539" spans="2:51" s="13" customFormat="1">
      <c r="B539" s="177"/>
      <c r="D539" s="171" t="s">
        <v>200</v>
      </c>
      <c r="E539" s="178" t="s">
        <v>1</v>
      </c>
      <c r="F539" s="179" t="s">
        <v>4246</v>
      </c>
      <c r="H539" s="180">
        <v>-4.0049999999999999</v>
      </c>
      <c r="I539" s="181"/>
      <c r="L539" s="177"/>
      <c r="M539" s="182"/>
      <c r="T539" s="183"/>
      <c r="AT539" s="178" t="s">
        <v>200</v>
      </c>
      <c r="AU539" s="178" t="s">
        <v>89</v>
      </c>
      <c r="AV539" s="13" t="s">
        <v>89</v>
      </c>
      <c r="AW539" s="13" t="s">
        <v>31</v>
      </c>
      <c r="AX539" s="13" t="s">
        <v>76</v>
      </c>
      <c r="AY539" s="178" t="s">
        <v>187</v>
      </c>
    </row>
    <row r="540" spans="2:51" s="13" customFormat="1">
      <c r="B540" s="177"/>
      <c r="D540" s="171" t="s">
        <v>200</v>
      </c>
      <c r="E540" s="178" t="s">
        <v>1</v>
      </c>
      <c r="F540" s="179" t="s">
        <v>2177</v>
      </c>
      <c r="H540" s="180">
        <v>-1.6</v>
      </c>
      <c r="I540" s="181"/>
      <c r="L540" s="177"/>
      <c r="M540" s="182"/>
      <c r="T540" s="183"/>
      <c r="AT540" s="178" t="s">
        <v>200</v>
      </c>
      <c r="AU540" s="178" t="s">
        <v>89</v>
      </c>
      <c r="AV540" s="13" t="s">
        <v>89</v>
      </c>
      <c r="AW540" s="13" t="s">
        <v>31</v>
      </c>
      <c r="AX540" s="13" t="s">
        <v>76</v>
      </c>
      <c r="AY540" s="178" t="s">
        <v>187</v>
      </c>
    </row>
    <row r="541" spans="2:51" s="13" customFormat="1">
      <c r="B541" s="177"/>
      <c r="D541" s="171" t="s">
        <v>200</v>
      </c>
      <c r="E541" s="178" t="s">
        <v>1</v>
      </c>
      <c r="F541" s="179" t="s">
        <v>4356</v>
      </c>
      <c r="H541" s="180">
        <v>25.739000000000001</v>
      </c>
      <c r="I541" s="181"/>
      <c r="L541" s="177"/>
      <c r="M541" s="182"/>
      <c r="T541" s="183"/>
      <c r="AT541" s="178" t="s">
        <v>200</v>
      </c>
      <c r="AU541" s="178" t="s">
        <v>89</v>
      </c>
      <c r="AV541" s="13" t="s">
        <v>89</v>
      </c>
      <c r="AW541" s="13" t="s">
        <v>31</v>
      </c>
      <c r="AX541" s="13" t="s">
        <v>76</v>
      </c>
      <c r="AY541" s="178" t="s">
        <v>187</v>
      </c>
    </row>
    <row r="542" spans="2:51" s="13" customFormat="1">
      <c r="B542" s="177"/>
      <c r="D542" s="171" t="s">
        <v>200</v>
      </c>
      <c r="E542" s="178" t="s">
        <v>1</v>
      </c>
      <c r="F542" s="179" t="s">
        <v>4219</v>
      </c>
      <c r="H542" s="180">
        <v>-4.8600000000000003</v>
      </c>
      <c r="I542" s="181"/>
      <c r="L542" s="177"/>
      <c r="M542" s="182"/>
      <c r="T542" s="183"/>
      <c r="AT542" s="178" t="s">
        <v>200</v>
      </c>
      <c r="AU542" s="178" t="s">
        <v>89</v>
      </c>
      <c r="AV542" s="13" t="s">
        <v>89</v>
      </c>
      <c r="AW542" s="13" t="s">
        <v>31</v>
      </c>
      <c r="AX542" s="13" t="s">
        <v>76</v>
      </c>
      <c r="AY542" s="178" t="s">
        <v>187</v>
      </c>
    </row>
    <row r="543" spans="2:51" s="13" customFormat="1">
      <c r="B543" s="177"/>
      <c r="D543" s="171" t="s">
        <v>200</v>
      </c>
      <c r="E543" s="178" t="s">
        <v>1</v>
      </c>
      <c r="F543" s="179" t="s">
        <v>4357</v>
      </c>
      <c r="H543" s="180">
        <v>25.664999999999999</v>
      </c>
      <c r="I543" s="181"/>
      <c r="L543" s="177"/>
      <c r="M543" s="182"/>
      <c r="T543" s="183"/>
      <c r="AT543" s="178" t="s">
        <v>200</v>
      </c>
      <c r="AU543" s="178" t="s">
        <v>89</v>
      </c>
      <c r="AV543" s="13" t="s">
        <v>89</v>
      </c>
      <c r="AW543" s="13" t="s">
        <v>31</v>
      </c>
      <c r="AX543" s="13" t="s">
        <v>76</v>
      </c>
      <c r="AY543" s="178" t="s">
        <v>187</v>
      </c>
    </row>
    <row r="544" spans="2:51" s="13" customFormat="1">
      <c r="B544" s="177"/>
      <c r="D544" s="171" t="s">
        <v>200</v>
      </c>
      <c r="E544" s="178" t="s">
        <v>1</v>
      </c>
      <c r="F544" s="179" t="s">
        <v>4358</v>
      </c>
      <c r="H544" s="180">
        <v>-4.0049999999999999</v>
      </c>
      <c r="I544" s="181"/>
      <c r="L544" s="177"/>
      <c r="M544" s="182"/>
      <c r="T544" s="183"/>
      <c r="AT544" s="178" t="s">
        <v>200</v>
      </c>
      <c r="AU544" s="178" t="s">
        <v>89</v>
      </c>
      <c r="AV544" s="13" t="s">
        <v>89</v>
      </c>
      <c r="AW544" s="13" t="s">
        <v>31</v>
      </c>
      <c r="AX544" s="13" t="s">
        <v>76</v>
      </c>
      <c r="AY544" s="178" t="s">
        <v>187</v>
      </c>
    </row>
    <row r="545" spans="2:51" s="13" customFormat="1">
      <c r="B545" s="177"/>
      <c r="D545" s="171" t="s">
        <v>200</v>
      </c>
      <c r="E545" s="178" t="s">
        <v>1</v>
      </c>
      <c r="F545" s="179" t="s">
        <v>4359</v>
      </c>
      <c r="H545" s="180">
        <v>25.664999999999999</v>
      </c>
      <c r="I545" s="181"/>
      <c r="L545" s="177"/>
      <c r="M545" s="182"/>
      <c r="T545" s="183"/>
      <c r="AT545" s="178" t="s">
        <v>200</v>
      </c>
      <c r="AU545" s="178" t="s">
        <v>89</v>
      </c>
      <c r="AV545" s="13" t="s">
        <v>89</v>
      </c>
      <c r="AW545" s="13" t="s">
        <v>31</v>
      </c>
      <c r="AX545" s="13" t="s">
        <v>76</v>
      </c>
      <c r="AY545" s="178" t="s">
        <v>187</v>
      </c>
    </row>
    <row r="546" spans="2:51" s="13" customFormat="1">
      <c r="B546" s="177"/>
      <c r="D546" s="171" t="s">
        <v>200</v>
      </c>
      <c r="E546" s="178" t="s">
        <v>1</v>
      </c>
      <c r="F546" s="179" t="s">
        <v>4246</v>
      </c>
      <c r="H546" s="180">
        <v>-4.0049999999999999</v>
      </c>
      <c r="I546" s="181"/>
      <c r="L546" s="177"/>
      <c r="M546" s="182"/>
      <c r="T546" s="183"/>
      <c r="AT546" s="178" t="s">
        <v>200</v>
      </c>
      <c r="AU546" s="178" t="s">
        <v>89</v>
      </c>
      <c r="AV546" s="13" t="s">
        <v>89</v>
      </c>
      <c r="AW546" s="13" t="s">
        <v>31</v>
      </c>
      <c r="AX546" s="13" t="s">
        <v>76</v>
      </c>
      <c r="AY546" s="178" t="s">
        <v>187</v>
      </c>
    </row>
    <row r="547" spans="2:51" s="13" customFormat="1">
      <c r="B547" s="177"/>
      <c r="D547" s="171" t="s">
        <v>200</v>
      </c>
      <c r="E547" s="178" t="s">
        <v>1</v>
      </c>
      <c r="F547" s="179" t="s">
        <v>4360</v>
      </c>
      <c r="H547" s="180">
        <v>19.100999999999999</v>
      </c>
      <c r="I547" s="181"/>
      <c r="L547" s="177"/>
      <c r="M547" s="182"/>
      <c r="T547" s="183"/>
      <c r="AT547" s="178" t="s">
        <v>200</v>
      </c>
      <c r="AU547" s="178" t="s">
        <v>89</v>
      </c>
      <c r="AV547" s="13" t="s">
        <v>89</v>
      </c>
      <c r="AW547" s="13" t="s">
        <v>31</v>
      </c>
      <c r="AX547" s="13" t="s">
        <v>76</v>
      </c>
      <c r="AY547" s="178" t="s">
        <v>187</v>
      </c>
    </row>
    <row r="548" spans="2:51" s="13" customFormat="1">
      <c r="B548" s="177"/>
      <c r="D548" s="171" t="s">
        <v>200</v>
      </c>
      <c r="E548" s="178" t="s">
        <v>1</v>
      </c>
      <c r="F548" s="179" t="s">
        <v>2179</v>
      </c>
      <c r="H548" s="180">
        <v>-1.8</v>
      </c>
      <c r="I548" s="181"/>
      <c r="L548" s="177"/>
      <c r="M548" s="182"/>
      <c r="T548" s="183"/>
      <c r="AT548" s="178" t="s">
        <v>200</v>
      </c>
      <c r="AU548" s="178" t="s">
        <v>89</v>
      </c>
      <c r="AV548" s="13" t="s">
        <v>89</v>
      </c>
      <c r="AW548" s="13" t="s">
        <v>31</v>
      </c>
      <c r="AX548" s="13" t="s">
        <v>76</v>
      </c>
      <c r="AY548" s="178" t="s">
        <v>187</v>
      </c>
    </row>
    <row r="549" spans="2:51" s="13" customFormat="1">
      <c r="B549" s="177"/>
      <c r="D549" s="171" t="s">
        <v>200</v>
      </c>
      <c r="E549" s="178" t="s">
        <v>1</v>
      </c>
      <c r="F549" s="179" t="s">
        <v>4361</v>
      </c>
      <c r="H549" s="180">
        <v>19.100999999999999</v>
      </c>
      <c r="I549" s="181"/>
      <c r="L549" s="177"/>
      <c r="M549" s="182"/>
      <c r="T549" s="183"/>
      <c r="AT549" s="178" t="s">
        <v>200</v>
      </c>
      <c r="AU549" s="178" t="s">
        <v>89</v>
      </c>
      <c r="AV549" s="13" t="s">
        <v>89</v>
      </c>
      <c r="AW549" s="13" t="s">
        <v>31</v>
      </c>
      <c r="AX549" s="13" t="s">
        <v>76</v>
      </c>
      <c r="AY549" s="178" t="s">
        <v>187</v>
      </c>
    </row>
    <row r="550" spans="2:51" s="13" customFormat="1">
      <c r="B550" s="177"/>
      <c r="D550" s="171" t="s">
        <v>200</v>
      </c>
      <c r="E550" s="178" t="s">
        <v>1</v>
      </c>
      <c r="F550" s="179" t="s">
        <v>2177</v>
      </c>
      <c r="H550" s="180">
        <v>-1.6</v>
      </c>
      <c r="I550" s="181"/>
      <c r="L550" s="177"/>
      <c r="M550" s="182"/>
      <c r="T550" s="183"/>
      <c r="AT550" s="178" t="s">
        <v>200</v>
      </c>
      <c r="AU550" s="178" t="s">
        <v>89</v>
      </c>
      <c r="AV550" s="13" t="s">
        <v>89</v>
      </c>
      <c r="AW550" s="13" t="s">
        <v>31</v>
      </c>
      <c r="AX550" s="13" t="s">
        <v>76</v>
      </c>
      <c r="AY550" s="178" t="s">
        <v>187</v>
      </c>
    </row>
    <row r="551" spans="2:51" s="13" customFormat="1">
      <c r="B551" s="177"/>
      <c r="D551" s="171" t="s">
        <v>200</v>
      </c>
      <c r="E551" s="178" t="s">
        <v>1</v>
      </c>
      <c r="F551" s="179" t="s">
        <v>4362</v>
      </c>
      <c r="H551" s="180">
        <v>25.664999999999999</v>
      </c>
      <c r="I551" s="181"/>
      <c r="L551" s="177"/>
      <c r="M551" s="182"/>
      <c r="T551" s="183"/>
      <c r="AT551" s="178" t="s">
        <v>200</v>
      </c>
      <c r="AU551" s="178" t="s">
        <v>89</v>
      </c>
      <c r="AV551" s="13" t="s">
        <v>89</v>
      </c>
      <c r="AW551" s="13" t="s">
        <v>31</v>
      </c>
      <c r="AX551" s="13" t="s">
        <v>76</v>
      </c>
      <c r="AY551" s="178" t="s">
        <v>187</v>
      </c>
    </row>
    <row r="552" spans="2:51" s="13" customFormat="1">
      <c r="B552" s="177"/>
      <c r="D552" s="171" t="s">
        <v>200</v>
      </c>
      <c r="E552" s="178" t="s">
        <v>1</v>
      </c>
      <c r="F552" s="179" t="s">
        <v>4246</v>
      </c>
      <c r="H552" s="180">
        <v>-4.0049999999999999</v>
      </c>
      <c r="I552" s="181"/>
      <c r="L552" s="177"/>
      <c r="M552" s="182"/>
      <c r="T552" s="183"/>
      <c r="AT552" s="178" t="s">
        <v>200</v>
      </c>
      <c r="AU552" s="178" t="s">
        <v>89</v>
      </c>
      <c r="AV552" s="13" t="s">
        <v>89</v>
      </c>
      <c r="AW552" s="13" t="s">
        <v>31</v>
      </c>
      <c r="AX552" s="13" t="s">
        <v>76</v>
      </c>
      <c r="AY552" s="178" t="s">
        <v>187</v>
      </c>
    </row>
    <row r="553" spans="2:51" s="13" customFormat="1">
      <c r="B553" s="177"/>
      <c r="D553" s="171" t="s">
        <v>200</v>
      </c>
      <c r="E553" s="178" t="s">
        <v>1</v>
      </c>
      <c r="F553" s="179" t="s">
        <v>4363</v>
      </c>
      <c r="H553" s="180">
        <v>25.664999999999999</v>
      </c>
      <c r="I553" s="181"/>
      <c r="L553" s="177"/>
      <c r="M553" s="182"/>
      <c r="T553" s="183"/>
      <c r="AT553" s="178" t="s">
        <v>200</v>
      </c>
      <c r="AU553" s="178" t="s">
        <v>89</v>
      </c>
      <c r="AV553" s="13" t="s">
        <v>89</v>
      </c>
      <c r="AW553" s="13" t="s">
        <v>31</v>
      </c>
      <c r="AX553" s="13" t="s">
        <v>76</v>
      </c>
      <c r="AY553" s="178" t="s">
        <v>187</v>
      </c>
    </row>
    <row r="554" spans="2:51" s="13" customFormat="1">
      <c r="B554" s="177"/>
      <c r="D554" s="171" t="s">
        <v>200</v>
      </c>
      <c r="E554" s="178" t="s">
        <v>1</v>
      </c>
      <c r="F554" s="179" t="s">
        <v>4246</v>
      </c>
      <c r="H554" s="180">
        <v>-4.0049999999999999</v>
      </c>
      <c r="I554" s="181"/>
      <c r="L554" s="177"/>
      <c r="M554" s="182"/>
      <c r="T554" s="183"/>
      <c r="AT554" s="178" t="s">
        <v>200</v>
      </c>
      <c r="AU554" s="178" t="s">
        <v>89</v>
      </c>
      <c r="AV554" s="13" t="s">
        <v>89</v>
      </c>
      <c r="AW554" s="13" t="s">
        <v>31</v>
      </c>
      <c r="AX554" s="13" t="s">
        <v>76</v>
      </c>
      <c r="AY554" s="178" t="s">
        <v>187</v>
      </c>
    </row>
    <row r="555" spans="2:51" s="13" customFormat="1">
      <c r="B555" s="177"/>
      <c r="D555" s="171" t="s">
        <v>200</v>
      </c>
      <c r="E555" s="178" t="s">
        <v>1</v>
      </c>
      <c r="F555" s="179" t="s">
        <v>4364</v>
      </c>
      <c r="H555" s="180">
        <v>25.739000000000001</v>
      </c>
      <c r="I555" s="181"/>
      <c r="L555" s="177"/>
      <c r="M555" s="182"/>
      <c r="T555" s="183"/>
      <c r="AT555" s="178" t="s">
        <v>200</v>
      </c>
      <c r="AU555" s="178" t="s">
        <v>89</v>
      </c>
      <c r="AV555" s="13" t="s">
        <v>89</v>
      </c>
      <c r="AW555" s="13" t="s">
        <v>31</v>
      </c>
      <c r="AX555" s="13" t="s">
        <v>76</v>
      </c>
      <c r="AY555" s="178" t="s">
        <v>187</v>
      </c>
    </row>
    <row r="556" spans="2:51" s="13" customFormat="1">
      <c r="B556" s="177"/>
      <c r="D556" s="171" t="s">
        <v>200</v>
      </c>
      <c r="E556" s="178" t="s">
        <v>1</v>
      </c>
      <c r="F556" s="179" t="s">
        <v>4219</v>
      </c>
      <c r="H556" s="180">
        <v>-4.8600000000000003</v>
      </c>
      <c r="I556" s="181"/>
      <c r="L556" s="177"/>
      <c r="M556" s="182"/>
      <c r="T556" s="183"/>
      <c r="AT556" s="178" t="s">
        <v>200</v>
      </c>
      <c r="AU556" s="178" t="s">
        <v>89</v>
      </c>
      <c r="AV556" s="13" t="s">
        <v>89</v>
      </c>
      <c r="AW556" s="13" t="s">
        <v>31</v>
      </c>
      <c r="AX556" s="13" t="s">
        <v>76</v>
      </c>
      <c r="AY556" s="178" t="s">
        <v>187</v>
      </c>
    </row>
    <row r="557" spans="2:51" s="13" customFormat="1">
      <c r="B557" s="177"/>
      <c r="D557" s="171" t="s">
        <v>200</v>
      </c>
      <c r="E557" s="178" t="s">
        <v>1</v>
      </c>
      <c r="F557" s="179" t="s">
        <v>4365</v>
      </c>
      <c r="H557" s="180">
        <v>25.295999999999999</v>
      </c>
      <c r="I557" s="181"/>
      <c r="L557" s="177"/>
      <c r="M557" s="182"/>
      <c r="T557" s="183"/>
      <c r="AT557" s="178" t="s">
        <v>200</v>
      </c>
      <c r="AU557" s="178" t="s">
        <v>89</v>
      </c>
      <c r="AV557" s="13" t="s">
        <v>89</v>
      </c>
      <c r="AW557" s="13" t="s">
        <v>31</v>
      </c>
      <c r="AX557" s="13" t="s">
        <v>76</v>
      </c>
      <c r="AY557" s="178" t="s">
        <v>187</v>
      </c>
    </row>
    <row r="558" spans="2:51" s="13" customFormat="1">
      <c r="B558" s="177"/>
      <c r="D558" s="171" t="s">
        <v>200</v>
      </c>
      <c r="E558" s="178" t="s">
        <v>1</v>
      </c>
      <c r="F558" s="179" t="s">
        <v>4246</v>
      </c>
      <c r="H558" s="180">
        <v>-4.0049999999999999</v>
      </c>
      <c r="I558" s="181"/>
      <c r="L558" s="177"/>
      <c r="M558" s="182"/>
      <c r="T558" s="183"/>
      <c r="AT558" s="178" t="s">
        <v>200</v>
      </c>
      <c r="AU558" s="178" t="s">
        <v>89</v>
      </c>
      <c r="AV558" s="13" t="s">
        <v>89</v>
      </c>
      <c r="AW558" s="13" t="s">
        <v>31</v>
      </c>
      <c r="AX558" s="13" t="s">
        <v>76</v>
      </c>
      <c r="AY558" s="178" t="s">
        <v>187</v>
      </c>
    </row>
    <row r="559" spans="2:51" s="15" customFormat="1">
      <c r="B559" s="191"/>
      <c r="D559" s="171" t="s">
        <v>200</v>
      </c>
      <c r="E559" s="192" t="s">
        <v>4081</v>
      </c>
      <c r="F559" s="193" t="s">
        <v>4369</v>
      </c>
      <c r="H559" s="194">
        <v>1281.451</v>
      </c>
      <c r="I559" s="195"/>
      <c r="L559" s="191"/>
      <c r="M559" s="196"/>
      <c r="T559" s="197"/>
      <c r="AT559" s="192" t="s">
        <v>200</v>
      </c>
      <c r="AU559" s="192" t="s">
        <v>89</v>
      </c>
      <c r="AV559" s="15" t="s">
        <v>207</v>
      </c>
      <c r="AW559" s="15" t="s">
        <v>31</v>
      </c>
      <c r="AX559" s="15" t="s">
        <v>76</v>
      </c>
      <c r="AY559" s="192" t="s">
        <v>187</v>
      </c>
    </row>
    <row r="560" spans="2:51" s="14" customFormat="1">
      <c r="B560" s="184"/>
      <c r="D560" s="171" t="s">
        <v>200</v>
      </c>
      <c r="E560" s="185" t="s">
        <v>1</v>
      </c>
      <c r="F560" s="186" t="s">
        <v>206</v>
      </c>
      <c r="H560" s="187">
        <v>6155.8789999999799</v>
      </c>
      <c r="I560" s="188"/>
      <c r="L560" s="184"/>
      <c r="M560" s="189"/>
      <c r="T560" s="190"/>
      <c r="AT560" s="185" t="s">
        <v>200</v>
      </c>
      <c r="AU560" s="185" t="s">
        <v>89</v>
      </c>
      <c r="AV560" s="14" t="s">
        <v>194</v>
      </c>
      <c r="AW560" s="14" t="s">
        <v>31</v>
      </c>
      <c r="AX560" s="14" t="s">
        <v>83</v>
      </c>
      <c r="AY560" s="185" t="s">
        <v>187</v>
      </c>
    </row>
    <row r="561" spans="2:65" s="1" customFormat="1" ht="24.2" customHeight="1">
      <c r="B561" s="144"/>
      <c r="C561" s="160" t="s">
        <v>188</v>
      </c>
      <c r="D561" s="160" t="s">
        <v>196</v>
      </c>
      <c r="E561" s="161" t="s">
        <v>4370</v>
      </c>
      <c r="F561" s="162" t="s">
        <v>4371</v>
      </c>
      <c r="G561" s="163" t="s">
        <v>144</v>
      </c>
      <c r="H561" s="164">
        <v>255.279</v>
      </c>
      <c r="I561" s="165"/>
      <c r="J561" s="166">
        <f>ROUND(I561*H561,2)</f>
        <v>0</v>
      </c>
      <c r="K561" s="167"/>
      <c r="L561" s="32"/>
      <c r="M561" s="168" t="s">
        <v>1</v>
      </c>
      <c r="N561" s="169" t="s">
        <v>42</v>
      </c>
      <c r="P561" s="156">
        <f>O561*H561</f>
        <v>0</v>
      </c>
      <c r="Q561" s="156">
        <v>4.9300000000000004E-3</v>
      </c>
      <c r="R561" s="156">
        <f>Q561*H561</f>
        <v>1.2585254700000001</v>
      </c>
      <c r="S561" s="156">
        <v>0</v>
      </c>
      <c r="T561" s="157">
        <f>S561*H561</f>
        <v>0</v>
      </c>
      <c r="AR561" s="158" t="s">
        <v>194</v>
      </c>
      <c r="AT561" s="158" t="s">
        <v>196</v>
      </c>
      <c r="AU561" s="158" t="s">
        <v>89</v>
      </c>
      <c r="AY561" s="17" t="s">
        <v>187</v>
      </c>
      <c r="BE561" s="159">
        <f>IF(N561="základná",J561,0)</f>
        <v>0</v>
      </c>
      <c r="BF561" s="159">
        <f>IF(N561="znížená",J561,0)</f>
        <v>0</v>
      </c>
      <c r="BG561" s="159">
        <f>IF(N561="zákl. prenesená",J561,0)</f>
        <v>0</v>
      </c>
      <c r="BH561" s="159">
        <f>IF(N561="zníž. prenesená",J561,0)</f>
        <v>0</v>
      </c>
      <c r="BI561" s="159">
        <f>IF(N561="nulová",J561,0)</f>
        <v>0</v>
      </c>
      <c r="BJ561" s="17" t="s">
        <v>89</v>
      </c>
      <c r="BK561" s="159">
        <f>ROUND(I561*H561,2)</f>
        <v>0</v>
      </c>
      <c r="BL561" s="17" t="s">
        <v>194</v>
      </c>
      <c r="BM561" s="158" t="s">
        <v>4372</v>
      </c>
    </row>
    <row r="562" spans="2:65" s="12" customFormat="1">
      <c r="B562" s="170"/>
      <c r="D562" s="171" t="s">
        <v>200</v>
      </c>
      <c r="E562" s="172" t="s">
        <v>1</v>
      </c>
      <c r="F562" s="173" t="s">
        <v>4373</v>
      </c>
      <c r="H562" s="172" t="s">
        <v>1</v>
      </c>
      <c r="I562" s="174"/>
      <c r="L562" s="170"/>
      <c r="M562" s="175"/>
      <c r="T562" s="176"/>
      <c r="AT562" s="172" t="s">
        <v>200</v>
      </c>
      <c r="AU562" s="172" t="s">
        <v>89</v>
      </c>
      <c r="AV562" s="12" t="s">
        <v>83</v>
      </c>
      <c r="AW562" s="12" t="s">
        <v>31</v>
      </c>
      <c r="AX562" s="12" t="s">
        <v>76</v>
      </c>
      <c r="AY562" s="172" t="s">
        <v>187</v>
      </c>
    </row>
    <row r="563" spans="2:65" s="12" customFormat="1" ht="22.5">
      <c r="B563" s="170"/>
      <c r="D563" s="171" t="s">
        <v>200</v>
      </c>
      <c r="E563" s="172" t="s">
        <v>1</v>
      </c>
      <c r="F563" s="173" t="s">
        <v>4374</v>
      </c>
      <c r="H563" s="172" t="s">
        <v>1</v>
      </c>
      <c r="I563" s="174"/>
      <c r="L563" s="170"/>
      <c r="M563" s="175"/>
      <c r="T563" s="176"/>
      <c r="AT563" s="172" t="s">
        <v>200</v>
      </c>
      <c r="AU563" s="172" t="s">
        <v>89</v>
      </c>
      <c r="AV563" s="12" t="s">
        <v>83</v>
      </c>
      <c r="AW563" s="12" t="s">
        <v>31</v>
      </c>
      <c r="AX563" s="12" t="s">
        <v>76</v>
      </c>
      <c r="AY563" s="172" t="s">
        <v>187</v>
      </c>
    </row>
    <row r="564" spans="2:65" s="12" customFormat="1">
      <c r="B564" s="170"/>
      <c r="D564" s="171" t="s">
        <v>200</v>
      </c>
      <c r="E564" s="172" t="s">
        <v>1</v>
      </c>
      <c r="F564" s="173" t="s">
        <v>4375</v>
      </c>
      <c r="H564" s="172" t="s">
        <v>1</v>
      </c>
      <c r="I564" s="174"/>
      <c r="L564" s="170"/>
      <c r="M564" s="175"/>
      <c r="T564" s="176"/>
      <c r="AT564" s="172" t="s">
        <v>200</v>
      </c>
      <c r="AU564" s="172" t="s">
        <v>89</v>
      </c>
      <c r="AV564" s="12" t="s">
        <v>83</v>
      </c>
      <c r="AW564" s="12" t="s">
        <v>31</v>
      </c>
      <c r="AX564" s="12" t="s">
        <v>76</v>
      </c>
      <c r="AY564" s="172" t="s">
        <v>187</v>
      </c>
    </row>
    <row r="565" spans="2:65" s="12" customFormat="1">
      <c r="B565" s="170"/>
      <c r="D565" s="171" t="s">
        <v>200</v>
      </c>
      <c r="E565" s="172" t="s">
        <v>1</v>
      </c>
      <c r="F565" s="173" t="s">
        <v>4376</v>
      </c>
      <c r="H565" s="172" t="s">
        <v>1</v>
      </c>
      <c r="I565" s="174"/>
      <c r="L565" s="170"/>
      <c r="M565" s="175"/>
      <c r="T565" s="176"/>
      <c r="AT565" s="172" t="s">
        <v>200</v>
      </c>
      <c r="AU565" s="172" t="s">
        <v>89</v>
      </c>
      <c r="AV565" s="12" t="s">
        <v>83</v>
      </c>
      <c r="AW565" s="12" t="s">
        <v>31</v>
      </c>
      <c r="AX565" s="12" t="s">
        <v>76</v>
      </c>
      <c r="AY565" s="172" t="s">
        <v>187</v>
      </c>
    </row>
    <row r="566" spans="2:65" s="12" customFormat="1" ht="22.5">
      <c r="B566" s="170"/>
      <c r="D566" s="171" t="s">
        <v>200</v>
      </c>
      <c r="E566" s="172" t="s">
        <v>1</v>
      </c>
      <c r="F566" s="173" t="s">
        <v>4377</v>
      </c>
      <c r="H566" s="172" t="s">
        <v>1</v>
      </c>
      <c r="I566" s="174"/>
      <c r="L566" s="170"/>
      <c r="M566" s="175"/>
      <c r="T566" s="176"/>
      <c r="AT566" s="172" t="s">
        <v>200</v>
      </c>
      <c r="AU566" s="172" t="s">
        <v>89</v>
      </c>
      <c r="AV566" s="12" t="s">
        <v>83</v>
      </c>
      <c r="AW566" s="12" t="s">
        <v>31</v>
      </c>
      <c r="AX566" s="12" t="s">
        <v>76</v>
      </c>
      <c r="AY566" s="172" t="s">
        <v>187</v>
      </c>
    </row>
    <row r="567" spans="2:65" s="12" customFormat="1">
      <c r="B567" s="170"/>
      <c r="D567" s="171" t="s">
        <v>200</v>
      </c>
      <c r="E567" s="172" t="s">
        <v>1</v>
      </c>
      <c r="F567" s="173" t="s">
        <v>4378</v>
      </c>
      <c r="H567" s="172" t="s">
        <v>1</v>
      </c>
      <c r="I567" s="174"/>
      <c r="L567" s="170"/>
      <c r="M567" s="175"/>
      <c r="T567" s="176"/>
      <c r="AT567" s="172" t="s">
        <v>200</v>
      </c>
      <c r="AU567" s="172" t="s">
        <v>89</v>
      </c>
      <c r="AV567" s="12" t="s">
        <v>83</v>
      </c>
      <c r="AW567" s="12" t="s">
        <v>31</v>
      </c>
      <c r="AX567" s="12" t="s">
        <v>76</v>
      </c>
      <c r="AY567" s="172" t="s">
        <v>187</v>
      </c>
    </row>
    <row r="568" spans="2:65" s="12" customFormat="1">
      <c r="B568" s="170"/>
      <c r="D568" s="171" t="s">
        <v>200</v>
      </c>
      <c r="E568" s="172" t="s">
        <v>1</v>
      </c>
      <c r="F568" s="173" t="s">
        <v>4379</v>
      </c>
      <c r="H568" s="172" t="s">
        <v>1</v>
      </c>
      <c r="I568" s="174"/>
      <c r="L568" s="170"/>
      <c r="M568" s="175"/>
      <c r="T568" s="176"/>
      <c r="AT568" s="172" t="s">
        <v>200</v>
      </c>
      <c r="AU568" s="172" t="s">
        <v>89</v>
      </c>
      <c r="AV568" s="12" t="s">
        <v>83</v>
      </c>
      <c r="AW568" s="12" t="s">
        <v>31</v>
      </c>
      <c r="AX568" s="12" t="s">
        <v>76</v>
      </c>
      <c r="AY568" s="172" t="s">
        <v>187</v>
      </c>
    </row>
    <row r="569" spans="2:65" s="12" customFormat="1">
      <c r="B569" s="170"/>
      <c r="D569" s="171" t="s">
        <v>200</v>
      </c>
      <c r="E569" s="172" t="s">
        <v>1</v>
      </c>
      <c r="F569" s="173" t="s">
        <v>4380</v>
      </c>
      <c r="H569" s="172" t="s">
        <v>1</v>
      </c>
      <c r="I569" s="174"/>
      <c r="L569" s="170"/>
      <c r="M569" s="175"/>
      <c r="T569" s="176"/>
      <c r="AT569" s="172" t="s">
        <v>200</v>
      </c>
      <c r="AU569" s="172" t="s">
        <v>89</v>
      </c>
      <c r="AV569" s="12" t="s">
        <v>83</v>
      </c>
      <c r="AW569" s="12" t="s">
        <v>31</v>
      </c>
      <c r="AX569" s="12" t="s">
        <v>76</v>
      </c>
      <c r="AY569" s="172" t="s">
        <v>187</v>
      </c>
    </row>
    <row r="570" spans="2:65" s="12" customFormat="1">
      <c r="B570" s="170"/>
      <c r="D570" s="171" t="s">
        <v>200</v>
      </c>
      <c r="E570" s="172" t="s">
        <v>1</v>
      </c>
      <c r="F570" s="173" t="s">
        <v>4381</v>
      </c>
      <c r="H570" s="172" t="s">
        <v>1</v>
      </c>
      <c r="I570" s="174"/>
      <c r="L570" s="170"/>
      <c r="M570" s="175"/>
      <c r="T570" s="176"/>
      <c r="AT570" s="172" t="s">
        <v>200</v>
      </c>
      <c r="AU570" s="172" t="s">
        <v>89</v>
      </c>
      <c r="AV570" s="12" t="s">
        <v>83</v>
      </c>
      <c r="AW570" s="12" t="s">
        <v>31</v>
      </c>
      <c r="AX570" s="12" t="s">
        <v>76</v>
      </c>
      <c r="AY570" s="172" t="s">
        <v>187</v>
      </c>
    </row>
    <row r="571" spans="2:65" s="13" customFormat="1">
      <c r="B571" s="177"/>
      <c r="D571" s="171" t="s">
        <v>200</v>
      </c>
      <c r="E571" s="178" t="s">
        <v>1</v>
      </c>
      <c r="F571" s="179" t="s">
        <v>4382</v>
      </c>
      <c r="H571" s="180">
        <v>20.975000000000001</v>
      </c>
      <c r="I571" s="181"/>
      <c r="L571" s="177"/>
      <c r="M571" s="182"/>
      <c r="T571" s="183"/>
      <c r="AT571" s="178" t="s">
        <v>200</v>
      </c>
      <c r="AU571" s="178" t="s">
        <v>89</v>
      </c>
      <c r="AV571" s="13" t="s">
        <v>89</v>
      </c>
      <c r="AW571" s="13" t="s">
        <v>31</v>
      </c>
      <c r="AX571" s="13" t="s">
        <v>76</v>
      </c>
      <c r="AY571" s="178" t="s">
        <v>187</v>
      </c>
    </row>
    <row r="572" spans="2:65" s="13" customFormat="1">
      <c r="B572" s="177"/>
      <c r="D572" s="171" t="s">
        <v>200</v>
      </c>
      <c r="E572" s="178" t="s">
        <v>1</v>
      </c>
      <c r="F572" s="179" t="s">
        <v>4383</v>
      </c>
      <c r="H572" s="180">
        <v>14.381</v>
      </c>
      <c r="I572" s="181"/>
      <c r="L572" s="177"/>
      <c r="M572" s="182"/>
      <c r="T572" s="183"/>
      <c r="AT572" s="178" t="s">
        <v>200</v>
      </c>
      <c r="AU572" s="178" t="s">
        <v>89</v>
      </c>
      <c r="AV572" s="13" t="s">
        <v>89</v>
      </c>
      <c r="AW572" s="13" t="s">
        <v>31</v>
      </c>
      <c r="AX572" s="13" t="s">
        <v>76</v>
      </c>
      <c r="AY572" s="178" t="s">
        <v>187</v>
      </c>
    </row>
    <row r="573" spans="2:65" s="13" customFormat="1">
      <c r="B573" s="177"/>
      <c r="D573" s="171" t="s">
        <v>200</v>
      </c>
      <c r="E573" s="178" t="s">
        <v>1</v>
      </c>
      <c r="F573" s="179" t="s">
        <v>4384</v>
      </c>
      <c r="H573" s="180">
        <v>15.635</v>
      </c>
      <c r="I573" s="181"/>
      <c r="L573" s="177"/>
      <c r="M573" s="182"/>
      <c r="T573" s="183"/>
      <c r="AT573" s="178" t="s">
        <v>200</v>
      </c>
      <c r="AU573" s="178" t="s">
        <v>89</v>
      </c>
      <c r="AV573" s="13" t="s">
        <v>89</v>
      </c>
      <c r="AW573" s="13" t="s">
        <v>31</v>
      </c>
      <c r="AX573" s="13" t="s">
        <v>76</v>
      </c>
      <c r="AY573" s="178" t="s">
        <v>187</v>
      </c>
    </row>
    <row r="574" spans="2:65" s="13" customFormat="1">
      <c r="B574" s="177"/>
      <c r="D574" s="171" t="s">
        <v>200</v>
      </c>
      <c r="E574" s="178" t="s">
        <v>1</v>
      </c>
      <c r="F574" s="179" t="s">
        <v>4385</v>
      </c>
      <c r="H574" s="180">
        <v>25.812999999999999</v>
      </c>
      <c r="I574" s="181"/>
      <c r="L574" s="177"/>
      <c r="M574" s="182"/>
      <c r="T574" s="183"/>
      <c r="AT574" s="178" t="s">
        <v>200</v>
      </c>
      <c r="AU574" s="178" t="s">
        <v>89</v>
      </c>
      <c r="AV574" s="13" t="s">
        <v>89</v>
      </c>
      <c r="AW574" s="13" t="s">
        <v>31</v>
      </c>
      <c r="AX574" s="13" t="s">
        <v>76</v>
      </c>
      <c r="AY574" s="178" t="s">
        <v>187</v>
      </c>
    </row>
    <row r="575" spans="2:65" s="15" customFormat="1">
      <c r="B575" s="191"/>
      <c r="D575" s="171" t="s">
        <v>200</v>
      </c>
      <c r="E575" s="192" t="s">
        <v>1</v>
      </c>
      <c r="F575" s="193" t="s">
        <v>4386</v>
      </c>
      <c r="H575" s="194">
        <v>76.804000000000002</v>
      </c>
      <c r="I575" s="195"/>
      <c r="L575" s="191"/>
      <c r="M575" s="196"/>
      <c r="T575" s="197"/>
      <c r="AT575" s="192" t="s">
        <v>200</v>
      </c>
      <c r="AU575" s="192" t="s">
        <v>89</v>
      </c>
      <c r="AV575" s="15" t="s">
        <v>207</v>
      </c>
      <c r="AW575" s="15" t="s">
        <v>31</v>
      </c>
      <c r="AX575" s="15" t="s">
        <v>76</v>
      </c>
      <c r="AY575" s="192" t="s">
        <v>187</v>
      </c>
    </row>
    <row r="576" spans="2:65" s="12" customFormat="1">
      <c r="B576" s="170"/>
      <c r="D576" s="171" t="s">
        <v>200</v>
      </c>
      <c r="E576" s="172" t="s">
        <v>1</v>
      </c>
      <c r="F576" s="173" t="s">
        <v>4387</v>
      </c>
      <c r="H576" s="172" t="s">
        <v>1</v>
      </c>
      <c r="I576" s="174"/>
      <c r="L576" s="170"/>
      <c r="M576" s="175"/>
      <c r="T576" s="176"/>
      <c r="AT576" s="172" t="s">
        <v>200</v>
      </c>
      <c r="AU576" s="172" t="s">
        <v>89</v>
      </c>
      <c r="AV576" s="12" t="s">
        <v>83</v>
      </c>
      <c r="AW576" s="12" t="s">
        <v>31</v>
      </c>
      <c r="AX576" s="12" t="s">
        <v>76</v>
      </c>
      <c r="AY576" s="172" t="s">
        <v>187</v>
      </c>
    </row>
    <row r="577" spans="2:51" s="13" customFormat="1">
      <c r="B577" s="177"/>
      <c r="D577" s="171" t="s">
        <v>200</v>
      </c>
      <c r="E577" s="178" t="s">
        <v>1</v>
      </c>
      <c r="F577" s="179" t="s">
        <v>4388</v>
      </c>
      <c r="H577" s="180">
        <v>4.72</v>
      </c>
      <c r="I577" s="181"/>
      <c r="L577" s="177"/>
      <c r="M577" s="182"/>
      <c r="T577" s="183"/>
      <c r="AT577" s="178" t="s">
        <v>200</v>
      </c>
      <c r="AU577" s="178" t="s">
        <v>89</v>
      </c>
      <c r="AV577" s="13" t="s">
        <v>89</v>
      </c>
      <c r="AW577" s="13" t="s">
        <v>31</v>
      </c>
      <c r="AX577" s="13" t="s">
        <v>76</v>
      </c>
      <c r="AY577" s="178" t="s">
        <v>187</v>
      </c>
    </row>
    <row r="578" spans="2:51" s="13" customFormat="1">
      <c r="B578" s="177"/>
      <c r="D578" s="171" t="s">
        <v>200</v>
      </c>
      <c r="E578" s="178" t="s">
        <v>1</v>
      </c>
      <c r="F578" s="179" t="s">
        <v>4389</v>
      </c>
      <c r="H578" s="180">
        <v>4.4249999999999998</v>
      </c>
      <c r="I578" s="181"/>
      <c r="L578" s="177"/>
      <c r="M578" s="182"/>
      <c r="T578" s="183"/>
      <c r="AT578" s="178" t="s">
        <v>200</v>
      </c>
      <c r="AU578" s="178" t="s">
        <v>89</v>
      </c>
      <c r="AV578" s="13" t="s">
        <v>89</v>
      </c>
      <c r="AW578" s="13" t="s">
        <v>31</v>
      </c>
      <c r="AX578" s="13" t="s">
        <v>76</v>
      </c>
      <c r="AY578" s="178" t="s">
        <v>187</v>
      </c>
    </row>
    <row r="579" spans="2:51" s="13" customFormat="1">
      <c r="B579" s="177"/>
      <c r="D579" s="171" t="s">
        <v>200</v>
      </c>
      <c r="E579" s="178" t="s">
        <v>1</v>
      </c>
      <c r="F579" s="179" t="s">
        <v>4390</v>
      </c>
      <c r="H579" s="180">
        <v>4.72</v>
      </c>
      <c r="I579" s="181"/>
      <c r="L579" s="177"/>
      <c r="M579" s="182"/>
      <c r="T579" s="183"/>
      <c r="AT579" s="178" t="s">
        <v>200</v>
      </c>
      <c r="AU579" s="178" t="s">
        <v>89</v>
      </c>
      <c r="AV579" s="13" t="s">
        <v>89</v>
      </c>
      <c r="AW579" s="13" t="s">
        <v>31</v>
      </c>
      <c r="AX579" s="13" t="s">
        <v>76</v>
      </c>
      <c r="AY579" s="178" t="s">
        <v>187</v>
      </c>
    </row>
    <row r="580" spans="2:51" s="13" customFormat="1">
      <c r="B580" s="177"/>
      <c r="D580" s="171" t="s">
        <v>200</v>
      </c>
      <c r="E580" s="178" t="s">
        <v>1</v>
      </c>
      <c r="F580" s="179" t="s">
        <v>4391</v>
      </c>
      <c r="H580" s="180">
        <v>4.72</v>
      </c>
      <c r="I580" s="181"/>
      <c r="L580" s="177"/>
      <c r="M580" s="182"/>
      <c r="T580" s="183"/>
      <c r="AT580" s="178" t="s">
        <v>200</v>
      </c>
      <c r="AU580" s="178" t="s">
        <v>89</v>
      </c>
      <c r="AV580" s="13" t="s">
        <v>89</v>
      </c>
      <c r="AW580" s="13" t="s">
        <v>31</v>
      </c>
      <c r="AX580" s="13" t="s">
        <v>76</v>
      </c>
      <c r="AY580" s="178" t="s">
        <v>187</v>
      </c>
    </row>
    <row r="581" spans="2:51" s="13" customFormat="1">
      <c r="B581" s="177"/>
      <c r="D581" s="171" t="s">
        <v>200</v>
      </c>
      <c r="E581" s="178" t="s">
        <v>1</v>
      </c>
      <c r="F581" s="179" t="s">
        <v>4392</v>
      </c>
      <c r="H581" s="180">
        <v>4.72</v>
      </c>
      <c r="I581" s="181"/>
      <c r="L581" s="177"/>
      <c r="M581" s="182"/>
      <c r="T581" s="183"/>
      <c r="AT581" s="178" t="s">
        <v>200</v>
      </c>
      <c r="AU581" s="178" t="s">
        <v>89</v>
      </c>
      <c r="AV581" s="13" t="s">
        <v>89</v>
      </c>
      <c r="AW581" s="13" t="s">
        <v>31</v>
      </c>
      <c r="AX581" s="13" t="s">
        <v>76</v>
      </c>
      <c r="AY581" s="178" t="s">
        <v>187</v>
      </c>
    </row>
    <row r="582" spans="2:51" s="13" customFormat="1">
      <c r="B582" s="177"/>
      <c r="D582" s="171" t="s">
        <v>200</v>
      </c>
      <c r="E582" s="178" t="s">
        <v>1</v>
      </c>
      <c r="F582" s="179" t="s">
        <v>4393</v>
      </c>
      <c r="H582" s="180">
        <v>4.72</v>
      </c>
      <c r="I582" s="181"/>
      <c r="L582" s="177"/>
      <c r="M582" s="182"/>
      <c r="T582" s="183"/>
      <c r="AT582" s="178" t="s">
        <v>200</v>
      </c>
      <c r="AU582" s="178" t="s">
        <v>89</v>
      </c>
      <c r="AV582" s="13" t="s">
        <v>89</v>
      </c>
      <c r="AW582" s="13" t="s">
        <v>31</v>
      </c>
      <c r="AX582" s="13" t="s">
        <v>76</v>
      </c>
      <c r="AY582" s="178" t="s">
        <v>187</v>
      </c>
    </row>
    <row r="583" spans="2:51" s="13" customFormat="1">
      <c r="B583" s="177"/>
      <c r="D583" s="171" t="s">
        <v>200</v>
      </c>
      <c r="E583" s="178" t="s">
        <v>1</v>
      </c>
      <c r="F583" s="179" t="s">
        <v>4394</v>
      </c>
      <c r="H583" s="180">
        <v>4.72</v>
      </c>
      <c r="I583" s="181"/>
      <c r="L583" s="177"/>
      <c r="M583" s="182"/>
      <c r="T583" s="183"/>
      <c r="AT583" s="178" t="s">
        <v>200</v>
      </c>
      <c r="AU583" s="178" t="s">
        <v>89</v>
      </c>
      <c r="AV583" s="13" t="s">
        <v>89</v>
      </c>
      <c r="AW583" s="13" t="s">
        <v>31</v>
      </c>
      <c r="AX583" s="13" t="s">
        <v>76</v>
      </c>
      <c r="AY583" s="178" t="s">
        <v>187</v>
      </c>
    </row>
    <row r="584" spans="2:51" s="13" customFormat="1">
      <c r="B584" s="177"/>
      <c r="D584" s="171" t="s">
        <v>200</v>
      </c>
      <c r="E584" s="178" t="s">
        <v>1</v>
      </c>
      <c r="F584" s="179" t="s">
        <v>4395</v>
      </c>
      <c r="H584" s="180">
        <v>4.72</v>
      </c>
      <c r="I584" s="181"/>
      <c r="L584" s="177"/>
      <c r="M584" s="182"/>
      <c r="T584" s="183"/>
      <c r="AT584" s="178" t="s">
        <v>200</v>
      </c>
      <c r="AU584" s="178" t="s">
        <v>89</v>
      </c>
      <c r="AV584" s="13" t="s">
        <v>89</v>
      </c>
      <c r="AW584" s="13" t="s">
        <v>31</v>
      </c>
      <c r="AX584" s="13" t="s">
        <v>76</v>
      </c>
      <c r="AY584" s="178" t="s">
        <v>187</v>
      </c>
    </row>
    <row r="585" spans="2:51" s="13" customFormat="1">
      <c r="B585" s="177"/>
      <c r="D585" s="171" t="s">
        <v>200</v>
      </c>
      <c r="E585" s="178" t="s">
        <v>1</v>
      </c>
      <c r="F585" s="179" t="s">
        <v>4396</v>
      </c>
      <c r="H585" s="180">
        <v>4.72</v>
      </c>
      <c r="I585" s="181"/>
      <c r="L585" s="177"/>
      <c r="M585" s="182"/>
      <c r="T585" s="183"/>
      <c r="AT585" s="178" t="s">
        <v>200</v>
      </c>
      <c r="AU585" s="178" t="s">
        <v>89</v>
      </c>
      <c r="AV585" s="13" t="s">
        <v>89</v>
      </c>
      <c r="AW585" s="13" t="s">
        <v>31</v>
      </c>
      <c r="AX585" s="13" t="s">
        <v>76</v>
      </c>
      <c r="AY585" s="178" t="s">
        <v>187</v>
      </c>
    </row>
    <row r="586" spans="2:51" s="13" customFormat="1">
      <c r="B586" s="177"/>
      <c r="D586" s="171" t="s">
        <v>200</v>
      </c>
      <c r="E586" s="178" t="s">
        <v>1</v>
      </c>
      <c r="F586" s="179" t="s">
        <v>4397</v>
      </c>
      <c r="H586" s="180">
        <v>4.72</v>
      </c>
      <c r="I586" s="181"/>
      <c r="L586" s="177"/>
      <c r="M586" s="182"/>
      <c r="T586" s="183"/>
      <c r="AT586" s="178" t="s">
        <v>200</v>
      </c>
      <c r="AU586" s="178" t="s">
        <v>89</v>
      </c>
      <c r="AV586" s="13" t="s">
        <v>89</v>
      </c>
      <c r="AW586" s="13" t="s">
        <v>31</v>
      </c>
      <c r="AX586" s="13" t="s">
        <v>76</v>
      </c>
      <c r="AY586" s="178" t="s">
        <v>187</v>
      </c>
    </row>
    <row r="587" spans="2:51" s="15" customFormat="1">
      <c r="B587" s="191"/>
      <c r="D587" s="171" t="s">
        <v>200</v>
      </c>
      <c r="E587" s="192" t="s">
        <v>1</v>
      </c>
      <c r="F587" s="193" t="s">
        <v>4398</v>
      </c>
      <c r="H587" s="194">
        <v>46.905000000000001</v>
      </c>
      <c r="I587" s="195"/>
      <c r="L587" s="191"/>
      <c r="M587" s="196"/>
      <c r="T587" s="197"/>
      <c r="AT587" s="192" t="s">
        <v>200</v>
      </c>
      <c r="AU587" s="192" t="s">
        <v>89</v>
      </c>
      <c r="AV587" s="15" t="s">
        <v>207</v>
      </c>
      <c r="AW587" s="15" t="s">
        <v>31</v>
      </c>
      <c r="AX587" s="15" t="s">
        <v>76</v>
      </c>
      <c r="AY587" s="192" t="s">
        <v>187</v>
      </c>
    </row>
    <row r="588" spans="2:51" s="12" customFormat="1">
      <c r="B588" s="170"/>
      <c r="D588" s="171" t="s">
        <v>200</v>
      </c>
      <c r="E588" s="172" t="s">
        <v>1</v>
      </c>
      <c r="F588" s="173" t="s">
        <v>4399</v>
      </c>
      <c r="H588" s="172" t="s">
        <v>1</v>
      </c>
      <c r="I588" s="174"/>
      <c r="L588" s="170"/>
      <c r="M588" s="175"/>
      <c r="T588" s="176"/>
      <c r="AT588" s="172" t="s">
        <v>200</v>
      </c>
      <c r="AU588" s="172" t="s">
        <v>89</v>
      </c>
      <c r="AV588" s="12" t="s">
        <v>83</v>
      </c>
      <c r="AW588" s="12" t="s">
        <v>31</v>
      </c>
      <c r="AX588" s="12" t="s">
        <v>76</v>
      </c>
      <c r="AY588" s="172" t="s">
        <v>187</v>
      </c>
    </row>
    <row r="589" spans="2:51" s="13" customFormat="1">
      <c r="B589" s="177"/>
      <c r="D589" s="171" t="s">
        <v>200</v>
      </c>
      <c r="E589" s="178" t="s">
        <v>1</v>
      </c>
      <c r="F589" s="179" t="s">
        <v>4400</v>
      </c>
      <c r="H589" s="180">
        <v>4.72</v>
      </c>
      <c r="I589" s="181"/>
      <c r="L589" s="177"/>
      <c r="M589" s="182"/>
      <c r="T589" s="183"/>
      <c r="AT589" s="178" t="s">
        <v>200</v>
      </c>
      <c r="AU589" s="178" t="s">
        <v>89</v>
      </c>
      <c r="AV589" s="13" t="s">
        <v>89</v>
      </c>
      <c r="AW589" s="13" t="s">
        <v>31</v>
      </c>
      <c r="AX589" s="13" t="s">
        <v>76</v>
      </c>
      <c r="AY589" s="178" t="s">
        <v>187</v>
      </c>
    </row>
    <row r="590" spans="2:51" s="13" customFormat="1">
      <c r="B590" s="177"/>
      <c r="D590" s="171" t="s">
        <v>200</v>
      </c>
      <c r="E590" s="178" t="s">
        <v>1</v>
      </c>
      <c r="F590" s="179" t="s">
        <v>4401</v>
      </c>
      <c r="H590" s="180">
        <v>4.4249999999999998</v>
      </c>
      <c r="I590" s="181"/>
      <c r="L590" s="177"/>
      <c r="M590" s="182"/>
      <c r="T590" s="183"/>
      <c r="AT590" s="178" t="s">
        <v>200</v>
      </c>
      <c r="AU590" s="178" t="s">
        <v>89</v>
      </c>
      <c r="AV590" s="13" t="s">
        <v>89</v>
      </c>
      <c r="AW590" s="13" t="s">
        <v>31</v>
      </c>
      <c r="AX590" s="13" t="s">
        <v>76</v>
      </c>
      <c r="AY590" s="178" t="s">
        <v>187</v>
      </c>
    </row>
    <row r="591" spans="2:51" s="13" customFormat="1">
      <c r="B591" s="177"/>
      <c r="D591" s="171" t="s">
        <v>200</v>
      </c>
      <c r="E591" s="178" t="s">
        <v>1</v>
      </c>
      <c r="F591" s="179" t="s">
        <v>4402</v>
      </c>
      <c r="H591" s="180">
        <v>4.72</v>
      </c>
      <c r="I591" s="181"/>
      <c r="L591" s="177"/>
      <c r="M591" s="182"/>
      <c r="T591" s="183"/>
      <c r="AT591" s="178" t="s">
        <v>200</v>
      </c>
      <c r="AU591" s="178" t="s">
        <v>89</v>
      </c>
      <c r="AV591" s="13" t="s">
        <v>89</v>
      </c>
      <c r="AW591" s="13" t="s">
        <v>31</v>
      </c>
      <c r="AX591" s="13" t="s">
        <v>76</v>
      </c>
      <c r="AY591" s="178" t="s">
        <v>187</v>
      </c>
    </row>
    <row r="592" spans="2:51" s="13" customFormat="1">
      <c r="B592" s="177"/>
      <c r="D592" s="171" t="s">
        <v>200</v>
      </c>
      <c r="E592" s="178" t="s">
        <v>1</v>
      </c>
      <c r="F592" s="179" t="s">
        <v>4403</v>
      </c>
      <c r="H592" s="180">
        <v>4.72</v>
      </c>
      <c r="I592" s="181"/>
      <c r="L592" s="177"/>
      <c r="M592" s="182"/>
      <c r="T592" s="183"/>
      <c r="AT592" s="178" t="s">
        <v>200</v>
      </c>
      <c r="AU592" s="178" t="s">
        <v>89</v>
      </c>
      <c r="AV592" s="13" t="s">
        <v>89</v>
      </c>
      <c r="AW592" s="13" t="s">
        <v>31</v>
      </c>
      <c r="AX592" s="13" t="s">
        <v>76</v>
      </c>
      <c r="AY592" s="178" t="s">
        <v>187</v>
      </c>
    </row>
    <row r="593" spans="2:51" s="13" customFormat="1">
      <c r="B593" s="177"/>
      <c r="D593" s="171" t="s">
        <v>200</v>
      </c>
      <c r="E593" s="178" t="s">
        <v>1</v>
      </c>
      <c r="F593" s="179" t="s">
        <v>4404</v>
      </c>
      <c r="H593" s="180">
        <v>4.72</v>
      </c>
      <c r="I593" s="181"/>
      <c r="L593" s="177"/>
      <c r="M593" s="182"/>
      <c r="T593" s="183"/>
      <c r="AT593" s="178" t="s">
        <v>200</v>
      </c>
      <c r="AU593" s="178" t="s">
        <v>89</v>
      </c>
      <c r="AV593" s="13" t="s">
        <v>89</v>
      </c>
      <c r="AW593" s="13" t="s">
        <v>31</v>
      </c>
      <c r="AX593" s="13" t="s">
        <v>76</v>
      </c>
      <c r="AY593" s="178" t="s">
        <v>187</v>
      </c>
    </row>
    <row r="594" spans="2:51" s="13" customFormat="1">
      <c r="B594" s="177"/>
      <c r="D594" s="171" t="s">
        <v>200</v>
      </c>
      <c r="E594" s="178" t="s">
        <v>1</v>
      </c>
      <c r="F594" s="179" t="s">
        <v>4405</v>
      </c>
      <c r="H594" s="180">
        <v>4.72</v>
      </c>
      <c r="I594" s="181"/>
      <c r="L594" s="177"/>
      <c r="M594" s="182"/>
      <c r="T594" s="183"/>
      <c r="AT594" s="178" t="s">
        <v>200</v>
      </c>
      <c r="AU594" s="178" t="s">
        <v>89</v>
      </c>
      <c r="AV594" s="13" t="s">
        <v>89</v>
      </c>
      <c r="AW594" s="13" t="s">
        <v>31</v>
      </c>
      <c r="AX594" s="13" t="s">
        <v>76</v>
      </c>
      <c r="AY594" s="178" t="s">
        <v>187</v>
      </c>
    </row>
    <row r="595" spans="2:51" s="13" customFormat="1">
      <c r="B595" s="177"/>
      <c r="D595" s="171" t="s">
        <v>200</v>
      </c>
      <c r="E595" s="178" t="s">
        <v>1</v>
      </c>
      <c r="F595" s="179" t="s">
        <v>4406</v>
      </c>
      <c r="H595" s="180">
        <v>4.72</v>
      </c>
      <c r="I595" s="181"/>
      <c r="L595" s="177"/>
      <c r="M595" s="182"/>
      <c r="T595" s="183"/>
      <c r="AT595" s="178" t="s">
        <v>200</v>
      </c>
      <c r="AU595" s="178" t="s">
        <v>89</v>
      </c>
      <c r="AV595" s="13" t="s">
        <v>89</v>
      </c>
      <c r="AW595" s="13" t="s">
        <v>31</v>
      </c>
      <c r="AX595" s="13" t="s">
        <v>76</v>
      </c>
      <c r="AY595" s="178" t="s">
        <v>187</v>
      </c>
    </row>
    <row r="596" spans="2:51" s="13" customFormat="1">
      <c r="B596" s="177"/>
      <c r="D596" s="171" t="s">
        <v>200</v>
      </c>
      <c r="E596" s="178" t="s">
        <v>1</v>
      </c>
      <c r="F596" s="179" t="s">
        <v>4407</v>
      </c>
      <c r="H596" s="180">
        <v>4.72</v>
      </c>
      <c r="I596" s="181"/>
      <c r="L596" s="177"/>
      <c r="M596" s="182"/>
      <c r="T596" s="183"/>
      <c r="AT596" s="178" t="s">
        <v>200</v>
      </c>
      <c r="AU596" s="178" t="s">
        <v>89</v>
      </c>
      <c r="AV596" s="13" t="s">
        <v>89</v>
      </c>
      <c r="AW596" s="13" t="s">
        <v>31</v>
      </c>
      <c r="AX596" s="13" t="s">
        <v>76</v>
      </c>
      <c r="AY596" s="178" t="s">
        <v>187</v>
      </c>
    </row>
    <row r="597" spans="2:51" s="13" customFormat="1">
      <c r="B597" s="177"/>
      <c r="D597" s="171" t="s">
        <v>200</v>
      </c>
      <c r="E597" s="178" t="s">
        <v>1</v>
      </c>
      <c r="F597" s="179" t="s">
        <v>4408</v>
      </c>
      <c r="H597" s="180">
        <v>4.72</v>
      </c>
      <c r="I597" s="181"/>
      <c r="L597" s="177"/>
      <c r="M597" s="182"/>
      <c r="T597" s="183"/>
      <c r="AT597" s="178" t="s">
        <v>200</v>
      </c>
      <c r="AU597" s="178" t="s">
        <v>89</v>
      </c>
      <c r="AV597" s="13" t="s">
        <v>89</v>
      </c>
      <c r="AW597" s="13" t="s">
        <v>31</v>
      </c>
      <c r="AX597" s="13" t="s">
        <v>76</v>
      </c>
      <c r="AY597" s="178" t="s">
        <v>187</v>
      </c>
    </row>
    <row r="598" spans="2:51" s="13" customFormat="1">
      <c r="B598" s="177"/>
      <c r="D598" s="171" t="s">
        <v>200</v>
      </c>
      <c r="E598" s="178" t="s">
        <v>1</v>
      </c>
      <c r="F598" s="179" t="s">
        <v>4409</v>
      </c>
      <c r="H598" s="180">
        <v>4.72</v>
      </c>
      <c r="I598" s="181"/>
      <c r="L598" s="177"/>
      <c r="M598" s="182"/>
      <c r="T598" s="183"/>
      <c r="AT598" s="178" t="s">
        <v>200</v>
      </c>
      <c r="AU598" s="178" t="s">
        <v>89</v>
      </c>
      <c r="AV598" s="13" t="s">
        <v>89</v>
      </c>
      <c r="AW598" s="13" t="s">
        <v>31</v>
      </c>
      <c r="AX598" s="13" t="s">
        <v>76</v>
      </c>
      <c r="AY598" s="178" t="s">
        <v>187</v>
      </c>
    </row>
    <row r="599" spans="2:51" s="13" customFormat="1">
      <c r="B599" s="177"/>
      <c r="D599" s="171" t="s">
        <v>200</v>
      </c>
      <c r="E599" s="178" t="s">
        <v>1</v>
      </c>
      <c r="F599" s="179" t="s">
        <v>4410</v>
      </c>
      <c r="H599" s="180">
        <v>4.72</v>
      </c>
      <c r="I599" s="181"/>
      <c r="L599" s="177"/>
      <c r="M599" s="182"/>
      <c r="T599" s="183"/>
      <c r="AT599" s="178" t="s">
        <v>200</v>
      </c>
      <c r="AU599" s="178" t="s">
        <v>89</v>
      </c>
      <c r="AV599" s="13" t="s">
        <v>89</v>
      </c>
      <c r="AW599" s="13" t="s">
        <v>31</v>
      </c>
      <c r="AX599" s="13" t="s">
        <v>76</v>
      </c>
      <c r="AY599" s="178" t="s">
        <v>187</v>
      </c>
    </row>
    <row r="600" spans="2:51" s="13" customFormat="1">
      <c r="B600" s="177"/>
      <c r="D600" s="171" t="s">
        <v>200</v>
      </c>
      <c r="E600" s="178" t="s">
        <v>1</v>
      </c>
      <c r="F600" s="179" t="s">
        <v>4411</v>
      </c>
      <c r="H600" s="180">
        <v>4.72</v>
      </c>
      <c r="I600" s="181"/>
      <c r="L600" s="177"/>
      <c r="M600" s="182"/>
      <c r="T600" s="183"/>
      <c r="AT600" s="178" t="s">
        <v>200</v>
      </c>
      <c r="AU600" s="178" t="s">
        <v>89</v>
      </c>
      <c r="AV600" s="13" t="s">
        <v>89</v>
      </c>
      <c r="AW600" s="13" t="s">
        <v>31</v>
      </c>
      <c r="AX600" s="13" t="s">
        <v>76</v>
      </c>
      <c r="AY600" s="178" t="s">
        <v>187</v>
      </c>
    </row>
    <row r="601" spans="2:51" s="13" customFormat="1">
      <c r="B601" s="177"/>
      <c r="D601" s="171" t="s">
        <v>200</v>
      </c>
      <c r="E601" s="178" t="s">
        <v>1</v>
      </c>
      <c r="F601" s="179" t="s">
        <v>4412</v>
      </c>
      <c r="H601" s="180">
        <v>4.72</v>
      </c>
      <c r="I601" s="181"/>
      <c r="L601" s="177"/>
      <c r="M601" s="182"/>
      <c r="T601" s="183"/>
      <c r="AT601" s="178" t="s">
        <v>200</v>
      </c>
      <c r="AU601" s="178" t="s">
        <v>89</v>
      </c>
      <c r="AV601" s="13" t="s">
        <v>89</v>
      </c>
      <c r="AW601" s="13" t="s">
        <v>31</v>
      </c>
      <c r="AX601" s="13" t="s">
        <v>76</v>
      </c>
      <c r="AY601" s="178" t="s">
        <v>187</v>
      </c>
    </row>
    <row r="602" spans="2:51" s="13" customFormat="1">
      <c r="B602" s="177"/>
      <c r="D602" s="171" t="s">
        <v>200</v>
      </c>
      <c r="E602" s="178" t="s">
        <v>1</v>
      </c>
      <c r="F602" s="179" t="s">
        <v>4413</v>
      </c>
      <c r="H602" s="180">
        <v>4.72</v>
      </c>
      <c r="I602" s="181"/>
      <c r="L602" s="177"/>
      <c r="M602" s="182"/>
      <c r="T602" s="183"/>
      <c r="AT602" s="178" t="s">
        <v>200</v>
      </c>
      <c r="AU602" s="178" t="s">
        <v>89</v>
      </c>
      <c r="AV602" s="13" t="s">
        <v>89</v>
      </c>
      <c r="AW602" s="13" t="s">
        <v>31</v>
      </c>
      <c r="AX602" s="13" t="s">
        <v>76</v>
      </c>
      <c r="AY602" s="178" t="s">
        <v>187</v>
      </c>
    </row>
    <row r="603" spans="2:51" s="15" customFormat="1">
      <c r="B603" s="191"/>
      <c r="D603" s="171" t="s">
        <v>200</v>
      </c>
      <c r="E603" s="192" t="s">
        <v>1</v>
      </c>
      <c r="F603" s="193" t="s">
        <v>4414</v>
      </c>
      <c r="H603" s="194">
        <v>65.784999999999997</v>
      </c>
      <c r="I603" s="195"/>
      <c r="L603" s="191"/>
      <c r="M603" s="196"/>
      <c r="T603" s="197"/>
      <c r="AT603" s="192" t="s">
        <v>200</v>
      </c>
      <c r="AU603" s="192" t="s">
        <v>89</v>
      </c>
      <c r="AV603" s="15" t="s">
        <v>207</v>
      </c>
      <c r="AW603" s="15" t="s">
        <v>31</v>
      </c>
      <c r="AX603" s="15" t="s">
        <v>76</v>
      </c>
      <c r="AY603" s="192" t="s">
        <v>187</v>
      </c>
    </row>
    <row r="604" spans="2:51" s="12" customFormat="1">
      <c r="B604" s="170"/>
      <c r="D604" s="171" t="s">
        <v>200</v>
      </c>
      <c r="E604" s="172" t="s">
        <v>1</v>
      </c>
      <c r="F604" s="173" t="s">
        <v>4399</v>
      </c>
      <c r="H604" s="172" t="s">
        <v>1</v>
      </c>
      <c r="I604" s="174"/>
      <c r="L604" s="170"/>
      <c r="M604" s="175"/>
      <c r="T604" s="176"/>
      <c r="AT604" s="172" t="s">
        <v>200</v>
      </c>
      <c r="AU604" s="172" t="s">
        <v>89</v>
      </c>
      <c r="AV604" s="12" t="s">
        <v>83</v>
      </c>
      <c r="AW604" s="12" t="s">
        <v>31</v>
      </c>
      <c r="AX604" s="12" t="s">
        <v>76</v>
      </c>
      <c r="AY604" s="172" t="s">
        <v>187</v>
      </c>
    </row>
    <row r="605" spans="2:51" s="13" customFormat="1">
      <c r="B605" s="177"/>
      <c r="D605" s="171" t="s">
        <v>200</v>
      </c>
      <c r="E605" s="178" t="s">
        <v>1</v>
      </c>
      <c r="F605" s="179" t="s">
        <v>4400</v>
      </c>
      <c r="H605" s="180">
        <v>4.72</v>
      </c>
      <c r="I605" s="181"/>
      <c r="L605" s="177"/>
      <c r="M605" s="182"/>
      <c r="T605" s="183"/>
      <c r="AT605" s="178" t="s">
        <v>200</v>
      </c>
      <c r="AU605" s="178" t="s">
        <v>89</v>
      </c>
      <c r="AV605" s="13" t="s">
        <v>89</v>
      </c>
      <c r="AW605" s="13" t="s">
        <v>31</v>
      </c>
      <c r="AX605" s="13" t="s">
        <v>76</v>
      </c>
      <c r="AY605" s="178" t="s">
        <v>187</v>
      </c>
    </row>
    <row r="606" spans="2:51" s="13" customFormat="1">
      <c r="B606" s="177"/>
      <c r="D606" s="171" t="s">
        <v>200</v>
      </c>
      <c r="E606" s="178" t="s">
        <v>1</v>
      </c>
      <c r="F606" s="179" t="s">
        <v>4401</v>
      </c>
      <c r="H606" s="180">
        <v>4.4249999999999998</v>
      </c>
      <c r="I606" s="181"/>
      <c r="L606" s="177"/>
      <c r="M606" s="182"/>
      <c r="T606" s="183"/>
      <c r="AT606" s="178" t="s">
        <v>200</v>
      </c>
      <c r="AU606" s="178" t="s">
        <v>89</v>
      </c>
      <c r="AV606" s="13" t="s">
        <v>89</v>
      </c>
      <c r="AW606" s="13" t="s">
        <v>31</v>
      </c>
      <c r="AX606" s="13" t="s">
        <v>76</v>
      </c>
      <c r="AY606" s="178" t="s">
        <v>187</v>
      </c>
    </row>
    <row r="607" spans="2:51" s="13" customFormat="1">
      <c r="B607" s="177"/>
      <c r="D607" s="171" t="s">
        <v>200</v>
      </c>
      <c r="E607" s="178" t="s">
        <v>1</v>
      </c>
      <c r="F607" s="179" t="s">
        <v>4402</v>
      </c>
      <c r="H607" s="180">
        <v>4.72</v>
      </c>
      <c r="I607" s="181"/>
      <c r="L607" s="177"/>
      <c r="M607" s="182"/>
      <c r="T607" s="183"/>
      <c r="AT607" s="178" t="s">
        <v>200</v>
      </c>
      <c r="AU607" s="178" t="s">
        <v>89</v>
      </c>
      <c r="AV607" s="13" t="s">
        <v>89</v>
      </c>
      <c r="AW607" s="13" t="s">
        <v>31</v>
      </c>
      <c r="AX607" s="13" t="s">
        <v>76</v>
      </c>
      <c r="AY607" s="178" t="s">
        <v>187</v>
      </c>
    </row>
    <row r="608" spans="2:51" s="13" customFormat="1">
      <c r="B608" s="177"/>
      <c r="D608" s="171" t="s">
        <v>200</v>
      </c>
      <c r="E608" s="178" t="s">
        <v>1</v>
      </c>
      <c r="F608" s="179" t="s">
        <v>4403</v>
      </c>
      <c r="H608" s="180">
        <v>4.72</v>
      </c>
      <c r="I608" s="181"/>
      <c r="L608" s="177"/>
      <c r="M608" s="182"/>
      <c r="T608" s="183"/>
      <c r="AT608" s="178" t="s">
        <v>200</v>
      </c>
      <c r="AU608" s="178" t="s">
        <v>89</v>
      </c>
      <c r="AV608" s="13" t="s">
        <v>89</v>
      </c>
      <c r="AW608" s="13" t="s">
        <v>31</v>
      </c>
      <c r="AX608" s="13" t="s">
        <v>76</v>
      </c>
      <c r="AY608" s="178" t="s">
        <v>187</v>
      </c>
    </row>
    <row r="609" spans="2:65" s="13" customFormat="1">
      <c r="B609" s="177"/>
      <c r="D609" s="171" t="s">
        <v>200</v>
      </c>
      <c r="E609" s="178" t="s">
        <v>1</v>
      </c>
      <c r="F609" s="179" t="s">
        <v>4404</v>
      </c>
      <c r="H609" s="180">
        <v>4.72</v>
      </c>
      <c r="I609" s="181"/>
      <c r="L609" s="177"/>
      <c r="M609" s="182"/>
      <c r="T609" s="183"/>
      <c r="AT609" s="178" t="s">
        <v>200</v>
      </c>
      <c r="AU609" s="178" t="s">
        <v>89</v>
      </c>
      <c r="AV609" s="13" t="s">
        <v>89</v>
      </c>
      <c r="AW609" s="13" t="s">
        <v>31</v>
      </c>
      <c r="AX609" s="13" t="s">
        <v>76</v>
      </c>
      <c r="AY609" s="178" t="s">
        <v>187</v>
      </c>
    </row>
    <row r="610" spans="2:65" s="13" customFormat="1">
      <c r="B610" s="177"/>
      <c r="D610" s="171" t="s">
        <v>200</v>
      </c>
      <c r="E610" s="178" t="s">
        <v>1</v>
      </c>
      <c r="F610" s="179" t="s">
        <v>4405</v>
      </c>
      <c r="H610" s="180">
        <v>4.72</v>
      </c>
      <c r="I610" s="181"/>
      <c r="L610" s="177"/>
      <c r="M610" s="182"/>
      <c r="T610" s="183"/>
      <c r="AT610" s="178" t="s">
        <v>200</v>
      </c>
      <c r="AU610" s="178" t="s">
        <v>89</v>
      </c>
      <c r="AV610" s="13" t="s">
        <v>89</v>
      </c>
      <c r="AW610" s="13" t="s">
        <v>31</v>
      </c>
      <c r="AX610" s="13" t="s">
        <v>76</v>
      </c>
      <c r="AY610" s="178" t="s">
        <v>187</v>
      </c>
    </row>
    <row r="611" spans="2:65" s="13" customFormat="1">
      <c r="B611" s="177"/>
      <c r="D611" s="171" t="s">
        <v>200</v>
      </c>
      <c r="E611" s="178" t="s">
        <v>1</v>
      </c>
      <c r="F611" s="179" t="s">
        <v>4406</v>
      </c>
      <c r="H611" s="180">
        <v>4.72</v>
      </c>
      <c r="I611" s="181"/>
      <c r="L611" s="177"/>
      <c r="M611" s="182"/>
      <c r="T611" s="183"/>
      <c r="AT611" s="178" t="s">
        <v>200</v>
      </c>
      <c r="AU611" s="178" t="s">
        <v>89</v>
      </c>
      <c r="AV611" s="13" t="s">
        <v>89</v>
      </c>
      <c r="AW611" s="13" t="s">
        <v>31</v>
      </c>
      <c r="AX611" s="13" t="s">
        <v>76</v>
      </c>
      <c r="AY611" s="178" t="s">
        <v>187</v>
      </c>
    </row>
    <row r="612" spans="2:65" s="13" customFormat="1">
      <c r="B612" s="177"/>
      <c r="D612" s="171" t="s">
        <v>200</v>
      </c>
      <c r="E612" s="178" t="s">
        <v>1</v>
      </c>
      <c r="F612" s="179" t="s">
        <v>4407</v>
      </c>
      <c r="H612" s="180">
        <v>4.72</v>
      </c>
      <c r="I612" s="181"/>
      <c r="L612" s="177"/>
      <c r="M612" s="182"/>
      <c r="T612" s="183"/>
      <c r="AT612" s="178" t="s">
        <v>200</v>
      </c>
      <c r="AU612" s="178" t="s">
        <v>89</v>
      </c>
      <c r="AV612" s="13" t="s">
        <v>89</v>
      </c>
      <c r="AW612" s="13" t="s">
        <v>31</v>
      </c>
      <c r="AX612" s="13" t="s">
        <v>76</v>
      </c>
      <c r="AY612" s="178" t="s">
        <v>187</v>
      </c>
    </row>
    <row r="613" spans="2:65" s="13" customFormat="1">
      <c r="B613" s="177"/>
      <c r="D613" s="171" t="s">
        <v>200</v>
      </c>
      <c r="E613" s="178" t="s">
        <v>1</v>
      </c>
      <c r="F613" s="179" t="s">
        <v>4408</v>
      </c>
      <c r="H613" s="180">
        <v>4.72</v>
      </c>
      <c r="I613" s="181"/>
      <c r="L613" s="177"/>
      <c r="M613" s="182"/>
      <c r="T613" s="183"/>
      <c r="AT613" s="178" t="s">
        <v>200</v>
      </c>
      <c r="AU613" s="178" t="s">
        <v>89</v>
      </c>
      <c r="AV613" s="13" t="s">
        <v>89</v>
      </c>
      <c r="AW613" s="13" t="s">
        <v>31</v>
      </c>
      <c r="AX613" s="13" t="s">
        <v>76</v>
      </c>
      <c r="AY613" s="178" t="s">
        <v>187</v>
      </c>
    </row>
    <row r="614" spans="2:65" s="13" customFormat="1">
      <c r="B614" s="177"/>
      <c r="D614" s="171" t="s">
        <v>200</v>
      </c>
      <c r="E614" s="178" t="s">
        <v>1</v>
      </c>
      <c r="F614" s="179" t="s">
        <v>4409</v>
      </c>
      <c r="H614" s="180">
        <v>4.72</v>
      </c>
      <c r="I614" s="181"/>
      <c r="L614" s="177"/>
      <c r="M614" s="182"/>
      <c r="T614" s="183"/>
      <c r="AT614" s="178" t="s">
        <v>200</v>
      </c>
      <c r="AU614" s="178" t="s">
        <v>89</v>
      </c>
      <c r="AV614" s="13" t="s">
        <v>89</v>
      </c>
      <c r="AW614" s="13" t="s">
        <v>31</v>
      </c>
      <c r="AX614" s="13" t="s">
        <v>76</v>
      </c>
      <c r="AY614" s="178" t="s">
        <v>187</v>
      </c>
    </row>
    <row r="615" spans="2:65" s="13" customFormat="1">
      <c r="B615" s="177"/>
      <c r="D615" s="171" t="s">
        <v>200</v>
      </c>
      <c r="E615" s="178" t="s">
        <v>1</v>
      </c>
      <c r="F615" s="179" t="s">
        <v>4410</v>
      </c>
      <c r="H615" s="180">
        <v>4.72</v>
      </c>
      <c r="I615" s="181"/>
      <c r="L615" s="177"/>
      <c r="M615" s="182"/>
      <c r="T615" s="183"/>
      <c r="AT615" s="178" t="s">
        <v>200</v>
      </c>
      <c r="AU615" s="178" t="s">
        <v>89</v>
      </c>
      <c r="AV615" s="13" t="s">
        <v>89</v>
      </c>
      <c r="AW615" s="13" t="s">
        <v>31</v>
      </c>
      <c r="AX615" s="13" t="s">
        <v>76</v>
      </c>
      <c r="AY615" s="178" t="s">
        <v>187</v>
      </c>
    </row>
    <row r="616" spans="2:65" s="13" customFormat="1">
      <c r="B616" s="177"/>
      <c r="D616" s="171" t="s">
        <v>200</v>
      </c>
      <c r="E616" s="178" t="s">
        <v>1</v>
      </c>
      <c r="F616" s="179" t="s">
        <v>4411</v>
      </c>
      <c r="H616" s="180">
        <v>4.72</v>
      </c>
      <c r="I616" s="181"/>
      <c r="L616" s="177"/>
      <c r="M616" s="182"/>
      <c r="T616" s="183"/>
      <c r="AT616" s="178" t="s">
        <v>200</v>
      </c>
      <c r="AU616" s="178" t="s">
        <v>89</v>
      </c>
      <c r="AV616" s="13" t="s">
        <v>89</v>
      </c>
      <c r="AW616" s="13" t="s">
        <v>31</v>
      </c>
      <c r="AX616" s="13" t="s">
        <v>76</v>
      </c>
      <c r="AY616" s="178" t="s">
        <v>187</v>
      </c>
    </row>
    <row r="617" spans="2:65" s="13" customFormat="1">
      <c r="B617" s="177"/>
      <c r="D617" s="171" t="s">
        <v>200</v>
      </c>
      <c r="E617" s="178" t="s">
        <v>1</v>
      </c>
      <c r="F617" s="179" t="s">
        <v>4412</v>
      </c>
      <c r="H617" s="180">
        <v>4.72</v>
      </c>
      <c r="I617" s="181"/>
      <c r="L617" s="177"/>
      <c r="M617" s="182"/>
      <c r="T617" s="183"/>
      <c r="AT617" s="178" t="s">
        <v>200</v>
      </c>
      <c r="AU617" s="178" t="s">
        <v>89</v>
      </c>
      <c r="AV617" s="13" t="s">
        <v>89</v>
      </c>
      <c r="AW617" s="13" t="s">
        <v>31</v>
      </c>
      <c r="AX617" s="13" t="s">
        <v>76</v>
      </c>
      <c r="AY617" s="178" t="s">
        <v>187</v>
      </c>
    </row>
    <row r="618" spans="2:65" s="13" customFormat="1">
      <c r="B618" s="177"/>
      <c r="D618" s="171" t="s">
        <v>200</v>
      </c>
      <c r="E618" s="178" t="s">
        <v>1</v>
      </c>
      <c r="F618" s="179" t="s">
        <v>4413</v>
      </c>
      <c r="H618" s="180">
        <v>4.72</v>
      </c>
      <c r="I618" s="181"/>
      <c r="L618" s="177"/>
      <c r="M618" s="182"/>
      <c r="T618" s="183"/>
      <c r="AT618" s="178" t="s">
        <v>200</v>
      </c>
      <c r="AU618" s="178" t="s">
        <v>89</v>
      </c>
      <c r="AV618" s="13" t="s">
        <v>89</v>
      </c>
      <c r="AW618" s="13" t="s">
        <v>31</v>
      </c>
      <c r="AX618" s="13" t="s">
        <v>76</v>
      </c>
      <c r="AY618" s="178" t="s">
        <v>187</v>
      </c>
    </row>
    <row r="619" spans="2:65" s="15" customFormat="1">
      <c r="B619" s="191"/>
      <c r="D619" s="171" t="s">
        <v>200</v>
      </c>
      <c r="E619" s="192" t="s">
        <v>1</v>
      </c>
      <c r="F619" s="193" t="s">
        <v>4415</v>
      </c>
      <c r="H619" s="194">
        <v>65.784999999999997</v>
      </c>
      <c r="I619" s="195"/>
      <c r="L619" s="191"/>
      <c r="M619" s="196"/>
      <c r="T619" s="197"/>
      <c r="AT619" s="192" t="s">
        <v>200</v>
      </c>
      <c r="AU619" s="192" t="s">
        <v>89</v>
      </c>
      <c r="AV619" s="15" t="s">
        <v>207</v>
      </c>
      <c r="AW619" s="15" t="s">
        <v>31</v>
      </c>
      <c r="AX619" s="15" t="s">
        <v>76</v>
      </c>
      <c r="AY619" s="192" t="s">
        <v>187</v>
      </c>
    </row>
    <row r="620" spans="2:65" s="14" customFormat="1">
      <c r="B620" s="184"/>
      <c r="D620" s="171" t="s">
        <v>200</v>
      </c>
      <c r="E620" s="185" t="s">
        <v>1</v>
      </c>
      <c r="F620" s="186" t="s">
        <v>206</v>
      </c>
      <c r="H620" s="187">
        <v>255.279</v>
      </c>
      <c r="I620" s="188"/>
      <c r="L620" s="184"/>
      <c r="M620" s="189"/>
      <c r="T620" s="190"/>
      <c r="AT620" s="185" t="s">
        <v>200</v>
      </c>
      <c r="AU620" s="185" t="s">
        <v>89</v>
      </c>
      <c r="AV620" s="14" t="s">
        <v>194</v>
      </c>
      <c r="AW620" s="14" t="s">
        <v>31</v>
      </c>
      <c r="AX620" s="14" t="s">
        <v>83</v>
      </c>
      <c r="AY620" s="185" t="s">
        <v>187</v>
      </c>
    </row>
    <row r="621" spans="2:65" s="1" customFormat="1" ht="33" customHeight="1">
      <c r="B621" s="144"/>
      <c r="C621" s="160" t="s">
        <v>287</v>
      </c>
      <c r="D621" s="160" t="s">
        <v>196</v>
      </c>
      <c r="E621" s="161" t="s">
        <v>4416</v>
      </c>
      <c r="F621" s="162" t="s">
        <v>4417</v>
      </c>
      <c r="G621" s="163" t="s">
        <v>144</v>
      </c>
      <c r="H621" s="164">
        <v>255.279</v>
      </c>
      <c r="I621" s="165"/>
      <c r="J621" s="166">
        <f>ROUND(I621*H621,2)</f>
        <v>0</v>
      </c>
      <c r="K621" s="167"/>
      <c r="L621" s="32"/>
      <c r="M621" s="168" t="s">
        <v>1</v>
      </c>
      <c r="N621" s="169" t="s">
        <v>42</v>
      </c>
      <c r="P621" s="156">
        <f>O621*H621</f>
        <v>0</v>
      </c>
      <c r="Q621" s="156">
        <v>1.575E-2</v>
      </c>
      <c r="R621" s="156">
        <f>Q621*H621</f>
        <v>4.0206442500000001</v>
      </c>
      <c r="S621" s="156">
        <v>0</v>
      </c>
      <c r="T621" s="157">
        <f>S621*H621</f>
        <v>0</v>
      </c>
      <c r="AR621" s="158" t="s">
        <v>194</v>
      </c>
      <c r="AT621" s="158" t="s">
        <v>196</v>
      </c>
      <c r="AU621" s="158" t="s">
        <v>89</v>
      </c>
      <c r="AY621" s="17" t="s">
        <v>187</v>
      </c>
      <c r="BE621" s="159">
        <f>IF(N621="základná",J621,0)</f>
        <v>0</v>
      </c>
      <c r="BF621" s="159">
        <f>IF(N621="znížená",J621,0)</f>
        <v>0</v>
      </c>
      <c r="BG621" s="159">
        <f>IF(N621="zákl. prenesená",J621,0)</f>
        <v>0</v>
      </c>
      <c r="BH621" s="159">
        <f>IF(N621="zníž. prenesená",J621,0)</f>
        <v>0</v>
      </c>
      <c r="BI621" s="159">
        <f>IF(N621="nulová",J621,0)</f>
        <v>0</v>
      </c>
      <c r="BJ621" s="17" t="s">
        <v>89</v>
      </c>
      <c r="BK621" s="159">
        <f>ROUND(I621*H621,2)</f>
        <v>0</v>
      </c>
      <c r="BL621" s="17" t="s">
        <v>194</v>
      </c>
      <c r="BM621" s="158" t="s">
        <v>4418</v>
      </c>
    </row>
    <row r="622" spans="2:65" s="12" customFormat="1">
      <c r="B622" s="170"/>
      <c r="D622" s="171" t="s">
        <v>200</v>
      </c>
      <c r="E622" s="172" t="s">
        <v>1</v>
      </c>
      <c r="F622" s="173" t="s">
        <v>4373</v>
      </c>
      <c r="H622" s="172" t="s">
        <v>1</v>
      </c>
      <c r="I622" s="174"/>
      <c r="L622" s="170"/>
      <c r="M622" s="175"/>
      <c r="T622" s="176"/>
      <c r="AT622" s="172" t="s">
        <v>200</v>
      </c>
      <c r="AU622" s="172" t="s">
        <v>89</v>
      </c>
      <c r="AV622" s="12" t="s">
        <v>83</v>
      </c>
      <c r="AW622" s="12" t="s">
        <v>31</v>
      </c>
      <c r="AX622" s="12" t="s">
        <v>76</v>
      </c>
      <c r="AY622" s="172" t="s">
        <v>187</v>
      </c>
    </row>
    <row r="623" spans="2:65" s="12" customFormat="1" ht="22.5">
      <c r="B623" s="170"/>
      <c r="D623" s="171" t="s">
        <v>200</v>
      </c>
      <c r="E623" s="172" t="s">
        <v>1</v>
      </c>
      <c r="F623" s="173" t="s">
        <v>4374</v>
      </c>
      <c r="H623" s="172" t="s">
        <v>1</v>
      </c>
      <c r="I623" s="174"/>
      <c r="L623" s="170"/>
      <c r="M623" s="175"/>
      <c r="T623" s="176"/>
      <c r="AT623" s="172" t="s">
        <v>200</v>
      </c>
      <c r="AU623" s="172" t="s">
        <v>89</v>
      </c>
      <c r="AV623" s="12" t="s">
        <v>83</v>
      </c>
      <c r="AW623" s="12" t="s">
        <v>31</v>
      </c>
      <c r="AX623" s="12" t="s">
        <v>76</v>
      </c>
      <c r="AY623" s="172" t="s">
        <v>187</v>
      </c>
    </row>
    <row r="624" spans="2:65" s="12" customFormat="1">
      <c r="B624" s="170"/>
      <c r="D624" s="171" t="s">
        <v>200</v>
      </c>
      <c r="E624" s="172" t="s">
        <v>1</v>
      </c>
      <c r="F624" s="173" t="s">
        <v>4375</v>
      </c>
      <c r="H624" s="172" t="s">
        <v>1</v>
      </c>
      <c r="I624" s="174"/>
      <c r="L624" s="170"/>
      <c r="M624" s="175"/>
      <c r="T624" s="176"/>
      <c r="AT624" s="172" t="s">
        <v>200</v>
      </c>
      <c r="AU624" s="172" t="s">
        <v>89</v>
      </c>
      <c r="AV624" s="12" t="s">
        <v>83</v>
      </c>
      <c r="AW624" s="12" t="s">
        <v>31</v>
      </c>
      <c r="AX624" s="12" t="s">
        <v>76</v>
      </c>
      <c r="AY624" s="172" t="s">
        <v>187</v>
      </c>
    </row>
    <row r="625" spans="2:51" s="12" customFormat="1">
      <c r="B625" s="170"/>
      <c r="D625" s="171" t="s">
        <v>200</v>
      </c>
      <c r="E625" s="172" t="s">
        <v>1</v>
      </c>
      <c r="F625" s="173" t="s">
        <v>4376</v>
      </c>
      <c r="H625" s="172" t="s">
        <v>1</v>
      </c>
      <c r="I625" s="174"/>
      <c r="L625" s="170"/>
      <c r="M625" s="175"/>
      <c r="T625" s="176"/>
      <c r="AT625" s="172" t="s">
        <v>200</v>
      </c>
      <c r="AU625" s="172" t="s">
        <v>89</v>
      </c>
      <c r="AV625" s="12" t="s">
        <v>83</v>
      </c>
      <c r="AW625" s="12" t="s">
        <v>31</v>
      </c>
      <c r="AX625" s="12" t="s">
        <v>76</v>
      </c>
      <c r="AY625" s="172" t="s">
        <v>187</v>
      </c>
    </row>
    <row r="626" spans="2:51" s="12" customFormat="1" ht="22.5">
      <c r="B626" s="170"/>
      <c r="D626" s="171" t="s">
        <v>200</v>
      </c>
      <c r="E626" s="172" t="s">
        <v>1</v>
      </c>
      <c r="F626" s="173" t="s">
        <v>4377</v>
      </c>
      <c r="H626" s="172" t="s">
        <v>1</v>
      </c>
      <c r="I626" s="174"/>
      <c r="L626" s="170"/>
      <c r="M626" s="175"/>
      <c r="T626" s="176"/>
      <c r="AT626" s="172" t="s">
        <v>200</v>
      </c>
      <c r="AU626" s="172" t="s">
        <v>89</v>
      </c>
      <c r="AV626" s="12" t="s">
        <v>83</v>
      </c>
      <c r="AW626" s="12" t="s">
        <v>31</v>
      </c>
      <c r="AX626" s="12" t="s">
        <v>76</v>
      </c>
      <c r="AY626" s="172" t="s">
        <v>187</v>
      </c>
    </row>
    <row r="627" spans="2:51" s="12" customFormat="1">
      <c r="B627" s="170"/>
      <c r="D627" s="171" t="s">
        <v>200</v>
      </c>
      <c r="E627" s="172" t="s">
        <v>1</v>
      </c>
      <c r="F627" s="173" t="s">
        <v>4378</v>
      </c>
      <c r="H627" s="172" t="s">
        <v>1</v>
      </c>
      <c r="I627" s="174"/>
      <c r="L627" s="170"/>
      <c r="M627" s="175"/>
      <c r="T627" s="176"/>
      <c r="AT627" s="172" t="s">
        <v>200</v>
      </c>
      <c r="AU627" s="172" t="s">
        <v>89</v>
      </c>
      <c r="AV627" s="12" t="s">
        <v>83</v>
      </c>
      <c r="AW627" s="12" t="s">
        <v>31</v>
      </c>
      <c r="AX627" s="12" t="s">
        <v>76</v>
      </c>
      <c r="AY627" s="172" t="s">
        <v>187</v>
      </c>
    </row>
    <row r="628" spans="2:51" s="12" customFormat="1">
      <c r="B628" s="170"/>
      <c r="D628" s="171" t="s">
        <v>200</v>
      </c>
      <c r="E628" s="172" t="s">
        <v>1</v>
      </c>
      <c r="F628" s="173" t="s">
        <v>4379</v>
      </c>
      <c r="H628" s="172" t="s">
        <v>1</v>
      </c>
      <c r="I628" s="174"/>
      <c r="L628" s="170"/>
      <c r="M628" s="175"/>
      <c r="T628" s="176"/>
      <c r="AT628" s="172" t="s">
        <v>200</v>
      </c>
      <c r="AU628" s="172" t="s">
        <v>89</v>
      </c>
      <c r="AV628" s="12" t="s">
        <v>83</v>
      </c>
      <c r="AW628" s="12" t="s">
        <v>31</v>
      </c>
      <c r="AX628" s="12" t="s">
        <v>76</v>
      </c>
      <c r="AY628" s="172" t="s">
        <v>187</v>
      </c>
    </row>
    <row r="629" spans="2:51" s="12" customFormat="1">
      <c r="B629" s="170"/>
      <c r="D629" s="171" t="s">
        <v>200</v>
      </c>
      <c r="E629" s="172" t="s">
        <v>1</v>
      </c>
      <c r="F629" s="173" t="s">
        <v>4380</v>
      </c>
      <c r="H629" s="172" t="s">
        <v>1</v>
      </c>
      <c r="I629" s="174"/>
      <c r="L629" s="170"/>
      <c r="M629" s="175"/>
      <c r="T629" s="176"/>
      <c r="AT629" s="172" t="s">
        <v>200</v>
      </c>
      <c r="AU629" s="172" t="s">
        <v>89</v>
      </c>
      <c r="AV629" s="12" t="s">
        <v>83</v>
      </c>
      <c r="AW629" s="12" t="s">
        <v>31</v>
      </c>
      <c r="AX629" s="12" t="s">
        <v>76</v>
      </c>
      <c r="AY629" s="172" t="s">
        <v>187</v>
      </c>
    </row>
    <row r="630" spans="2:51" s="12" customFormat="1">
      <c r="B630" s="170"/>
      <c r="D630" s="171" t="s">
        <v>200</v>
      </c>
      <c r="E630" s="172" t="s">
        <v>1</v>
      </c>
      <c r="F630" s="173" t="s">
        <v>4381</v>
      </c>
      <c r="H630" s="172" t="s">
        <v>1</v>
      </c>
      <c r="I630" s="174"/>
      <c r="L630" s="170"/>
      <c r="M630" s="175"/>
      <c r="T630" s="176"/>
      <c r="AT630" s="172" t="s">
        <v>200</v>
      </c>
      <c r="AU630" s="172" t="s">
        <v>89</v>
      </c>
      <c r="AV630" s="12" t="s">
        <v>83</v>
      </c>
      <c r="AW630" s="12" t="s">
        <v>31</v>
      </c>
      <c r="AX630" s="12" t="s">
        <v>76</v>
      </c>
      <c r="AY630" s="172" t="s">
        <v>187</v>
      </c>
    </row>
    <row r="631" spans="2:51" s="13" customFormat="1">
      <c r="B631" s="177"/>
      <c r="D631" s="171" t="s">
        <v>200</v>
      </c>
      <c r="E631" s="178" t="s">
        <v>1</v>
      </c>
      <c r="F631" s="179" t="s">
        <v>4382</v>
      </c>
      <c r="H631" s="180">
        <v>20.975000000000001</v>
      </c>
      <c r="I631" s="181"/>
      <c r="L631" s="177"/>
      <c r="M631" s="182"/>
      <c r="T631" s="183"/>
      <c r="AT631" s="178" t="s">
        <v>200</v>
      </c>
      <c r="AU631" s="178" t="s">
        <v>89</v>
      </c>
      <c r="AV631" s="13" t="s">
        <v>89</v>
      </c>
      <c r="AW631" s="13" t="s">
        <v>31</v>
      </c>
      <c r="AX631" s="13" t="s">
        <v>76</v>
      </c>
      <c r="AY631" s="178" t="s">
        <v>187</v>
      </c>
    </row>
    <row r="632" spans="2:51" s="13" customFormat="1">
      <c r="B632" s="177"/>
      <c r="D632" s="171" t="s">
        <v>200</v>
      </c>
      <c r="E632" s="178" t="s">
        <v>1</v>
      </c>
      <c r="F632" s="179" t="s">
        <v>4383</v>
      </c>
      <c r="H632" s="180">
        <v>14.381</v>
      </c>
      <c r="I632" s="181"/>
      <c r="L632" s="177"/>
      <c r="M632" s="182"/>
      <c r="T632" s="183"/>
      <c r="AT632" s="178" t="s">
        <v>200</v>
      </c>
      <c r="AU632" s="178" t="s">
        <v>89</v>
      </c>
      <c r="AV632" s="13" t="s">
        <v>89</v>
      </c>
      <c r="AW632" s="13" t="s">
        <v>31</v>
      </c>
      <c r="AX632" s="13" t="s">
        <v>76</v>
      </c>
      <c r="AY632" s="178" t="s">
        <v>187</v>
      </c>
    </row>
    <row r="633" spans="2:51" s="13" customFormat="1">
      <c r="B633" s="177"/>
      <c r="D633" s="171" t="s">
        <v>200</v>
      </c>
      <c r="E633" s="178" t="s">
        <v>1</v>
      </c>
      <c r="F633" s="179" t="s">
        <v>4384</v>
      </c>
      <c r="H633" s="180">
        <v>15.635</v>
      </c>
      <c r="I633" s="181"/>
      <c r="L633" s="177"/>
      <c r="M633" s="182"/>
      <c r="T633" s="183"/>
      <c r="AT633" s="178" t="s">
        <v>200</v>
      </c>
      <c r="AU633" s="178" t="s">
        <v>89</v>
      </c>
      <c r="AV633" s="13" t="s">
        <v>89</v>
      </c>
      <c r="AW633" s="13" t="s">
        <v>31</v>
      </c>
      <c r="AX633" s="13" t="s">
        <v>76</v>
      </c>
      <c r="AY633" s="178" t="s">
        <v>187</v>
      </c>
    </row>
    <row r="634" spans="2:51" s="13" customFormat="1">
      <c r="B634" s="177"/>
      <c r="D634" s="171" t="s">
        <v>200</v>
      </c>
      <c r="E634" s="178" t="s">
        <v>1</v>
      </c>
      <c r="F634" s="179" t="s">
        <v>4385</v>
      </c>
      <c r="H634" s="180">
        <v>25.812999999999999</v>
      </c>
      <c r="I634" s="181"/>
      <c r="L634" s="177"/>
      <c r="M634" s="182"/>
      <c r="T634" s="183"/>
      <c r="AT634" s="178" t="s">
        <v>200</v>
      </c>
      <c r="AU634" s="178" t="s">
        <v>89</v>
      </c>
      <c r="AV634" s="13" t="s">
        <v>89</v>
      </c>
      <c r="AW634" s="13" t="s">
        <v>31</v>
      </c>
      <c r="AX634" s="13" t="s">
        <v>76</v>
      </c>
      <c r="AY634" s="178" t="s">
        <v>187</v>
      </c>
    </row>
    <row r="635" spans="2:51" s="15" customFormat="1">
      <c r="B635" s="191"/>
      <c r="D635" s="171" t="s">
        <v>200</v>
      </c>
      <c r="E635" s="192" t="s">
        <v>1</v>
      </c>
      <c r="F635" s="193" t="s">
        <v>4386</v>
      </c>
      <c r="H635" s="194">
        <v>76.804000000000002</v>
      </c>
      <c r="I635" s="195"/>
      <c r="L635" s="191"/>
      <c r="M635" s="196"/>
      <c r="T635" s="197"/>
      <c r="AT635" s="192" t="s">
        <v>200</v>
      </c>
      <c r="AU635" s="192" t="s">
        <v>89</v>
      </c>
      <c r="AV635" s="15" t="s">
        <v>207</v>
      </c>
      <c r="AW635" s="15" t="s">
        <v>31</v>
      </c>
      <c r="AX635" s="15" t="s">
        <v>76</v>
      </c>
      <c r="AY635" s="192" t="s">
        <v>187</v>
      </c>
    </row>
    <row r="636" spans="2:51" s="12" customFormat="1">
      <c r="B636" s="170"/>
      <c r="D636" s="171" t="s">
        <v>200</v>
      </c>
      <c r="E636" s="172" t="s">
        <v>1</v>
      </c>
      <c r="F636" s="173" t="s">
        <v>4387</v>
      </c>
      <c r="H636" s="172" t="s">
        <v>1</v>
      </c>
      <c r="I636" s="174"/>
      <c r="L636" s="170"/>
      <c r="M636" s="175"/>
      <c r="T636" s="176"/>
      <c r="AT636" s="172" t="s">
        <v>200</v>
      </c>
      <c r="AU636" s="172" t="s">
        <v>89</v>
      </c>
      <c r="AV636" s="12" t="s">
        <v>83</v>
      </c>
      <c r="AW636" s="12" t="s">
        <v>31</v>
      </c>
      <c r="AX636" s="12" t="s">
        <v>76</v>
      </c>
      <c r="AY636" s="172" t="s">
        <v>187</v>
      </c>
    </row>
    <row r="637" spans="2:51" s="13" customFormat="1">
      <c r="B637" s="177"/>
      <c r="D637" s="171" t="s">
        <v>200</v>
      </c>
      <c r="E637" s="178" t="s">
        <v>1</v>
      </c>
      <c r="F637" s="179" t="s">
        <v>4388</v>
      </c>
      <c r="H637" s="180">
        <v>4.72</v>
      </c>
      <c r="I637" s="181"/>
      <c r="L637" s="177"/>
      <c r="M637" s="182"/>
      <c r="T637" s="183"/>
      <c r="AT637" s="178" t="s">
        <v>200</v>
      </c>
      <c r="AU637" s="178" t="s">
        <v>89</v>
      </c>
      <c r="AV637" s="13" t="s">
        <v>89</v>
      </c>
      <c r="AW637" s="13" t="s">
        <v>31</v>
      </c>
      <c r="AX637" s="13" t="s">
        <v>76</v>
      </c>
      <c r="AY637" s="178" t="s">
        <v>187</v>
      </c>
    </row>
    <row r="638" spans="2:51" s="13" customFormat="1">
      <c r="B638" s="177"/>
      <c r="D638" s="171" t="s">
        <v>200</v>
      </c>
      <c r="E638" s="178" t="s">
        <v>1</v>
      </c>
      <c r="F638" s="179" t="s">
        <v>4389</v>
      </c>
      <c r="H638" s="180">
        <v>4.4249999999999998</v>
      </c>
      <c r="I638" s="181"/>
      <c r="L638" s="177"/>
      <c r="M638" s="182"/>
      <c r="T638" s="183"/>
      <c r="AT638" s="178" t="s">
        <v>200</v>
      </c>
      <c r="AU638" s="178" t="s">
        <v>89</v>
      </c>
      <c r="AV638" s="13" t="s">
        <v>89</v>
      </c>
      <c r="AW638" s="13" t="s">
        <v>31</v>
      </c>
      <c r="AX638" s="13" t="s">
        <v>76</v>
      </c>
      <c r="AY638" s="178" t="s">
        <v>187</v>
      </c>
    </row>
    <row r="639" spans="2:51" s="13" customFormat="1">
      <c r="B639" s="177"/>
      <c r="D639" s="171" t="s">
        <v>200</v>
      </c>
      <c r="E639" s="178" t="s">
        <v>1</v>
      </c>
      <c r="F639" s="179" t="s">
        <v>4390</v>
      </c>
      <c r="H639" s="180">
        <v>4.72</v>
      </c>
      <c r="I639" s="181"/>
      <c r="L639" s="177"/>
      <c r="M639" s="182"/>
      <c r="T639" s="183"/>
      <c r="AT639" s="178" t="s">
        <v>200</v>
      </c>
      <c r="AU639" s="178" t="s">
        <v>89</v>
      </c>
      <c r="AV639" s="13" t="s">
        <v>89</v>
      </c>
      <c r="AW639" s="13" t="s">
        <v>31</v>
      </c>
      <c r="AX639" s="13" t="s">
        <v>76</v>
      </c>
      <c r="AY639" s="178" t="s">
        <v>187</v>
      </c>
    </row>
    <row r="640" spans="2:51" s="13" customFormat="1">
      <c r="B640" s="177"/>
      <c r="D640" s="171" t="s">
        <v>200</v>
      </c>
      <c r="E640" s="178" t="s">
        <v>1</v>
      </c>
      <c r="F640" s="179" t="s">
        <v>4391</v>
      </c>
      <c r="H640" s="180">
        <v>4.72</v>
      </c>
      <c r="I640" s="181"/>
      <c r="L640" s="177"/>
      <c r="M640" s="182"/>
      <c r="T640" s="183"/>
      <c r="AT640" s="178" t="s">
        <v>200</v>
      </c>
      <c r="AU640" s="178" t="s">
        <v>89</v>
      </c>
      <c r="AV640" s="13" t="s">
        <v>89</v>
      </c>
      <c r="AW640" s="13" t="s">
        <v>31</v>
      </c>
      <c r="AX640" s="13" t="s">
        <v>76</v>
      </c>
      <c r="AY640" s="178" t="s">
        <v>187</v>
      </c>
    </row>
    <row r="641" spans="2:51" s="13" customFormat="1">
      <c r="B641" s="177"/>
      <c r="D641" s="171" t="s">
        <v>200</v>
      </c>
      <c r="E641" s="178" t="s">
        <v>1</v>
      </c>
      <c r="F641" s="179" t="s">
        <v>4392</v>
      </c>
      <c r="H641" s="180">
        <v>4.72</v>
      </c>
      <c r="I641" s="181"/>
      <c r="L641" s="177"/>
      <c r="M641" s="182"/>
      <c r="T641" s="183"/>
      <c r="AT641" s="178" t="s">
        <v>200</v>
      </c>
      <c r="AU641" s="178" t="s">
        <v>89</v>
      </c>
      <c r="AV641" s="13" t="s">
        <v>89</v>
      </c>
      <c r="AW641" s="13" t="s">
        <v>31</v>
      </c>
      <c r="AX641" s="13" t="s">
        <v>76</v>
      </c>
      <c r="AY641" s="178" t="s">
        <v>187</v>
      </c>
    </row>
    <row r="642" spans="2:51" s="13" customFormat="1">
      <c r="B642" s="177"/>
      <c r="D642" s="171" t="s">
        <v>200</v>
      </c>
      <c r="E642" s="178" t="s">
        <v>1</v>
      </c>
      <c r="F642" s="179" t="s">
        <v>4393</v>
      </c>
      <c r="H642" s="180">
        <v>4.72</v>
      </c>
      <c r="I642" s="181"/>
      <c r="L642" s="177"/>
      <c r="M642" s="182"/>
      <c r="T642" s="183"/>
      <c r="AT642" s="178" t="s">
        <v>200</v>
      </c>
      <c r="AU642" s="178" t="s">
        <v>89</v>
      </c>
      <c r="AV642" s="13" t="s">
        <v>89</v>
      </c>
      <c r="AW642" s="13" t="s">
        <v>31</v>
      </c>
      <c r="AX642" s="13" t="s">
        <v>76</v>
      </c>
      <c r="AY642" s="178" t="s">
        <v>187</v>
      </c>
    </row>
    <row r="643" spans="2:51" s="13" customFormat="1">
      <c r="B643" s="177"/>
      <c r="D643" s="171" t="s">
        <v>200</v>
      </c>
      <c r="E643" s="178" t="s">
        <v>1</v>
      </c>
      <c r="F643" s="179" t="s">
        <v>4394</v>
      </c>
      <c r="H643" s="180">
        <v>4.72</v>
      </c>
      <c r="I643" s="181"/>
      <c r="L643" s="177"/>
      <c r="M643" s="182"/>
      <c r="T643" s="183"/>
      <c r="AT643" s="178" t="s">
        <v>200</v>
      </c>
      <c r="AU643" s="178" t="s">
        <v>89</v>
      </c>
      <c r="AV643" s="13" t="s">
        <v>89</v>
      </c>
      <c r="AW643" s="13" t="s">
        <v>31</v>
      </c>
      <c r="AX643" s="13" t="s">
        <v>76</v>
      </c>
      <c r="AY643" s="178" t="s">
        <v>187</v>
      </c>
    </row>
    <row r="644" spans="2:51" s="13" customFormat="1">
      <c r="B644" s="177"/>
      <c r="D644" s="171" t="s">
        <v>200</v>
      </c>
      <c r="E644" s="178" t="s">
        <v>1</v>
      </c>
      <c r="F644" s="179" t="s">
        <v>4395</v>
      </c>
      <c r="H644" s="180">
        <v>4.72</v>
      </c>
      <c r="I644" s="181"/>
      <c r="L644" s="177"/>
      <c r="M644" s="182"/>
      <c r="T644" s="183"/>
      <c r="AT644" s="178" t="s">
        <v>200</v>
      </c>
      <c r="AU644" s="178" t="s">
        <v>89</v>
      </c>
      <c r="AV644" s="13" t="s">
        <v>89</v>
      </c>
      <c r="AW644" s="13" t="s">
        <v>31</v>
      </c>
      <c r="AX644" s="13" t="s">
        <v>76</v>
      </c>
      <c r="AY644" s="178" t="s">
        <v>187</v>
      </c>
    </row>
    <row r="645" spans="2:51" s="13" customFormat="1">
      <c r="B645" s="177"/>
      <c r="D645" s="171" t="s">
        <v>200</v>
      </c>
      <c r="E645" s="178" t="s">
        <v>1</v>
      </c>
      <c r="F645" s="179" t="s">
        <v>4396</v>
      </c>
      <c r="H645" s="180">
        <v>4.72</v>
      </c>
      <c r="I645" s="181"/>
      <c r="L645" s="177"/>
      <c r="M645" s="182"/>
      <c r="T645" s="183"/>
      <c r="AT645" s="178" t="s">
        <v>200</v>
      </c>
      <c r="AU645" s="178" t="s">
        <v>89</v>
      </c>
      <c r="AV645" s="13" t="s">
        <v>89</v>
      </c>
      <c r="AW645" s="13" t="s">
        <v>31</v>
      </c>
      <c r="AX645" s="13" t="s">
        <v>76</v>
      </c>
      <c r="AY645" s="178" t="s">
        <v>187</v>
      </c>
    </row>
    <row r="646" spans="2:51" s="13" customFormat="1">
      <c r="B646" s="177"/>
      <c r="D646" s="171" t="s">
        <v>200</v>
      </c>
      <c r="E646" s="178" t="s">
        <v>1</v>
      </c>
      <c r="F646" s="179" t="s">
        <v>4397</v>
      </c>
      <c r="H646" s="180">
        <v>4.72</v>
      </c>
      <c r="I646" s="181"/>
      <c r="L646" s="177"/>
      <c r="M646" s="182"/>
      <c r="T646" s="183"/>
      <c r="AT646" s="178" t="s">
        <v>200</v>
      </c>
      <c r="AU646" s="178" t="s">
        <v>89</v>
      </c>
      <c r="AV646" s="13" t="s">
        <v>89</v>
      </c>
      <c r="AW646" s="13" t="s">
        <v>31</v>
      </c>
      <c r="AX646" s="13" t="s">
        <v>76</v>
      </c>
      <c r="AY646" s="178" t="s">
        <v>187</v>
      </c>
    </row>
    <row r="647" spans="2:51" s="15" customFormat="1">
      <c r="B647" s="191"/>
      <c r="D647" s="171" t="s">
        <v>200</v>
      </c>
      <c r="E647" s="192" t="s">
        <v>1</v>
      </c>
      <c r="F647" s="193" t="s">
        <v>4398</v>
      </c>
      <c r="H647" s="194">
        <v>46.905000000000001</v>
      </c>
      <c r="I647" s="195"/>
      <c r="L647" s="191"/>
      <c r="M647" s="196"/>
      <c r="T647" s="197"/>
      <c r="AT647" s="192" t="s">
        <v>200</v>
      </c>
      <c r="AU647" s="192" t="s">
        <v>89</v>
      </c>
      <c r="AV647" s="15" t="s">
        <v>207</v>
      </c>
      <c r="AW647" s="15" t="s">
        <v>31</v>
      </c>
      <c r="AX647" s="15" t="s">
        <v>76</v>
      </c>
      <c r="AY647" s="192" t="s">
        <v>187</v>
      </c>
    </row>
    <row r="648" spans="2:51" s="12" customFormat="1">
      <c r="B648" s="170"/>
      <c r="D648" s="171" t="s">
        <v>200</v>
      </c>
      <c r="E648" s="172" t="s">
        <v>1</v>
      </c>
      <c r="F648" s="173" t="s">
        <v>4399</v>
      </c>
      <c r="H648" s="172" t="s">
        <v>1</v>
      </c>
      <c r="I648" s="174"/>
      <c r="L648" s="170"/>
      <c r="M648" s="175"/>
      <c r="T648" s="176"/>
      <c r="AT648" s="172" t="s">
        <v>200</v>
      </c>
      <c r="AU648" s="172" t="s">
        <v>89</v>
      </c>
      <c r="AV648" s="12" t="s">
        <v>83</v>
      </c>
      <c r="AW648" s="12" t="s">
        <v>31</v>
      </c>
      <c r="AX648" s="12" t="s">
        <v>76</v>
      </c>
      <c r="AY648" s="172" t="s">
        <v>187</v>
      </c>
    </row>
    <row r="649" spans="2:51" s="13" customFormat="1">
      <c r="B649" s="177"/>
      <c r="D649" s="171" t="s">
        <v>200</v>
      </c>
      <c r="E649" s="178" t="s">
        <v>1</v>
      </c>
      <c r="F649" s="179" t="s">
        <v>4400</v>
      </c>
      <c r="H649" s="180">
        <v>4.72</v>
      </c>
      <c r="I649" s="181"/>
      <c r="L649" s="177"/>
      <c r="M649" s="182"/>
      <c r="T649" s="183"/>
      <c r="AT649" s="178" t="s">
        <v>200</v>
      </c>
      <c r="AU649" s="178" t="s">
        <v>89</v>
      </c>
      <c r="AV649" s="13" t="s">
        <v>89</v>
      </c>
      <c r="AW649" s="13" t="s">
        <v>31</v>
      </c>
      <c r="AX649" s="13" t="s">
        <v>76</v>
      </c>
      <c r="AY649" s="178" t="s">
        <v>187</v>
      </c>
    </row>
    <row r="650" spans="2:51" s="13" customFormat="1">
      <c r="B650" s="177"/>
      <c r="D650" s="171" t="s">
        <v>200</v>
      </c>
      <c r="E650" s="178" t="s">
        <v>1</v>
      </c>
      <c r="F650" s="179" t="s">
        <v>4401</v>
      </c>
      <c r="H650" s="180">
        <v>4.4249999999999998</v>
      </c>
      <c r="I650" s="181"/>
      <c r="L650" s="177"/>
      <c r="M650" s="182"/>
      <c r="T650" s="183"/>
      <c r="AT650" s="178" t="s">
        <v>200</v>
      </c>
      <c r="AU650" s="178" t="s">
        <v>89</v>
      </c>
      <c r="AV650" s="13" t="s">
        <v>89</v>
      </c>
      <c r="AW650" s="13" t="s">
        <v>31</v>
      </c>
      <c r="AX650" s="13" t="s">
        <v>76</v>
      </c>
      <c r="AY650" s="178" t="s">
        <v>187</v>
      </c>
    </row>
    <row r="651" spans="2:51" s="13" customFormat="1">
      <c r="B651" s="177"/>
      <c r="D651" s="171" t="s">
        <v>200</v>
      </c>
      <c r="E651" s="178" t="s">
        <v>1</v>
      </c>
      <c r="F651" s="179" t="s">
        <v>4402</v>
      </c>
      <c r="H651" s="180">
        <v>4.72</v>
      </c>
      <c r="I651" s="181"/>
      <c r="L651" s="177"/>
      <c r="M651" s="182"/>
      <c r="T651" s="183"/>
      <c r="AT651" s="178" t="s">
        <v>200</v>
      </c>
      <c r="AU651" s="178" t="s">
        <v>89</v>
      </c>
      <c r="AV651" s="13" t="s">
        <v>89</v>
      </c>
      <c r="AW651" s="13" t="s">
        <v>31</v>
      </c>
      <c r="AX651" s="13" t="s">
        <v>76</v>
      </c>
      <c r="AY651" s="178" t="s">
        <v>187</v>
      </c>
    </row>
    <row r="652" spans="2:51" s="13" customFormat="1">
      <c r="B652" s="177"/>
      <c r="D652" s="171" t="s">
        <v>200</v>
      </c>
      <c r="E652" s="178" t="s">
        <v>1</v>
      </c>
      <c r="F652" s="179" t="s">
        <v>4403</v>
      </c>
      <c r="H652" s="180">
        <v>4.72</v>
      </c>
      <c r="I652" s="181"/>
      <c r="L652" s="177"/>
      <c r="M652" s="182"/>
      <c r="T652" s="183"/>
      <c r="AT652" s="178" t="s">
        <v>200</v>
      </c>
      <c r="AU652" s="178" t="s">
        <v>89</v>
      </c>
      <c r="AV652" s="13" t="s">
        <v>89</v>
      </c>
      <c r="AW652" s="13" t="s">
        <v>31</v>
      </c>
      <c r="AX652" s="13" t="s">
        <v>76</v>
      </c>
      <c r="AY652" s="178" t="s">
        <v>187</v>
      </c>
    </row>
    <row r="653" spans="2:51" s="13" customFormat="1">
      <c r="B653" s="177"/>
      <c r="D653" s="171" t="s">
        <v>200</v>
      </c>
      <c r="E653" s="178" t="s">
        <v>1</v>
      </c>
      <c r="F653" s="179" t="s">
        <v>4404</v>
      </c>
      <c r="H653" s="180">
        <v>4.72</v>
      </c>
      <c r="I653" s="181"/>
      <c r="L653" s="177"/>
      <c r="M653" s="182"/>
      <c r="T653" s="183"/>
      <c r="AT653" s="178" t="s">
        <v>200</v>
      </c>
      <c r="AU653" s="178" t="s">
        <v>89</v>
      </c>
      <c r="AV653" s="13" t="s">
        <v>89</v>
      </c>
      <c r="AW653" s="13" t="s">
        <v>31</v>
      </c>
      <c r="AX653" s="13" t="s">
        <v>76</v>
      </c>
      <c r="AY653" s="178" t="s">
        <v>187</v>
      </c>
    </row>
    <row r="654" spans="2:51" s="13" customFormat="1">
      <c r="B654" s="177"/>
      <c r="D654" s="171" t="s">
        <v>200</v>
      </c>
      <c r="E654" s="178" t="s">
        <v>1</v>
      </c>
      <c r="F654" s="179" t="s">
        <v>4405</v>
      </c>
      <c r="H654" s="180">
        <v>4.72</v>
      </c>
      <c r="I654" s="181"/>
      <c r="L654" s="177"/>
      <c r="M654" s="182"/>
      <c r="T654" s="183"/>
      <c r="AT654" s="178" t="s">
        <v>200</v>
      </c>
      <c r="AU654" s="178" t="s">
        <v>89</v>
      </c>
      <c r="AV654" s="13" t="s">
        <v>89</v>
      </c>
      <c r="AW654" s="13" t="s">
        <v>31</v>
      </c>
      <c r="AX654" s="13" t="s">
        <v>76</v>
      </c>
      <c r="AY654" s="178" t="s">
        <v>187</v>
      </c>
    </row>
    <row r="655" spans="2:51" s="13" customFormat="1">
      <c r="B655" s="177"/>
      <c r="D655" s="171" t="s">
        <v>200</v>
      </c>
      <c r="E655" s="178" t="s">
        <v>1</v>
      </c>
      <c r="F655" s="179" t="s">
        <v>4406</v>
      </c>
      <c r="H655" s="180">
        <v>4.72</v>
      </c>
      <c r="I655" s="181"/>
      <c r="L655" s="177"/>
      <c r="M655" s="182"/>
      <c r="T655" s="183"/>
      <c r="AT655" s="178" t="s">
        <v>200</v>
      </c>
      <c r="AU655" s="178" t="s">
        <v>89</v>
      </c>
      <c r="AV655" s="13" t="s">
        <v>89</v>
      </c>
      <c r="AW655" s="13" t="s">
        <v>31</v>
      </c>
      <c r="AX655" s="13" t="s">
        <v>76</v>
      </c>
      <c r="AY655" s="178" t="s">
        <v>187</v>
      </c>
    </row>
    <row r="656" spans="2:51" s="13" customFormat="1">
      <c r="B656" s="177"/>
      <c r="D656" s="171" t="s">
        <v>200</v>
      </c>
      <c r="E656" s="178" t="s">
        <v>1</v>
      </c>
      <c r="F656" s="179" t="s">
        <v>4407</v>
      </c>
      <c r="H656" s="180">
        <v>4.72</v>
      </c>
      <c r="I656" s="181"/>
      <c r="L656" s="177"/>
      <c r="M656" s="182"/>
      <c r="T656" s="183"/>
      <c r="AT656" s="178" t="s">
        <v>200</v>
      </c>
      <c r="AU656" s="178" t="s">
        <v>89</v>
      </c>
      <c r="AV656" s="13" t="s">
        <v>89</v>
      </c>
      <c r="AW656" s="13" t="s">
        <v>31</v>
      </c>
      <c r="AX656" s="13" t="s">
        <v>76</v>
      </c>
      <c r="AY656" s="178" t="s">
        <v>187</v>
      </c>
    </row>
    <row r="657" spans="2:51" s="13" customFormat="1">
      <c r="B657" s="177"/>
      <c r="D657" s="171" t="s">
        <v>200</v>
      </c>
      <c r="E657" s="178" t="s">
        <v>1</v>
      </c>
      <c r="F657" s="179" t="s">
        <v>4408</v>
      </c>
      <c r="H657" s="180">
        <v>4.72</v>
      </c>
      <c r="I657" s="181"/>
      <c r="L657" s="177"/>
      <c r="M657" s="182"/>
      <c r="T657" s="183"/>
      <c r="AT657" s="178" t="s">
        <v>200</v>
      </c>
      <c r="AU657" s="178" t="s">
        <v>89</v>
      </c>
      <c r="AV657" s="13" t="s">
        <v>89</v>
      </c>
      <c r="AW657" s="13" t="s">
        <v>31</v>
      </c>
      <c r="AX657" s="13" t="s">
        <v>76</v>
      </c>
      <c r="AY657" s="178" t="s">
        <v>187</v>
      </c>
    </row>
    <row r="658" spans="2:51" s="13" customFormat="1">
      <c r="B658" s="177"/>
      <c r="D658" s="171" t="s">
        <v>200</v>
      </c>
      <c r="E658" s="178" t="s">
        <v>1</v>
      </c>
      <c r="F658" s="179" t="s">
        <v>4409</v>
      </c>
      <c r="H658" s="180">
        <v>4.72</v>
      </c>
      <c r="I658" s="181"/>
      <c r="L658" s="177"/>
      <c r="M658" s="182"/>
      <c r="T658" s="183"/>
      <c r="AT658" s="178" t="s">
        <v>200</v>
      </c>
      <c r="AU658" s="178" t="s">
        <v>89</v>
      </c>
      <c r="AV658" s="13" t="s">
        <v>89</v>
      </c>
      <c r="AW658" s="13" t="s">
        <v>31</v>
      </c>
      <c r="AX658" s="13" t="s">
        <v>76</v>
      </c>
      <c r="AY658" s="178" t="s">
        <v>187</v>
      </c>
    </row>
    <row r="659" spans="2:51" s="13" customFormat="1">
      <c r="B659" s="177"/>
      <c r="D659" s="171" t="s">
        <v>200</v>
      </c>
      <c r="E659" s="178" t="s">
        <v>1</v>
      </c>
      <c r="F659" s="179" t="s">
        <v>4410</v>
      </c>
      <c r="H659" s="180">
        <v>4.72</v>
      </c>
      <c r="I659" s="181"/>
      <c r="L659" s="177"/>
      <c r="M659" s="182"/>
      <c r="T659" s="183"/>
      <c r="AT659" s="178" t="s">
        <v>200</v>
      </c>
      <c r="AU659" s="178" t="s">
        <v>89</v>
      </c>
      <c r="AV659" s="13" t="s">
        <v>89</v>
      </c>
      <c r="AW659" s="13" t="s">
        <v>31</v>
      </c>
      <c r="AX659" s="13" t="s">
        <v>76</v>
      </c>
      <c r="AY659" s="178" t="s">
        <v>187</v>
      </c>
    </row>
    <row r="660" spans="2:51" s="13" customFormat="1">
      <c r="B660" s="177"/>
      <c r="D660" s="171" t="s">
        <v>200</v>
      </c>
      <c r="E660" s="178" t="s">
        <v>1</v>
      </c>
      <c r="F660" s="179" t="s">
        <v>4411</v>
      </c>
      <c r="H660" s="180">
        <v>4.72</v>
      </c>
      <c r="I660" s="181"/>
      <c r="L660" s="177"/>
      <c r="M660" s="182"/>
      <c r="T660" s="183"/>
      <c r="AT660" s="178" t="s">
        <v>200</v>
      </c>
      <c r="AU660" s="178" t="s">
        <v>89</v>
      </c>
      <c r="AV660" s="13" t="s">
        <v>89</v>
      </c>
      <c r="AW660" s="13" t="s">
        <v>31</v>
      </c>
      <c r="AX660" s="13" t="s">
        <v>76</v>
      </c>
      <c r="AY660" s="178" t="s">
        <v>187</v>
      </c>
    </row>
    <row r="661" spans="2:51" s="13" customFormat="1">
      <c r="B661" s="177"/>
      <c r="D661" s="171" t="s">
        <v>200</v>
      </c>
      <c r="E661" s="178" t="s">
        <v>1</v>
      </c>
      <c r="F661" s="179" t="s">
        <v>4412</v>
      </c>
      <c r="H661" s="180">
        <v>4.72</v>
      </c>
      <c r="I661" s="181"/>
      <c r="L661" s="177"/>
      <c r="M661" s="182"/>
      <c r="T661" s="183"/>
      <c r="AT661" s="178" t="s">
        <v>200</v>
      </c>
      <c r="AU661" s="178" t="s">
        <v>89</v>
      </c>
      <c r="AV661" s="13" t="s">
        <v>89</v>
      </c>
      <c r="AW661" s="13" t="s">
        <v>31</v>
      </c>
      <c r="AX661" s="13" t="s">
        <v>76</v>
      </c>
      <c r="AY661" s="178" t="s">
        <v>187</v>
      </c>
    </row>
    <row r="662" spans="2:51" s="13" customFormat="1">
      <c r="B662" s="177"/>
      <c r="D662" s="171" t="s">
        <v>200</v>
      </c>
      <c r="E662" s="178" t="s">
        <v>1</v>
      </c>
      <c r="F662" s="179" t="s">
        <v>4413</v>
      </c>
      <c r="H662" s="180">
        <v>4.72</v>
      </c>
      <c r="I662" s="181"/>
      <c r="L662" s="177"/>
      <c r="M662" s="182"/>
      <c r="T662" s="183"/>
      <c r="AT662" s="178" t="s">
        <v>200</v>
      </c>
      <c r="AU662" s="178" t="s">
        <v>89</v>
      </c>
      <c r="AV662" s="13" t="s">
        <v>89</v>
      </c>
      <c r="AW662" s="13" t="s">
        <v>31</v>
      </c>
      <c r="AX662" s="13" t="s">
        <v>76</v>
      </c>
      <c r="AY662" s="178" t="s">
        <v>187</v>
      </c>
    </row>
    <row r="663" spans="2:51" s="15" customFormat="1">
      <c r="B663" s="191"/>
      <c r="D663" s="171" t="s">
        <v>200</v>
      </c>
      <c r="E663" s="192" t="s">
        <v>1</v>
      </c>
      <c r="F663" s="193" t="s">
        <v>4414</v>
      </c>
      <c r="H663" s="194">
        <v>65.784999999999997</v>
      </c>
      <c r="I663" s="195"/>
      <c r="L663" s="191"/>
      <c r="M663" s="196"/>
      <c r="T663" s="197"/>
      <c r="AT663" s="192" t="s">
        <v>200</v>
      </c>
      <c r="AU663" s="192" t="s">
        <v>89</v>
      </c>
      <c r="AV663" s="15" t="s">
        <v>207</v>
      </c>
      <c r="AW663" s="15" t="s">
        <v>31</v>
      </c>
      <c r="AX663" s="15" t="s">
        <v>76</v>
      </c>
      <c r="AY663" s="192" t="s">
        <v>187</v>
      </c>
    </row>
    <row r="664" spans="2:51" s="12" customFormat="1">
      <c r="B664" s="170"/>
      <c r="D664" s="171" t="s">
        <v>200</v>
      </c>
      <c r="E664" s="172" t="s">
        <v>1</v>
      </c>
      <c r="F664" s="173" t="s">
        <v>4399</v>
      </c>
      <c r="H664" s="172" t="s">
        <v>1</v>
      </c>
      <c r="I664" s="174"/>
      <c r="L664" s="170"/>
      <c r="M664" s="175"/>
      <c r="T664" s="176"/>
      <c r="AT664" s="172" t="s">
        <v>200</v>
      </c>
      <c r="AU664" s="172" t="s">
        <v>89</v>
      </c>
      <c r="AV664" s="12" t="s">
        <v>83</v>
      </c>
      <c r="AW664" s="12" t="s">
        <v>31</v>
      </c>
      <c r="AX664" s="12" t="s">
        <v>76</v>
      </c>
      <c r="AY664" s="172" t="s">
        <v>187</v>
      </c>
    </row>
    <row r="665" spans="2:51" s="13" customFormat="1">
      <c r="B665" s="177"/>
      <c r="D665" s="171" t="s">
        <v>200</v>
      </c>
      <c r="E665" s="178" t="s">
        <v>1</v>
      </c>
      <c r="F665" s="179" t="s">
        <v>4400</v>
      </c>
      <c r="H665" s="180">
        <v>4.72</v>
      </c>
      <c r="I665" s="181"/>
      <c r="L665" s="177"/>
      <c r="M665" s="182"/>
      <c r="T665" s="183"/>
      <c r="AT665" s="178" t="s">
        <v>200</v>
      </c>
      <c r="AU665" s="178" t="s">
        <v>89</v>
      </c>
      <c r="AV665" s="13" t="s">
        <v>89</v>
      </c>
      <c r="AW665" s="13" t="s">
        <v>31</v>
      </c>
      <c r="AX665" s="13" t="s">
        <v>76</v>
      </c>
      <c r="AY665" s="178" t="s">
        <v>187</v>
      </c>
    </row>
    <row r="666" spans="2:51" s="13" customFormat="1">
      <c r="B666" s="177"/>
      <c r="D666" s="171" t="s">
        <v>200</v>
      </c>
      <c r="E666" s="178" t="s">
        <v>1</v>
      </c>
      <c r="F666" s="179" t="s">
        <v>4401</v>
      </c>
      <c r="H666" s="180">
        <v>4.4249999999999998</v>
      </c>
      <c r="I666" s="181"/>
      <c r="L666" s="177"/>
      <c r="M666" s="182"/>
      <c r="T666" s="183"/>
      <c r="AT666" s="178" t="s">
        <v>200</v>
      </c>
      <c r="AU666" s="178" t="s">
        <v>89</v>
      </c>
      <c r="AV666" s="13" t="s">
        <v>89</v>
      </c>
      <c r="AW666" s="13" t="s">
        <v>31</v>
      </c>
      <c r="AX666" s="13" t="s">
        <v>76</v>
      </c>
      <c r="AY666" s="178" t="s">
        <v>187</v>
      </c>
    </row>
    <row r="667" spans="2:51" s="13" customFormat="1">
      <c r="B667" s="177"/>
      <c r="D667" s="171" t="s">
        <v>200</v>
      </c>
      <c r="E667" s="178" t="s">
        <v>1</v>
      </c>
      <c r="F667" s="179" t="s">
        <v>4402</v>
      </c>
      <c r="H667" s="180">
        <v>4.72</v>
      </c>
      <c r="I667" s="181"/>
      <c r="L667" s="177"/>
      <c r="M667" s="182"/>
      <c r="T667" s="183"/>
      <c r="AT667" s="178" t="s">
        <v>200</v>
      </c>
      <c r="AU667" s="178" t="s">
        <v>89</v>
      </c>
      <c r="AV667" s="13" t="s">
        <v>89</v>
      </c>
      <c r="AW667" s="13" t="s">
        <v>31</v>
      </c>
      <c r="AX667" s="13" t="s">
        <v>76</v>
      </c>
      <c r="AY667" s="178" t="s">
        <v>187</v>
      </c>
    </row>
    <row r="668" spans="2:51" s="13" customFormat="1">
      <c r="B668" s="177"/>
      <c r="D668" s="171" t="s">
        <v>200</v>
      </c>
      <c r="E668" s="178" t="s">
        <v>1</v>
      </c>
      <c r="F668" s="179" t="s">
        <v>4403</v>
      </c>
      <c r="H668" s="180">
        <v>4.72</v>
      </c>
      <c r="I668" s="181"/>
      <c r="L668" s="177"/>
      <c r="M668" s="182"/>
      <c r="T668" s="183"/>
      <c r="AT668" s="178" t="s">
        <v>200</v>
      </c>
      <c r="AU668" s="178" t="s">
        <v>89</v>
      </c>
      <c r="AV668" s="13" t="s">
        <v>89</v>
      </c>
      <c r="AW668" s="13" t="s">
        <v>31</v>
      </c>
      <c r="AX668" s="13" t="s">
        <v>76</v>
      </c>
      <c r="AY668" s="178" t="s">
        <v>187</v>
      </c>
    </row>
    <row r="669" spans="2:51" s="13" customFormat="1">
      <c r="B669" s="177"/>
      <c r="D669" s="171" t="s">
        <v>200</v>
      </c>
      <c r="E669" s="178" t="s">
        <v>1</v>
      </c>
      <c r="F669" s="179" t="s">
        <v>4404</v>
      </c>
      <c r="H669" s="180">
        <v>4.72</v>
      </c>
      <c r="I669" s="181"/>
      <c r="L669" s="177"/>
      <c r="M669" s="182"/>
      <c r="T669" s="183"/>
      <c r="AT669" s="178" t="s">
        <v>200</v>
      </c>
      <c r="AU669" s="178" t="s">
        <v>89</v>
      </c>
      <c r="AV669" s="13" t="s">
        <v>89</v>
      </c>
      <c r="AW669" s="13" t="s">
        <v>31</v>
      </c>
      <c r="AX669" s="13" t="s">
        <v>76</v>
      </c>
      <c r="AY669" s="178" t="s">
        <v>187</v>
      </c>
    </row>
    <row r="670" spans="2:51" s="13" customFormat="1">
      <c r="B670" s="177"/>
      <c r="D670" s="171" t="s">
        <v>200</v>
      </c>
      <c r="E670" s="178" t="s">
        <v>1</v>
      </c>
      <c r="F670" s="179" t="s">
        <v>4405</v>
      </c>
      <c r="H670" s="180">
        <v>4.72</v>
      </c>
      <c r="I670" s="181"/>
      <c r="L670" s="177"/>
      <c r="M670" s="182"/>
      <c r="T670" s="183"/>
      <c r="AT670" s="178" t="s">
        <v>200</v>
      </c>
      <c r="AU670" s="178" t="s">
        <v>89</v>
      </c>
      <c r="AV670" s="13" t="s">
        <v>89</v>
      </c>
      <c r="AW670" s="13" t="s">
        <v>31</v>
      </c>
      <c r="AX670" s="13" t="s">
        <v>76</v>
      </c>
      <c r="AY670" s="178" t="s">
        <v>187</v>
      </c>
    </row>
    <row r="671" spans="2:51" s="13" customFormat="1">
      <c r="B671" s="177"/>
      <c r="D671" s="171" t="s">
        <v>200</v>
      </c>
      <c r="E671" s="178" t="s">
        <v>1</v>
      </c>
      <c r="F671" s="179" t="s">
        <v>4406</v>
      </c>
      <c r="H671" s="180">
        <v>4.72</v>
      </c>
      <c r="I671" s="181"/>
      <c r="L671" s="177"/>
      <c r="M671" s="182"/>
      <c r="T671" s="183"/>
      <c r="AT671" s="178" t="s">
        <v>200</v>
      </c>
      <c r="AU671" s="178" t="s">
        <v>89</v>
      </c>
      <c r="AV671" s="13" t="s">
        <v>89</v>
      </c>
      <c r="AW671" s="13" t="s">
        <v>31</v>
      </c>
      <c r="AX671" s="13" t="s">
        <v>76</v>
      </c>
      <c r="AY671" s="178" t="s">
        <v>187</v>
      </c>
    </row>
    <row r="672" spans="2:51" s="13" customFormat="1">
      <c r="B672" s="177"/>
      <c r="D672" s="171" t="s">
        <v>200</v>
      </c>
      <c r="E672" s="178" t="s">
        <v>1</v>
      </c>
      <c r="F672" s="179" t="s">
        <v>4407</v>
      </c>
      <c r="H672" s="180">
        <v>4.72</v>
      </c>
      <c r="I672" s="181"/>
      <c r="L672" s="177"/>
      <c r="M672" s="182"/>
      <c r="T672" s="183"/>
      <c r="AT672" s="178" t="s">
        <v>200</v>
      </c>
      <c r="AU672" s="178" t="s">
        <v>89</v>
      </c>
      <c r="AV672" s="13" t="s">
        <v>89</v>
      </c>
      <c r="AW672" s="13" t="s">
        <v>31</v>
      </c>
      <c r="AX672" s="13" t="s">
        <v>76</v>
      </c>
      <c r="AY672" s="178" t="s">
        <v>187</v>
      </c>
    </row>
    <row r="673" spans="2:65" s="13" customFormat="1">
      <c r="B673" s="177"/>
      <c r="D673" s="171" t="s">
        <v>200</v>
      </c>
      <c r="E673" s="178" t="s">
        <v>1</v>
      </c>
      <c r="F673" s="179" t="s">
        <v>4408</v>
      </c>
      <c r="H673" s="180">
        <v>4.72</v>
      </c>
      <c r="I673" s="181"/>
      <c r="L673" s="177"/>
      <c r="M673" s="182"/>
      <c r="T673" s="183"/>
      <c r="AT673" s="178" t="s">
        <v>200</v>
      </c>
      <c r="AU673" s="178" t="s">
        <v>89</v>
      </c>
      <c r="AV673" s="13" t="s">
        <v>89</v>
      </c>
      <c r="AW673" s="13" t="s">
        <v>31</v>
      </c>
      <c r="AX673" s="13" t="s">
        <v>76</v>
      </c>
      <c r="AY673" s="178" t="s">
        <v>187</v>
      </c>
    </row>
    <row r="674" spans="2:65" s="13" customFormat="1">
      <c r="B674" s="177"/>
      <c r="D674" s="171" t="s">
        <v>200</v>
      </c>
      <c r="E674" s="178" t="s">
        <v>1</v>
      </c>
      <c r="F674" s="179" t="s">
        <v>4409</v>
      </c>
      <c r="H674" s="180">
        <v>4.72</v>
      </c>
      <c r="I674" s="181"/>
      <c r="L674" s="177"/>
      <c r="M674" s="182"/>
      <c r="T674" s="183"/>
      <c r="AT674" s="178" t="s">
        <v>200</v>
      </c>
      <c r="AU674" s="178" t="s">
        <v>89</v>
      </c>
      <c r="AV674" s="13" t="s">
        <v>89</v>
      </c>
      <c r="AW674" s="13" t="s">
        <v>31</v>
      </c>
      <c r="AX674" s="13" t="s">
        <v>76</v>
      </c>
      <c r="AY674" s="178" t="s">
        <v>187</v>
      </c>
    </row>
    <row r="675" spans="2:65" s="13" customFormat="1">
      <c r="B675" s="177"/>
      <c r="D675" s="171" t="s">
        <v>200</v>
      </c>
      <c r="E675" s="178" t="s">
        <v>1</v>
      </c>
      <c r="F675" s="179" t="s">
        <v>4410</v>
      </c>
      <c r="H675" s="180">
        <v>4.72</v>
      </c>
      <c r="I675" s="181"/>
      <c r="L675" s="177"/>
      <c r="M675" s="182"/>
      <c r="T675" s="183"/>
      <c r="AT675" s="178" t="s">
        <v>200</v>
      </c>
      <c r="AU675" s="178" t="s">
        <v>89</v>
      </c>
      <c r="AV675" s="13" t="s">
        <v>89</v>
      </c>
      <c r="AW675" s="13" t="s">
        <v>31</v>
      </c>
      <c r="AX675" s="13" t="s">
        <v>76</v>
      </c>
      <c r="AY675" s="178" t="s">
        <v>187</v>
      </c>
    </row>
    <row r="676" spans="2:65" s="13" customFormat="1">
      <c r="B676" s="177"/>
      <c r="D676" s="171" t="s">
        <v>200</v>
      </c>
      <c r="E676" s="178" t="s">
        <v>1</v>
      </c>
      <c r="F676" s="179" t="s">
        <v>4411</v>
      </c>
      <c r="H676" s="180">
        <v>4.72</v>
      </c>
      <c r="I676" s="181"/>
      <c r="L676" s="177"/>
      <c r="M676" s="182"/>
      <c r="T676" s="183"/>
      <c r="AT676" s="178" t="s">
        <v>200</v>
      </c>
      <c r="AU676" s="178" t="s">
        <v>89</v>
      </c>
      <c r="AV676" s="13" t="s">
        <v>89</v>
      </c>
      <c r="AW676" s="13" t="s">
        <v>31</v>
      </c>
      <c r="AX676" s="13" t="s">
        <v>76</v>
      </c>
      <c r="AY676" s="178" t="s">
        <v>187</v>
      </c>
    </row>
    <row r="677" spans="2:65" s="13" customFormat="1">
      <c r="B677" s="177"/>
      <c r="D677" s="171" t="s">
        <v>200</v>
      </c>
      <c r="E677" s="178" t="s">
        <v>1</v>
      </c>
      <c r="F677" s="179" t="s">
        <v>4412</v>
      </c>
      <c r="H677" s="180">
        <v>4.72</v>
      </c>
      <c r="I677" s="181"/>
      <c r="L677" s="177"/>
      <c r="M677" s="182"/>
      <c r="T677" s="183"/>
      <c r="AT677" s="178" t="s">
        <v>200</v>
      </c>
      <c r="AU677" s="178" t="s">
        <v>89</v>
      </c>
      <c r="AV677" s="13" t="s">
        <v>89</v>
      </c>
      <c r="AW677" s="13" t="s">
        <v>31</v>
      </c>
      <c r="AX677" s="13" t="s">
        <v>76</v>
      </c>
      <c r="AY677" s="178" t="s">
        <v>187</v>
      </c>
    </row>
    <row r="678" spans="2:65" s="13" customFormat="1">
      <c r="B678" s="177"/>
      <c r="D678" s="171" t="s">
        <v>200</v>
      </c>
      <c r="E678" s="178" t="s">
        <v>1</v>
      </c>
      <c r="F678" s="179" t="s">
        <v>4413</v>
      </c>
      <c r="H678" s="180">
        <v>4.72</v>
      </c>
      <c r="I678" s="181"/>
      <c r="L678" s="177"/>
      <c r="M678" s="182"/>
      <c r="T678" s="183"/>
      <c r="AT678" s="178" t="s">
        <v>200</v>
      </c>
      <c r="AU678" s="178" t="s">
        <v>89</v>
      </c>
      <c r="AV678" s="13" t="s">
        <v>89</v>
      </c>
      <c r="AW678" s="13" t="s">
        <v>31</v>
      </c>
      <c r="AX678" s="13" t="s">
        <v>76</v>
      </c>
      <c r="AY678" s="178" t="s">
        <v>187</v>
      </c>
    </row>
    <row r="679" spans="2:65" s="15" customFormat="1">
      <c r="B679" s="191"/>
      <c r="D679" s="171" t="s">
        <v>200</v>
      </c>
      <c r="E679" s="192" t="s">
        <v>1</v>
      </c>
      <c r="F679" s="193" t="s">
        <v>4415</v>
      </c>
      <c r="H679" s="194">
        <v>65.784999999999997</v>
      </c>
      <c r="I679" s="195"/>
      <c r="L679" s="191"/>
      <c r="M679" s="196"/>
      <c r="T679" s="197"/>
      <c r="AT679" s="192" t="s">
        <v>200</v>
      </c>
      <c r="AU679" s="192" t="s">
        <v>89</v>
      </c>
      <c r="AV679" s="15" t="s">
        <v>207</v>
      </c>
      <c r="AW679" s="15" t="s">
        <v>31</v>
      </c>
      <c r="AX679" s="15" t="s">
        <v>76</v>
      </c>
      <c r="AY679" s="192" t="s">
        <v>187</v>
      </c>
    </row>
    <row r="680" spans="2:65" s="14" customFormat="1">
      <c r="B680" s="184"/>
      <c r="D680" s="171" t="s">
        <v>200</v>
      </c>
      <c r="E680" s="185" t="s">
        <v>1</v>
      </c>
      <c r="F680" s="186" t="s">
        <v>206</v>
      </c>
      <c r="H680" s="187">
        <v>255.279</v>
      </c>
      <c r="I680" s="188"/>
      <c r="L680" s="184"/>
      <c r="M680" s="189"/>
      <c r="T680" s="190"/>
      <c r="AT680" s="185" t="s">
        <v>200</v>
      </c>
      <c r="AU680" s="185" t="s">
        <v>89</v>
      </c>
      <c r="AV680" s="14" t="s">
        <v>194</v>
      </c>
      <c r="AW680" s="14" t="s">
        <v>31</v>
      </c>
      <c r="AX680" s="14" t="s">
        <v>83</v>
      </c>
      <c r="AY680" s="185" t="s">
        <v>187</v>
      </c>
    </row>
    <row r="681" spans="2:65" s="1" customFormat="1" ht="24.2" customHeight="1">
      <c r="B681" s="144"/>
      <c r="C681" s="160" t="s">
        <v>193</v>
      </c>
      <c r="D681" s="160" t="s">
        <v>196</v>
      </c>
      <c r="E681" s="161" t="s">
        <v>4419</v>
      </c>
      <c r="F681" s="162" t="s">
        <v>4420</v>
      </c>
      <c r="G681" s="163" t="s">
        <v>144</v>
      </c>
      <c r="H681" s="164">
        <v>2667.3710000000001</v>
      </c>
      <c r="I681" s="165"/>
      <c r="J681" s="166">
        <f>ROUND(I681*H681,2)</f>
        <v>0</v>
      </c>
      <c r="K681" s="167"/>
      <c r="L681" s="32"/>
      <c r="M681" s="168" t="s">
        <v>1</v>
      </c>
      <c r="N681" s="169" t="s">
        <v>42</v>
      </c>
      <c r="P681" s="156">
        <f>O681*H681</f>
        <v>0</v>
      </c>
      <c r="Q681" s="156">
        <v>1.89E-3</v>
      </c>
      <c r="R681" s="156">
        <f>Q681*H681</f>
        <v>5.0413311900000002</v>
      </c>
      <c r="S681" s="156">
        <v>0</v>
      </c>
      <c r="T681" s="157">
        <f>S681*H681</f>
        <v>0</v>
      </c>
      <c r="AR681" s="158" t="s">
        <v>194</v>
      </c>
      <c r="AT681" s="158" t="s">
        <v>196</v>
      </c>
      <c r="AU681" s="158" t="s">
        <v>89</v>
      </c>
      <c r="AY681" s="17" t="s">
        <v>187</v>
      </c>
      <c r="BE681" s="159">
        <f>IF(N681="základná",J681,0)</f>
        <v>0</v>
      </c>
      <c r="BF681" s="159">
        <f>IF(N681="znížená",J681,0)</f>
        <v>0</v>
      </c>
      <c r="BG681" s="159">
        <f>IF(N681="zákl. prenesená",J681,0)</f>
        <v>0</v>
      </c>
      <c r="BH681" s="159">
        <f>IF(N681="zníž. prenesená",J681,0)</f>
        <v>0</v>
      </c>
      <c r="BI681" s="159">
        <f>IF(N681="nulová",J681,0)</f>
        <v>0</v>
      </c>
      <c r="BJ681" s="17" t="s">
        <v>89</v>
      </c>
      <c r="BK681" s="159">
        <f>ROUND(I681*H681,2)</f>
        <v>0</v>
      </c>
      <c r="BL681" s="17" t="s">
        <v>194</v>
      </c>
      <c r="BM681" s="158" t="s">
        <v>4421</v>
      </c>
    </row>
    <row r="682" spans="2:65" s="12" customFormat="1">
      <c r="B682" s="170"/>
      <c r="D682" s="171" t="s">
        <v>200</v>
      </c>
      <c r="E682" s="172" t="s">
        <v>1</v>
      </c>
      <c r="F682" s="173" t="s">
        <v>4422</v>
      </c>
      <c r="H682" s="172" t="s">
        <v>1</v>
      </c>
      <c r="I682" s="174"/>
      <c r="L682" s="170"/>
      <c r="M682" s="175"/>
      <c r="T682" s="176"/>
      <c r="AT682" s="172" t="s">
        <v>200</v>
      </c>
      <c r="AU682" s="172" t="s">
        <v>89</v>
      </c>
      <c r="AV682" s="12" t="s">
        <v>83</v>
      </c>
      <c r="AW682" s="12" t="s">
        <v>31</v>
      </c>
      <c r="AX682" s="12" t="s">
        <v>76</v>
      </c>
      <c r="AY682" s="172" t="s">
        <v>187</v>
      </c>
    </row>
    <row r="683" spans="2:65" s="12" customFormat="1">
      <c r="B683" s="170"/>
      <c r="D683" s="171" t="s">
        <v>200</v>
      </c>
      <c r="E683" s="172" t="s">
        <v>1</v>
      </c>
      <c r="F683" s="173" t="s">
        <v>4423</v>
      </c>
      <c r="H683" s="172" t="s">
        <v>1</v>
      </c>
      <c r="I683" s="174"/>
      <c r="L683" s="170"/>
      <c r="M683" s="175"/>
      <c r="T683" s="176"/>
      <c r="AT683" s="172" t="s">
        <v>200</v>
      </c>
      <c r="AU683" s="172" t="s">
        <v>89</v>
      </c>
      <c r="AV683" s="12" t="s">
        <v>83</v>
      </c>
      <c r="AW683" s="12" t="s">
        <v>31</v>
      </c>
      <c r="AX683" s="12" t="s">
        <v>76</v>
      </c>
      <c r="AY683" s="172" t="s">
        <v>187</v>
      </c>
    </row>
    <row r="684" spans="2:65" s="12" customFormat="1">
      <c r="B684" s="170"/>
      <c r="D684" s="171" t="s">
        <v>200</v>
      </c>
      <c r="E684" s="172" t="s">
        <v>1</v>
      </c>
      <c r="F684" s="173" t="s">
        <v>4424</v>
      </c>
      <c r="H684" s="172" t="s">
        <v>1</v>
      </c>
      <c r="I684" s="174"/>
      <c r="L684" s="170"/>
      <c r="M684" s="175"/>
      <c r="T684" s="176"/>
      <c r="AT684" s="172" t="s">
        <v>200</v>
      </c>
      <c r="AU684" s="172" t="s">
        <v>89</v>
      </c>
      <c r="AV684" s="12" t="s">
        <v>83</v>
      </c>
      <c r="AW684" s="12" t="s">
        <v>31</v>
      </c>
      <c r="AX684" s="12" t="s">
        <v>76</v>
      </c>
      <c r="AY684" s="172" t="s">
        <v>187</v>
      </c>
    </row>
    <row r="685" spans="2:65" s="12" customFormat="1">
      <c r="B685" s="170"/>
      <c r="D685" s="171" t="s">
        <v>200</v>
      </c>
      <c r="E685" s="172" t="s">
        <v>1</v>
      </c>
      <c r="F685" s="173" t="s">
        <v>4425</v>
      </c>
      <c r="H685" s="172" t="s">
        <v>1</v>
      </c>
      <c r="I685" s="174"/>
      <c r="L685" s="170"/>
      <c r="M685" s="175"/>
      <c r="T685" s="176"/>
      <c r="AT685" s="172" t="s">
        <v>200</v>
      </c>
      <c r="AU685" s="172" t="s">
        <v>89</v>
      </c>
      <c r="AV685" s="12" t="s">
        <v>83</v>
      </c>
      <c r="AW685" s="12" t="s">
        <v>31</v>
      </c>
      <c r="AX685" s="12" t="s">
        <v>76</v>
      </c>
      <c r="AY685" s="172" t="s">
        <v>187</v>
      </c>
    </row>
    <row r="686" spans="2:65" s="12" customFormat="1">
      <c r="B686" s="170"/>
      <c r="D686" s="171" t="s">
        <v>200</v>
      </c>
      <c r="E686" s="172" t="s">
        <v>1</v>
      </c>
      <c r="F686" s="173" t="s">
        <v>4426</v>
      </c>
      <c r="H686" s="172" t="s">
        <v>1</v>
      </c>
      <c r="I686" s="174"/>
      <c r="L686" s="170"/>
      <c r="M686" s="175"/>
      <c r="T686" s="176"/>
      <c r="AT686" s="172" t="s">
        <v>200</v>
      </c>
      <c r="AU686" s="172" t="s">
        <v>89</v>
      </c>
      <c r="AV686" s="12" t="s">
        <v>83</v>
      </c>
      <c r="AW686" s="12" t="s">
        <v>31</v>
      </c>
      <c r="AX686" s="12" t="s">
        <v>76</v>
      </c>
      <c r="AY686" s="172" t="s">
        <v>187</v>
      </c>
    </row>
    <row r="687" spans="2:65" s="13" customFormat="1">
      <c r="B687" s="177"/>
      <c r="D687" s="171" t="s">
        <v>200</v>
      </c>
      <c r="E687" s="178" t="s">
        <v>1</v>
      </c>
      <c r="F687" s="179" t="s">
        <v>4427</v>
      </c>
      <c r="H687" s="180">
        <v>10.178000000000001</v>
      </c>
      <c r="I687" s="181"/>
      <c r="L687" s="177"/>
      <c r="M687" s="182"/>
      <c r="T687" s="183"/>
      <c r="AT687" s="178" t="s">
        <v>200</v>
      </c>
      <c r="AU687" s="178" t="s">
        <v>89</v>
      </c>
      <c r="AV687" s="13" t="s">
        <v>89</v>
      </c>
      <c r="AW687" s="13" t="s">
        <v>31</v>
      </c>
      <c r="AX687" s="13" t="s">
        <v>76</v>
      </c>
      <c r="AY687" s="178" t="s">
        <v>187</v>
      </c>
    </row>
    <row r="688" spans="2:65" s="13" customFormat="1">
      <c r="B688" s="177"/>
      <c r="D688" s="171" t="s">
        <v>200</v>
      </c>
      <c r="E688" s="178" t="s">
        <v>1</v>
      </c>
      <c r="F688" s="179" t="s">
        <v>2187</v>
      </c>
      <c r="H688" s="180">
        <v>-1.2</v>
      </c>
      <c r="I688" s="181"/>
      <c r="L688" s="177"/>
      <c r="M688" s="182"/>
      <c r="T688" s="183"/>
      <c r="AT688" s="178" t="s">
        <v>200</v>
      </c>
      <c r="AU688" s="178" t="s">
        <v>89</v>
      </c>
      <c r="AV688" s="13" t="s">
        <v>89</v>
      </c>
      <c r="AW688" s="13" t="s">
        <v>31</v>
      </c>
      <c r="AX688" s="13" t="s">
        <v>76</v>
      </c>
      <c r="AY688" s="178" t="s">
        <v>187</v>
      </c>
    </row>
    <row r="689" spans="2:51" s="13" customFormat="1">
      <c r="B689" s="177"/>
      <c r="D689" s="171" t="s">
        <v>200</v>
      </c>
      <c r="E689" s="178" t="s">
        <v>1</v>
      </c>
      <c r="F689" s="179" t="s">
        <v>4428</v>
      </c>
      <c r="H689" s="180">
        <v>34.81</v>
      </c>
      <c r="I689" s="181"/>
      <c r="L689" s="177"/>
      <c r="M689" s="182"/>
      <c r="T689" s="183"/>
      <c r="AT689" s="178" t="s">
        <v>200</v>
      </c>
      <c r="AU689" s="178" t="s">
        <v>89</v>
      </c>
      <c r="AV689" s="13" t="s">
        <v>89</v>
      </c>
      <c r="AW689" s="13" t="s">
        <v>31</v>
      </c>
      <c r="AX689" s="13" t="s">
        <v>76</v>
      </c>
      <c r="AY689" s="178" t="s">
        <v>187</v>
      </c>
    </row>
    <row r="690" spans="2:51" s="13" customFormat="1">
      <c r="B690" s="177"/>
      <c r="D690" s="171" t="s">
        <v>200</v>
      </c>
      <c r="E690" s="178" t="s">
        <v>1</v>
      </c>
      <c r="F690" s="179" t="s">
        <v>2179</v>
      </c>
      <c r="H690" s="180">
        <v>-1.8</v>
      </c>
      <c r="I690" s="181"/>
      <c r="L690" s="177"/>
      <c r="M690" s="182"/>
      <c r="T690" s="183"/>
      <c r="AT690" s="178" t="s">
        <v>200</v>
      </c>
      <c r="AU690" s="178" t="s">
        <v>89</v>
      </c>
      <c r="AV690" s="13" t="s">
        <v>89</v>
      </c>
      <c r="AW690" s="13" t="s">
        <v>31</v>
      </c>
      <c r="AX690" s="13" t="s">
        <v>76</v>
      </c>
      <c r="AY690" s="178" t="s">
        <v>187</v>
      </c>
    </row>
    <row r="691" spans="2:51" s="13" customFormat="1">
      <c r="B691" s="177"/>
      <c r="D691" s="171" t="s">
        <v>200</v>
      </c>
      <c r="E691" s="178" t="s">
        <v>1</v>
      </c>
      <c r="F691" s="179" t="s">
        <v>4429</v>
      </c>
      <c r="H691" s="180">
        <v>44.402999999999999</v>
      </c>
      <c r="I691" s="181"/>
      <c r="L691" s="177"/>
      <c r="M691" s="182"/>
      <c r="T691" s="183"/>
      <c r="AT691" s="178" t="s">
        <v>200</v>
      </c>
      <c r="AU691" s="178" t="s">
        <v>89</v>
      </c>
      <c r="AV691" s="13" t="s">
        <v>89</v>
      </c>
      <c r="AW691" s="13" t="s">
        <v>31</v>
      </c>
      <c r="AX691" s="13" t="s">
        <v>76</v>
      </c>
      <c r="AY691" s="178" t="s">
        <v>187</v>
      </c>
    </row>
    <row r="692" spans="2:51" s="13" customFormat="1">
      <c r="B692" s="177"/>
      <c r="D692" s="171" t="s">
        <v>200</v>
      </c>
      <c r="E692" s="178" t="s">
        <v>1</v>
      </c>
      <c r="F692" s="179" t="s">
        <v>4430</v>
      </c>
      <c r="H692" s="180">
        <v>17.7</v>
      </c>
      <c r="I692" s="181"/>
      <c r="L692" s="177"/>
      <c r="M692" s="182"/>
      <c r="T692" s="183"/>
      <c r="AT692" s="178" t="s">
        <v>200</v>
      </c>
      <c r="AU692" s="178" t="s">
        <v>89</v>
      </c>
      <c r="AV692" s="13" t="s">
        <v>89</v>
      </c>
      <c r="AW692" s="13" t="s">
        <v>31</v>
      </c>
      <c r="AX692" s="13" t="s">
        <v>76</v>
      </c>
      <c r="AY692" s="178" t="s">
        <v>187</v>
      </c>
    </row>
    <row r="693" spans="2:51" s="13" customFormat="1">
      <c r="B693" s="177"/>
      <c r="D693" s="171" t="s">
        <v>200</v>
      </c>
      <c r="E693" s="178" t="s">
        <v>1</v>
      </c>
      <c r="F693" s="179" t="s">
        <v>4431</v>
      </c>
      <c r="H693" s="180">
        <v>17.7</v>
      </c>
      <c r="I693" s="181"/>
      <c r="L693" s="177"/>
      <c r="M693" s="182"/>
      <c r="T693" s="183"/>
      <c r="AT693" s="178" t="s">
        <v>200</v>
      </c>
      <c r="AU693" s="178" t="s">
        <v>89</v>
      </c>
      <c r="AV693" s="13" t="s">
        <v>89</v>
      </c>
      <c r="AW693" s="13" t="s">
        <v>31</v>
      </c>
      <c r="AX693" s="13" t="s">
        <v>76</v>
      </c>
      <c r="AY693" s="178" t="s">
        <v>187</v>
      </c>
    </row>
    <row r="694" spans="2:51" s="15" customFormat="1">
      <c r="B694" s="191"/>
      <c r="D694" s="171" t="s">
        <v>200</v>
      </c>
      <c r="E694" s="192" t="s">
        <v>4156</v>
      </c>
      <c r="F694" s="193" t="s">
        <v>4432</v>
      </c>
      <c r="H694" s="194">
        <v>121.791</v>
      </c>
      <c r="I694" s="195"/>
      <c r="L694" s="191"/>
      <c r="M694" s="196"/>
      <c r="T694" s="197"/>
      <c r="AT694" s="192" t="s">
        <v>200</v>
      </c>
      <c r="AU694" s="192" t="s">
        <v>89</v>
      </c>
      <c r="AV694" s="15" t="s">
        <v>207</v>
      </c>
      <c r="AW694" s="15" t="s">
        <v>31</v>
      </c>
      <c r="AX694" s="15" t="s">
        <v>76</v>
      </c>
      <c r="AY694" s="192" t="s">
        <v>187</v>
      </c>
    </row>
    <row r="695" spans="2:51" s="13" customFormat="1">
      <c r="B695" s="177"/>
      <c r="D695" s="171" t="s">
        <v>200</v>
      </c>
      <c r="E695" s="178" t="s">
        <v>1</v>
      </c>
      <c r="F695" s="179" t="s">
        <v>4433</v>
      </c>
      <c r="H695" s="180">
        <v>17.995000000000001</v>
      </c>
      <c r="I695" s="181"/>
      <c r="L695" s="177"/>
      <c r="M695" s="182"/>
      <c r="T695" s="183"/>
      <c r="AT695" s="178" t="s">
        <v>200</v>
      </c>
      <c r="AU695" s="178" t="s">
        <v>89</v>
      </c>
      <c r="AV695" s="13" t="s">
        <v>89</v>
      </c>
      <c r="AW695" s="13" t="s">
        <v>31</v>
      </c>
      <c r="AX695" s="13" t="s">
        <v>76</v>
      </c>
      <c r="AY695" s="178" t="s">
        <v>187</v>
      </c>
    </row>
    <row r="696" spans="2:51" s="13" customFormat="1">
      <c r="B696" s="177"/>
      <c r="D696" s="171" t="s">
        <v>200</v>
      </c>
      <c r="E696" s="178" t="s">
        <v>1</v>
      </c>
      <c r="F696" s="179" t="s">
        <v>4434</v>
      </c>
      <c r="H696" s="180">
        <v>-3.2</v>
      </c>
      <c r="I696" s="181"/>
      <c r="L696" s="177"/>
      <c r="M696" s="182"/>
      <c r="T696" s="183"/>
      <c r="AT696" s="178" t="s">
        <v>200</v>
      </c>
      <c r="AU696" s="178" t="s">
        <v>89</v>
      </c>
      <c r="AV696" s="13" t="s">
        <v>89</v>
      </c>
      <c r="AW696" s="13" t="s">
        <v>31</v>
      </c>
      <c r="AX696" s="13" t="s">
        <v>76</v>
      </c>
      <c r="AY696" s="178" t="s">
        <v>187</v>
      </c>
    </row>
    <row r="697" spans="2:51" s="13" customFormat="1">
      <c r="B697" s="177"/>
      <c r="D697" s="171" t="s">
        <v>200</v>
      </c>
      <c r="E697" s="178" t="s">
        <v>1</v>
      </c>
      <c r="F697" s="179" t="s">
        <v>2187</v>
      </c>
      <c r="H697" s="180">
        <v>-1.2</v>
      </c>
      <c r="I697" s="181"/>
      <c r="L697" s="177"/>
      <c r="M697" s="182"/>
      <c r="T697" s="183"/>
      <c r="AT697" s="178" t="s">
        <v>200</v>
      </c>
      <c r="AU697" s="178" t="s">
        <v>89</v>
      </c>
      <c r="AV697" s="13" t="s">
        <v>89</v>
      </c>
      <c r="AW697" s="13" t="s">
        <v>31</v>
      </c>
      <c r="AX697" s="13" t="s">
        <v>76</v>
      </c>
      <c r="AY697" s="178" t="s">
        <v>187</v>
      </c>
    </row>
    <row r="698" spans="2:51" s="13" customFormat="1">
      <c r="B698" s="177"/>
      <c r="D698" s="171" t="s">
        <v>200</v>
      </c>
      <c r="E698" s="178" t="s">
        <v>1</v>
      </c>
      <c r="F698" s="179" t="s">
        <v>4435</v>
      </c>
      <c r="H698" s="180">
        <v>24.853999999999999</v>
      </c>
      <c r="I698" s="181"/>
      <c r="L698" s="177"/>
      <c r="M698" s="182"/>
      <c r="T698" s="183"/>
      <c r="AT698" s="178" t="s">
        <v>200</v>
      </c>
      <c r="AU698" s="178" t="s">
        <v>89</v>
      </c>
      <c r="AV698" s="13" t="s">
        <v>89</v>
      </c>
      <c r="AW698" s="13" t="s">
        <v>31</v>
      </c>
      <c r="AX698" s="13" t="s">
        <v>76</v>
      </c>
      <c r="AY698" s="178" t="s">
        <v>187</v>
      </c>
    </row>
    <row r="699" spans="2:51" s="13" customFormat="1">
      <c r="B699" s="177"/>
      <c r="D699" s="171" t="s">
        <v>200</v>
      </c>
      <c r="E699" s="178" t="s">
        <v>1</v>
      </c>
      <c r="F699" s="179" t="s">
        <v>2177</v>
      </c>
      <c r="H699" s="180">
        <v>-1.6</v>
      </c>
      <c r="I699" s="181"/>
      <c r="L699" s="177"/>
      <c r="M699" s="182"/>
      <c r="T699" s="183"/>
      <c r="AT699" s="178" t="s">
        <v>200</v>
      </c>
      <c r="AU699" s="178" t="s">
        <v>89</v>
      </c>
      <c r="AV699" s="13" t="s">
        <v>89</v>
      </c>
      <c r="AW699" s="13" t="s">
        <v>31</v>
      </c>
      <c r="AX699" s="13" t="s">
        <v>76</v>
      </c>
      <c r="AY699" s="178" t="s">
        <v>187</v>
      </c>
    </row>
    <row r="700" spans="2:51" s="13" customFormat="1">
      <c r="B700" s="177"/>
      <c r="D700" s="171" t="s">
        <v>200</v>
      </c>
      <c r="E700" s="178" t="s">
        <v>1</v>
      </c>
      <c r="F700" s="179" t="s">
        <v>4436</v>
      </c>
      <c r="H700" s="180">
        <v>24.484999999999999</v>
      </c>
      <c r="I700" s="181"/>
      <c r="L700" s="177"/>
      <c r="M700" s="182"/>
      <c r="T700" s="183"/>
      <c r="AT700" s="178" t="s">
        <v>200</v>
      </c>
      <c r="AU700" s="178" t="s">
        <v>89</v>
      </c>
      <c r="AV700" s="13" t="s">
        <v>89</v>
      </c>
      <c r="AW700" s="13" t="s">
        <v>31</v>
      </c>
      <c r="AX700" s="13" t="s">
        <v>76</v>
      </c>
      <c r="AY700" s="178" t="s">
        <v>187</v>
      </c>
    </row>
    <row r="701" spans="2:51" s="13" customFormat="1">
      <c r="B701" s="177"/>
      <c r="D701" s="171" t="s">
        <v>200</v>
      </c>
      <c r="E701" s="178" t="s">
        <v>1</v>
      </c>
      <c r="F701" s="179" t="s">
        <v>2177</v>
      </c>
      <c r="H701" s="180">
        <v>-1.6</v>
      </c>
      <c r="I701" s="181"/>
      <c r="L701" s="177"/>
      <c r="M701" s="182"/>
      <c r="T701" s="183"/>
      <c r="AT701" s="178" t="s">
        <v>200</v>
      </c>
      <c r="AU701" s="178" t="s">
        <v>89</v>
      </c>
      <c r="AV701" s="13" t="s">
        <v>89</v>
      </c>
      <c r="AW701" s="13" t="s">
        <v>31</v>
      </c>
      <c r="AX701" s="13" t="s">
        <v>76</v>
      </c>
      <c r="AY701" s="178" t="s">
        <v>187</v>
      </c>
    </row>
    <row r="702" spans="2:51" s="13" customFormat="1">
      <c r="B702" s="177"/>
      <c r="D702" s="171" t="s">
        <v>200</v>
      </c>
      <c r="E702" s="178" t="s">
        <v>1</v>
      </c>
      <c r="F702" s="179" t="s">
        <v>4437</v>
      </c>
      <c r="H702" s="180">
        <v>18.733000000000001</v>
      </c>
      <c r="I702" s="181"/>
      <c r="L702" s="177"/>
      <c r="M702" s="182"/>
      <c r="T702" s="183"/>
      <c r="AT702" s="178" t="s">
        <v>200</v>
      </c>
      <c r="AU702" s="178" t="s">
        <v>89</v>
      </c>
      <c r="AV702" s="13" t="s">
        <v>89</v>
      </c>
      <c r="AW702" s="13" t="s">
        <v>31</v>
      </c>
      <c r="AX702" s="13" t="s">
        <v>76</v>
      </c>
      <c r="AY702" s="178" t="s">
        <v>187</v>
      </c>
    </row>
    <row r="703" spans="2:51" s="13" customFormat="1">
      <c r="B703" s="177"/>
      <c r="D703" s="171" t="s">
        <v>200</v>
      </c>
      <c r="E703" s="178" t="s">
        <v>1</v>
      </c>
      <c r="F703" s="179" t="s">
        <v>4434</v>
      </c>
      <c r="H703" s="180">
        <v>-3.2</v>
      </c>
      <c r="I703" s="181"/>
      <c r="L703" s="177"/>
      <c r="M703" s="182"/>
      <c r="T703" s="183"/>
      <c r="AT703" s="178" t="s">
        <v>200</v>
      </c>
      <c r="AU703" s="178" t="s">
        <v>89</v>
      </c>
      <c r="AV703" s="13" t="s">
        <v>89</v>
      </c>
      <c r="AW703" s="13" t="s">
        <v>31</v>
      </c>
      <c r="AX703" s="13" t="s">
        <v>76</v>
      </c>
      <c r="AY703" s="178" t="s">
        <v>187</v>
      </c>
    </row>
    <row r="704" spans="2:51" s="13" customFormat="1">
      <c r="B704" s="177"/>
      <c r="D704" s="171" t="s">
        <v>200</v>
      </c>
      <c r="E704" s="178" t="s">
        <v>1</v>
      </c>
      <c r="F704" s="179" t="s">
        <v>2187</v>
      </c>
      <c r="H704" s="180">
        <v>-1.2</v>
      </c>
      <c r="I704" s="181"/>
      <c r="L704" s="177"/>
      <c r="M704" s="182"/>
      <c r="T704" s="183"/>
      <c r="AT704" s="178" t="s">
        <v>200</v>
      </c>
      <c r="AU704" s="178" t="s">
        <v>89</v>
      </c>
      <c r="AV704" s="13" t="s">
        <v>89</v>
      </c>
      <c r="AW704" s="13" t="s">
        <v>31</v>
      </c>
      <c r="AX704" s="13" t="s">
        <v>76</v>
      </c>
      <c r="AY704" s="178" t="s">
        <v>187</v>
      </c>
    </row>
    <row r="705" spans="2:51" s="13" customFormat="1">
      <c r="B705" s="177"/>
      <c r="D705" s="171" t="s">
        <v>200</v>
      </c>
      <c r="E705" s="178" t="s">
        <v>1</v>
      </c>
      <c r="F705" s="179" t="s">
        <v>4438</v>
      </c>
      <c r="H705" s="180">
        <v>25.739000000000001</v>
      </c>
      <c r="I705" s="181"/>
      <c r="L705" s="177"/>
      <c r="M705" s="182"/>
      <c r="T705" s="183"/>
      <c r="AT705" s="178" t="s">
        <v>200</v>
      </c>
      <c r="AU705" s="178" t="s">
        <v>89</v>
      </c>
      <c r="AV705" s="13" t="s">
        <v>89</v>
      </c>
      <c r="AW705" s="13" t="s">
        <v>31</v>
      </c>
      <c r="AX705" s="13" t="s">
        <v>76</v>
      </c>
      <c r="AY705" s="178" t="s">
        <v>187</v>
      </c>
    </row>
    <row r="706" spans="2:51" s="13" customFormat="1">
      <c r="B706" s="177"/>
      <c r="D706" s="171" t="s">
        <v>200</v>
      </c>
      <c r="E706" s="178" t="s">
        <v>1</v>
      </c>
      <c r="F706" s="179" t="s">
        <v>2177</v>
      </c>
      <c r="H706" s="180">
        <v>-1.6</v>
      </c>
      <c r="I706" s="181"/>
      <c r="L706" s="177"/>
      <c r="M706" s="182"/>
      <c r="T706" s="183"/>
      <c r="AT706" s="178" t="s">
        <v>200</v>
      </c>
      <c r="AU706" s="178" t="s">
        <v>89</v>
      </c>
      <c r="AV706" s="13" t="s">
        <v>89</v>
      </c>
      <c r="AW706" s="13" t="s">
        <v>31</v>
      </c>
      <c r="AX706" s="13" t="s">
        <v>76</v>
      </c>
      <c r="AY706" s="178" t="s">
        <v>187</v>
      </c>
    </row>
    <row r="707" spans="2:51" s="13" customFormat="1">
      <c r="B707" s="177"/>
      <c r="D707" s="171" t="s">
        <v>200</v>
      </c>
      <c r="E707" s="178" t="s">
        <v>1</v>
      </c>
      <c r="F707" s="179" t="s">
        <v>4439</v>
      </c>
      <c r="H707" s="180">
        <v>25.518000000000001</v>
      </c>
      <c r="I707" s="181"/>
      <c r="L707" s="177"/>
      <c r="M707" s="182"/>
      <c r="T707" s="183"/>
      <c r="AT707" s="178" t="s">
        <v>200</v>
      </c>
      <c r="AU707" s="178" t="s">
        <v>89</v>
      </c>
      <c r="AV707" s="13" t="s">
        <v>89</v>
      </c>
      <c r="AW707" s="13" t="s">
        <v>31</v>
      </c>
      <c r="AX707" s="13" t="s">
        <v>76</v>
      </c>
      <c r="AY707" s="178" t="s">
        <v>187</v>
      </c>
    </row>
    <row r="708" spans="2:51" s="13" customFormat="1">
      <c r="B708" s="177"/>
      <c r="D708" s="171" t="s">
        <v>200</v>
      </c>
      <c r="E708" s="178" t="s">
        <v>1</v>
      </c>
      <c r="F708" s="179" t="s">
        <v>2177</v>
      </c>
      <c r="H708" s="180">
        <v>-1.6</v>
      </c>
      <c r="I708" s="181"/>
      <c r="L708" s="177"/>
      <c r="M708" s="182"/>
      <c r="T708" s="183"/>
      <c r="AT708" s="178" t="s">
        <v>200</v>
      </c>
      <c r="AU708" s="178" t="s">
        <v>89</v>
      </c>
      <c r="AV708" s="13" t="s">
        <v>89</v>
      </c>
      <c r="AW708" s="13" t="s">
        <v>31</v>
      </c>
      <c r="AX708" s="13" t="s">
        <v>76</v>
      </c>
      <c r="AY708" s="178" t="s">
        <v>187</v>
      </c>
    </row>
    <row r="709" spans="2:51" s="13" customFormat="1">
      <c r="B709" s="177"/>
      <c r="D709" s="171" t="s">
        <v>200</v>
      </c>
      <c r="E709" s="178" t="s">
        <v>1</v>
      </c>
      <c r="F709" s="179" t="s">
        <v>4440</v>
      </c>
      <c r="H709" s="180">
        <v>18.733000000000001</v>
      </c>
      <c r="I709" s="181"/>
      <c r="L709" s="177"/>
      <c r="M709" s="182"/>
      <c r="T709" s="183"/>
      <c r="AT709" s="178" t="s">
        <v>200</v>
      </c>
      <c r="AU709" s="178" t="s">
        <v>89</v>
      </c>
      <c r="AV709" s="13" t="s">
        <v>89</v>
      </c>
      <c r="AW709" s="13" t="s">
        <v>31</v>
      </c>
      <c r="AX709" s="13" t="s">
        <v>76</v>
      </c>
      <c r="AY709" s="178" t="s">
        <v>187</v>
      </c>
    </row>
    <row r="710" spans="2:51" s="13" customFormat="1">
      <c r="B710" s="177"/>
      <c r="D710" s="171" t="s">
        <v>200</v>
      </c>
      <c r="E710" s="178" t="s">
        <v>1</v>
      </c>
      <c r="F710" s="179" t="s">
        <v>4434</v>
      </c>
      <c r="H710" s="180">
        <v>-3.2</v>
      </c>
      <c r="I710" s="181"/>
      <c r="L710" s="177"/>
      <c r="M710" s="182"/>
      <c r="T710" s="183"/>
      <c r="AT710" s="178" t="s">
        <v>200</v>
      </c>
      <c r="AU710" s="178" t="s">
        <v>89</v>
      </c>
      <c r="AV710" s="13" t="s">
        <v>89</v>
      </c>
      <c r="AW710" s="13" t="s">
        <v>31</v>
      </c>
      <c r="AX710" s="13" t="s">
        <v>76</v>
      </c>
      <c r="AY710" s="178" t="s">
        <v>187</v>
      </c>
    </row>
    <row r="711" spans="2:51" s="13" customFormat="1">
      <c r="B711" s="177"/>
      <c r="D711" s="171" t="s">
        <v>200</v>
      </c>
      <c r="E711" s="178" t="s">
        <v>1</v>
      </c>
      <c r="F711" s="179" t="s">
        <v>2187</v>
      </c>
      <c r="H711" s="180">
        <v>-1.2</v>
      </c>
      <c r="I711" s="181"/>
      <c r="L711" s="177"/>
      <c r="M711" s="182"/>
      <c r="T711" s="183"/>
      <c r="AT711" s="178" t="s">
        <v>200</v>
      </c>
      <c r="AU711" s="178" t="s">
        <v>89</v>
      </c>
      <c r="AV711" s="13" t="s">
        <v>89</v>
      </c>
      <c r="AW711" s="13" t="s">
        <v>31</v>
      </c>
      <c r="AX711" s="13" t="s">
        <v>76</v>
      </c>
      <c r="AY711" s="178" t="s">
        <v>187</v>
      </c>
    </row>
    <row r="712" spans="2:51" s="13" customFormat="1">
      <c r="B712" s="177"/>
      <c r="D712" s="171" t="s">
        <v>200</v>
      </c>
      <c r="E712" s="178" t="s">
        <v>1</v>
      </c>
      <c r="F712" s="179" t="s">
        <v>4285</v>
      </c>
      <c r="H712" s="180">
        <v>24.966000000000001</v>
      </c>
      <c r="I712" s="181"/>
      <c r="L712" s="177"/>
      <c r="M712" s="182"/>
      <c r="T712" s="183"/>
      <c r="AT712" s="178" t="s">
        <v>200</v>
      </c>
      <c r="AU712" s="178" t="s">
        <v>89</v>
      </c>
      <c r="AV712" s="13" t="s">
        <v>89</v>
      </c>
      <c r="AW712" s="13" t="s">
        <v>31</v>
      </c>
      <c r="AX712" s="13" t="s">
        <v>76</v>
      </c>
      <c r="AY712" s="178" t="s">
        <v>187</v>
      </c>
    </row>
    <row r="713" spans="2:51" s="13" customFormat="1">
      <c r="B713" s="177"/>
      <c r="D713" s="171" t="s">
        <v>200</v>
      </c>
      <c r="E713" s="178" t="s">
        <v>1</v>
      </c>
      <c r="F713" s="179" t="s">
        <v>2177</v>
      </c>
      <c r="H713" s="180">
        <v>-1.6</v>
      </c>
      <c r="I713" s="181"/>
      <c r="L713" s="177"/>
      <c r="M713" s="182"/>
      <c r="T713" s="183"/>
      <c r="AT713" s="178" t="s">
        <v>200</v>
      </c>
      <c r="AU713" s="178" t="s">
        <v>89</v>
      </c>
      <c r="AV713" s="13" t="s">
        <v>89</v>
      </c>
      <c r="AW713" s="13" t="s">
        <v>31</v>
      </c>
      <c r="AX713" s="13" t="s">
        <v>76</v>
      </c>
      <c r="AY713" s="178" t="s">
        <v>187</v>
      </c>
    </row>
    <row r="714" spans="2:51" s="13" customFormat="1">
      <c r="B714" s="177"/>
      <c r="D714" s="171" t="s">
        <v>200</v>
      </c>
      <c r="E714" s="178" t="s">
        <v>1</v>
      </c>
      <c r="F714" s="179" t="s">
        <v>4441</v>
      </c>
      <c r="H714" s="180">
        <v>24.966000000000001</v>
      </c>
      <c r="I714" s="181"/>
      <c r="L714" s="177"/>
      <c r="M714" s="182"/>
      <c r="T714" s="183"/>
      <c r="AT714" s="178" t="s">
        <v>200</v>
      </c>
      <c r="AU714" s="178" t="s">
        <v>89</v>
      </c>
      <c r="AV714" s="13" t="s">
        <v>89</v>
      </c>
      <c r="AW714" s="13" t="s">
        <v>31</v>
      </c>
      <c r="AX714" s="13" t="s">
        <v>76</v>
      </c>
      <c r="AY714" s="178" t="s">
        <v>187</v>
      </c>
    </row>
    <row r="715" spans="2:51" s="13" customFormat="1">
      <c r="B715" s="177"/>
      <c r="D715" s="171" t="s">
        <v>200</v>
      </c>
      <c r="E715" s="178" t="s">
        <v>1</v>
      </c>
      <c r="F715" s="179" t="s">
        <v>2177</v>
      </c>
      <c r="H715" s="180">
        <v>-1.6</v>
      </c>
      <c r="I715" s="181"/>
      <c r="L715" s="177"/>
      <c r="M715" s="182"/>
      <c r="T715" s="183"/>
      <c r="AT715" s="178" t="s">
        <v>200</v>
      </c>
      <c r="AU715" s="178" t="s">
        <v>89</v>
      </c>
      <c r="AV715" s="13" t="s">
        <v>89</v>
      </c>
      <c r="AW715" s="13" t="s">
        <v>31</v>
      </c>
      <c r="AX715" s="13" t="s">
        <v>76</v>
      </c>
      <c r="AY715" s="178" t="s">
        <v>187</v>
      </c>
    </row>
    <row r="716" spans="2:51" s="13" customFormat="1">
      <c r="B716" s="177"/>
      <c r="D716" s="171" t="s">
        <v>200</v>
      </c>
      <c r="E716" s="178" t="s">
        <v>1</v>
      </c>
      <c r="F716" s="179" t="s">
        <v>4442</v>
      </c>
      <c r="H716" s="180">
        <v>17.553000000000001</v>
      </c>
      <c r="I716" s="181"/>
      <c r="L716" s="177"/>
      <c r="M716" s="182"/>
      <c r="T716" s="183"/>
      <c r="AT716" s="178" t="s">
        <v>200</v>
      </c>
      <c r="AU716" s="178" t="s">
        <v>89</v>
      </c>
      <c r="AV716" s="13" t="s">
        <v>89</v>
      </c>
      <c r="AW716" s="13" t="s">
        <v>31</v>
      </c>
      <c r="AX716" s="13" t="s">
        <v>76</v>
      </c>
      <c r="AY716" s="178" t="s">
        <v>187</v>
      </c>
    </row>
    <row r="717" spans="2:51" s="13" customFormat="1">
      <c r="B717" s="177"/>
      <c r="D717" s="171" t="s">
        <v>200</v>
      </c>
      <c r="E717" s="178" t="s">
        <v>1</v>
      </c>
      <c r="F717" s="179" t="s">
        <v>4434</v>
      </c>
      <c r="H717" s="180">
        <v>-3.2</v>
      </c>
      <c r="I717" s="181"/>
      <c r="L717" s="177"/>
      <c r="M717" s="182"/>
      <c r="T717" s="183"/>
      <c r="AT717" s="178" t="s">
        <v>200</v>
      </c>
      <c r="AU717" s="178" t="s">
        <v>89</v>
      </c>
      <c r="AV717" s="13" t="s">
        <v>89</v>
      </c>
      <c r="AW717" s="13" t="s">
        <v>31</v>
      </c>
      <c r="AX717" s="13" t="s">
        <v>76</v>
      </c>
      <c r="AY717" s="178" t="s">
        <v>187</v>
      </c>
    </row>
    <row r="718" spans="2:51" s="13" customFormat="1">
      <c r="B718" s="177"/>
      <c r="D718" s="171" t="s">
        <v>200</v>
      </c>
      <c r="E718" s="178" t="s">
        <v>1</v>
      </c>
      <c r="F718" s="179" t="s">
        <v>2187</v>
      </c>
      <c r="H718" s="180">
        <v>-1.2</v>
      </c>
      <c r="I718" s="181"/>
      <c r="L718" s="177"/>
      <c r="M718" s="182"/>
      <c r="T718" s="183"/>
      <c r="AT718" s="178" t="s">
        <v>200</v>
      </c>
      <c r="AU718" s="178" t="s">
        <v>89</v>
      </c>
      <c r="AV718" s="13" t="s">
        <v>89</v>
      </c>
      <c r="AW718" s="13" t="s">
        <v>31</v>
      </c>
      <c r="AX718" s="13" t="s">
        <v>76</v>
      </c>
      <c r="AY718" s="178" t="s">
        <v>187</v>
      </c>
    </row>
    <row r="719" spans="2:51" s="13" customFormat="1">
      <c r="B719" s="177"/>
      <c r="D719" s="171" t="s">
        <v>200</v>
      </c>
      <c r="E719" s="178" t="s">
        <v>1</v>
      </c>
      <c r="F719" s="179" t="s">
        <v>4443</v>
      </c>
      <c r="H719" s="180">
        <v>24.853999999999999</v>
      </c>
      <c r="I719" s="181"/>
      <c r="L719" s="177"/>
      <c r="M719" s="182"/>
      <c r="T719" s="183"/>
      <c r="AT719" s="178" t="s">
        <v>200</v>
      </c>
      <c r="AU719" s="178" t="s">
        <v>89</v>
      </c>
      <c r="AV719" s="13" t="s">
        <v>89</v>
      </c>
      <c r="AW719" s="13" t="s">
        <v>31</v>
      </c>
      <c r="AX719" s="13" t="s">
        <v>76</v>
      </c>
      <c r="AY719" s="178" t="s">
        <v>187</v>
      </c>
    </row>
    <row r="720" spans="2:51" s="13" customFormat="1">
      <c r="B720" s="177"/>
      <c r="D720" s="171" t="s">
        <v>200</v>
      </c>
      <c r="E720" s="178" t="s">
        <v>1</v>
      </c>
      <c r="F720" s="179" t="s">
        <v>2177</v>
      </c>
      <c r="H720" s="180">
        <v>-1.6</v>
      </c>
      <c r="I720" s="181"/>
      <c r="L720" s="177"/>
      <c r="M720" s="182"/>
      <c r="T720" s="183"/>
      <c r="AT720" s="178" t="s">
        <v>200</v>
      </c>
      <c r="AU720" s="178" t="s">
        <v>89</v>
      </c>
      <c r="AV720" s="13" t="s">
        <v>89</v>
      </c>
      <c r="AW720" s="13" t="s">
        <v>31</v>
      </c>
      <c r="AX720" s="13" t="s">
        <v>76</v>
      </c>
      <c r="AY720" s="178" t="s">
        <v>187</v>
      </c>
    </row>
    <row r="721" spans="2:51" s="13" customFormat="1">
      <c r="B721" s="177"/>
      <c r="D721" s="171" t="s">
        <v>200</v>
      </c>
      <c r="E721" s="178" t="s">
        <v>1</v>
      </c>
      <c r="F721" s="179" t="s">
        <v>4444</v>
      </c>
      <c r="H721" s="180">
        <v>24.928000000000001</v>
      </c>
      <c r="I721" s="181"/>
      <c r="L721" s="177"/>
      <c r="M721" s="182"/>
      <c r="T721" s="183"/>
      <c r="AT721" s="178" t="s">
        <v>200</v>
      </c>
      <c r="AU721" s="178" t="s">
        <v>89</v>
      </c>
      <c r="AV721" s="13" t="s">
        <v>89</v>
      </c>
      <c r="AW721" s="13" t="s">
        <v>31</v>
      </c>
      <c r="AX721" s="13" t="s">
        <v>76</v>
      </c>
      <c r="AY721" s="178" t="s">
        <v>187</v>
      </c>
    </row>
    <row r="722" spans="2:51" s="13" customFormat="1">
      <c r="B722" s="177"/>
      <c r="D722" s="171" t="s">
        <v>200</v>
      </c>
      <c r="E722" s="178" t="s">
        <v>1</v>
      </c>
      <c r="F722" s="179" t="s">
        <v>2177</v>
      </c>
      <c r="H722" s="180">
        <v>-1.6</v>
      </c>
      <c r="I722" s="181"/>
      <c r="L722" s="177"/>
      <c r="M722" s="182"/>
      <c r="T722" s="183"/>
      <c r="AT722" s="178" t="s">
        <v>200</v>
      </c>
      <c r="AU722" s="178" t="s">
        <v>89</v>
      </c>
      <c r="AV722" s="13" t="s">
        <v>89</v>
      </c>
      <c r="AW722" s="13" t="s">
        <v>31</v>
      </c>
      <c r="AX722" s="13" t="s">
        <v>76</v>
      </c>
      <c r="AY722" s="178" t="s">
        <v>187</v>
      </c>
    </row>
    <row r="723" spans="2:51" s="13" customFormat="1">
      <c r="B723" s="177"/>
      <c r="D723" s="171" t="s">
        <v>200</v>
      </c>
      <c r="E723" s="178" t="s">
        <v>1</v>
      </c>
      <c r="F723" s="179" t="s">
        <v>4445</v>
      </c>
      <c r="H723" s="180">
        <v>16.52</v>
      </c>
      <c r="I723" s="181"/>
      <c r="L723" s="177"/>
      <c r="M723" s="182"/>
      <c r="T723" s="183"/>
      <c r="AT723" s="178" t="s">
        <v>200</v>
      </c>
      <c r="AU723" s="178" t="s">
        <v>89</v>
      </c>
      <c r="AV723" s="13" t="s">
        <v>89</v>
      </c>
      <c r="AW723" s="13" t="s">
        <v>31</v>
      </c>
      <c r="AX723" s="13" t="s">
        <v>76</v>
      </c>
      <c r="AY723" s="178" t="s">
        <v>187</v>
      </c>
    </row>
    <row r="724" spans="2:51" s="13" customFormat="1">
      <c r="B724" s="177"/>
      <c r="D724" s="171" t="s">
        <v>200</v>
      </c>
      <c r="E724" s="178" t="s">
        <v>1</v>
      </c>
      <c r="F724" s="179" t="s">
        <v>4434</v>
      </c>
      <c r="H724" s="180">
        <v>-3.2</v>
      </c>
      <c r="I724" s="181"/>
      <c r="L724" s="177"/>
      <c r="M724" s="182"/>
      <c r="T724" s="183"/>
      <c r="AT724" s="178" t="s">
        <v>200</v>
      </c>
      <c r="AU724" s="178" t="s">
        <v>89</v>
      </c>
      <c r="AV724" s="13" t="s">
        <v>89</v>
      </c>
      <c r="AW724" s="13" t="s">
        <v>31</v>
      </c>
      <c r="AX724" s="13" t="s">
        <v>76</v>
      </c>
      <c r="AY724" s="178" t="s">
        <v>187</v>
      </c>
    </row>
    <row r="725" spans="2:51" s="13" customFormat="1">
      <c r="B725" s="177"/>
      <c r="D725" s="171" t="s">
        <v>200</v>
      </c>
      <c r="E725" s="178" t="s">
        <v>1</v>
      </c>
      <c r="F725" s="179" t="s">
        <v>2187</v>
      </c>
      <c r="H725" s="180">
        <v>-1.2</v>
      </c>
      <c r="I725" s="181"/>
      <c r="L725" s="177"/>
      <c r="M725" s="182"/>
      <c r="T725" s="183"/>
      <c r="AT725" s="178" t="s">
        <v>200</v>
      </c>
      <c r="AU725" s="178" t="s">
        <v>89</v>
      </c>
      <c r="AV725" s="13" t="s">
        <v>89</v>
      </c>
      <c r="AW725" s="13" t="s">
        <v>31</v>
      </c>
      <c r="AX725" s="13" t="s">
        <v>76</v>
      </c>
      <c r="AY725" s="178" t="s">
        <v>187</v>
      </c>
    </row>
    <row r="726" spans="2:51" s="13" customFormat="1">
      <c r="B726" s="177"/>
      <c r="D726" s="171" t="s">
        <v>200</v>
      </c>
      <c r="E726" s="178" t="s">
        <v>1</v>
      </c>
      <c r="F726" s="179" t="s">
        <v>4446</v>
      </c>
      <c r="H726" s="180">
        <v>24.338000000000001</v>
      </c>
      <c r="I726" s="181"/>
      <c r="L726" s="177"/>
      <c r="M726" s="182"/>
      <c r="T726" s="183"/>
      <c r="AT726" s="178" t="s">
        <v>200</v>
      </c>
      <c r="AU726" s="178" t="s">
        <v>89</v>
      </c>
      <c r="AV726" s="13" t="s">
        <v>89</v>
      </c>
      <c r="AW726" s="13" t="s">
        <v>31</v>
      </c>
      <c r="AX726" s="13" t="s">
        <v>76</v>
      </c>
      <c r="AY726" s="178" t="s">
        <v>187</v>
      </c>
    </row>
    <row r="727" spans="2:51" s="13" customFormat="1">
      <c r="B727" s="177"/>
      <c r="D727" s="171" t="s">
        <v>200</v>
      </c>
      <c r="E727" s="178" t="s">
        <v>1</v>
      </c>
      <c r="F727" s="179" t="s">
        <v>2177</v>
      </c>
      <c r="H727" s="180">
        <v>-1.6</v>
      </c>
      <c r="I727" s="181"/>
      <c r="L727" s="177"/>
      <c r="M727" s="182"/>
      <c r="T727" s="183"/>
      <c r="AT727" s="178" t="s">
        <v>200</v>
      </c>
      <c r="AU727" s="178" t="s">
        <v>89</v>
      </c>
      <c r="AV727" s="13" t="s">
        <v>89</v>
      </c>
      <c r="AW727" s="13" t="s">
        <v>31</v>
      </c>
      <c r="AX727" s="13" t="s">
        <v>76</v>
      </c>
      <c r="AY727" s="178" t="s">
        <v>187</v>
      </c>
    </row>
    <row r="728" spans="2:51" s="13" customFormat="1">
      <c r="B728" s="177"/>
      <c r="D728" s="171" t="s">
        <v>200</v>
      </c>
      <c r="E728" s="178" t="s">
        <v>1</v>
      </c>
      <c r="F728" s="179" t="s">
        <v>4447</v>
      </c>
      <c r="H728" s="180">
        <v>24.116</v>
      </c>
      <c r="I728" s="181"/>
      <c r="L728" s="177"/>
      <c r="M728" s="182"/>
      <c r="T728" s="183"/>
      <c r="AT728" s="178" t="s">
        <v>200</v>
      </c>
      <c r="AU728" s="178" t="s">
        <v>89</v>
      </c>
      <c r="AV728" s="13" t="s">
        <v>89</v>
      </c>
      <c r="AW728" s="13" t="s">
        <v>31</v>
      </c>
      <c r="AX728" s="13" t="s">
        <v>76</v>
      </c>
      <c r="AY728" s="178" t="s">
        <v>187</v>
      </c>
    </row>
    <row r="729" spans="2:51" s="13" customFormat="1">
      <c r="B729" s="177"/>
      <c r="D729" s="171" t="s">
        <v>200</v>
      </c>
      <c r="E729" s="178" t="s">
        <v>1</v>
      </c>
      <c r="F729" s="179" t="s">
        <v>2177</v>
      </c>
      <c r="H729" s="180">
        <v>-1.6</v>
      </c>
      <c r="I729" s="181"/>
      <c r="L729" s="177"/>
      <c r="M729" s="182"/>
      <c r="T729" s="183"/>
      <c r="AT729" s="178" t="s">
        <v>200</v>
      </c>
      <c r="AU729" s="178" t="s">
        <v>89</v>
      </c>
      <c r="AV729" s="13" t="s">
        <v>89</v>
      </c>
      <c r="AW729" s="13" t="s">
        <v>31</v>
      </c>
      <c r="AX729" s="13" t="s">
        <v>76</v>
      </c>
      <c r="AY729" s="178" t="s">
        <v>187</v>
      </c>
    </row>
    <row r="730" spans="2:51" s="12" customFormat="1">
      <c r="B730" s="170"/>
      <c r="D730" s="171" t="s">
        <v>200</v>
      </c>
      <c r="E730" s="172" t="s">
        <v>1</v>
      </c>
      <c r="F730" s="173" t="s">
        <v>4448</v>
      </c>
      <c r="H730" s="172" t="s">
        <v>1</v>
      </c>
      <c r="I730" s="174"/>
      <c r="L730" s="170"/>
      <c r="M730" s="175"/>
      <c r="T730" s="176"/>
      <c r="AT730" s="172" t="s">
        <v>200</v>
      </c>
      <c r="AU730" s="172" t="s">
        <v>89</v>
      </c>
      <c r="AV730" s="12" t="s">
        <v>83</v>
      </c>
      <c r="AW730" s="12" t="s">
        <v>31</v>
      </c>
      <c r="AX730" s="12" t="s">
        <v>76</v>
      </c>
      <c r="AY730" s="172" t="s">
        <v>187</v>
      </c>
    </row>
    <row r="731" spans="2:51" s="13" customFormat="1">
      <c r="B731" s="177"/>
      <c r="D731" s="171" t="s">
        <v>200</v>
      </c>
      <c r="E731" s="178" t="s">
        <v>1</v>
      </c>
      <c r="F731" s="179" t="s">
        <v>4449</v>
      </c>
      <c r="H731" s="180">
        <v>10.808</v>
      </c>
      <c r="I731" s="181"/>
      <c r="L731" s="177"/>
      <c r="M731" s="182"/>
      <c r="T731" s="183"/>
      <c r="AT731" s="178" t="s">
        <v>200</v>
      </c>
      <c r="AU731" s="178" t="s">
        <v>89</v>
      </c>
      <c r="AV731" s="13" t="s">
        <v>89</v>
      </c>
      <c r="AW731" s="13" t="s">
        <v>31</v>
      </c>
      <c r="AX731" s="13" t="s">
        <v>76</v>
      </c>
      <c r="AY731" s="178" t="s">
        <v>187</v>
      </c>
    </row>
    <row r="732" spans="2:51" s="13" customFormat="1">
      <c r="B732" s="177"/>
      <c r="D732" s="171" t="s">
        <v>200</v>
      </c>
      <c r="E732" s="178" t="s">
        <v>1</v>
      </c>
      <c r="F732" s="179" t="s">
        <v>4450</v>
      </c>
      <c r="H732" s="180">
        <v>7.8929999999999998</v>
      </c>
      <c r="I732" s="181"/>
      <c r="L732" s="177"/>
      <c r="M732" s="182"/>
      <c r="T732" s="183"/>
      <c r="AT732" s="178" t="s">
        <v>200</v>
      </c>
      <c r="AU732" s="178" t="s">
        <v>89</v>
      </c>
      <c r="AV732" s="13" t="s">
        <v>89</v>
      </c>
      <c r="AW732" s="13" t="s">
        <v>31</v>
      </c>
      <c r="AX732" s="13" t="s">
        <v>76</v>
      </c>
      <c r="AY732" s="178" t="s">
        <v>187</v>
      </c>
    </row>
    <row r="733" spans="2:51" s="13" customFormat="1">
      <c r="B733" s="177"/>
      <c r="D733" s="171" t="s">
        <v>200</v>
      </c>
      <c r="E733" s="178" t="s">
        <v>1</v>
      </c>
      <c r="F733" s="179" t="s">
        <v>4451</v>
      </c>
      <c r="H733" s="180">
        <v>9.7349999999999994</v>
      </c>
      <c r="I733" s="181"/>
      <c r="L733" s="177"/>
      <c r="M733" s="182"/>
      <c r="T733" s="183"/>
      <c r="AT733" s="178" t="s">
        <v>200</v>
      </c>
      <c r="AU733" s="178" t="s">
        <v>89</v>
      </c>
      <c r="AV733" s="13" t="s">
        <v>89</v>
      </c>
      <c r="AW733" s="13" t="s">
        <v>31</v>
      </c>
      <c r="AX733" s="13" t="s">
        <v>76</v>
      </c>
      <c r="AY733" s="178" t="s">
        <v>187</v>
      </c>
    </row>
    <row r="734" spans="2:51" s="13" customFormat="1">
      <c r="B734" s="177"/>
      <c r="D734" s="171" t="s">
        <v>200</v>
      </c>
      <c r="E734" s="178" t="s">
        <v>1</v>
      </c>
      <c r="F734" s="179" t="s">
        <v>4452</v>
      </c>
      <c r="H734" s="180">
        <v>20.625</v>
      </c>
      <c r="I734" s="181"/>
      <c r="L734" s="177"/>
      <c r="M734" s="182"/>
      <c r="T734" s="183"/>
      <c r="AT734" s="178" t="s">
        <v>200</v>
      </c>
      <c r="AU734" s="178" t="s">
        <v>89</v>
      </c>
      <c r="AV734" s="13" t="s">
        <v>89</v>
      </c>
      <c r="AW734" s="13" t="s">
        <v>31</v>
      </c>
      <c r="AX734" s="13" t="s">
        <v>76</v>
      </c>
      <c r="AY734" s="178" t="s">
        <v>187</v>
      </c>
    </row>
    <row r="735" spans="2:51" s="13" customFormat="1">
      <c r="B735" s="177"/>
      <c r="D735" s="171" t="s">
        <v>200</v>
      </c>
      <c r="E735" s="178" t="s">
        <v>1</v>
      </c>
      <c r="F735" s="179" t="s">
        <v>4453</v>
      </c>
      <c r="H735" s="180">
        <v>21.835000000000001</v>
      </c>
      <c r="I735" s="181"/>
      <c r="L735" s="177"/>
      <c r="M735" s="182"/>
      <c r="T735" s="183"/>
      <c r="AT735" s="178" t="s">
        <v>200</v>
      </c>
      <c r="AU735" s="178" t="s">
        <v>89</v>
      </c>
      <c r="AV735" s="13" t="s">
        <v>89</v>
      </c>
      <c r="AW735" s="13" t="s">
        <v>31</v>
      </c>
      <c r="AX735" s="13" t="s">
        <v>76</v>
      </c>
      <c r="AY735" s="178" t="s">
        <v>187</v>
      </c>
    </row>
    <row r="736" spans="2:51" s="13" customFormat="1">
      <c r="B736" s="177"/>
      <c r="D736" s="171" t="s">
        <v>200</v>
      </c>
      <c r="E736" s="178" t="s">
        <v>1</v>
      </c>
      <c r="F736" s="179" t="s">
        <v>4454</v>
      </c>
      <c r="H736" s="180">
        <v>11.385</v>
      </c>
      <c r="I736" s="181"/>
      <c r="L736" s="177"/>
      <c r="M736" s="182"/>
      <c r="T736" s="183"/>
      <c r="AT736" s="178" t="s">
        <v>200</v>
      </c>
      <c r="AU736" s="178" t="s">
        <v>89</v>
      </c>
      <c r="AV736" s="13" t="s">
        <v>89</v>
      </c>
      <c r="AW736" s="13" t="s">
        <v>31</v>
      </c>
      <c r="AX736" s="13" t="s">
        <v>76</v>
      </c>
      <c r="AY736" s="178" t="s">
        <v>187</v>
      </c>
    </row>
    <row r="737" spans="2:51" s="13" customFormat="1">
      <c r="B737" s="177"/>
      <c r="D737" s="171" t="s">
        <v>200</v>
      </c>
      <c r="E737" s="178" t="s">
        <v>1</v>
      </c>
      <c r="F737" s="179" t="s">
        <v>2187</v>
      </c>
      <c r="H737" s="180">
        <v>-1.2</v>
      </c>
      <c r="I737" s="181"/>
      <c r="L737" s="177"/>
      <c r="M737" s="182"/>
      <c r="T737" s="183"/>
      <c r="AT737" s="178" t="s">
        <v>200</v>
      </c>
      <c r="AU737" s="178" t="s">
        <v>89</v>
      </c>
      <c r="AV737" s="13" t="s">
        <v>89</v>
      </c>
      <c r="AW737" s="13" t="s">
        <v>31</v>
      </c>
      <c r="AX737" s="13" t="s">
        <v>76</v>
      </c>
      <c r="AY737" s="178" t="s">
        <v>187</v>
      </c>
    </row>
    <row r="738" spans="2:51" s="13" customFormat="1">
      <c r="B738" s="177"/>
      <c r="D738" s="171" t="s">
        <v>200</v>
      </c>
      <c r="E738" s="178" t="s">
        <v>1</v>
      </c>
      <c r="F738" s="179" t="s">
        <v>4455</v>
      </c>
      <c r="H738" s="180">
        <v>17.463000000000001</v>
      </c>
      <c r="I738" s="181"/>
      <c r="L738" s="177"/>
      <c r="M738" s="182"/>
      <c r="T738" s="183"/>
      <c r="AT738" s="178" t="s">
        <v>200</v>
      </c>
      <c r="AU738" s="178" t="s">
        <v>89</v>
      </c>
      <c r="AV738" s="13" t="s">
        <v>89</v>
      </c>
      <c r="AW738" s="13" t="s">
        <v>31</v>
      </c>
      <c r="AX738" s="13" t="s">
        <v>76</v>
      </c>
      <c r="AY738" s="178" t="s">
        <v>187</v>
      </c>
    </row>
    <row r="739" spans="2:51" s="13" customFormat="1">
      <c r="B739" s="177"/>
      <c r="D739" s="171" t="s">
        <v>200</v>
      </c>
      <c r="E739" s="178" t="s">
        <v>1</v>
      </c>
      <c r="F739" s="179" t="s">
        <v>2177</v>
      </c>
      <c r="H739" s="180">
        <v>-1.6</v>
      </c>
      <c r="I739" s="181"/>
      <c r="L739" s="177"/>
      <c r="M739" s="182"/>
      <c r="T739" s="183"/>
      <c r="AT739" s="178" t="s">
        <v>200</v>
      </c>
      <c r="AU739" s="178" t="s">
        <v>89</v>
      </c>
      <c r="AV739" s="13" t="s">
        <v>89</v>
      </c>
      <c r="AW739" s="13" t="s">
        <v>31</v>
      </c>
      <c r="AX739" s="13" t="s">
        <v>76</v>
      </c>
      <c r="AY739" s="178" t="s">
        <v>187</v>
      </c>
    </row>
    <row r="740" spans="2:51" s="13" customFormat="1">
      <c r="B740" s="177"/>
      <c r="D740" s="171" t="s">
        <v>200</v>
      </c>
      <c r="E740" s="178" t="s">
        <v>1</v>
      </c>
      <c r="F740" s="179" t="s">
        <v>4456</v>
      </c>
      <c r="H740" s="180">
        <v>15.4</v>
      </c>
      <c r="I740" s="181"/>
      <c r="L740" s="177"/>
      <c r="M740" s="182"/>
      <c r="T740" s="183"/>
      <c r="AT740" s="178" t="s">
        <v>200</v>
      </c>
      <c r="AU740" s="178" t="s">
        <v>89</v>
      </c>
      <c r="AV740" s="13" t="s">
        <v>89</v>
      </c>
      <c r="AW740" s="13" t="s">
        <v>31</v>
      </c>
      <c r="AX740" s="13" t="s">
        <v>76</v>
      </c>
      <c r="AY740" s="178" t="s">
        <v>187</v>
      </c>
    </row>
    <row r="741" spans="2:51" s="13" customFormat="1">
      <c r="B741" s="177"/>
      <c r="D741" s="171" t="s">
        <v>200</v>
      </c>
      <c r="E741" s="178" t="s">
        <v>1</v>
      </c>
      <c r="F741" s="179" t="s">
        <v>4434</v>
      </c>
      <c r="H741" s="180">
        <v>-3.2</v>
      </c>
      <c r="I741" s="181"/>
      <c r="L741" s="177"/>
      <c r="M741" s="182"/>
      <c r="T741" s="183"/>
      <c r="AT741" s="178" t="s">
        <v>200</v>
      </c>
      <c r="AU741" s="178" t="s">
        <v>89</v>
      </c>
      <c r="AV741" s="13" t="s">
        <v>89</v>
      </c>
      <c r="AW741" s="13" t="s">
        <v>31</v>
      </c>
      <c r="AX741" s="13" t="s">
        <v>76</v>
      </c>
      <c r="AY741" s="178" t="s">
        <v>187</v>
      </c>
    </row>
    <row r="742" spans="2:51" s="13" customFormat="1">
      <c r="B742" s="177"/>
      <c r="D742" s="171" t="s">
        <v>200</v>
      </c>
      <c r="E742" s="178" t="s">
        <v>1</v>
      </c>
      <c r="F742" s="179" t="s">
        <v>2187</v>
      </c>
      <c r="H742" s="180">
        <v>-1.2</v>
      </c>
      <c r="I742" s="181"/>
      <c r="L742" s="177"/>
      <c r="M742" s="182"/>
      <c r="T742" s="183"/>
      <c r="AT742" s="178" t="s">
        <v>200</v>
      </c>
      <c r="AU742" s="178" t="s">
        <v>89</v>
      </c>
      <c r="AV742" s="13" t="s">
        <v>89</v>
      </c>
      <c r="AW742" s="13" t="s">
        <v>31</v>
      </c>
      <c r="AX742" s="13" t="s">
        <v>76</v>
      </c>
      <c r="AY742" s="178" t="s">
        <v>187</v>
      </c>
    </row>
    <row r="743" spans="2:51" s="13" customFormat="1">
      <c r="B743" s="177"/>
      <c r="D743" s="171" t="s">
        <v>200</v>
      </c>
      <c r="E743" s="178" t="s">
        <v>1</v>
      </c>
      <c r="F743" s="179" t="s">
        <v>4457</v>
      </c>
      <c r="H743" s="180">
        <v>24.263999999999999</v>
      </c>
      <c r="I743" s="181"/>
      <c r="L743" s="177"/>
      <c r="M743" s="182"/>
      <c r="T743" s="183"/>
      <c r="AT743" s="178" t="s">
        <v>200</v>
      </c>
      <c r="AU743" s="178" t="s">
        <v>89</v>
      </c>
      <c r="AV743" s="13" t="s">
        <v>89</v>
      </c>
      <c r="AW743" s="13" t="s">
        <v>31</v>
      </c>
      <c r="AX743" s="13" t="s">
        <v>76</v>
      </c>
      <c r="AY743" s="178" t="s">
        <v>187</v>
      </c>
    </row>
    <row r="744" spans="2:51" s="13" customFormat="1">
      <c r="B744" s="177"/>
      <c r="D744" s="171" t="s">
        <v>200</v>
      </c>
      <c r="E744" s="178" t="s">
        <v>1</v>
      </c>
      <c r="F744" s="179" t="s">
        <v>2177</v>
      </c>
      <c r="H744" s="180">
        <v>-1.6</v>
      </c>
      <c r="I744" s="181"/>
      <c r="L744" s="177"/>
      <c r="M744" s="182"/>
      <c r="T744" s="183"/>
      <c r="AT744" s="178" t="s">
        <v>200</v>
      </c>
      <c r="AU744" s="178" t="s">
        <v>89</v>
      </c>
      <c r="AV744" s="13" t="s">
        <v>89</v>
      </c>
      <c r="AW744" s="13" t="s">
        <v>31</v>
      </c>
      <c r="AX744" s="13" t="s">
        <v>76</v>
      </c>
      <c r="AY744" s="178" t="s">
        <v>187</v>
      </c>
    </row>
    <row r="745" spans="2:51" s="13" customFormat="1">
      <c r="B745" s="177"/>
      <c r="D745" s="171" t="s">
        <v>200</v>
      </c>
      <c r="E745" s="178" t="s">
        <v>1</v>
      </c>
      <c r="F745" s="179" t="s">
        <v>4458</v>
      </c>
      <c r="H745" s="180">
        <v>24.632999999999999</v>
      </c>
      <c r="I745" s="181"/>
      <c r="L745" s="177"/>
      <c r="M745" s="182"/>
      <c r="T745" s="183"/>
      <c r="AT745" s="178" t="s">
        <v>200</v>
      </c>
      <c r="AU745" s="178" t="s">
        <v>89</v>
      </c>
      <c r="AV745" s="13" t="s">
        <v>89</v>
      </c>
      <c r="AW745" s="13" t="s">
        <v>31</v>
      </c>
      <c r="AX745" s="13" t="s">
        <v>76</v>
      </c>
      <c r="AY745" s="178" t="s">
        <v>187</v>
      </c>
    </row>
    <row r="746" spans="2:51" s="13" customFormat="1">
      <c r="B746" s="177"/>
      <c r="D746" s="171" t="s">
        <v>200</v>
      </c>
      <c r="E746" s="178" t="s">
        <v>1</v>
      </c>
      <c r="F746" s="179" t="s">
        <v>4459</v>
      </c>
      <c r="H746" s="180">
        <v>16.706</v>
      </c>
      <c r="I746" s="181"/>
      <c r="L746" s="177"/>
      <c r="M746" s="182"/>
      <c r="T746" s="183"/>
      <c r="AT746" s="178" t="s">
        <v>200</v>
      </c>
      <c r="AU746" s="178" t="s">
        <v>89</v>
      </c>
      <c r="AV746" s="13" t="s">
        <v>89</v>
      </c>
      <c r="AW746" s="13" t="s">
        <v>31</v>
      </c>
      <c r="AX746" s="13" t="s">
        <v>76</v>
      </c>
      <c r="AY746" s="178" t="s">
        <v>187</v>
      </c>
    </row>
    <row r="747" spans="2:51" s="13" customFormat="1">
      <c r="B747" s="177"/>
      <c r="D747" s="171" t="s">
        <v>200</v>
      </c>
      <c r="E747" s="178" t="s">
        <v>1</v>
      </c>
      <c r="F747" s="179" t="s">
        <v>4434</v>
      </c>
      <c r="H747" s="180">
        <v>-3.2</v>
      </c>
      <c r="I747" s="181"/>
      <c r="L747" s="177"/>
      <c r="M747" s="182"/>
      <c r="T747" s="183"/>
      <c r="AT747" s="178" t="s">
        <v>200</v>
      </c>
      <c r="AU747" s="178" t="s">
        <v>89</v>
      </c>
      <c r="AV747" s="13" t="s">
        <v>89</v>
      </c>
      <c r="AW747" s="13" t="s">
        <v>31</v>
      </c>
      <c r="AX747" s="13" t="s">
        <v>76</v>
      </c>
      <c r="AY747" s="178" t="s">
        <v>187</v>
      </c>
    </row>
    <row r="748" spans="2:51" s="13" customFormat="1">
      <c r="B748" s="177"/>
      <c r="D748" s="171" t="s">
        <v>200</v>
      </c>
      <c r="E748" s="178" t="s">
        <v>1</v>
      </c>
      <c r="F748" s="179" t="s">
        <v>2187</v>
      </c>
      <c r="H748" s="180">
        <v>-1.2</v>
      </c>
      <c r="I748" s="181"/>
      <c r="L748" s="177"/>
      <c r="M748" s="182"/>
      <c r="T748" s="183"/>
      <c r="AT748" s="178" t="s">
        <v>200</v>
      </c>
      <c r="AU748" s="178" t="s">
        <v>89</v>
      </c>
      <c r="AV748" s="13" t="s">
        <v>89</v>
      </c>
      <c r="AW748" s="13" t="s">
        <v>31</v>
      </c>
      <c r="AX748" s="13" t="s">
        <v>76</v>
      </c>
      <c r="AY748" s="178" t="s">
        <v>187</v>
      </c>
    </row>
    <row r="749" spans="2:51" s="13" customFormat="1">
      <c r="B749" s="177"/>
      <c r="D749" s="171" t="s">
        <v>200</v>
      </c>
      <c r="E749" s="178" t="s">
        <v>1</v>
      </c>
      <c r="F749" s="179" t="s">
        <v>4460</v>
      </c>
      <c r="H749" s="180">
        <v>24.928000000000001</v>
      </c>
      <c r="I749" s="181"/>
      <c r="L749" s="177"/>
      <c r="M749" s="182"/>
      <c r="T749" s="183"/>
      <c r="AT749" s="178" t="s">
        <v>200</v>
      </c>
      <c r="AU749" s="178" t="s">
        <v>89</v>
      </c>
      <c r="AV749" s="13" t="s">
        <v>89</v>
      </c>
      <c r="AW749" s="13" t="s">
        <v>31</v>
      </c>
      <c r="AX749" s="13" t="s">
        <v>76</v>
      </c>
      <c r="AY749" s="178" t="s">
        <v>187</v>
      </c>
    </row>
    <row r="750" spans="2:51" s="13" customFormat="1">
      <c r="B750" s="177"/>
      <c r="D750" s="171" t="s">
        <v>200</v>
      </c>
      <c r="E750" s="178" t="s">
        <v>1</v>
      </c>
      <c r="F750" s="179" t="s">
        <v>2177</v>
      </c>
      <c r="H750" s="180">
        <v>-1.6</v>
      </c>
      <c r="I750" s="181"/>
      <c r="L750" s="177"/>
      <c r="M750" s="182"/>
      <c r="T750" s="183"/>
      <c r="AT750" s="178" t="s">
        <v>200</v>
      </c>
      <c r="AU750" s="178" t="s">
        <v>89</v>
      </c>
      <c r="AV750" s="13" t="s">
        <v>89</v>
      </c>
      <c r="AW750" s="13" t="s">
        <v>31</v>
      </c>
      <c r="AX750" s="13" t="s">
        <v>76</v>
      </c>
      <c r="AY750" s="178" t="s">
        <v>187</v>
      </c>
    </row>
    <row r="751" spans="2:51" s="13" customFormat="1">
      <c r="B751" s="177"/>
      <c r="D751" s="171" t="s">
        <v>200</v>
      </c>
      <c r="E751" s="178" t="s">
        <v>1</v>
      </c>
      <c r="F751" s="179" t="s">
        <v>4461</v>
      </c>
      <c r="H751" s="180">
        <v>24.928000000000001</v>
      </c>
      <c r="I751" s="181"/>
      <c r="L751" s="177"/>
      <c r="M751" s="182"/>
      <c r="T751" s="183"/>
      <c r="AT751" s="178" t="s">
        <v>200</v>
      </c>
      <c r="AU751" s="178" t="s">
        <v>89</v>
      </c>
      <c r="AV751" s="13" t="s">
        <v>89</v>
      </c>
      <c r="AW751" s="13" t="s">
        <v>31</v>
      </c>
      <c r="AX751" s="13" t="s">
        <v>76</v>
      </c>
      <c r="AY751" s="178" t="s">
        <v>187</v>
      </c>
    </row>
    <row r="752" spans="2:51" s="13" customFormat="1">
      <c r="B752" s="177"/>
      <c r="D752" s="171" t="s">
        <v>200</v>
      </c>
      <c r="E752" s="178" t="s">
        <v>1</v>
      </c>
      <c r="F752" s="179" t="s">
        <v>2177</v>
      </c>
      <c r="H752" s="180">
        <v>-1.6</v>
      </c>
      <c r="I752" s="181"/>
      <c r="L752" s="177"/>
      <c r="M752" s="182"/>
      <c r="T752" s="183"/>
      <c r="AT752" s="178" t="s">
        <v>200</v>
      </c>
      <c r="AU752" s="178" t="s">
        <v>89</v>
      </c>
      <c r="AV752" s="13" t="s">
        <v>89</v>
      </c>
      <c r="AW752" s="13" t="s">
        <v>31</v>
      </c>
      <c r="AX752" s="13" t="s">
        <v>76</v>
      </c>
      <c r="AY752" s="178" t="s">
        <v>187</v>
      </c>
    </row>
    <row r="753" spans="2:51" s="13" customFormat="1">
      <c r="B753" s="177"/>
      <c r="D753" s="171" t="s">
        <v>200</v>
      </c>
      <c r="E753" s="178" t="s">
        <v>1</v>
      </c>
      <c r="F753" s="179" t="s">
        <v>4462</v>
      </c>
      <c r="H753" s="180">
        <v>17.463000000000001</v>
      </c>
      <c r="I753" s="181"/>
      <c r="L753" s="177"/>
      <c r="M753" s="182"/>
      <c r="T753" s="183"/>
      <c r="AT753" s="178" t="s">
        <v>200</v>
      </c>
      <c r="AU753" s="178" t="s">
        <v>89</v>
      </c>
      <c r="AV753" s="13" t="s">
        <v>89</v>
      </c>
      <c r="AW753" s="13" t="s">
        <v>31</v>
      </c>
      <c r="AX753" s="13" t="s">
        <v>76</v>
      </c>
      <c r="AY753" s="178" t="s">
        <v>187</v>
      </c>
    </row>
    <row r="754" spans="2:51" s="13" customFormat="1">
      <c r="B754" s="177"/>
      <c r="D754" s="171" t="s">
        <v>200</v>
      </c>
      <c r="E754" s="178" t="s">
        <v>1</v>
      </c>
      <c r="F754" s="179" t="s">
        <v>4434</v>
      </c>
      <c r="H754" s="180">
        <v>-3.2</v>
      </c>
      <c r="I754" s="181"/>
      <c r="L754" s="177"/>
      <c r="M754" s="182"/>
      <c r="T754" s="183"/>
      <c r="AT754" s="178" t="s">
        <v>200</v>
      </c>
      <c r="AU754" s="178" t="s">
        <v>89</v>
      </c>
      <c r="AV754" s="13" t="s">
        <v>89</v>
      </c>
      <c r="AW754" s="13" t="s">
        <v>31</v>
      </c>
      <c r="AX754" s="13" t="s">
        <v>76</v>
      </c>
      <c r="AY754" s="178" t="s">
        <v>187</v>
      </c>
    </row>
    <row r="755" spans="2:51" s="13" customFormat="1">
      <c r="B755" s="177"/>
      <c r="D755" s="171" t="s">
        <v>200</v>
      </c>
      <c r="E755" s="178" t="s">
        <v>1</v>
      </c>
      <c r="F755" s="179" t="s">
        <v>2187</v>
      </c>
      <c r="H755" s="180">
        <v>-1.2</v>
      </c>
      <c r="I755" s="181"/>
      <c r="L755" s="177"/>
      <c r="M755" s="182"/>
      <c r="T755" s="183"/>
      <c r="AT755" s="178" t="s">
        <v>200</v>
      </c>
      <c r="AU755" s="178" t="s">
        <v>89</v>
      </c>
      <c r="AV755" s="13" t="s">
        <v>89</v>
      </c>
      <c r="AW755" s="13" t="s">
        <v>31</v>
      </c>
      <c r="AX755" s="13" t="s">
        <v>76</v>
      </c>
      <c r="AY755" s="178" t="s">
        <v>187</v>
      </c>
    </row>
    <row r="756" spans="2:51" s="13" customFormat="1">
      <c r="B756" s="177"/>
      <c r="D756" s="171" t="s">
        <v>200</v>
      </c>
      <c r="E756" s="178" t="s">
        <v>1</v>
      </c>
      <c r="F756" s="179" t="s">
        <v>4463</v>
      </c>
      <c r="H756" s="180">
        <v>25.518000000000001</v>
      </c>
      <c r="I756" s="181"/>
      <c r="L756" s="177"/>
      <c r="M756" s="182"/>
      <c r="T756" s="183"/>
      <c r="AT756" s="178" t="s">
        <v>200</v>
      </c>
      <c r="AU756" s="178" t="s">
        <v>89</v>
      </c>
      <c r="AV756" s="13" t="s">
        <v>89</v>
      </c>
      <c r="AW756" s="13" t="s">
        <v>31</v>
      </c>
      <c r="AX756" s="13" t="s">
        <v>76</v>
      </c>
      <c r="AY756" s="178" t="s">
        <v>187</v>
      </c>
    </row>
    <row r="757" spans="2:51" s="13" customFormat="1">
      <c r="B757" s="177"/>
      <c r="D757" s="171" t="s">
        <v>200</v>
      </c>
      <c r="E757" s="178" t="s">
        <v>1</v>
      </c>
      <c r="F757" s="179" t="s">
        <v>2177</v>
      </c>
      <c r="H757" s="180">
        <v>-1.6</v>
      </c>
      <c r="I757" s="181"/>
      <c r="L757" s="177"/>
      <c r="M757" s="182"/>
      <c r="T757" s="183"/>
      <c r="AT757" s="178" t="s">
        <v>200</v>
      </c>
      <c r="AU757" s="178" t="s">
        <v>89</v>
      </c>
      <c r="AV757" s="13" t="s">
        <v>89</v>
      </c>
      <c r="AW757" s="13" t="s">
        <v>31</v>
      </c>
      <c r="AX757" s="13" t="s">
        <v>76</v>
      </c>
      <c r="AY757" s="178" t="s">
        <v>187</v>
      </c>
    </row>
    <row r="758" spans="2:51" s="13" customFormat="1">
      <c r="B758" s="177"/>
      <c r="D758" s="171" t="s">
        <v>200</v>
      </c>
      <c r="E758" s="178" t="s">
        <v>1</v>
      </c>
      <c r="F758" s="179" t="s">
        <v>4464</v>
      </c>
      <c r="H758" s="180">
        <v>25.739000000000001</v>
      </c>
      <c r="I758" s="181"/>
      <c r="L758" s="177"/>
      <c r="M758" s="182"/>
      <c r="T758" s="183"/>
      <c r="AT758" s="178" t="s">
        <v>200</v>
      </c>
      <c r="AU758" s="178" t="s">
        <v>89</v>
      </c>
      <c r="AV758" s="13" t="s">
        <v>89</v>
      </c>
      <c r="AW758" s="13" t="s">
        <v>31</v>
      </c>
      <c r="AX758" s="13" t="s">
        <v>76</v>
      </c>
      <c r="AY758" s="178" t="s">
        <v>187</v>
      </c>
    </row>
    <row r="759" spans="2:51" s="13" customFormat="1">
      <c r="B759" s="177"/>
      <c r="D759" s="171" t="s">
        <v>200</v>
      </c>
      <c r="E759" s="178" t="s">
        <v>1</v>
      </c>
      <c r="F759" s="179" t="s">
        <v>2177</v>
      </c>
      <c r="H759" s="180">
        <v>-1.6</v>
      </c>
      <c r="I759" s="181"/>
      <c r="L759" s="177"/>
      <c r="M759" s="182"/>
      <c r="T759" s="183"/>
      <c r="AT759" s="178" t="s">
        <v>200</v>
      </c>
      <c r="AU759" s="178" t="s">
        <v>89</v>
      </c>
      <c r="AV759" s="13" t="s">
        <v>89</v>
      </c>
      <c r="AW759" s="13" t="s">
        <v>31</v>
      </c>
      <c r="AX759" s="13" t="s">
        <v>76</v>
      </c>
      <c r="AY759" s="178" t="s">
        <v>187</v>
      </c>
    </row>
    <row r="760" spans="2:51" s="13" customFormat="1">
      <c r="B760" s="177"/>
      <c r="D760" s="171" t="s">
        <v>200</v>
      </c>
      <c r="E760" s="178" t="s">
        <v>1</v>
      </c>
      <c r="F760" s="179" t="s">
        <v>4465</v>
      </c>
      <c r="H760" s="180">
        <v>17.463000000000001</v>
      </c>
      <c r="I760" s="181"/>
      <c r="L760" s="177"/>
      <c r="M760" s="182"/>
      <c r="T760" s="183"/>
      <c r="AT760" s="178" t="s">
        <v>200</v>
      </c>
      <c r="AU760" s="178" t="s">
        <v>89</v>
      </c>
      <c r="AV760" s="13" t="s">
        <v>89</v>
      </c>
      <c r="AW760" s="13" t="s">
        <v>31</v>
      </c>
      <c r="AX760" s="13" t="s">
        <v>76</v>
      </c>
      <c r="AY760" s="178" t="s">
        <v>187</v>
      </c>
    </row>
    <row r="761" spans="2:51" s="13" customFormat="1">
      <c r="B761" s="177"/>
      <c r="D761" s="171" t="s">
        <v>200</v>
      </c>
      <c r="E761" s="178" t="s">
        <v>1</v>
      </c>
      <c r="F761" s="179" t="s">
        <v>4434</v>
      </c>
      <c r="H761" s="180">
        <v>-3.2</v>
      </c>
      <c r="I761" s="181"/>
      <c r="L761" s="177"/>
      <c r="M761" s="182"/>
      <c r="T761" s="183"/>
      <c r="AT761" s="178" t="s">
        <v>200</v>
      </c>
      <c r="AU761" s="178" t="s">
        <v>89</v>
      </c>
      <c r="AV761" s="13" t="s">
        <v>89</v>
      </c>
      <c r="AW761" s="13" t="s">
        <v>31</v>
      </c>
      <c r="AX761" s="13" t="s">
        <v>76</v>
      </c>
      <c r="AY761" s="178" t="s">
        <v>187</v>
      </c>
    </row>
    <row r="762" spans="2:51" s="13" customFormat="1">
      <c r="B762" s="177"/>
      <c r="D762" s="171" t="s">
        <v>200</v>
      </c>
      <c r="E762" s="178" t="s">
        <v>1</v>
      </c>
      <c r="F762" s="179" t="s">
        <v>2187</v>
      </c>
      <c r="H762" s="180">
        <v>-1.2</v>
      </c>
      <c r="I762" s="181"/>
      <c r="L762" s="177"/>
      <c r="M762" s="182"/>
      <c r="T762" s="183"/>
      <c r="AT762" s="178" t="s">
        <v>200</v>
      </c>
      <c r="AU762" s="178" t="s">
        <v>89</v>
      </c>
      <c r="AV762" s="13" t="s">
        <v>89</v>
      </c>
      <c r="AW762" s="13" t="s">
        <v>31</v>
      </c>
      <c r="AX762" s="13" t="s">
        <v>76</v>
      </c>
      <c r="AY762" s="178" t="s">
        <v>187</v>
      </c>
    </row>
    <row r="763" spans="2:51" s="13" customFormat="1">
      <c r="B763" s="177"/>
      <c r="D763" s="171" t="s">
        <v>200</v>
      </c>
      <c r="E763" s="178" t="s">
        <v>1</v>
      </c>
      <c r="F763" s="179" t="s">
        <v>4466</v>
      </c>
      <c r="H763" s="180">
        <v>24.928000000000001</v>
      </c>
      <c r="I763" s="181"/>
      <c r="L763" s="177"/>
      <c r="M763" s="182"/>
      <c r="T763" s="183"/>
      <c r="AT763" s="178" t="s">
        <v>200</v>
      </c>
      <c r="AU763" s="178" t="s">
        <v>89</v>
      </c>
      <c r="AV763" s="13" t="s">
        <v>89</v>
      </c>
      <c r="AW763" s="13" t="s">
        <v>31</v>
      </c>
      <c r="AX763" s="13" t="s">
        <v>76</v>
      </c>
      <c r="AY763" s="178" t="s">
        <v>187</v>
      </c>
    </row>
    <row r="764" spans="2:51" s="13" customFormat="1">
      <c r="B764" s="177"/>
      <c r="D764" s="171" t="s">
        <v>200</v>
      </c>
      <c r="E764" s="178" t="s">
        <v>1</v>
      </c>
      <c r="F764" s="179" t="s">
        <v>2177</v>
      </c>
      <c r="H764" s="180">
        <v>-1.6</v>
      </c>
      <c r="I764" s="181"/>
      <c r="L764" s="177"/>
      <c r="M764" s="182"/>
      <c r="T764" s="183"/>
      <c r="AT764" s="178" t="s">
        <v>200</v>
      </c>
      <c r="AU764" s="178" t="s">
        <v>89</v>
      </c>
      <c r="AV764" s="13" t="s">
        <v>89</v>
      </c>
      <c r="AW764" s="13" t="s">
        <v>31</v>
      </c>
      <c r="AX764" s="13" t="s">
        <v>76</v>
      </c>
      <c r="AY764" s="178" t="s">
        <v>187</v>
      </c>
    </row>
    <row r="765" spans="2:51" s="13" customFormat="1">
      <c r="B765" s="177"/>
      <c r="D765" s="171" t="s">
        <v>200</v>
      </c>
      <c r="E765" s="178" t="s">
        <v>1</v>
      </c>
      <c r="F765" s="179" t="s">
        <v>4467</v>
      </c>
      <c r="H765" s="180">
        <v>24.928000000000001</v>
      </c>
      <c r="I765" s="181"/>
      <c r="L765" s="177"/>
      <c r="M765" s="182"/>
      <c r="T765" s="183"/>
      <c r="AT765" s="178" t="s">
        <v>200</v>
      </c>
      <c r="AU765" s="178" t="s">
        <v>89</v>
      </c>
      <c r="AV765" s="13" t="s">
        <v>89</v>
      </c>
      <c r="AW765" s="13" t="s">
        <v>31</v>
      </c>
      <c r="AX765" s="13" t="s">
        <v>76</v>
      </c>
      <c r="AY765" s="178" t="s">
        <v>187</v>
      </c>
    </row>
    <row r="766" spans="2:51" s="13" customFormat="1">
      <c r="B766" s="177"/>
      <c r="D766" s="171" t="s">
        <v>200</v>
      </c>
      <c r="E766" s="178" t="s">
        <v>1</v>
      </c>
      <c r="F766" s="179" t="s">
        <v>2177</v>
      </c>
      <c r="H766" s="180">
        <v>-1.6</v>
      </c>
      <c r="I766" s="181"/>
      <c r="L766" s="177"/>
      <c r="M766" s="182"/>
      <c r="T766" s="183"/>
      <c r="AT766" s="178" t="s">
        <v>200</v>
      </c>
      <c r="AU766" s="178" t="s">
        <v>89</v>
      </c>
      <c r="AV766" s="13" t="s">
        <v>89</v>
      </c>
      <c r="AW766" s="13" t="s">
        <v>31</v>
      </c>
      <c r="AX766" s="13" t="s">
        <v>76</v>
      </c>
      <c r="AY766" s="178" t="s">
        <v>187</v>
      </c>
    </row>
    <row r="767" spans="2:51" s="15" customFormat="1">
      <c r="B767" s="191"/>
      <c r="D767" s="171" t="s">
        <v>200</v>
      </c>
      <c r="E767" s="192" t="s">
        <v>4159</v>
      </c>
      <c r="F767" s="193" t="s">
        <v>4468</v>
      </c>
      <c r="H767" s="194">
        <v>635.34</v>
      </c>
      <c r="I767" s="195"/>
      <c r="L767" s="191"/>
      <c r="M767" s="196"/>
      <c r="T767" s="197"/>
      <c r="AT767" s="192" t="s">
        <v>200</v>
      </c>
      <c r="AU767" s="192" t="s">
        <v>89</v>
      </c>
      <c r="AV767" s="15" t="s">
        <v>207</v>
      </c>
      <c r="AW767" s="15" t="s">
        <v>31</v>
      </c>
      <c r="AX767" s="15" t="s">
        <v>76</v>
      </c>
      <c r="AY767" s="192" t="s">
        <v>187</v>
      </c>
    </row>
    <row r="768" spans="2:51" s="12" customFormat="1">
      <c r="B768" s="170"/>
      <c r="D768" s="171" t="s">
        <v>200</v>
      </c>
      <c r="E768" s="172" t="s">
        <v>1</v>
      </c>
      <c r="F768" s="173" t="s">
        <v>4469</v>
      </c>
      <c r="H768" s="172" t="s">
        <v>1</v>
      </c>
      <c r="I768" s="174"/>
      <c r="L768" s="170"/>
      <c r="M768" s="175"/>
      <c r="T768" s="176"/>
      <c r="AT768" s="172" t="s">
        <v>200</v>
      </c>
      <c r="AU768" s="172" t="s">
        <v>89</v>
      </c>
      <c r="AV768" s="12" t="s">
        <v>83</v>
      </c>
      <c r="AW768" s="12" t="s">
        <v>31</v>
      </c>
      <c r="AX768" s="12" t="s">
        <v>76</v>
      </c>
      <c r="AY768" s="172" t="s">
        <v>187</v>
      </c>
    </row>
    <row r="769" spans="2:51" s="13" customFormat="1">
      <c r="B769" s="177"/>
      <c r="D769" s="171" t="s">
        <v>200</v>
      </c>
      <c r="E769" s="178" t="s">
        <v>1</v>
      </c>
      <c r="F769" s="179" t="s">
        <v>4470</v>
      </c>
      <c r="H769" s="180">
        <v>17.995000000000001</v>
      </c>
      <c r="I769" s="181"/>
      <c r="L769" s="177"/>
      <c r="M769" s="182"/>
      <c r="T769" s="183"/>
      <c r="AT769" s="178" t="s">
        <v>200</v>
      </c>
      <c r="AU769" s="178" t="s">
        <v>89</v>
      </c>
      <c r="AV769" s="13" t="s">
        <v>89</v>
      </c>
      <c r="AW769" s="13" t="s">
        <v>31</v>
      </c>
      <c r="AX769" s="13" t="s">
        <v>76</v>
      </c>
      <c r="AY769" s="178" t="s">
        <v>187</v>
      </c>
    </row>
    <row r="770" spans="2:51" s="13" customFormat="1">
      <c r="B770" s="177"/>
      <c r="D770" s="171" t="s">
        <v>200</v>
      </c>
      <c r="E770" s="178" t="s">
        <v>1</v>
      </c>
      <c r="F770" s="179" t="s">
        <v>4434</v>
      </c>
      <c r="H770" s="180">
        <v>-3.2</v>
      </c>
      <c r="I770" s="181"/>
      <c r="L770" s="177"/>
      <c r="M770" s="182"/>
      <c r="T770" s="183"/>
      <c r="AT770" s="178" t="s">
        <v>200</v>
      </c>
      <c r="AU770" s="178" t="s">
        <v>89</v>
      </c>
      <c r="AV770" s="13" t="s">
        <v>89</v>
      </c>
      <c r="AW770" s="13" t="s">
        <v>31</v>
      </c>
      <c r="AX770" s="13" t="s">
        <v>76</v>
      </c>
      <c r="AY770" s="178" t="s">
        <v>187</v>
      </c>
    </row>
    <row r="771" spans="2:51" s="13" customFormat="1">
      <c r="B771" s="177"/>
      <c r="D771" s="171" t="s">
        <v>200</v>
      </c>
      <c r="E771" s="178" t="s">
        <v>1</v>
      </c>
      <c r="F771" s="179" t="s">
        <v>2187</v>
      </c>
      <c r="H771" s="180">
        <v>-1.2</v>
      </c>
      <c r="I771" s="181"/>
      <c r="L771" s="177"/>
      <c r="M771" s="182"/>
      <c r="T771" s="183"/>
      <c r="AT771" s="178" t="s">
        <v>200</v>
      </c>
      <c r="AU771" s="178" t="s">
        <v>89</v>
      </c>
      <c r="AV771" s="13" t="s">
        <v>89</v>
      </c>
      <c r="AW771" s="13" t="s">
        <v>31</v>
      </c>
      <c r="AX771" s="13" t="s">
        <v>76</v>
      </c>
      <c r="AY771" s="178" t="s">
        <v>187</v>
      </c>
    </row>
    <row r="772" spans="2:51" s="13" customFormat="1">
      <c r="B772" s="177"/>
      <c r="D772" s="171" t="s">
        <v>200</v>
      </c>
      <c r="E772" s="178" t="s">
        <v>1</v>
      </c>
      <c r="F772" s="179" t="s">
        <v>4471</v>
      </c>
      <c r="H772" s="180">
        <v>24.853999999999999</v>
      </c>
      <c r="I772" s="181"/>
      <c r="L772" s="177"/>
      <c r="M772" s="182"/>
      <c r="T772" s="183"/>
      <c r="AT772" s="178" t="s">
        <v>200</v>
      </c>
      <c r="AU772" s="178" t="s">
        <v>89</v>
      </c>
      <c r="AV772" s="13" t="s">
        <v>89</v>
      </c>
      <c r="AW772" s="13" t="s">
        <v>31</v>
      </c>
      <c r="AX772" s="13" t="s">
        <v>76</v>
      </c>
      <c r="AY772" s="178" t="s">
        <v>187</v>
      </c>
    </row>
    <row r="773" spans="2:51" s="13" customFormat="1">
      <c r="B773" s="177"/>
      <c r="D773" s="171" t="s">
        <v>200</v>
      </c>
      <c r="E773" s="178" t="s">
        <v>1</v>
      </c>
      <c r="F773" s="179" t="s">
        <v>2177</v>
      </c>
      <c r="H773" s="180">
        <v>-1.6</v>
      </c>
      <c r="I773" s="181"/>
      <c r="L773" s="177"/>
      <c r="M773" s="182"/>
      <c r="T773" s="183"/>
      <c r="AT773" s="178" t="s">
        <v>200</v>
      </c>
      <c r="AU773" s="178" t="s">
        <v>89</v>
      </c>
      <c r="AV773" s="13" t="s">
        <v>89</v>
      </c>
      <c r="AW773" s="13" t="s">
        <v>31</v>
      </c>
      <c r="AX773" s="13" t="s">
        <v>76</v>
      </c>
      <c r="AY773" s="178" t="s">
        <v>187</v>
      </c>
    </row>
    <row r="774" spans="2:51" s="13" customFormat="1">
      <c r="B774" s="177"/>
      <c r="D774" s="171" t="s">
        <v>200</v>
      </c>
      <c r="E774" s="178" t="s">
        <v>1</v>
      </c>
      <c r="F774" s="179" t="s">
        <v>4472</v>
      </c>
      <c r="H774" s="180">
        <v>24.484999999999999</v>
      </c>
      <c r="I774" s="181"/>
      <c r="L774" s="177"/>
      <c r="M774" s="182"/>
      <c r="T774" s="183"/>
      <c r="AT774" s="178" t="s">
        <v>200</v>
      </c>
      <c r="AU774" s="178" t="s">
        <v>89</v>
      </c>
      <c r="AV774" s="13" t="s">
        <v>89</v>
      </c>
      <c r="AW774" s="13" t="s">
        <v>31</v>
      </c>
      <c r="AX774" s="13" t="s">
        <v>76</v>
      </c>
      <c r="AY774" s="178" t="s">
        <v>187</v>
      </c>
    </row>
    <row r="775" spans="2:51" s="13" customFormat="1">
      <c r="B775" s="177"/>
      <c r="D775" s="171" t="s">
        <v>200</v>
      </c>
      <c r="E775" s="178" t="s">
        <v>1</v>
      </c>
      <c r="F775" s="179" t="s">
        <v>2177</v>
      </c>
      <c r="H775" s="180">
        <v>-1.6</v>
      </c>
      <c r="I775" s="181"/>
      <c r="L775" s="177"/>
      <c r="M775" s="182"/>
      <c r="T775" s="183"/>
      <c r="AT775" s="178" t="s">
        <v>200</v>
      </c>
      <c r="AU775" s="178" t="s">
        <v>89</v>
      </c>
      <c r="AV775" s="13" t="s">
        <v>89</v>
      </c>
      <c r="AW775" s="13" t="s">
        <v>31</v>
      </c>
      <c r="AX775" s="13" t="s">
        <v>76</v>
      </c>
      <c r="AY775" s="178" t="s">
        <v>187</v>
      </c>
    </row>
    <row r="776" spans="2:51" s="13" customFormat="1">
      <c r="B776" s="177"/>
      <c r="D776" s="171" t="s">
        <v>200</v>
      </c>
      <c r="E776" s="178" t="s">
        <v>1</v>
      </c>
      <c r="F776" s="179" t="s">
        <v>4473</v>
      </c>
      <c r="H776" s="180">
        <v>18.733000000000001</v>
      </c>
      <c r="I776" s="181"/>
      <c r="L776" s="177"/>
      <c r="M776" s="182"/>
      <c r="T776" s="183"/>
      <c r="AT776" s="178" t="s">
        <v>200</v>
      </c>
      <c r="AU776" s="178" t="s">
        <v>89</v>
      </c>
      <c r="AV776" s="13" t="s">
        <v>89</v>
      </c>
      <c r="AW776" s="13" t="s">
        <v>31</v>
      </c>
      <c r="AX776" s="13" t="s">
        <v>76</v>
      </c>
      <c r="AY776" s="178" t="s">
        <v>187</v>
      </c>
    </row>
    <row r="777" spans="2:51" s="13" customFormat="1">
      <c r="B777" s="177"/>
      <c r="D777" s="171" t="s">
        <v>200</v>
      </c>
      <c r="E777" s="178" t="s">
        <v>1</v>
      </c>
      <c r="F777" s="179" t="s">
        <v>4434</v>
      </c>
      <c r="H777" s="180">
        <v>-3.2</v>
      </c>
      <c r="I777" s="181"/>
      <c r="L777" s="177"/>
      <c r="M777" s="182"/>
      <c r="T777" s="183"/>
      <c r="AT777" s="178" t="s">
        <v>200</v>
      </c>
      <c r="AU777" s="178" t="s">
        <v>89</v>
      </c>
      <c r="AV777" s="13" t="s">
        <v>89</v>
      </c>
      <c r="AW777" s="13" t="s">
        <v>31</v>
      </c>
      <c r="AX777" s="13" t="s">
        <v>76</v>
      </c>
      <c r="AY777" s="178" t="s">
        <v>187</v>
      </c>
    </row>
    <row r="778" spans="2:51" s="13" customFormat="1">
      <c r="B778" s="177"/>
      <c r="D778" s="171" t="s">
        <v>200</v>
      </c>
      <c r="E778" s="178" t="s">
        <v>1</v>
      </c>
      <c r="F778" s="179" t="s">
        <v>2187</v>
      </c>
      <c r="H778" s="180">
        <v>-1.2</v>
      </c>
      <c r="I778" s="181"/>
      <c r="L778" s="177"/>
      <c r="M778" s="182"/>
      <c r="T778" s="183"/>
      <c r="AT778" s="178" t="s">
        <v>200</v>
      </c>
      <c r="AU778" s="178" t="s">
        <v>89</v>
      </c>
      <c r="AV778" s="13" t="s">
        <v>89</v>
      </c>
      <c r="AW778" s="13" t="s">
        <v>31</v>
      </c>
      <c r="AX778" s="13" t="s">
        <v>76</v>
      </c>
      <c r="AY778" s="178" t="s">
        <v>187</v>
      </c>
    </row>
    <row r="779" spans="2:51" s="13" customFormat="1">
      <c r="B779" s="177"/>
      <c r="D779" s="171" t="s">
        <v>200</v>
      </c>
      <c r="E779" s="178" t="s">
        <v>1</v>
      </c>
      <c r="F779" s="179" t="s">
        <v>4474</v>
      </c>
      <c r="H779" s="180">
        <v>25.739000000000001</v>
      </c>
      <c r="I779" s="181"/>
      <c r="L779" s="177"/>
      <c r="M779" s="182"/>
      <c r="T779" s="183"/>
      <c r="AT779" s="178" t="s">
        <v>200</v>
      </c>
      <c r="AU779" s="178" t="s">
        <v>89</v>
      </c>
      <c r="AV779" s="13" t="s">
        <v>89</v>
      </c>
      <c r="AW779" s="13" t="s">
        <v>31</v>
      </c>
      <c r="AX779" s="13" t="s">
        <v>76</v>
      </c>
      <c r="AY779" s="178" t="s">
        <v>187</v>
      </c>
    </row>
    <row r="780" spans="2:51" s="13" customFormat="1">
      <c r="B780" s="177"/>
      <c r="D780" s="171" t="s">
        <v>200</v>
      </c>
      <c r="E780" s="178" t="s">
        <v>1</v>
      </c>
      <c r="F780" s="179" t="s">
        <v>2177</v>
      </c>
      <c r="H780" s="180">
        <v>-1.6</v>
      </c>
      <c r="I780" s="181"/>
      <c r="L780" s="177"/>
      <c r="M780" s="182"/>
      <c r="T780" s="183"/>
      <c r="AT780" s="178" t="s">
        <v>200</v>
      </c>
      <c r="AU780" s="178" t="s">
        <v>89</v>
      </c>
      <c r="AV780" s="13" t="s">
        <v>89</v>
      </c>
      <c r="AW780" s="13" t="s">
        <v>31</v>
      </c>
      <c r="AX780" s="13" t="s">
        <v>76</v>
      </c>
      <c r="AY780" s="178" t="s">
        <v>187</v>
      </c>
    </row>
    <row r="781" spans="2:51" s="13" customFormat="1">
      <c r="B781" s="177"/>
      <c r="D781" s="171" t="s">
        <v>200</v>
      </c>
      <c r="E781" s="178" t="s">
        <v>1</v>
      </c>
      <c r="F781" s="179" t="s">
        <v>4475</v>
      </c>
      <c r="H781" s="180">
        <v>25.518000000000001</v>
      </c>
      <c r="I781" s="181"/>
      <c r="L781" s="177"/>
      <c r="M781" s="182"/>
      <c r="T781" s="183"/>
      <c r="AT781" s="178" t="s">
        <v>200</v>
      </c>
      <c r="AU781" s="178" t="s">
        <v>89</v>
      </c>
      <c r="AV781" s="13" t="s">
        <v>89</v>
      </c>
      <c r="AW781" s="13" t="s">
        <v>31</v>
      </c>
      <c r="AX781" s="13" t="s">
        <v>76</v>
      </c>
      <c r="AY781" s="178" t="s">
        <v>187</v>
      </c>
    </row>
    <row r="782" spans="2:51" s="13" customFormat="1">
      <c r="B782" s="177"/>
      <c r="D782" s="171" t="s">
        <v>200</v>
      </c>
      <c r="E782" s="178" t="s">
        <v>1</v>
      </c>
      <c r="F782" s="179" t="s">
        <v>2177</v>
      </c>
      <c r="H782" s="180">
        <v>-1.6</v>
      </c>
      <c r="I782" s="181"/>
      <c r="L782" s="177"/>
      <c r="M782" s="182"/>
      <c r="T782" s="183"/>
      <c r="AT782" s="178" t="s">
        <v>200</v>
      </c>
      <c r="AU782" s="178" t="s">
        <v>89</v>
      </c>
      <c r="AV782" s="13" t="s">
        <v>89</v>
      </c>
      <c r="AW782" s="13" t="s">
        <v>31</v>
      </c>
      <c r="AX782" s="13" t="s">
        <v>76</v>
      </c>
      <c r="AY782" s="178" t="s">
        <v>187</v>
      </c>
    </row>
    <row r="783" spans="2:51" s="13" customFormat="1">
      <c r="B783" s="177"/>
      <c r="D783" s="171" t="s">
        <v>200</v>
      </c>
      <c r="E783" s="178" t="s">
        <v>1</v>
      </c>
      <c r="F783" s="179" t="s">
        <v>4476</v>
      </c>
      <c r="H783" s="180">
        <v>18.733000000000001</v>
      </c>
      <c r="I783" s="181"/>
      <c r="L783" s="177"/>
      <c r="M783" s="182"/>
      <c r="T783" s="183"/>
      <c r="AT783" s="178" t="s">
        <v>200</v>
      </c>
      <c r="AU783" s="178" t="s">
        <v>89</v>
      </c>
      <c r="AV783" s="13" t="s">
        <v>89</v>
      </c>
      <c r="AW783" s="13" t="s">
        <v>31</v>
      </c>
      <c r="AX783" s="13" t="s">
        <v>76</v>
      </c>
      <c r="AY783" s="178" t="s">
        <v>187</v>
      </c>
    </row>
    <row r="784" spans="2:51" s="13" customFormat="1">
      <c r="B784" s="177"/>
      <c r="D784" s="171" t="s">
        <v>200</v>
      </c>
      <c r="E784" s="178" t="s">
        <v>1</v>
      </c>
      <c r="F784" s="179" t="s">
        <v>4434</v>
      </c>
      <c r="H784" s="180">
        <v>-3.2</v>
      </c>
      <c r="I784" s="181"/>
      <c r="L784" s="177"/>
      <c r="M784" s="182"/>
      <c r="T784" s="183"/>
      <c r="AT784" s="178" t="s">
        <v>200</v>
      </c>
      <c r="AU784" s="178" t="s">
        <v>89</v>
      </c>
      <c r="AV784" s="13" t="s">
        <v>89</v>
      </c>
      <c r="AW784" s="13" t="s">
        <v>31</v>
      </c>
      <c r="AX784" s="13" t="s">
        <v>76</v>
      </c>
      <c r="AY784" s="178" t="s">
        <v>187</v>
      </c>
    </row>
    <row r="785" spans="2:51" s="13" customFormat="1">
      <c r="B785" s="177"/>
      <c r="D785" s="171" t="s">
        <v>200</v>
      </c>
      <c r="E785" s="178" t="s">
        <v>1</v>
      </c>
      <c r="F785" s="179" t="s">
        <v>2187</v>
      </c>
      <c r="H785" s="180">
        <v>-1.2</v>
      </c>
      <c r="I785" s="181"/>
      <c r="L785" s="177"/>
      <c r="M785" s="182"/>
      <c r="T785" s="183"/>
      <c r="AT785" s="178" t="s">
        <v>200</v>
      </c>
      <c r="AU785" s="178" t="s">
        <v>89</v>
      </c>
      <c r="AV785" s="13" t="s">
        <v>89</v>
      </c>
      <c r="AW785" s="13" t="s">
        <v>31</v>
      </c>
      <c r="AX785" s="13" t="s">
        <v>76</v>
      </c>
      <c r="AY785" s="178" t="s">
        <v>187</v>
      </c>
    </row>
    <row r="786" spans="2:51" s="13" customFormat="1">
      <c r="B786" s="177"/>
      <c r="D786" s="171" t="s">
        <v>200</v>
      </c>
      <c r="E786" s="178" t="s">
        <v>1</v>
      </c>
      <c r="F786" s="179" t="s">
        <v>4324</v>
      </c>
      <c r="H786" s="180">
        <v>24.966000000000001</v>
      </c>
      <c r="I786" s="181"/>
      <c r="L786" s="177"/>
      <c r="M786" s="182"/>
      <c r="T786" s="183"/>
      <c r="AT786" s="178" t="s">
        <v>200</v>
      </c>
      <c r="AU786" s="178" t="s">
        <v>89</v>
      </c>
      <c r="AV786" s="13" t="s">
        <v>89</v>
      </c>
      <c r="AW786" s="13" t="s">
        <v>31</v>
      </c>
      <c r="AX786" s="13" t="s">
        <v>76</v>
      </c>
      <c r="AY786" s="178" t="s">
        <v>187</v>
      </c>
    </row>
    <row r="787" spans="2:51" s="13" customFormat="1">
      <c r="B787" s="177"/>
      <c r="D787" s="171" t="s">
        <v>200</v>
      </c>
      <c r="E787" s="178" t="s">
        <v>1</v>
      </c>
      <c r="F787" s="179" t="s">
        <v>2177</v>
      </c>
      <c r="H787" s="180">
        <v>-1.6</v>
      </c>
      <c r="I787" s="181"/>
      <c r="L787" s="177"/>
      <c r="M787" s="182"/>
      <c r="T787" s="183"/>
      <c r="AT787" s="178" t="s">
        <v>200</v>
      </c>
      <c r="AU787" s="178" t="s">
        <v>89</v>
      </c>
      <c r="AV787" s="13" t="s">
        <v>89</v>
      </c>
      <c r="AW787" s="13" t="s">
        <v>31</v>
      </c>
      <c r="AX787" s="13" t="s">
        <v>76</v>
      </c>
      <c r="AY787" s="178" t="s">
        <v>187</v>
      </c>
    </row>
    <row r="788" spans="2:51" s="13" customFormat="1">
      <c r="B788" s="177"/>
      <c r="D788" s="171" t="s">
        <v>200</v>
      </c>
      <c r="E788" s="178" t="s">
        <v>1</v>
      </c>
      <c r="F788" s="179" t="s">
        <v>4477</v>
      </c>
      <c r="H788" s="180">
        <v>24.966000000000001</v>
      </c>
      <c r="I788" s="181"/>
      <c r="L788" s="177"/>
      <c r="M788" s="182"/>
      <c r="T788" s="183"/>
      <c r="AT788" s="178" t="s">
        <v>200</v>
      </c>
      <c r="AU788" s="178" t="s">
        <v>89</v>
      </c>
      <c r="AV788" s="13" t="s">
        <v>89</v>
      </c>
      <c r="AW788" s="13" t="s">
        <v>31</v>
      </c>
      <c r="AX788" s="13" t="s">
        <v>76</v>
      </c>
      <c r="AY788" s="178" t="s">
        <v>187</v>
      </c>
    </row>
    <row r="789" spans="2:51" s="13" customFormat="1">
      <c r="B789" s="177"/>
      <c r="D789" s="171" t="s">
        <v>200</v>
      </c>
      <c r="E789" s="178" t="s">
        <v>1</v>
      </c>
      <c r="F789" s="179" t="s">
        <v>2177</v>
      </c>
      <c r="H789" s="180">
        <v>-1.6</v>
      </c>
      <c r="I789" s="181"/>
      <c r="L789" s="177"/>
      <c r="M789" s="182"/>
      <c r="T789" s="183"/>
      <c r="AT789" s="178" t="s">
        <v>200</v>
      </c>
      <c r="AU789" s="178" t="s">
        <v>89</v>
      </c>
      <c r="AV789" s="13" t="s">
        <v>89</v>
      </c>
      <c r="AW789" s="13" t="s">
        <v>31</v>
      </c>
      <c r="AX789" s="13" t="s">
        <v>76</v>
      </c>
      <c r="AY789" s="178" t="s">
        <v>187</v>
      </c>
    </row>
    <row r="790" spans="2:51" s="13" customFormat="1">
      <c r="B790" s="177"/>
      <c r="D790" s="171" t="s">
        <v>200</v>
      </c>
      <c r="E790" s="178" t="s">
        <v>1</v>
      </c>
      <c r="F790" s="179" t="s">
        <v>4478</v>
      </c>
      <c r="H790" s="180">
        <v>17.553000000000001</v>
      </c>
      <c r="I790" s="181"/>
      <c r="L790" s="177"/>
      <c r="M790" s="182"/>
      <c r="T790" s="183"/>
      <c r="AT790" s="178" t="s">
        <v>200</v>
      </c>
      <c r="AU790" s="178" t="s">
        <v>89</v>
      </c>
      <c r="AV790" s="13" t="s">
        <v>89</v>
      </c>
      <c r="AW790" s="13" t="s">
        <v>31</v>
      </c>
      <c r="AX790" s="13" t="s">
        <v>76</v>
      </c>
      <c r="AY790" s="178" t="s">
        <v>187</v>
      </c>
    </row>
    <row r="791" spans="2:51" s="13" customFormat="1">
      <c r="B791" s="177"/>
      <c r="D791" s="171" t="s">
        <v>200</v>
      </c>
      <c r="E791" s="178" t="s">
        <v>1</v>
      </c>
      <c r="F791" s="179" t="s">
        <v>4434</v>
      </c>
      <c r="H791" s="180">
        <v>-3.2</v>
      </c>
      <c r="I791" s="181"/>
      <c r="L791" s="177"/>
      <c r="M791" s="182"/>
      <c r="T791" s="183"/>
      <c r="AT791" s="178" t="s">
        <v>200</v>
      </c>
      <c r="AU791" s="178" t="s">
        <v>89</v>
      </c>
      <c r="AV791" s="13" t="s">
        <v>89</v>
      </c>
      <c r="AW791" s="13" t="s">
        <v>31</v>
      </c>
      <c r="AX791" s="13" t="s">
        <v>76</v>
      </c>
      <c r="AY791" s="178" t="s">
        <v>187</v>
      </c>
    </row>
    <row r="792" spans="2:51" s="13" customFormat="1">
      <c r="B792" s="177"/>
      <c r="D792" s="171" t="s">
        <v>200</v>
      </c>
      <c r="E792" s="178" t="s">
        <v>1</v>
      </c>
      <c r="F792" s="179" t="s">
        <v>2187</v>
      </c>
      <c r="H792" s="180">
        <v>-1.2</v>
      </c>
      <c r="I792" s="181"/>
      <c r="L792" s="177"/>
      <c r="M792" s="182"/>
      <c r="T792" s="183"/>
      <c r="AT792" s="178" t="s">
        <v>200</v>
      </c>
      <c r="AU792" s="178" t="s">
        <v>89</v>
      </c>
      <c r="AV792" s="13" t="s">
        <v>89</v>
      </c>
      <c r="AW792" s="13" t="s">
        <v>31</v>
      </c>
      <c r="AX792" s="13" t="s">
        <v>76</v>
      </c>
      <c r="AY792" s="178" t="s">
        <v>187</v>
      </c>
    </row>
    <row r="793" spans="2:51" s="13" customFormat="1">
      <c r="B793" s="177"/>
      <c r="D793" s="171" t="s">
        <v>200</v>
      </c>
      <c r="E793" s="178" t="s">
        <v>1</v>
      </c>
      <c r="F793" s="179" t="s">
        <v>4479</v>
      </c>
      <c r="H793" s="180">
        <v>24.853999999999999</v>
      </c>
      <c r="I793" s="181"/>
      <c r="L793" s="177"/>
      <c r="M793" s="182"/>
      <c r="T793" s="183"/>
      <c r="AT793" s="178" t="s">
        <v>200</v>
      </c>
      <c r="AU793" s="178" t="s">
        <v>89</v>
      </c>
      <c r="AV793" s="13" t="s">
        <v>89</v>
      </c>
      <c r="AW793" s="13" t="s">
        <v>31</v>
      </c>
      <c r="AX793" s="13" t="s">
        <v>76</v>
      </c>
      <c r="AY793" s="178" t="s">
        <v>187</v>
      </c>
    </row>
    <row r="794" spans="2:51" s="13" customFormat="1">
      <c r="B794" s="177"/>
      <c r="D794" s="171" t="s">
        <v>200</v>
      </c>
      <c r="E794" s="178" t="s">
        <v>1</v>
      </c>
      <c r="F794" s="179" t="s">
        <v>2177</v>
      </c>
      <c r="H794" s="180">
        <v>-1.6</v>
      </c>
      <c r="I794" s="181"/>
      <c r="L794" s="177"/>
      <c r="M794" s="182"/>
      <c r="T794" s="183"/>
      <c r="AT794" s="178" t="s">
        <v>200</v>
      </c>
      <c r="AU794" s="178" t="s">
        <v>89</v>
      </c>
      <c r="AV794" s="13" t="s">
        <v>89</v>
      </c>
      <c r="AW794" s="13" t="s">
        <v>31</v>
      </c>
      <c r="AX794" s="13" t="s">
        <v>76</v>
      </c>
      <c r="AY794" s="178" t="s">
        <v>187</v>
      </c>
    </row>
    <row r="795" spans="2:51" s="13" customFormat="1">
      <c r="B795" s="177"/>
      <c r="D795" s="171" t="s">
        <v>200</v>
      </c>
      <c r="E795" s="178" t="s">
        <v>1</v>
      </c>
      <c r="F795" s="179" t="s">
        <v>4480</v>
      </c>
      <c r="H795" s="180">
        <v>24.928000000000001</v>
      </c>
      <c r="I795" s="181"/>
      <c r="L795" s="177"/>
      <c r="M795" s="182"/>
      <c r="T795" s="183"/>
      <c r="AT795" s="178" t="s">
        <v>200</v>
      </c>
      <c r="AU795" s="178" t="s">
        <v>89</v>
      </c>
      <c r="AV795" s="13" t="s">
        <v>89</v>
      </c>
      <c r="AW795" s="13" t="s">
        <v>31</v>
      </c>
      <c r="AX795" s="13" t="s">
        <v>76</v>
      </c>
      <c r="AY795" s="178" t="s">
        <v>187</v>
      </c>
    </row>
    <row r="796" spans="2:51" s="13" customFormat="1">
      <c r="B796" s="177"/>
      <c r="D796" s="171" t="s">
        <v>200</v>
      </c>
      <c r="E796" s="178" t="s">
        <v>1</v>
      </c>
      <c r="F796" s="179" t="s">
        <v>2177</v>
      </c>
      <c r="H796" s="180">
        <v>-1.6</v>
      </c>
      <c r="I796" s="181"/>
      <c r="L796" s="177"/>
      <c r="M796" s="182"/>
      <c r="T796" s="183"/>
      <c r="AT796" s="178" t="s">
        <v>200</v>
      </c>
      <c r="AU796" s="178" t="s">
        <v>89</v>
      </c>
      <c r="AV796" s="13" t="s">
        <v>89</v>
      </c>
      <c r="AW796" s="13" t="s">
        <v>31</v>
      </c>
      <c r="AX796" s="13" t="s">
        <v>76</v>
      </c>
      <c r="AY796" s="178" t="s">
        <v>187</v>
      </c>
    </row>
    <row r="797" spans="2:51" s="13" customFormat="1">
      <c r="B797" s="177"/>
      <c r="D797" s="171" t="s">
        <v>200</v>
      </c>
      <c r="E797" s="178" t="s">
        <v>1</v>
      </c>
      <c r="F797" s="179" t="s">
        <v>4481</v>
      </c>
      <c r="H797" s="180">
        <v>16.52</v>
      </c>
      <c r="I797" s="181"/>
      <c r="L797" s="177"/>
      <c r="M797" s="182"/>
      <c r="T797" s="183"/>
      <c r="AT797" s="178" t="s">
        <v>200</v>
      </c>
      <c r="AU797" s="178" t="s">
        <v>89</v>
      </c>
      <c r="AV797" s="13" t="s">
        <v>89</v>
      </c>
      <c r="AW797" s="13" t="s">
        <v>31</v>
      </c>
      <c r="AX797" s="13" t="s">
        <v>76</v>
      </c>
      <c r="AY797" s="178" t="s">
        <v>187</v>
      </c>
    </row>
    <row r="798" spans="2:51" s="13" customFormat="1">
      <c r="B798" s="177"/>
      <c r="D798" s="171" t="s">
        <v>200</v>
      </c>
      <c r="E798" s="178" t="s">
        <v>1</v>
      </c>
      <c r="F798" s="179" t="s">
        <v>4434</v>
      </c>
      <c r="H798" s="180">
        <v>-3.2</v>
      </c>
      <c r="I798" s="181"/>
      <c r="L798" s="177"/>
      <c r="M798" s="182"/>
      <c r="T798" s="183"/>
      <c r="AT798" s="178" t="s">
        <v>200</v>
      </c>
      <c r="AU798" s="178" t="s">
        <v>89</v>
      </c>
      <c r="AV798" s="13" t="s">
        <v>89</v>
      </c>
      <c r="AW798" s="13" t="s">
        <v>31</v>
      </c>
      <c r="AX798" s="13" t="s">
        <v>76</v>
      </c>
      <c r="AY798" s="178" t="s">
        <v>187</v>
      </c>
    </row>
    <row r="799" spans="2:51" s="13" customFormat="1">
      <c r="B799" s="177"/>
      <c r="D799" s="171" t="s">
        <v>200</v>
      </c>
      <c r="E799" s="178" t="s">
        <v>1</v>
      </c>
      <c r="F799" s="179" t="s">
        <v>2187</v>
      </c>
      <c r="H799" s="180">
        <v>-1.2</v>
      </c>
      <c r="I799" s="181"/>
      <c r="L799" s="177"/>
      <c r="M799" s="182"/>
      <c r="T799" s="183"/>
      <c r="AT799" s="178" t="s">
        <v>200</v>
      </c>
      <c r="AU799" s="178" t="s">
        <v>89</v>
      </c>
      <c r="AV799" s="13" t="s">
        <v>89</v>
      </c>
      <c r="AW799" s="13" t="s">
        <v>31</v>
      </c>
      <c r="AX799" s="13" t="s">
        <v>76</v>
      </c>
      <c r="AY799" s="178" t="s">
        <v>187</v>
      </c>
    </row>
    <row r="800" spans="2:51" s="13" customFormat="1">
      <c r="B800" s="177"/>
      <c r="D800" s="171" t="s">
        <v>200</v>
      </c>
      <c r="E800" s="178" t="s">
        <v>1</v>
      </c>
      <c r="F800" s="179" t="s">
        <v>4482</v>
      </c>
      <c r="H800" s="180">
        <v>24.338000000000001</v>
      </c>
      <c r="I800" s="181"/>
      <c r="L800" s="177"/>
      <c r="M800" s="182"/>
      <c r="T800" s="183"/>
      <c r="AT800" s="178" t="s">
        <v>200</v>
      </c>
      <c r="AU800" s="178" t="s">
        <v>89</v>
      </c>
      <c r="AV800" s="13" t="s">
        <v>89</v>
      </c>
      <c r="AW800" s="13" t="s">
        <v>31</v>
      </c>
      <c r="AX800" s="13" t="s">
        <v>76</v>
      </c>
      <c r="AY800" s="178" t="s">
        <v>187</v>
      </c>
    </row>
    <row r="801" spans="2:51" s="13" customFormat="1">
      <c r="B801" s="177"/>
      <c r="D801" s="171" t="s">
        <v>200</v>
      </c>
      <c r="E801" s="178" t="s">
        <v>1</v>
      </c>
      <c r="F801" s="179" t="s">
        <v>2177</v>
      </c>
      <c r="H801" s="180">
        <v>-1.6</v>
      </c>
      <c r="I801" s="181"/>
      <c r="L801" s="177"/>
      <c r="M801" s="182"/>
      <c r="T801" s="183"/>
      <c r="AT801" s="178" t="s">
        <v>200</v>
      </c>
      <c r="AU801" s="178" t="s">
        <v>89</v>
      </c>
      <c r="AV801" s="13" t="s">
        <v>89</v>
      </c>
      <c r="AW801" s="13" t="s">
        <v>31</v>
      </c>
      <c r="AX801" s="13" t="s">
        <v>76</v>
      </c>
      <c r="AY801" s="178" t="s">
        <v>187</v>
      </c>
    </row>
    <row r="802" spans="2:51" s="13" customFormat="1">
      <c r="B802" s="177"/>
      <c r="D802" s="171" t="s">
        <v>200</v>
      </c>
      <c r="E802" s="178" t="s">
        <v>1</v>
      </c>
      <c r="F802" s="179" t="s">
        <v>4483</v>
      </c>
      <c r="H802" s="180">
        <v>24.116</v>
      </c>
      <c r="I802" s="181"/>
      <c r="L802" s="177"/>
      <c r="M802" s="182"/>
      <c r="T802" s="183"/>
      <c r="AT802" s="178" t="s">
        <v>200</v>
      </c>
      <c r="AU802" s="178" t="s">
        <v>89</v>
      </c>
      <c r="AV802" s="13" t="s">
        <v>89</v>
      </c>
      <c r="AW802" s="13" t="s">
        <v>31</v>
      </c>
      <c r="AX802" s="13" t="s">
        <v>76</v>
      </c>
      <c r="AY802" s="178" t="s">
        <v>187</v>
      </c>
    </row>
    <row r="803" spans="2:51" s="13" customFormat="1">
      <c r="B803" s="177"/>
      <c r="D803" s="171" t="s">
        <v>200</v>
      </c>
      <c r="E803" s="178" t="s">
        <v>1</v>
      </c>
      <c r="F803" s="179" t="s">
        <v>2177</v>
      </c>
      <c r="H803" s="180">
        <v>-1.6</v>
      </c>
      <c r="I803" s="181"/>
      <c r="L803" s="177"/>
      <c r="M803" s="182"/>
      <c r="T803" s="183"/>
      <c r="AT803" s="178" t="s">
        <v>200</v>
      </c>
      <c r="AU803" s="178" t="s">
        <v>89</v>
      </c>
      <c r="AV803" s="13" t="s">
        <v>89</v>
      </c>
      <c r="AW803" s="13" t="s">
        <v>31</v>
      </c>
      <c r="AX803" s="13" t="s">
        <v>76</v>
      </c>
      <c r="AY803" s="178" t="s">
        <v>187</v>
      </c>
    </row>
    <row r="804" spans="2:51" s="12" customFormat="1">
      <c r="B804" s="170"/>
      <c r="D804" s="171" t="s">
        <v>200</v>
      </c>
      <c r="E804" s="172" t="s">
        <v>1</v>
      </c>
      <c r="F804" s="173" t="s">
        <v>4448</v>
      </c>
      <c r="H804" s="172" t="s">
        <v>1</v>
      </c>
      <c r="I804" s="174"/>
      <c r="L804" s="170"/>
      <c r="M804" s="175"/>
      <c r="T804" s="176"/>
      <c r="AT804" s="172" t="s">
        <v>200</v>
      </c>
      <c r="AU804" s="172" t="s">
        <v>89</v>
      </c>
      <c r="AV804" s="12" t="s">
        <v>83</v>
      </c>
      <c r="AW804" s="12" t="s">
        <v>31</v>
      </c>
      <c r="AX804" s="12" t="s">
        <v>76</v>
      </c>
      <c r="AY804" s="172" t="s">
        <v>187</v>
      </c>
    </row>
    <row r="805" spans="2:51" s="13" customFormat="1">
      <c r="B805" s="177"/>
      <c r="D805" s="171" t="s">
        <v>200</v>
      </c>
      <c r="E805" s="178" t="s">
        <v>1</v>
      </c>
      <c r="F805" s="179" t="s">
        <v>4484</v>
      </c>
      <c r="H805" s="180">
        <v>10.808</v>
      </c>
      <c r="I805" s="181"/>
      <c r="L805" s="177"/>
      <c r="M805" s="182"/>
      <c r="T805" s="183"/>
      <c r="AT805" s="178" t="s">
        <v>200</v>
      </c>
      <c r="AU805" s="178" t="s">
        <v>89</v>
      </c>
      <c r="AV805" s="13" t="s">
        <v>89</v>
      </c>
      <c r="AW805" s="13" t="s">
        <v>31</v>
      </c>
      <c r="AX805" s="13" t="s">
        <v>76</v>
      </c>
      <c r="AY805" s="178" t="s">
        <v>187</v>
      </c>
    </row>
    <row r="806" spans="2:51" s="13" customFormat="1">
      <c r="B806" s="177"/>
      <c r="D806" s="171" t="s">
        <v>200</v>
      </c>
      <c r="E806" s="178" t="s">
        <v>1</v>
      </c>
      <c r="F806" s="179" t="s">
        <v>4485</v>
      </c>
      <c r="H806" s="180">
        <v>7.8929999999999998</v>
      </c>
      <c r="I806" s="181"/>
      <c r="L806" s="177"/>
      <c r="M806" s="182"/>
      <c r="T806" s="183"/>
      <c r="AT806" s="178" t="s">
        <v>200</v>
      </c>
      <c r="AU806" s="178" t="s">
        <v>89</v>
      </c>
      <c r="AV806" s="13" t="s">
        <v>89</v>
      </c>
      <c r="AW806" s="13" t="s">
        <v>31</v>
      </c>
      <c r="AX806" s="13" t="s">
        <v>76</v>
      </c>
      <c r="AY806" s="178" t="s">
        <v>187</v>
      </c>
    </row>
    <row r="807" spans="2:51" s="13" customFormat="1">
      <c r="B807" s="177"/>
      <c r="D807" s="171" t="s">
        <v>200</v>
      </c>
      <c r="E807" s="178" t="s">
        <v>1</v>
      </c>
      <c r="F807" s="179" t="s">
        <v>4486</v>
      </c>
      <c r="H807" s="180">
        <v>9.7349999999999994</v>
      </c>
      <c r="I807" s="181"/>
      <c r="L807" s="177"/>
      <c r="M807" s="182"/>
      <c r="T807" s="183"/>
      <c r="AT807" s="178" t="s">
        <v>200</v>
      </c>
      <c r="AU807" s="178" t="s">
        <v>89</v>
      </c>
      <c r="AV807" s="13" t="s">
        <v>89</v>
      </c>
      <c r="AW807" s="13" t="s">
        <v>31</v>
      </c>
      <c r="AX807" s="13" t="s">
        <v>76</v>
      </c>
      <c r="AY807" s="178" t="s">
        <v>187</v>
      </c>
    </row>
    <row r="808" spans="2:51" s="13" customFormat="1">
      <c r="B808" s="177"/>
      <c r="D808" s="171" t="s">
        <v>200</v>
      </c>
      <c r="E808" s="178" t="s">
        <v>1</v>
      </c>
      <c r="F808" s="179" t="s">
        <v>4487</v>
      </c>
      <c r="H808" s="180">
        <v>20.625</v>
      </c>
      <c r="I808" s="181"/>
      <c r="L808" s="177"/>
      <c r="M808" s="182"/>
      <c r="T808" s="183"/>
      <c r="AT808" s="178" t="s">
        <v>200</v>
      </c>
      <c r="AU808" s="178" t="s">
        <v>89</v>
      </c>
      <c r="AV808" s="13" t="s">
        <v>89</v>
      </c>
      <c r="AW808" s="13" t="s">
        <v>31</v>
      </c>
      <c r="AX808" s="13" t="s">
        <v>76</v>
      </c>
      <c r="AY808" s="178" t="s">
        <v>187</v>
      </c>
    </row>
    <row r="809" spans="2:51" s="13" customFormat="1">
      <c r="B809" s="177"/>
      <c r="D809" s="171" t="s">
        <v>200</v>
      </c>
      <c r="E809" s="178" t="s">
        <v>1</v>
      </c>
      <c r="F809" s="179" t="s">
        <v>4488</v>
      </c>
      <c r="H809" s="180">
        <v>21.835000000000001</v>
      </c>
      <c r="I809" s="181"/>
      <c r="L809" s="177"/>
      <c r="M809" s="182"/>
      <c r="T809" s="183"/>
      <c r="AT809" s="178" t="s">
        <v>200</v>
      </c>
      <c r="AU809" s="178" t="s">
        <v>89</v>
      </c>
      <c r="AV809" s="13" t="s">
        <v>89</v>
      </c>
      <c r="AW809" s="13" t="s">
        <v>31</v>
      </c>
      <c r="AX809" s="13" t="s">
        <v>76</v>
      </c>
      <c r="AY809" s="178" t="s">
        <v>187</v>
      </c>
    </row>
    <row r="810" spans="2:51" s="13" customFormat="1">
      <c r="B810" s="177"/>
      <c r="D810" s="171" t="s">
        <v>200</v>
      </c>
      <c r="E810" s="178" t="s">
        <v>1</v>
      </c>
      <c r="F810" s="179" t="s">
        <v>4489</v>
      </c>
      <c r="H810" s="180">
        <v>11.385</v>
      </c>
      <c r="I810" s="181"/>
      <c r="L810" s="177"/>
      <c r="M810" s="182"/>
      <c r="T810" s="183"/>
      <c r="AT810" s="178" t="s">
        <v>200</v>
      </c>
      <c r="AU810" s="178" t="s">
        <v>89</v>
      </c>
      <c r="AV810" s="13" t="s">
        <v>89</v>
      </c>
      <c r="AW810" s="13" t="s">
        <v>31</v>
      </c>
      <c r="AX810" s="13" t="s">
        <v>76</v>
      </c>
      <c r="AY810" s="178" t="s">
        <v>187</v>
      </c>
    </row>
    <row r="811" spans="2:51" s="13" customFormat="1">
      <c r="B811" s="177"/>
      <c r="D811" s="171" t="s">
        <v>200</v>
      </c>
      <c r="E811" s="178" t="s">
        <v>1</v>
      </c>
      <c r="F811" s="179" t="s">
        <v>2187</v>
      </c>
      <c r="H811" s="180">
        <v>-1.2</v>
      </c>
      <c r="I811" s="181"/>
      <c r="L811" s="177"/>
      <c r="M811" s="182"/>
      <c r="T811" s="183"/>
      <c r="AT811" s="178" t="s">
        <v>200</v>
      </c>
      <c r="AU811" s="178" t="s">
        <v>89</v>
      </c>
      <c r="AV811" s="13" t="s">
        <v>89</v>
      </c>
      <c r="AW811" s="13" t="s">
        <v>31</v>
      </c>
      <c r="AX811" s="13" t="s">
        <v>76</v>
      </c>
      <c r="AY811" s="178" t="s">
        <v>187</v>
      </c>
    </row>
    <row r="812" spans="2:51" s="13" customFormat="1">
      <c r="B812" s="177"/>
      <c r="D812" s="171" t="s">
        <v>200</v>
      </c>
      <c r="E812" s="178" t="s">
        <v>1</v>
      </c>
      <c r="F812" s="179" t="s">
        <v>4490</v>
      </c>
      <c r="H812" s="180">
        <v>17.463000000000001</v>
      </c>
      <c r="I812" s="181"/>
      <c r="L812" s="177"/>
      <c r="M812" s="182"/>
      <c r="T812" s="183"/>
      <c r="AT812" s="178" t="s">
        <v>200</v>
      </c>
      <c r="AU812" s="178" t="s">
        <v>89</v>
      </c>
      <c r="AV812" s="13" t="s">
        <v>89</v>
      </c>
      <c r="AW812" s="13" t="s">
        <v>31</v>
      </c>
      <c r="AX812" s="13" t="s">
        <v>76</v>
      </c>
      <c r="AY812" s="178" t="s">
        <v>187</v>
      </c>
    </row>
    <row r="813" spans="2:51" s="13" customFormat="1">
      <c r="B813" s="177"/>
      <c r="D813" s="171" t="s">
        <v>200</v>
      </c>
      <c r="E813" s="178" t="s">
        <v>1</v>
      </c>
      <c r="F813" s="179" t="s">
        <v>2177</v>
      </c>
      <c r="H813" s="180">
        <v>-1.6</v>
      </c>
      <c r="I813" s="181"/>
      <c r="L813" s="177"/>
      <c r="M813" s="182"/>
      <c r="T813" s="183"/>
      <c r="AT813" s="178" t="s">
        <v>200</v>
      </c>
      <c r="AU813" s="178" t="s">
        <v>89</v>
      </c>
      <c r="AV813" s="13" t="s">
        <v>89</v>
      </c>
      <c r="AW813" s="13" t="s">
        <v>31</v>
      </c>
      <c r="AX813" s="13" t="s">
        <v>76</v>
      </c>
      <c r="AY813" s="178" t="s">
        <v>187</v>
      </c>
    </row>
    <row r="814" spans="2:51" s="13" customFormat="1">
      <c r="B814" s="177"/>
      <c r="D814" s="171" t="s">
        <v>200</v>
      </c>
      <c r="E814" s="178" t="s">
        <v>1</v>
      </c>
      <c r="F814" s="179" t="s">
        <v>4491</v>
      </c>
      <c r="H814" s="180">
        <v>15.4</v>
      </c>
      <c r="I814" s="181"/>
      <c r="L814" s="177"/>
      <c r="M814" s="182"/>
      <c r="T814" s="183"/>
      <c r="AT814" s="178" t="s">
        <v>200</v>
      </c>
      <c r="AU814" s="178" t="s">
        <v>89</v>
      </c>
      <c r="AV814" s="13" t="s">
        <v>89</v>
      </c>
      <c r="AW814" s="13" t="s">
        <v>31</v>
      </c>
      <c r="AX814" s="13" t="s">
        <v>76</v>
      </c>
      <c r="AY814" s="178" t="s">
        <v>187</v>
      </c>
    </row>
    <row r="815" spans="2:51" s="13" customFormat="1">
      <c r="B815" s="177"/>
      <c r="D815" s="171" t="s">
        <v>200</v>
      </c>
      <c r="E815" s="178" t="s">
        <v>1</v>
      </c>
      <c r="F815" s="179" t="s">
        <v>4434</v>
      </c>
      <c r="H815" s="180">
        <v>-3.2</v>
      </c>
      <c r="I815" s="181"/>
      <c r="L815" s="177"/>
      <c r="M815" s="182"/>
      <c r="T815" s="183"/>
      <c r="AT815" s="178" t="s">
        <v>200</v>
      </c>
      <c r="AU815" s="178" t="s">
        <v>89</v>
      </c>
      <c r="AV815" s="13" t="s">
        <v>89</v>
      </c>
      <c r="AW815" s="13" t="s">
        <v>31</v>
      </c>
      <c r="AX815" s="13" t="s">
        <v>76</v>
      </c>
      <c r="AY815" s="178" t="s">
        <v>187</v>
      </c>
    </row>
    <row r="816" spans="2:51" s="13" customFormat="1">
      <c r="B816" s="177"/>
      <c r="D816" s="171" t="s">
        <v>200</v>
      </c>
      <c r="E816" s="178" t="s">
        <v>1</v>
      </c>
      <c r="F816" s="179" t="s">
        <v>2187</v>
      </c>
      <c r="H816" s="180">
        <v>-1.2</v>
      </c>
      <c r="I816" s="181"/>
      <c r="L816" s="177"/>
      <c r="M816" s="182"/>
      <c r="T816" s="183"/>
      <c r="AT816" s="178" t="s">
        <v>200</v>
      </c>
      <c r="AU816" s="178" t="s">
        <v>89</v>
      </c>
      <c r="AV816" s="13" t="s">
        <v>89</v>
      </c>
      <c r="AW816" s="13" t="s">
        <v>31</v>
      </c>
      <c r="AX816" s="13" t="s">
        <v>76</v>
      </c>
      <c r="AY816" s="178" t="s">
        <v>187</v>
      </c>
    </row>
    <row r="817" spans="2:51" s="13" customFormat="1">
      <c r="B817" s="177"/>
      <c r="D817" s="171" t="s">
        <v>200</v>
      </c>
      <c r="E817" s="178" t="s">
        <v>1</v>
      </c>
      <c r="F817" s="179" t="s">
        <v>4492</v>
      </c>
      <c r="H817" s="180">
        <v>24.263999999999999</v>
      </c>
      <c r="I817" s="181"/>
      <c r="L817" s="177"/>
      <c r="M817" s="182"/>
      <c r="T817" s="183"/>
      <c r="AT817" s="178" t="s">
        <v>200</v>
      </c>
      <c r="AU817" s="178" t="s">
        <v>89</v>
      </c>
      <c r="AV817" s="13" t="s">
        <v>89</v>
      </c>
      <c r="AW817" s="13" t="s">
        <v>31</v>
      </c>
      <c r="AX817" s="13" t="s">
        <v>76</v>
      </c>
      <c r="AY817" s="178" t="s">
        <v>187</v>
      </c>
    </row>
    <row r="818" spans="2:51" s="13" customFormat="1">
      <c r="B818" s="177"/>
      <c r="D818" s="171" t="s">
        <v>200</v>
      </c>
      <c r="E818" s="178" t="s">
        <v>1</v>
      </c>
      <c r="F818" s="179" t="s">
        <v>2177</v>
      </c>
      <c r="H818" s="180">
        <v>-1.6</v>
      </c>
      <c r="I818" s="181"/>
      <c r="L818" s="177"/>
      <c r="M818" s="182"/>
      <c r="T818" s="183"/>
      <c r="AT818" s="178" t="s">
        <v>200</v>
      </c>
      <c r="AU818" s="178" t="s">
        <v>89</v>
      </c>
      <c r="AV818" s="13" t="s">
        <v>89</v>
      </c>
      <c r="AW818" s="13" t="s">
        <v>31</v>
      </c>
      <c r="AX818" s="13" t="s">
        <v>76</v>
      </c>
      <c r="AY818" s="178" t="s">
        <v>187</v>
      </c>
    </row>
    <row r="819" spans="2:51" s="13" customFormat="1">
      <c r="B819" s="177"/>
      <c r="D819" s="171" t="s">
        <v>200</v>
      </c>
      <c r="E819" s="178" t="s">
        <v>1</v>
      </c>
      <c r="F819" s="179" t="s">
        <v>4493</v>
      </c>
      <c r="H819" s="180">
        <v>24.632999999999999</v>
      </c>
      <c r="I819" s="181"/>
      <c r="L819" s="177"/>
      <c r="M819" s="182"/>
      <c r="T819" s="183"/>
      <c r="AT819" s="178" t="s">
        <v>200</v>
      </c>
      <c r="AU819" s="178" t="s">
        <v>89</v>
      </c>
      <c r="AV819" s="13" t="s">
        <v>89</v>
      </c>
      <c r="AW819" s="13" t="s">
        <v>31</v>
      </c>
      <c r="AX819" s="13" t="s">
        <v>76</v>
      </c>
      <c r="AY819" s="178" t="s">
        <v>187</v>
      </c>
    </row>
    <row r="820" spans="2:51" s="13" customFormat="1">
      <c r="B820" s="177"/>
      <c r="D820" s="171" t="s">
        <v>200</v>
      </c>
      <c r="E820" s="178" t="s">
        <v>1</v>
      </c>
      <c r="F820" s="179" t="s">
        <v>4494</v>
      </c>
      <c r="H820" s="180">
        <v>16.706</v>
      </c>
      <c r="I820" s="181"/>
      <c r="L820" s="177"/>
      <c r="M820" s="182"/>
      <c r="T820" s="183"/>
      <c r="AT820" s="178" t="s">
        <v>200</v>
      </c>
      <c r="AU820" s="178" t="s">
        <v>89</v>
      </c>
      <c r="AV820" s="13" t="s">
        <v>89</v>
      </c>
      <c r="AW820" s="13" t="s">
        <v>31</v>
      </c>
      <c r="AX820" s="13" t="s">
        <v>76</v>
      </c>
      <c r="AY820" s="178" t="s">
        <v>187</v>
      </c>
    </row>
    <row r="821" spans="2:51" s="13" customFormat="1">
      <c r="B821" s="177"/>
      <c r="D821" s="171" t="s">
        <v>200</v>
      </c>
      <c r="E821" s="178" t="s">
        <v>1</v>
      </c>
      <c r="F821" s="179" t="s">
        <v>4434</v>
      </c>
      <c r="H821" s="180">
        <v>-3.2</v>
      </c>
      <c r="I821" s="181"/>
      <c r="L821" s="177"/>
      <c r="M821" s="182"/>
      <c r="T821" s="183"/>
      <c r="AT821" s="178" t="s">
        <v>200</v>
      </c>
      <c r="AU821" s="178" t="s">
        <v>89</v>
      </c>
      <c r="AV821" s="13" t="s">
        <v>89</v>
      </c>
      <c r="AW821" s="13" t="s">
        <v>31</v>
      </c>
      <c r="AX821" s="13" t="s">
        <v>76</v>
      </c>
      <c r="AY821" s="178" t="s">
        <v>187</v>
      </c>
    </row>
    <row r="822" spans="2:51" s="13" customFormat="1">
      <c r="B822" s="177"/>
      <c r="D822" s="171" t="s">
        <v>200</v>
      </c>
      <c r="E822" s="178" t="s">
        <v>1</v>
      </c>
      <c r="F822" s="179" t="s">
        <v>2187</v>
      </c>
      <c r="H822" s="180">
        <v>-1.2</v>
      </c>
      <c r="I822" s="181"/>
      <c r="L822" s="177"/>
      <c r="M822" s="182"/>
      <c r="T822" s="183"/>
      <c r="AT822" s="178" t="s">
        <v>200</v>
      </c>
      <c r="AU822" s="178" t="s">
        <v>89</v>
      </c>
      <c r="AV822" s="13" t="s">
        <v>89</v>
      </c>
      <c r="AW822" s="13" t="s">
        <v>31</v>
      </c>
      <c r="AX822" s="13" t="s">
        <v>76</v>
      </c>
      <c r="AY822" s="178" t="s">
        <v>187</v>
      </c>
    </row>
    <row r="823" spans="2:51" s="13" customFormat="1">
      <c r="B823" s="177"/>
      <c r="D823" s="171" t="s">
        <v>200</v>
      </c>
      <c r="E823" s="178" t="s">
        <v>1</v>
      </c>
      <c r="F823" s="179" t="s">
        <v>4495</v>
      </c>
      <c r="H823" s="180">
        <v>24.928000000000001</v>
      </c>
      <c r="I823" s="181"/>
      <c r="L823" s="177"/>
      <c r="M823" s="182"/>
      <c r="T823" s="183"/>
      <c r="AT823" s="178" t="s">
        <v>200</v>
      </c>
      <c r="AU823" s="178" t="s">
        <v>89</v>
      </c>
      <c r="AV823" s="13" t="s">
        <v>89</v>
      </c>
      <c r="AW823" s="13" t="s">
        <v>31</v>
      </c>
      <c r="AX823" s="13" t="s">
        <v>76</v>
      </c>
      <c r="AY823" s="178" t="s">
        <v>187</v>
      </c>
    </row>
    <row r="824" spans="2:51" s="13" customFormat="1">
      <c r="B824" s="177"/>
      <c r="D824" s="171" t="s">
        <v>200</v>
      </c>
      <c r="E824" s="178" t="s">
        <v>1</v>
      </c>
      <c r="F824" s="179" t="s">
        <v>2177</v>
      </c>
      <c r="H824" s="180">
        <v>-1.6</v>
      </c>
      <c r="I824" s="181"/>
      <c r="L824" s="177"/>
      <c r="M824" s="182"/>
      <c r="T824" s="183"/>
      <c r="AT824" s="178" t="s">
        <v>200</v>
      </c>
      <c r="AU824" s="178" t="s">
        <v>89</v>
      </c>
      <c r="AV824" s="13" t="s">
        <v>89</v>
      </c>
      <c r="AW824" s="13" t="s">
        <v>31</v>
      </c>
      <c r="AX824" s="13" t="s">
        <v>76</v>
      </c>
      <c r="AY824" s="178" t="s">
        <v>187</v>
      </c>
    </row>
    <row r="825" spans="2:51" s="13" customFormat="1">
      <c r="B825" s="177"/>
      <c r="D825" s="171" t="s">
        <v>200</v>
      </c>
      <c r="E825" s="178" t="s">
        <v>1</v>
      </c>
      <c r="F825" s="179" t="s">
        <v>4496</v>
      </c>
      <c r="H825" s="180">
        <v>24.928000000000001</v>
      </c>
      <c r="I825" s="181"/>
      <c r="L825" s="177"/>
      <c r="M825" s="182"/>
      <c r="T825" s="183"/>
      <c r="AT825" s="178" t="s">
        <v>200</v>
      </c>
      <c r="AU825" s="178" t="s">
        <v>89</v>
      </c>
      <c r="AV825" s="13" t="s">
        <v>89</v>
      </c>
      <c r="AW825" s="13" t="s">
        <v>31</v>
      </c>
      <c r="AX825" s="13" t="s">
        <v>76</v>
      </c>
      <c r="AY825" s="178" t="s">
        <v>187</v>
      </c>
    </row>
    <row r="826" spans="2:51" s="13" customFormat="1">
      <c r="B826" s="177"/>
      <c r="D826" s="171" t="s">
        <v>200</v>
      </c>
      <c r="E826" s="178" t="s">
        <v>1</v>
      </c>
      <c r="F826" s="179" t="s">
        <v>2177</v>
      </c>
      <c r="H826" s="180">
        <v>-1.6</v>
      </c>
      <c r="I826" s="181"/>
      <c r="L826" s="177"/>
      <c r="M826" s="182"/>
      <c r="T826" s="183"/>
      <c r="AT826" s="178" t="s">
        <v>200</v>
      </c>
      <c r="AU826" s="178" t="s">
        <v>89</v>
      </c>
      <c r="AV826" s="13" t="s">
        <v>89</v>
      </c>
      <c r="AW826" s="13" t="s">
        <v>31</v>
      </c>
      <c r="AX826" s="13" t="s">
        <v>76</v>
      </c>
      <c r="AY826" s="178" t="s">
        <v>187</v>
      </c>
    </row>
    <row r="827" spans="2:51" s="13" customFormat="1">
      <c r="B827" s="177"/>
      <c r="D827" s="171" t="s">
        <v>200</v>
      </c>
      <c r="E827" s="178" t="s">
        <v>1</v>
      </c>
      <c r="F827" s="179" t="s">
        <v>4497</v>
      </c>
      <c r="H827" s="180">
        <v>17.463000000000001</v>
      </c>
      <c r="I827" s="181"/>
      <c r="L827" s="177"/>
      <c r="M827" s="182"/>
      <c r="T827" s="183"/>
      <c r="AT827" s="178" t="s">
        <v>200</v>
      </c>
      <c r="AU827" s="178" t="s">
        <v>89</v>
      </c>
      <c r="AV827" s="13" t="s">
        <v>89</v>
      </c>
      <c r="AW827" s="13" t="s">
        <v>31</v>
      </c>
      <c r="AX827" s="13" t="s">
        <v>76</v>
      </c>
      <c r="AY827" s="178" t="s">
        <v>187</v>
      </c>
    </row>
    <row r="828" spans="2:51" s="13" customFormat="1">
      <c r="B828" s="177"/>
      <c r="D828" s="171" t="s">
        <v>200</v>
      </c>
      <c r="E828" s="178" t="s">
        <v>1</v>
      </c>
      <c r="F828" s="179" t="s">
        <v>4434</v>
      </c>
      <c r="H828" s="180">
        <v>-3.2</v>
      </c>
      <c r="I828" s="181"/>
      <c r="L828" s="177"/>
      <c r="M828" s="182"/>
      <c r="T828" s="183"/>
      <c r="AT828" s="178" t="s">
        <v>200</v>
      </c>
      <c r="AU828" s="178" t="s">
        <v>89</v>
      </c>
      <c r="AV828" s="13" t="s">
        <v>89</v>
      </c>
      <c r="AW828" s="13" t="s">
        <v>31</v>
      </c>
      <c r="AX828" s="13" t="s">
        <v>76</v>
      </c>
      <c r="AY828" s="178" t="s">
        <v>187</v>
      </c>
    </row>
    <row r="829" spans="2:51" s="13" customFormat="1">
      <c r="B829" s="177"/>
      <c r="D829" s="171" t="s">
        <v>200</v>
      </c>
      <c r="E829" s="178" t="s">
        <v>1</v>
      </c>
      <c r="F829" s="179" t="s">
        <v>2187</v>
      </c>
      <c r="H829" s="180">
        <v>-1.2</v>
      </c>
      <c r="I829" s="181"/>
      <c r="L829" s="177"/>
      <c r="M829" s="182"/>
      <c r="T829" s="183"/>
      <c r="AT829" s="178" t="s">
        <v>200</v>
      </c>
      <c r="AU829" s="178" t="s">
        <v>89</v>
      </c>
      <c r="AV829" s="13" t="s">
        <v>89</v>
      </c>
      <c r="AW829" s="13" t="s">
        <v>31</v>
      </c>
      <c r="AX829" s="13" t="s">
        <v>76</v>
      </c>
      <c r="AY829" s="178" t="s">
        <v>187</v>
      </c>
    </row>
    <row r="830" spans="2:51" s="13" customFormat="1">
      <c r="B830" s="177"/>
      <c r="D830" s="171" t="s">
        <v>200</v>
      </c>
      <c r="E830" s="178" t="s">
        <v>1</v>
      </c>
      <c r="F830" s="179" t="s">
        <v>4498</v>
      </c>
      <c r="H830" s="180">
        <v>25.518000000000001</v>
      </c>
      <c r="I830" s="181"/>
      <c r="L830" s="177"/>
      <c r="M830" s="182"/>
      <c r="T830" s="183"/>
      <c r="AT830" s="178" t="s">
        <v>200</v>
      </c>
      <c r="AU830" s="178" t="s">
        <v>89</v>
      </c>
      <c r="AV830" s="13" t="s">
        <v>89</v>
      </c>
      <c r="AW830" s="13" t="s">
        <v>31</v>
      </c>
      <c r="AX830" s="13" t="s">
        <v>76</v>
      </c>
      <c r="AY830" s="178" t="s">
        <v>187</v>
      </c>
    </row>
    <row r="831" spans="2:51" s="13" customFormat="1">
      <c r="B831" s="177"/>
      <c r="D831" s="171" t="s">
        <v>200</v>
      </c>
      <c r="E831" s="178" t="s">
        <v>1</v>
      </c>
      <c r="F831" s="179" t="s">
        <v>2177</v>
      </c>
      <c r="H831" s="180">
        <v>-1.6</v>
      </c>
      <c r="I831" s="181"/>
      <c r="L831" s="177"/>
      <c r="M831" s="182"/>
      <c r="T831" s="183"/>
      <c r="AT831" s="178" t="s">
        <v>200</v>
      </c>
      <c r="AU831" s="178" t="s">
        <v>89</v>
      </c>
      <c r="AV831" s="13" t="s">
        <v>89</v>
      </c>
      <c r="AW831" s="13" t="s">
        <v>31</v>
      </c>
      <c r="AX831" s="13" t="s">
        <v>76</v>
      </c>
      <c r="AY831" s="178" t="s">
        <v>187</v>
      </c>
    </row>
    <row r="832" spans="2:51" s="13" customFormat="1">
      <c r="B832" s="177"/>
      <c r="D832" s="171" t="s">
        <v>200</v>
      </c>
      <c r="E832" s="178" t="s">
        <v>1</v>
      </c>
      <c r="F832" s="179" t="s">
        <v>4499</v>
      </c>
      <c r="H832" s="180">
        <v>25.739000000000001</v>
      </c>
      <c r="I832" s="181"/>
      <c r="L832" s="177"/>
      <c r="M832" s="182"/>
      <c r="T832" s="183"/>
      <c r="AT832" s="178" t="s">
        <v>200</v>
      </c>
      <c r="AU832" s="178" t="s">
        <v>89</v>
      </c>
      <c r="AV832" s="13" t="s">
        <v>89</v>
      </c>
      <c r="AW832" s="13" t="s">
        <v>31</v>
      </c>
      <c r="AX832" s="13" t="s">
        <v>76</v>
      </c>
      <c r="AY832" s="178" t="s">
        <v>187</v>
      </c>
    </row>
    <row r="833" spans="2:51" s="13" customFormat="1">
      <c r="B833" s="177"/>
      <c r="D833" s="171" t="s">
        <v>200</v>
      </c>
      <c r="E833" s="178" t="s">
        <v>1</v>
      </c>
      <c r="F833" s="179" t="s">
        <v>2177</v>
      </c>
      <c r="H833" s="180">
        <v>-1.6</v>
      </c>
      <c r="I833" s="181"/>
      <c r="L833" s="177"/>
      <c r="M833" s="182"/>
      <c r="T833" s="183"/>
      <c r="AT833" s="178" t="s">
        <v>200</v>
      </c>
      <c r="AU833" s="178" t="s">
        <v>89</v>
      </c>
      <c r="AV833" s="13" t="s">
        <v>89</v>
      </c>
      <c r="AW833" s="13" t="s">
        <v>31</v>
      </c>
      <c r="AX833" s="13" t="s">
        <v>76</v>
      </c>
      <c r="AY833" s="178" t="s">
        <v>187</v>
      </c>
    </row>
    <row r="834" spans="2:51" s="13" customFormat="1">
      <c r="B834" s="177"/>
      <c r="D834" s="171" t="s">
        <v>200</v>
      </c>
      <c r="E834" s="178" t="s">
        <v>1</v>
      </c>
      <c r="F834" s="179" t="s">
        <v>4500</v>
      </c>
      <c r="H834" s="180">
        <v>17.463000000000001</v>
      </c>
      <c r="I834" s="181"/>
      <c r="L834" s="177"/>
      <c r="M834" s="182"/>
      <c r="T834" s="183"/>
      <c r="AT834" s="178" t="s">
        <v>200</v>
      </c>
      <c r="AU834" s="178" t="s">
        <v>89</v>
      </c>
      <c r="AV834" s="13" t="s">
        <v>89</v>
      </c>
      <c r="AW834" s="13" t="s">
        <v>31</v>
      </c>
      <c r="AX834" s="13" t="s">
        <v>76</v>
      </c>
      <c r="AY834" s="178" t="s">
        <v>187</v>
      </c>
    </row>
    <row r="835" spans="2:51" s="13" customFormat="1">
      <c r="B835" s="177"/>
      <c r="D835" s="171" t="s">
        <v>200</v>
      </c>
      <c r="E835" s="178" t="s">
        <v>1</v>
      </c>
      <c r="F835" s="179" t="s">
        <v>4434</v>
      </c>
      <c r="H835" s="180">
        <v>-3.2</v>
      </c>
      <c r="I835" s="181"/>
      <c r="L835" s="177"/>
      <c r="M835" s="182"/>
      <c r="T835" s="183"/>
      <c r="AT835" s="178" t="s">
        <v>200</v>
      </c>
      <c r="AU835" s="178" t="s">
        <v>89</v>
      </c>
      <c r="AV835" s="13" t="s">
        <v>89</v>
      </c>
      <c r="AW835" s="13" t="s">
        <v>31</v>
      </c>
      <c r="AX835" s="13" t="s">
        <v>76</v>
      </c>
      <c r="AY835" s="178" t="s">
        <v>187</v>
      </c>
    </row>
    <row r="836" spans="2:51" s="13" customFormat="1">
      <c r="B836" s="177"/>
      <c r="D836" s="171" t="s">
        <v>200</v>
      </c>
      <c r="E836" s="178" t="s">
        <v>1</v>
      </c>
      <c r="F836" s="179" t="s">
        <v>2187</v>
      </c>
      <c r="H836" s="180">
        <v>-1.2</v>
      </c>
      <c r="I836" s="181"/>
      <c r="L836" s="177"/>
      <c r="M836" s="182"/>
      <c r="T836" s="183"/>
      <c r="AT836" s="178" t="s">
        <v>200</v>
      </c>
      <c r="AU836" s="178" t="s">
        <v>89</v>
      </c>
      <c r="AV836" s="13" t="s">
        <v>89</v>
      </c>
      <c r="AW836" s="13" t="s">
        <v>31</v>
      </c>
      <c r="AX836" s="13" t="s">
        <v>76</v>
      </c>
      <c r="AY836" s="178" t="s">
        <v>187</v>
      </c>
    </row>
    <row r="837" spans="2:51" s="13" customFormat="1">
      <c r="B837" s="177"/>
      <c r="D837" s="171" t="s">
        <v>200</v>
      </c>
      <c r="E837" s="178" t="s">
        <v>1</v>
      </c>
      <c r="F837" s="179" t="s">
        <v>4501</v>
      </c>
      <c r="H837" s="180">
        <v>24.928000000000001</v>
      </c>
      <c r="I837" s="181"/>
      <c r="L837" s="177"/>
      <c r="M837" s="182"/>
      <c r="T837" s="183"/>
      <c r="AT837" s="178" t="s">
        <v>200</v>
      </c>
      <c r="AU837" s="178" t="s">
        <v>89</v>
      </c>
      <c r="AV837" s="13" t="s">
        <v>89</v>
      </c>
      <c r="AW837" s="13" t="s">
        <v>31</v>
      </c>
      <c r="AX837" s="13" t="s">
        <v>76</v>
      </c>
      <c r="AY837" s="178" t="s">
        <v>187</v>
      </c>
    </row>
    <row r="838" spans="2:51" s="13" customFormat="1">
      <c r="B838" s="177"/>
      <c r="D838" s="171" t="s">
        <v>200</v>
      </c>
      <c r="E838" s="178" t="s">
        <v>1</v>
      </c>
      <c r="F838" s="179" t="s">
        <v>2177</v>
      </c>
      <c r="H838" s="180">
        <v>-1.6</v>
      </c>
      <c r="I838" s="181"/>
      <c r="L838" s="177"/>
      <c r="M838" s="182"/>
      <c r="T838" s="183"/>
      <c r="AT838" s="178" t="s">
        <v>200</v>
      </c>
      <c r="AU838" s="178" t="s">
        <v>89</v>
      </c>
      <c r="AV838" s="13" t="s">
        <v>89</v>
      </c>
      <c r="AW838" s="13" t="s">
        <v>31</v>
      </c>
      <c r="AX838" s="13" t="s">
        <v>76</v>
      </c>
      <c r="AY838" s="178" t="s">
        <v>187</v>
      </c>
    </row>
    <row r="839" spans="2:51" s="13" customFormat="1">
      <c r="B839" s="177"/>
      <c r="D839" s="171" t="s">
        <v>200</v>
      </c>
      <c r="E839" s="178" t="s">
        <v>1</v>
      </c>
      <c r="F839" s="179" t="s">
        <v>4502</v>
      </c>
      <c r="H839" s="180">
        <v>24.928000000000001</v>
      </c>
      <c r="I839" s="181"/>
      <c r="L839" s="177"/>
      <c r="M839" s="182"/>
      <c r="T839" s="183"/>
      <c r="AT839" s="178" t="s">
        <v>200</v>
      </c>
      <c r="AU839" s="178" t="s">
        <v>89</v>
      </c>
      <c r="AV839" s="13" t="s">
        <v>89</v>
      </c>
      <c r="AW839" s="13" t="s">
        <v>31</v>
      </c>
      <c r="AX839" s="13" t="s">
        <v>76</v>
      </c>
      <c r="AY839" s="178" t="s">
        <v>187</v>
      </c>
    </row>
    <row r="840" spans="2:51" s="13" customFormat="1">
      <c r="B840" s="177"/>
      <c r="D840" s="171" t="s">
        <v>200</v>
      </c>
      <c r="E840" s="178" t="s">
        <v>1</v>
      </c>
      <c r="F840" s="179" t="s">
        <v>2177</v>
      </c>
      <c r="H840" s="180">
        <v>-1.6</v>
      </c>
      <c r="I840" s="181"/>
      <c r="L840" s="177"/>
      <c r="M840" s="182"/>
      <c r="T840" s="183"/>
      <c r="AT840" s="178" t="s">
        <v>200</v>
      </c>
      <c r="AU840" s="178" t="s">
        <v>89</v>
      </c>
      <c r="AV840" s="13" t="s">
        <v>89</v>
      </c>
      <c r="AW840" s="13" t="s">
        <v>31</v>
      </c>
      <c r="AX840" s="13" t="s">
        <v>76</v>
      </c>
      <c r="AY840" s="178" t="s">
        <v>187</v>
      </c>
    </row>
    <row r="841" spans="2:51" s="13" customFormat="1">
      <c r="B841" s="177"/>
      <c r="D841" s="171" t="s">
        <v>200</v>
      </c>
      <c r="E841" s="178" t="s">
        <v>1</v>
      </c>
      <c r="F841" s="179" t="s">
        <v>4503</v>
      </c>
      <c r="H841" s="180">
        <v>16.706</v>
      </c>
      <c r="I841" s="181"/>
      <c r="L841" s="177"/>
      <c r="M841" s="182"/>
      <c r="T841" s="183"/>
      <c r="AT841" s="178" t="s">
        <v>200</v>
      </c>
      <c r="AU841" s="178" t="s">
        <v>89</v>
      </c>
      <c r="AV841" s="13" t="s">
        <v>89</v>
      </c>
      <c r="AW841" s="13" t="s">
        <v>31</v>
      </c>
      <c r="AX841" s="13" t="s">
        <v>76</v>
      </c>
      <c r="AY841" s="178" t="s">
        <v>187</v>
      </c>
    </row>
    <row r="842" spans="2:51" s="13" customFormat="1">
      <c r="B842" s="177"/>
      <c r="D842" s="171" t="s">
        <v>200</v>
      </c>
      <c r="E842" s="178" t="s">
        <v>1</v>
      </c>
      <c r="F842" s="179" t="s">
        <v>4434</v>
      </c>
      <c r="H842" s="180">
        <v>-3.2</v>
      </c>
      <c r="I842" s="181"/>
      <c r="L842" s="177"/>
      <c r="M842" s="182"/>
      <c r="T842" s="183"/>
      <c r="AT842" s="178" t="s">
        <v>200</v>
      </c>
      <c r="AU842" s="178" t="s">
        <v>89</v>
      </c>
      <c r="AV842" s="13" t="s">
        <v>89</v>
      </c>
      <c r="AW842" s="13" t="s">
        <v>31</v>
      </c>
      <c r="AX842" s="13" t="s">
        <v>76</v>
      </c>
      <c r="AY842" s="178" t="s">
        <v>187</v>
      </c>
    </row>
    <row r="843" spans="2:51" s="13" customFormat="1">
      <c r="B843" s="177"/>
      <c r="D843" s="171" t="s">
        <v>200</v>
      </c>
      <c r="E843" s="178" t="s">
        <v>1</v>
      </c>
      <c r="F843" s="179" t="s">
        <v>2187</v>
      </c>
      <c r="H843" s="180">
        <v>-1.2</v>
      </c>
      <c r="I843" s="181"/>
      <c r="L843" s="177"/>
      <c r="M843" s="182"/>
      <c r="T843" s="183"/>
      <c r="AT843" s="178" t="s">
        <v>200</v>
      </c>
      <c r="AU843" s="178" t="s">
        <v>89</v>
      </c>
      <c r="AV843" s="13" t="s">
        <v>89</v>
      </c>
      <c r="AW843" s="13" t="s">
        <v>31</v>
      </c>
      <c r="AX843" s="13" t="s">
        <v>76</v>
      </c>
      <c r="AY843" s="178" t="s">
        <v>187</v>
      </c>
    </row>
    <row r="844" spans="2:51" s="13" customFormat="1">
      <c r="B844" s="177"/>
      <c r="D844" s="171" t="s">
        <v>200</v>
      </c>
      <c r="E844" s="178" t="s">
        <v>1</v>
      </c>
      <c r="F844" s="179" t="s">
        <v>4504</v>
      </c>
      <c r="H844" s="180">
        <v>25.222999999999999</v>
      </c>
      <c r="I844" s="181"/>
      <c r="L844" s="177"/>
      <c r="M844" s="182"/>
      <c r="T844" s="183"/>
      <c r="AT844" s="178" t="s">
        <v>200</v>
      </c>
      <c r="AU844" s="178" t="s">
        <v>89</v>
      </c>
      <c r="AV844" s="13" t="s">
        <v>89</v>
      </c>
      <c r="AW844" s="13" t="s">
        <v>31</v>
      </c>
      <c r="AX844" s="13" t="s">
        <v>76</v>
      </c>
      <c r="AY844" s="178" t="s">
        <v>187</v>
      </c>
    </row>
    <row r="845" spans="2:51" s="13" customFormat="1">
      <c r="B845" s="177"/>
      <c r="D845" s="171" t="s">
        <v>200</v>
      </c>
      <c r="E845" s="178" t="s">
        <v>1</v>
      </c>
      <c r="F845" s="179" t="s">
        <v>2177</v>
      </c>
      <c r="H845" s="180">
        <v>-1.6</v>
      </c>
      <c r="I845" s="181"/>
      <c r="L845" s="177"/>
      <c r="M845" s="182"/>
      <c r="T845" s="183"/>
      <c r="AT845" s="178" t="s">
        <v>200</v>
      </c>
      <c r="AU845" s="178" t="s">
        <v>89</v>
      </c>
      <c r="AV845" s="13" t="s">
        <v>89</v>
      </c>
      <c r="AW845" s="13" t="s">
        <v>31</v>
      </c>
      <c r="AX845" s="13" t="s">
        <v>76</v>
      </c>
      <c r="AY845" s="178" t="s">
        <v>187</v>
      </c>
    </row>
    <row r="846" spans="2:51" s="13" customFormat="1">
      <c r="B846" s="177"/>
      <c r="D846" s="171" t="s">
        <v>200</v>
      </c>
      <c r="E846" s="178" t="s">
        <v>1</v>
      </c>
      <c r="F846" s="179" t="s">
        <v>4505</v>
      </c>
      <c r="H846" s="180">
        <v>42.037999999999997</v>
      </c>
      <c r="I846" s="181"/>
      <c r="L846" s="177"/>
      <c r="M846" s="182"/>
      <c r="T846" s="183"/>
      <c r="AT846" s="178" t="s">
        <v>200</v>
      </c>
      <c r="AU846" s="178" t="s">
        <v>89</v>
      </c>
      <c r="AV846" s="13" t="s">
        <v>89</v>
      </c>
      <c r="AW846" s="13" t="s">
        <v>31</v>
      </c>
      <c r="AX846" s="13" t="s">
        <v>76</v>
      </c>
      <c r="AY846" s="178" t="s">
        <v>187</v>
      </c>
    </row>
    <row r="847" spans="2:51" s="13" customFormat="1">
      <c r="B847" s="177"/>
      <c r="D847" s="171" t="s">
        <v>200</v>
      </c>
      <c r="E847" s="178" t="s">
        <v>1</v>
      </c>
      <c r="F847" s="179" t="s">
        <v>2177</v>
      </c>
      <c r="H847" s="180">
        <v>-1.6</v>
      </c>
      <c r="I847" s="181"/>
      <c r="L847" s="177"/>
      <c r="M847" s="182"/>
      <c r="T847" s="183"/>
      <c r="AT847" s="178" t="s">
        <v>200</v>
      </c>
      <c r="AU847" s="178" t="s">
        <v>89</v>
      </c>
      <c r="AV847" s="13" t="s">
        <v>89</v>
      </c>
      <c r="AW847" s="13" t="s">
        <v>31</v>
      </c>
      <c r="AX847" s="13" t="s">
        <v>76</v>
      </c>
      <c r="AY847" s="178" t="s">
        <v>187</v>
      </c>
    </row>
    <row r="848" spans="2:51" s="13" customFormat="1">
      <c r="B848" s="177"/>
      <c r="D848" s="171" t="s">
        <v>200</v>
      </c>
      <c r="E848" s="178" t="s">
        <v>1</v>
      </c>
      <c r="F848" s="179" t="s">
        <v>4506</v>
      </c>
      <c r="H848" s="180">
        <v>25.739000000000001</v>
      </c>
      <c r="I848" s="181"/>
      <c r="L848" s="177"/>
      <c r="M848" s="182"/>
      <c r="T848" s="183"/>
      <c r="AT848" s="178" t="s">
        <v>200</v>
      </c>
      <c r="AU848" s="178" t="s">
        <v>89</v>
      </c>
      <c r="AV848" s="13" t="s">
        <v>89</v>
      </c>
      <c r="AW848" s="13" t="s">
        <v>31</v>
      </c>
      <c r="AX848" s="13" t="s">
        <v>76</v>
      </c>
      <c r="AY848" s="178" t="s">
        <v>187</v>
      </c>
    </row>
    <row r="849" spans="2:51" s="13" customFormat="1">
      <c r="B849" s="177"/>
      <c r="D849" s="171" t="s">
        <v>200</v>
      </c>
      <c r="E849" s="178" t="s">
        <v>1</v>
      </c>
      <c r="F849" s="179" t="s">
        <v>2177</v>
      </c>
      <c r="H849" s="180">
        <v>-1.6</v>
      </c>
      <c r="I849" s="181"/>
      <c r="L849" s="177"/>
      <c r="M849" s="182"/>
      <c r="T849" s="183"/>
      <c r="AT849" s="178" t="s">
        <v>200</v>
      </c>
      <c r="AU849" s="178" t="s">
        <v>89</v>
      </c>
      <c r="AV849" s="13" t="s">
        <v>89</v>
      </c>
      <c r="AW849" s="13" t="s">
        <v>31</v>
      </c>
      <c r="AX849" s="13" t="s">
        <v>76</v>
      </c>
      <c r="AY849" s="178" t="s">
        <v>187</v>
      </c>
    </row>
    <row r="850" spans="2:51" s="13" customFormat="1">
      <c r="B850" s="177"/>
      <c r="D850" s="171" t="s">
        <v>200</v>
      </c>
      <c r="E850" s="178" t="s">
        <v>1</v>
      </c>
      <c r="F850" s="179" t="s">
        <v>4507</v>
      </c>
      <c r="H850" s="180">
        <v>15.606</v>
      </c>
      <c r="I850" s="181"/>
      <c r="L850" s="177"/>
      <c r="M850" s="182"/>
      <c r="T850" s="183"/>
      <c r="AT850" s="178" t="s">
        <v>200</v>
      </c>
      <c r="AU850" s="178" t="s">
        <v>89</v>
      </c>
      <c r="AV850" s="13" t="s">
        <v>89</v>
      </c>
      <c r="AW850" s="13" t="s">
        <v>31</v>
      </c>
      <c r="AX850" s="13" t="s">
        <v>76</v>
      </c>
      <c r="AY850" s="178" t="s">
        <v>187</v>
      </c>
    </row>
    <row r="851" spans="2:51" s="13" customFormat="1">
      <c r="B851" s="177"/>
      <c r="D851" s="171" t="s">
        <v>200</v>
      </c>
      <c r="E851" s="178" t="s">
        <v>1</v>
      </c>
      <c r="F851" s="179" t="s">
        <v>2177</v>
      </c>
      <c r="H851" s="180">
        <v>-1.6</v>
      </c>
      <c r="I851" s="181"/>
      <c r="L851" s="177"/>
      <c r="M851" s="182"/>
      <c r="T851" s="183"/>
      <c r="AT851" s="178" t="s">
        <v>200</v>
      </c>
      <c r="AU851" s="178" t="s">
        <v>89</v>
      </c>
      <c r="AV851" s="13" t="s">
        <v>89</v>
      </c>
      <c r="AW851" s="13" t="s">
        <v>31</v>
      </c>
      <c r="AX851" s="13" t="s">
        <v>76</v>
      </c>
      <c r="AY851" s="178" t="s">
        <v>187</v>
      </c>
    </row>
    <row r="852" spans="2:51" s="13" customFormat="1">
      <c r="B852" s="177"/>
      <c r="D852" s="171" t="s">
        <v>200</v>
      </c>
      <c r="E852" s="178" t="s">
        <v>1</v>
      </c>
      <c r="F852" s="179" t="s">
        <v>2187</v>
      </c>
      <c r="H852" s="180">
        <v>-1.2</v>
      </c>
      <c r="I852" s="181"/>
      <c r="L852" s="177"/>
      <c r="M852" s="182"/>
      <c r="T852" s="183"/>
      <c r="AT852" s="178" t="s">
        <v>200</v>
      </c>
      <c r="AU852" s="178" t="s">
        <v>89</v>
      </c>
      <c r="AV852" s="13" t="s">
        <v>89</v>
      </c>
      <c r="AW852" s="13" t="s">
        <v>31</v>
      </c>
      <c r="AX852" s="13" t="s">
        <v>76</v>
      </c>
      <c r="AY852" s="178" t="s">
        <v>187</v>
      </c>
    </row>
    <row r="853" spans="2:51" s="13" customFormat="1">
      <c r="B853" s="177"/>
      <c r="D853" s="171" t="s">
        <v>200</v>
      </c>
      <c r="E853" s="178" t="s">
        <v>1</v>
      </c>
      <c r="F853" s="179" t="s">
        <v>4508</v>
      </c>
      <c r="H853" s="180">
        <v>17.806000000000001</v>
      </c>
      <c r="I853" s="181"/>
      <c r="L853" s="177"/>
      <c r="M853" s="182"/>
      <c r="T853" s="183"/>
      <c r="AT853" s="178" t="s">
        <v>200</v>
      </c>
      <c r="AU853" s="178" t="s">
        <v>89</v>
      </c>
      <c r="AV853" s="13" t="s">
        <v>89</v>
      </c>
      <c r="AW853" s="13" t="s">
        <v>31</v>
      </c>
      <c r="AX853" s="13" t="s">
        <v>76</v>
      </c>
      <c r="AY853" s="178" t="s">
        <v>187</v>
      </c>
    </row>
    <row r="854" spans="2:51" s="13" customFormat="1">
      <c r="B854" s="177"/>
      <c r="D854" s="171" t="s">
        <v>200</v>
      </c>
      <c r="E854" s="178" t="s">
        <v>1</v>
      </c>
      <c r="F854" s="179" t="s">
        <v>4434</v>
      </c>
      <c r="H854" s="180">
        <v>-3.2</v>
      </c>
      <c r="I854" s="181"/>
      <c r="L854" s="177"/>
      <c r="M854" s="182"/>
      <c r="T854" s="183"/>
      <c r="AT854" s="178" t="s">
        <v>200</v>
      </c>
      <c r="AU854" s="178" t="s">
        <v>89</v>
      </c>
      <c r="AV854" s="13" t="s">
        <v>89</v>
      </c>
      <c r="AW854" s="13" t="s">
        <v>31</v>
      </c>
      <c r="AX854" s="13" t="s">
        <v>76</v>
      </c>
      <c r="AY854" s="178" t="s">
        <v>187</v>
      </c>
    </row>
    <row r="855" spans="2:51" s="13" customFormat="1">
      <c r="B855" s="177"/>
      <c r="D855" s="171" t="s">
        <v>200</v>
      </c>
      <c r="E855" s="178" t="s">
        <v>1</v>
      </c>
      <c r="F855" s="179" t="s">
        <v>2187</v>
      </c>
      <c r="H855" s="180">
        <v>-1.2</v>
      </c>
      <c r="I855" s="181"/>
      <c r="L855" s="177"/>
      <c r="M855" s="182"/>
      <c r="T855" s="183"/>
      <c r="AT855" s="178" t="s">
        <v>200</v>
      </c>
      <c r="AU855" s="178" t="s">
        <v>89</v>
      </c>
      <c r="AV855" s="13" t="s">
        <v>89</v>
      </c>
      <c r="AW855" s="13" t="s">
        <v>31</v>
      </c>
      <c r="AX855" s="13" t="s">
        <v>76</v>
      </c>
      <c r="AY855" s="178" t="s">
        <v>187</v>
      </c>
    </row>
    <row r="856" spans="2:51" s="13" customFormat="1">
      <c r="B856" s="177"/>
      <c r="D856" s="171" t="s">
        <v>200</v>
      </c>
      <c r="E856" s="178" t="s">
        <v>1</v>
      </c>
      <c r="F856" s="179" t="s">
        <v>4509</v>
      </c>
      <c r="H856" s="180">
        <v>25.664999999999999</v>
      </c>
      <c r="I856" s="181"/>
      <c r="L856" s="177"/>
      <c r="M856" s="182"/>
      <c r="T856" s="183"/>
      <c r="AT856" s="178" t="s">
        <v>200</v>
      </c>
      <c r="AU856" s="178" t="s">
        <v>89</v>
      </c>
      <c r="AV856" s="13" t="s">
        <v>89</v>
      </c>
      <c r="AW856" s="13" t="s">
        <v>31</v>
      </c>
      <c r="AX856" s="13" t="s">
        <v>76</v>
      </c>
      <c r="AY856" s="178" t="s">
        <v>187</v>
      </c>
    </row>
    <row r="857" spans="2:51" s="13" customFormat="1">
      <c r="B857" s="177"/>
      <c r="D857" s="171" t="s">
        <v>200</v>
      </c>
      <c r="E857" s="178" t="s">
        <v>1</v>
      </c>
      <c r="F857" s="179" t="s">
        <v>2177</v>
      </c>
      <c r="H857" s="180">
        <v>-1.6</v>
      </c>
      <c r="I857" s="181"/>
      <c r="L857" s="177"/>
      <c r="M857" s="182"/>
      <c r="T857" s="183"/>
      <c r="AT857" s="178" t="s">
        <v>200</v>
      </c>
      <c r="AU857" s="178" t="s">
        <v>89</v>
      </c>
      <c r="AV857" s="13" t="s">
        <v>89</v>
      </c>
      <c r="AW857" s="13" t="s">
        <v>31</v>
      </c>
      <c r="AX857" s="13" t="s">
        <v>76</v>
      </c>
      <c r="AY857" s="178" t="s">
        <v>187</v>
      </c>
    </row>
    <row r="858" spans="2:51" s="13" customFormat="1">
      <c r="B858" s="177"/>
      <c r="D858" s="171" t="s">
        <v>200</v>
      </c>
      <c r="E858" s="178" t="s">
        <v>1</v>
      </c>
      <c r="F858" s="179" t="s">
        <v>4510</v>
      </c>
      <c r="H858" s="180">
        <v>25.664999999999999</v>
      </c>
      <c r="I858" s="181"/>
      <c r="L858" s="177"/>
      <c r="M858" s="182"/>
      <c r="T858" s="183"/>
      <c r="AT858" s="178" t="s">
        <v>200</v>
      </c>
      <c r="AU858" s="178" t="s">
        <v>89</v>
      </c>
      <c r="AV858" s="13" t="s">
        <v>89</v>
      </c>
      <c r="AW858" s="13" t="s">
        <v>31</v>
      </c>
      <c r="AX858" s="13" t="s">
        <v>76</v>
      </c>
      <c r="AY858" s="178" t="s">
        <v>187</v>
      </c>
    </row>
    <row r="859" spans="2:51" s="13" customFormat="1">
      <c r="B859" s="177"/>
      <c r="D859" s="171" t="s">
        <v>200</v>
      </c>
      <c r="E859" s="178" t="s">
        <v>1</v>
      </c>
      <c r="F859" s="179" t="s">
        <v>2177</v>
      </c>
      <c r="H859" s="180">
        <v>-1.6</v>
      </c>
      <c r="I859" s="181"/>
      <c r="L859" s="177"/>
      <c r="M859" s="182"/>
      <c r="T859" s="183"/>
      <c r="AT859" s="178" t="s">
        <v>200</v>
      </c>
      <c r="AU859" s="178" t="s">
        <v>89</v>
      </c>
      <c r="AV859" s="13" t="s">
        <v>89</v>
      </c>
      <c r="AW859" s="13" t="s">
        <v>31</v>
      </c>
      <c r="AX859" s="13" t="s">
        <v>76</v>
      </c>
      <c r="AY859" s="178" t="s">
        <v>187</v>
      </c>
    </row>
    <row r="860" spans="2:51" s="13" customFormat="1">
      <c r="B860" s="177"/>
      <c r="D860" s="171" t="s">
        <v>200</v>
      </c>
      <c r="E860" s="178" t="s">
        <v>1</v>
      </c>
      <c r="F860" s="179" t="s">
        <v>4511</v>
      </c>
      <c r="H860" s="180">
        <v>17.806000000000001</v>
      </c>
      <c r="I860" s="181"/>
      <c r="L860" s="177"/>
      <c r="M860" s="182"/>
      <c r="T860" s="183"/>
      <c r="AT860" s="178" t="s">
        <v>200</v>
      </c>
      <c r="AU860" s="178" t="s">
        <v>89</v>
      </c>
      <c r="AV860" s="13" t="s">
        <v>89</v>
      </c>
      <c r="AW860" s="13" t="s">
        <v>31</v>
      </c>
      <c r="AX860" s="13" t="s">
        <v>76</v>
      </c>
      <c r="AY860" s="178" t="s">
        <v>187</v>
      </c>
    </row>
    <row r="861" spans="2:51" s="13" customFormat="1">
      <c r="B861" s="177"/>
      <c r="D861" s="171" t="s">
        <v>200</v>
      </c>
      <c r="E861" s="178" t="s">
        <v>1</v>
      </c>
      <c r="F861" s="179" t="s">
        <v>4434</v>
      </c>
      <c r="H861" s="180">
        <v>-3.2</v>
      </c>
      <c r="I861" s="181"/>
      <c r="L861" s="177"/>
      <c r="M861" s="182"/>
      <c r="T861" s="183"/>
      <c r="AT861" s="178" t="s">
        <v>200</v>
      </c>
      <c r="AU861" s="178" t="s">
        <v>89</v>
      </c>
      <c r="AV861" s="13" t="s">
        <v>89</v>
      </c>
      <c r="AW861" s="13" t="s">
        <v>31</v>
      </c>
      <c r="AX861" s="13" t="s">
        <v>76</v>
      </c>
      <c r="AY861" s="178" t="s">
        <v>187</v>
      </c>
    </row>
    <row r="862" spans="2:51" s="13" customFormat="1">
      <c r="B862" s="177"/>
      <c r="D862" s="171" t="s">
        <v>200</v>
      </c>
      <c r="E862" s="178" t="s">
        <v>1</v>
      </c>
      <c r="F862" s="179" t="s">
        <v>2187</v>
      </c>
      <c r="H862" s="180">
        <v>-1.2</v>
      </c>
      <c r="I862" s="181"/>
      <c r="L862" s="177"/>
      <c r="M862" s="182"/>
      <c r="T862" s="183"/>
      <c r="AT862" s="178" t="s">
        <v>200</v>
      </c>
      <c r="AU862" s="178" t="s">
        <v>89</v>
      </c>
      <c r="AV862" s="13" t="s">
        <v>89</v>
      </c>
      <c r="AW862" s="13" t="s">
        <v>31</v>
      </c>
      <c r="AX862" s="13" t="s">
        <v>76</v>
      </c>
      <c r="AY862" s="178" t="s">
        <v>187</v>
      </c>
    </row>
    <row r="863" spans="2:51" s="13" customFormat="1">
      <c r="B863" s="177"/>
      <c r="D863" s="171" t="s">
        <v>200</v>
      </c>
      <c r="E863" s="178" t="s">
        <v>1</v>
      </c>
      <c r="F863" s="179" t="s">
        <v>4512</v>
      </c>
      <c r="H863" s="180">
        <v>25.664999999999999</v>
      </c>
      <c r="I863" s="181"/>
      <c r="L863" s="177"/>
      <c r="M863" s="182"/>
      <c r="T863" s="183"/>
      <c r="AT863" s="178" t="s">
        <v>200</v>
      </c>
      <c r="AU863" s="178" t="s">
        <v>89</v>
      </c>
      <c r="AV863" s="13" t="s">
        <v>89</v>
      </c>
      <c r="AW863" s="13" t="s">
        <v>31</v>
      </c>
      <c r="AX863" s="13" t="s">
        <v>76</v>
      </c>
      <c r="AY863" s="178" t="s">
        <v>187</v>
      </c>
    </row>
    <row r="864" spans="2:51" s="13" customFormat="1">
      <c r="B864" s="177"/>
      <c r="D864" s="171" t="s">
        <v>200</v>
      </c>
      <c r="E864" s="178" t="s">
        <v>1</v>
      </c>
      <c r="F864" s="179" t="s">
        <v>2177</v>
      </c>
      <c r="H864" s="180">
        <v>-1.6</v>
      </c>
      <c r="I864" s="181"/>
      <c r="L864" s="177"/>
      <c r="M864" s="182"/>
      <c r="T864" s="183"/>
      <c r="AT864" s="178" t="s">
        <v>200</v>
      </c>
      <c r="AU864" s="178" t="s">
        <v>89</v>
      </c>
      <c r="AV864" s="13" t="s">
        <v>89</v>
      </c>
      <c r="AW864" s="13" t="s">
        <v>31</v>
      </c>
      <c r="AX864" s="13" t="s">
        <v>76</v>
      </c>
      <c r="AY864" s="178" t="s">
        <v>187</v>
      </c>
    </row>
    <row r="865" spans="2:51" s="13" customFormat="1">
      <c r="B865" s="177"/>
      <c r="D865" s="171" t="s">
        <v>200</v>
      </c>
      <c r="E865" s="178" t="s">
        <v>1</v>
      </c>
      <c r="F865" s="179" t="s">
        <v>4513</v>
      </c>
      <c r="H865" s="180">
        <v>25.664999999999999</v>
      </c>
      <c r="I865" s="181"/>
      <c r="L865" s="177"/>
      <c r="M865" s="182"/>
      <c r="T865" s="183"/>
      <c r="AT865" s="178" t="s">
        <v>200</v>
      </c>
      <c r="AU865" s="178" t="s">
        <v>89</v>
      </c>
      <c r="AV865" s="13" t="s">
        <v>89</v>
      </c>
      <c r="AW865" s="13" t="s">
        <v>31</v>
      </c>
      <c r="AX865" s="13" t="s">
        <v>76</v>
      </c>
      <c r="AY865" s="178" t="s">
        <v>187</v>
      </c>
    </row>
    <row r="866" spans="2:51" s="13" customFormat="1">
      <c r="B866" s="177"/>
      <c r="D866" s="171" t="s">
        <v>200</v>
      </c>
      <c r="E866" s="178" t="s">
        <v>1</v>
      </c>
      <c r="F866" s="179" t="s">
        <v>2177</v>
      </c>
      <c r="H866" s="180">
        <v>-1.6</v>
      </c>
      <c r="I866" s="181"/>
      <c r="L866" s="177"/>
      <c r="M866" s="182"/>
      <c r="T866" s="183"/>
      <c r="AT866" s="178" t="s">
        <v>200</v>
      </c>
      <c r="AU866" s="178" t="s">
        <v>89</v>
      </c>
      <c r="AV866" s="13" t="s">
        <v>89</v>
      </c>
      <c r="AW866" s="13" t="s">
        <v>31</v>
      </c>
      <c r="AX866" s="13" t="s">
        <v>76</v>
      </c>
      <c r="AY866" s="178" t="s">
        <v>187</v>
      </c>
    </row>
    <row r="867" spans="2:51" s="13" customFormat="1">
      <c r="B867" s="177"/>
      <c r="D867" s="171" t="s">
        <v>200</v>
      </c>
      <c r="E867" s="178" t="s">
        <v>1</v>
      </c>
      <c r="F867" s="179" t="s">
        <v>4514</v>
      </c>
      <c r="H867" s="180">
        <v>25.739000000000001</v>
      </c>
      <c r="I867" s="181"/>
      <c r="L867" s="177"/>
      <c r="M867" s="182"/>
      <c r="T867" s="183"/>
      <c r="AT867" s="178" t="s">
        <v>200</v>
      </c>
      <c r="AU867" s="178" t="s">
        <v>89</v>
      </c>
      <c r="AV867" s="13" t="s">
        <v>89</v>
      </c>
      <c r="AW867" s="13" t="s">
        <v>31</v>
      </c>
      <c r="AX867" s="13" t="s">
        <v>76</v>
      </c>
      <c r="AY867" s="178" t="s">
        <v>187</v>
      </c>
    </row>
    <row r="868" spans="2:51" s="13" customFormat="1">
      <c r="B868" s="177"/>
      <c r="D868" s="171" t="s">
        <v>200</v>
      </c>
      <c r="E868" s="178" t="s">
        <v>1</v>
      </c>
      <c r="F868" s="179" t="s">
        <v>2177</v>
      </c>
      <c r="H868" s="180">
        <v>-1.6</v>
      </c>
      <c r="I868" s="181"/>
      <c r="L868" s="177"/>
      <c r="M868" s="182"/>
      <c r="T868" s="183"/>
      <c r="AT868" s="178" t="s">
        <v>200</v>
      </c>
      <c r="AU868" s="178" t="s">
        <v>89</v>
      </c>
      <c r="AV868" s="13" t="s">
        <v>89</v>
      </c>
      <c r="AW868" s="13" t="s">
        <v>31</v>
      </c>
      <c r="AX868" s="13" t="s">
        <v>76</v>
      </c>
      <c r="AY868" s="178" t="s">
        <v>187</v>
      </c>
    </row>
    <row r="869" spans="2:51" s="13" customFormat="1">
      <c r="B869" s="177"/>
      <c r="D869" s="171" t="s">
        <v>200</v>
      </c>
      <c r="E869" s="178" t="s">
        <v>1</v>
      </c>
      <c r="F869" s="179" t="s">
        <v>4515</v>
      </c>
      <c r="H869" s="180">
        <v>15.675000000000001</v>
      </c>
      <c r="I869" s="181"/>
      <c r="L869" s="177"/>
      <c r="M869" s="182"/>
      <c r="T869" s="183"/>
      <c r="AT869" s="178" t="s">
        <v>200</v>
      </c>
      <c r="AU869" s="178" t="s">
        <v>89</v>
      </c>
      <c r="AV869" s="13" t="s">
        <v>89</v>
      </c>
      <c r="AW869" s="13" t="s">
        <v>31</v>
      </c>
      <c r="AX869" s="13" t="s">
        <v>76</v>
      </c>
      <c r="AY869" s="178" t="s">
        <v>187</v>
      </c>
    </row>
    <row r="870" spans="2:51" s="13" customFormat="1">
      <c r="B870" s="177"/>
      <c r="D870" s="171" t="s">
        <v>200</v>
      </c>
      <c r="E870" s="178" t="s">
        <v>1</v>
      </c>
      <c r="F870" s="179" t="s">
        <v>2187</v>
      </c>
      <c r="H870" s="180">
        <v>-1.2</v>
      </c>
      <c r="I870" s="181"/>
      <c r="L870" s="177"/>
      <c r="M870" s="182"/>
      <c r="T870" s="183"/>
      <c r="AT870" s="178" t="s">
        <v>200</v>
      </c>
      <c r="AU870" s="178" t="s">
        <v>89</v>
      </c>
      <c r="AV870" s="13" t="s">
        <v>89</v>
      </c>
      <c r="AW870" s="13" t="s">
        <v>31</v>
      </c>
      <c r="AX870" s="13" t="s">
        <v>76</v>
      </c>
      <c r="AY870" s="178" t="s">
        <v>187</v>
      </c>
    </row>
    <row r="871" spans="2:51" s="13" customFormat="1">
      <c r="B871" s="177"/>
      <c r="D871" s="171" t="s">
        <v>200</v>
      </c>
      <c r="E871" s="178" t="s">
        <v>1</v>
      </c>
      <c r="F871" s="179" t="s">
        <v>4434</v>
      </c>
      <c r="H871" s="180">
        <v>-3.2</v>
      </c>
      <c r="I871" s="181"/>
      <c r="L871" s="177"/>
      <c r="M871" s="182"/>
      <c r="T871" s="183"/>
      <c r="AT871" s="178" t="s">
        <v>200</v>
      </c>
      <c r="AU871" s="178" t="s">
        <v>89</v>
      </c>
      <c r="AV871" s="13" t="s">
        <v>89</v>
      </c>
      <c r="AW871" s="13" t="s">
        <v>31</v>
      </c>
      <c r="AX871" s="13" t="s">
        <v>76</v>
      </c>
      <c r="AY871" s="178" t="s">
        <v>187</v>
      </c>
    </row>
    <row r="872" spans="2:51" s="13" customFormat="1">
      <c r="B872" s="177"/>
      <c r="D872" s="171" t="s">
        <v>200</v>
      </c>
      <c r="E872" s="178" t="s">
        <v>1</v>
      </c>
      <c r="F872" s="179" t="s">
        <v>4516</v>
      </c>
      <c r="H872" s="180">
        <v>25.591000000000001</v>
      </c>
      <c r="I872" s="181"/>
      <c r="L872" s="177"/>
      <c r="M872" s="182"/>
      <c r="T872" s="183"/>
      <c r="AT872" s="178" t="s">
        <v>200</v>
      </c>
      <c r="AU872" s="178" t="s">
        <v>89</v>
      </c>
      <c r="AV872" s="13" t="s">
        <v>89</v>
      </c>
      <c r="AW872" s="13" t="s">
        <v>31</v>
      </c>
      <c r="AX872" s="13" t="s">
        <v>76</v>
      </c>
      <c r="AY872" s="178" t="s">
        <v>187</v>
      </c>
    </row>
    <row r="873" spans="2:51" s="13" customFormat="1">
      <c r="B873" s="177"/>
      <c r="D873" s="171" t="s">
        <v>200</v>
      </c>
      <c r="E873" s="178" t="s">
        <v>1</v>
      </c>
      <c r="F873" s="179" t="s">
        <v>2177</v>
      </c>
      <c r="H873" s="180">
        <v>-1.6</v>
      </c>
      <c r="I873" s="181"/>
      <c r="L873" s="177"/>
      <c r="M873" s="182"/>
      <c r="T873" s="183"/>
      <c r="AT873" s="178" t="s">
        <v>200</v>
      </c>
      <c r="AU873" s="178" t="s">
        <v>89</v>
      </c>
      <c r="AV873" s="13" t="s">
        <v>89</v>
      </c>
      <c r="AW873" s="13" t="s">
        <v>31</v>
      </c>
      <c r="AX873" s="13" t="s">
        <v>76</v>
      </c>
      <c r="AY873" s="178" t="s">
        <v>187</v>
      </c>
    </row>
    <row r="874" spans="2:51" s="13" customFormat="1">
      <c r="B874" s="177"/>
      <c r="D874" s="171" t="s">
        <v>200</v>
      </c>
      <c r="E874" s="178" t="s">
        <v>1</v>
      </c>
      <c r="F874" s="179" t="s">
        <v>4517</v>
      </c>
      <c r="H874" s="180">
        <v>25.591000000000001</v>
      </c>
      <c r="I874" s="181"/>
      <c r="L874" s="177"/>
      <c r="M874" s="182"/>
      <c r="T874" s="183"/>
      <c r="AT874" s="178" t="s">
        <v>200</v>
      </c>
      <c r="AU874" s="178" t="s">
        <v>89</v>
      </c>
      <c r="AV874" s="13" t="s">
        <v>89</v>
      </c>
      <c r="AW874" s="13" t="s">
        <v>31</v>
      </c>
      <c r="AX874" s="13" t="s">
        <v>76</v>
      </c>
      <c r="AY874" s="178" t="s">
        <v>187</v>
      </c>
    </row>
    <row r="875" spans="2:51" s="13" customFormat="1">
      <c r="B875" s="177"/>
      <c r="D875" s="171" t="s">
        <v>200</v>
      </c>
      <c r="E875" s="178" t="s">
        <v>1</v>
      </c>
      <c r="F875" s="179" t="s">
        <v>2177</v>
      </c>
      <c r="H875" s="180">
        <v>-1.6</v>
      </c>
      <c r="I875" s="181"/>
      <c r="L875" s="177"/>
      <c r="M875" s="182"/>
      <c r="T875" s="183"/>
      <c r="AT875" s="178" t="s">
        <v>200</v>
      </c>
      <c r="AU875" s="178" t="s">
        <v>89</v>
      </c>
      <c r="AV875" s="13" t="s">
        <v>89</v>
      </c>
      <c r="AW875" s="13" t="s">
        <v>31</v>
      </c>
      <c r="AX875" s="13" t="s">
        <v>76</v>
      </c>
      <c r="AY875" s="178" t="s">
        <v>187</v>
      </c>
    </row>
    <row r="876" spans="2:51" s="15" customFormat="1">
      <c r="B876" s="191"/>
      <c r="D876" s="171" t="s">
        <v>200</v>
      </c>
      <c r="E876" s="192" t="s">
        <v>4162</v>
      </c>
      <c r="F876" s="193" t="s">
        <v>4518</v>
      </c>
      <c r="H876" s="194">
        <v>955.11999999999898</v>
      </c>
      <c r="I876" s="195"/>
      <c r="L876" s="191"/>
      <c r="M876" s="196"/>
      <c r="T876" s="197"/>
      <c r="AT876" s="192" t="s">
        <v>200</v>
      </c>
      <c r="AU876" s="192" t="s">
        <v>89</v>
      </c>
      <c r="AV876" s="15" t="s">
        <v>207</v>
      </c>
      <c r="AW876" s="15" t="s">
        <v>31</v>
      </c>
      <c r="AX876" s="15" t="s">
        <v>76</v>
      </c>
      <c r="AY876" s="192" t="s">
        <v>187</v>
      </c>
    </row>
    <row r="877" spans="2:51" s="12" customFormat="1">
      <c r="B877" s="170"/>
      <c r="D877" s="171" t="s">
        <v>200</v>
      </c>
      <c r="E877" s="172" t="s">
        <v>1</v>
      </c>
      <c r="F877" s="173" t="s">
        <v>4519</v>
      </c>
      <c r="H877" s="172" t="s">
        <v>1</v>
      </c>
      <c r="I877" s="174"/>
      <c r="L877" s="170"/>
      <c r="M877" s="175"/>
      <c r="T877" s="176"/>
      <c r="AT877" s="172" t="s">
        <v>200</v>
      </c>
      <c r="AU877" s="172" t="s">
        <v>89</v>
      </c>
      <c r="AV877" s="12" t="s">
        <v>83</v>
      </c>
      <c r="AW877" s="12" t="s">
        <v>31</v>
      </c>
      <c r="AX877" s="12" t="s">
        <v>76</v>
      </c>
      <c r="AY877" s="172" t="s">
        <v>187</v>
      </c>
    </row>
    <row r="878" spans="2:51" s="13" customFormat="1">
      <c r="B878" s="177"/>
      <c r="D878" s="171" t="s">
        <v>200</v>
      </c>
      <c r="E878" s="178" t="s">
        <v>1</v>
      </c>
      <c r="F878" s="179" t="s">
        <v>4520</v>
      </c>
      <c r="H878" s="180">
        <v>17.995000000000001</v>
      </c>
      <c r="I878" s="181"/>
      <c r="L878" s="177"/>
      <c r="M878" s="182"/>
      <c r="T878" s="183"/>
      <c r="AT878" s="178" t="s">
        <v>200</v>
      </c>
      <c r="AU878" s="178" t="s">
        <v>89</v>
      </c>
      <c r="AV878" s="13" t="s">
        <v>89</v>
      </c>
      <c r="AW878" s="13" t="s">
        <v>31</v>
      </c>
      <c r="AX878" s="13" t="s">
        <v>76</v>
      </c>
      <c r="AY878" s="178" t="s">
        <v>187</v>
      </c>
    </row>
    <row r="879" spans="2:51" s="13" customFormat="1">
      <c r="B879" s="177"/>
      <c r="D879" s="171" t="s">
        <v>200</v>
      </c>
      <c r="E879" s="178" t="s">
        <v>1</v>
      </c>
      <c r="F879" s="179" t="s">
        <v>4434</v>
      </c>
      <c r="H879" s="180">
        <v>-3.2</v>
      </c>
      <c r="I879" s="181"/>
      <c r="L879" s="177"/>
      <c r="M879" s="182"/>
      <c r="T879" s="183"/>
      <c r="AT879" s="178" t="s">
        <v>200</v>
      </c>
      <c r="AU879" s="178" t="s">
        <v>89</v>
      </c>
      <c r="AV879" s="13" t="s">
        <v>89</v>
      </c>
      <c r="AW879" s="13" t="s">
        <v>31</v>
      </c>
      <c r="AX879" s="13" t="s">
        <v>76</v>
      </c>
      <c r="AY879" s="178" t="s">
        <v>187</v>
      </c>
    </row>
    <row r="880" spans="2:51" s="13" customFormat="1">
      <c r="B880" s="177"/>
      <c r="D880" s="171" t="s">
        <v>200</v>
      </c>
      <c r="E880" s="178" t="s">
        <v>1</v>
      </c>
      <c r="F880" s="179" t="s">
        <v>2187</v>
      </c>
      <c r="H880" s="180">
        <v>-1.2</v>
      </c>
      <c r="I880" s="181"/>
      <c r="L880" s="177"/>
      <c r="M880" s="182"/>
      <c r="T880" s="183"/>
      <c r="AT880" s="178" t="s">
        <v>200</v>
      </c>
      <c r="AU880" s="178" t="s">
        <v>89</v>
      </c>
      <c r="AV880" s="13" t="s">
        <v>89</v>
      </c>
      <c r="AW880" s="13" t="s">
        <v>31</v>
      </c>
      <c r="AX880" s="13" t="s">
        <v>76</v>
      </c>
      <c r="AY880" s="178" t="s">
        <v>187</v>
      </c>
    </row>
    <row r="881" spans="2:51" s="13" customFormat="1">
      <c r="B881" s="177"/>
      <c r="D881" s="171" t="s">
        <v>200</v>
      </c>
      <c r="E881" s="178" t="s">
        <v>1</v>
      </c>
      <c r="F881" s="179" t="s">
        <v>4471</v>
      </c>
      <c r="H881" s="180">
        <v>24.853999999999999</v>
      </c>
      <c r="I881" s="181"/>
      <c r="L881" s="177"/>
      <c r="M881" s="182"/>
      <c r="T881" s="183"/>
      <c r="AT881" s="178" t="s">
        <v>200</v>
      </c>
      <c r="AU881" s="178" t="s">
        <v>89</v>
      </c>
      <c r="AV881" s="13" t="s">
        <v>89</v>
      </c>
      <c r="AW881" s="13" t="s">
        <v>31</v>
      </c>
      <c r="AX881" s="13" t="s">
        <v>76</v>
      </c>
      <c r="AY881" s="178" t="s">
        <v>187</v>
      </c>
    </row>
    <row r="882" spans="2:51" s="13" customFormat="1">
      <c r="B882" s="177"/>
      <c r="D882" s="171" t="s">
        <v>200</v>
      </c>
      <c r="E882" s="178" t="s">
        <v>1</v>
      </c>
      <c r="F882" s="179" t="s">
        <v>2177</v>
      </c>
      <c r="H882" s="180">
        <v>-1.6</v>
      </c>
      <c r="I882" s="181"/>
      <c r="L882" s="177"/>
      <c r="M882" s="182"/>
      <c r="T882" s="183"/>
      <c r="AT882" s="178" t="s">
        <v>200</v>
      </c>
      <c r="AU882" s="178" t="s">
        <v>89</v>
      </c>
      <c r="AV882" s="13" t="s">
        <v>89</v>
      </c>
      <c r="AW882" s="13" t="s">
        <v>31</v>
      </c>
      <c r="AX882" s="13" t="s">
        <v>76</v>
      </c>
      <c r="AY882" s="178" t="s">
        <v>187</v>
      </c>
    </row>
    <row r="883" spans="2:51" s="13" customFormat="1">
      <c r="B883" s="177"/>
      <c r="D883" s="171" t="s">
        <v>200</v>
      </c>
      <c r="E883" s="178" t="s">
        <v>1</v>
      </c>
      <c r="F883" s="179" t="s">
        <v>4472</v>
      </c>
      <c r="H883" s="180">
        <v>24.484999999999999</v>
      </c>
      <c r="I883" s="181"/>
      <c r="L883" s="177"/>
      <c r="M883" s="182"/>
      <c r="T883" s="183"/>
      <c r="AT883" s="178" t="s">
        <v>200</v>
      </c>
      <c r="AU883" s="178" t="s">
        <v>89</v>
      </c>
      <c r="AV883" s="13" t="s">
        <v>89</v>
      </c>
      <c r="AW883" s="13" t="s">
        <v>31</v>
      </c>
      <c r="AX883" s="13" t="s">
        <v>76</v>
      </c>
      <c r="AY883" s="178" t="s">
        <v>187</v>
      </c>
    </row>
    <row r="884" spans="2:51" s="13" customFormat="1">
      <c r="B884" s="177"/>
      <c r="D884" s="171" t="s">
        <v>200</v>
      </c>
      <c r="E884" s="178" t="s">
        <v>1</v>
      </c>
      <c r="F884" s="179" t="s">
        <v>2177</v>
      </c>
      <c r="H884" s="180">
        <v>-1.6</v>
      </c>
      <c r="I884" s="181"/>
      <c r="L884" s="177"/>
      <c r="M884" s="182"/>
      <c r="T884" s="183"/>
      <c r="AT884" s="178" t="s">
        <v>200</v>
      </c>
      <c r="AU884" s="178" t="s">
        <v>89</v>
      </c>
      <c r="AV884" s="13" t="s">
        <v>89</v>
      </c>
      <c r="AW884" s="13" t="s">
        <v>31</v>
      </c>
      <c r="AX884" s="13" t="s">
        <v>76</v>
      </c>
      <c r="AY884" s="178" t="s">
        <v>187</v>
      </c>
    </row>
    <row r="885" spans="2:51" s="13" customFormat="1">
      <c r="B885" s="177"/>
      <c r="D885" s="171" t="s">
        <v>200</v>
      </c>
      <c r="E885" s="178" t="s">
        <v>1</v>
      </c>
      <c r="F885" s="179" t="s">
        <v>4473</v>
      </c>
      <c r="H885" s="180">
        <v>18.733000000000001</v>
      </c>
      <c r="I885" s="181"/>
      <c r="L885" s="177"/>
      <c r="M885" s="182"/>
      <c r="T885" s="183"/>
      <c r="AT885" s="178" t="s">
        <v>200</v>
      </c>
      <c r="AU885" s="178" t="s">
        <v>89</v>
      </c>
      <c r="AV885" s="13" t="s">
        <v>89</v>
      </c>
      <c r="AW885" s="13" t="s">
        <v>31</v>
      </c>
      <c r="AX885" s="13" t="s">
        <v>76</v>
      </c>
      <c r="AY885" s="178" t="s">
        <v>187</v>
      </c>
    </row>
    <row r="886" spans="2:51" s="13" customFormat="1">
      <c r="B886" s="177"/>
      <c r="D886" s="171" t="s">
        <v>200</v>
      </c>
      <c r="E886" s="178" t="s">
        <v>1</v>
      </c>
      <c r="F886" s="179" t="s">
        <v>4434</v>
      </c>
      <c r="H886" s="180">
        <v>-3.2</v>
      </c>
      <c r="I886" s="181"/>
      <c r="L886" s="177"/>
      <c r="M886" s="182"/>
      <c r="T886" s="183"/>
      <c r="AT886" s="178" t="s">
        <v>200</v>
      </c>
      <c r="AU886" s="178" t="s">
        <v>89</v>
      </c>
      <c r="AV886" s="13" t="s">
        <v>89</v>
      </c>
      <c r="AW886" s="13" t="s">
        <v>31</v>
      </c>
      <c r="AX886" s="13" t="s">
        <v>76</v>
      </c>
      <c r="AY886" s="178" t="s">
        <v>187</v>
      </c>
    </row>
    <row r="887" spans="2:51" s="13" customFormat="1">
      <c r="B887" s="177"/>
      <c r="D887" s="171" t="s">
        <v>200</v>
      </c>
      <c r="E887" s="178" t="s">
        <v>1</v>
      </c>
      <c r="F887" s="179" t="s">
        <v>2187</v>
      </c>
      <c r="H887" s="180">
        <v>-1.2</v>
      </c>
      <c r="I887" s="181"/>
      <c r="L887" s="177"/>
      <c r="M887" s="182"/>
      <c r="T887" s="183"/>
      <c r="AT887" s="178" t="s">
        <v>200</v>
      </c>
      <c r="AU887" s="178" t="s">
        <v>89</v>
      </c>
      <c r="AV887" s="13" t="s">
        <v>89</v>
      </c>
      <c r="AW887" s="13" t="s">
        <v>31</v>
      </c>
      <c r="AX887" s="13" t="s">
        <v>76</v>
      </c>
      <c r="AY887" s="178" t="s">
        <v>187</v>
      </c>
    </row>
    <row r="888" spans="2:51" s="13" customFormat="1">
      <c r="B888" s="177"/>
      <c r="D888" s="171" t="s">
        <v>200</v>
      </c>
      <c r="E888" s="178" t="s">
        <v>1</v>
      </c>
      <c r="F888" s="179" t="s">
        <v>4474</v>
      </c>
      <c r="H888" s="180">
        <v>25.739000000000001</v>
      </c>
      <c r="I888" s="181"/>
      <c r="L888" s="177"/>
      <c r="M888" s="182"/>
      <c r="T888" s="183"/>
      <c r="AT888" s="178" t="s">
        <v>200</v>
      </c>
      <c r="AU888" s="178" t="s">
        <v>89</v>
      </c>
      <c r="AV888" s="13" t="s">
        <v>89</v>
      </c>
      <c r="AW888" s="13" t="s">
        <v>31</v>
      </c>
      <c r="AX888" s="13" t="s">
        <v>76</v>
      </c>
      <c r="AY888" s="178" t="s">
        <v>187</v>
      </c>
    </row>
    <row r="889" spans="2:51" s="13" customFormat="1">
      <c r="B889" s="177"/>
      <c r="D889" s="171" t="s">
        <v>200</v>
      </c>
      <c r="E889" s="178" t="s">
        <v>1</v>
      </c>
      <c r="F889" s="179" t="s">
        <v>2177</v>
      </c>
      <c r="H889" s="180">
        <v>-1.6</v>
      </c>
      <c r="I889" s="181"/>
      <c r="L889" s="177"/>
      <c r="M889" s="182"/>
      <c r="T889" s="183"/>
      <c r="AT889" s="178" t="s">
        <v>200</v>
      </c>
      <c r="AU889" s="178" t="s">
        <v>89</v>
      </c>
      <c r="AV889" s="13" t="s">
        <v>89</v>
      </c>
      <c r="AW889" s="13" t="s">
        <v>31</v>
      </c>
      <c r="AX889" s="13" t="s">
        <v>76</v>
      </c>
      <c r="AY889" s="178" t="s">
        <v>187</v>
      </c>
    </row>
    <row r="890" spans="2:51" s="13" customFormat="1">
      <c r="B890" s="177"/>
      <c r="D890" s="171" t="s">
        <v>200</v>
      </c>
      <c r="E890" s="178" t="s">
        <v>1</v>
      </c>
      <c r="F890" s="179" t="s">
        <v>4475</v>
      </c>
      <c r="H890" s="180">
        <v>25.518000000000001</v>
      </c>
      <c r="I890" s="181"/>
      <c r="L890" s="177"/>
      <c r="M890" s="182"/>
      <c r="T890" s="183"/>
      <c r="AT890" s="178" t="s">
        <v>200</v>
      </c>
      <c r="AU890" s="178" t="s">
        <v>89</v>
      </c>
      <c r="AV890" s="13" t="s">
        <v>89</v>
      </c>
      <c r="AW890" s="13" t="s">
        <v>31</v>
      </c>
      <c r="AX890" s="13" t="s">
        <v>76</v>
      </c>
      <c r="AY890" s="178" t="s">
        <v>187</v>
      </c>
    </row>
    <row r="891" spans="2:51" s="13" customFormat="1">
      <c r="B891" s="177"/>
      <c r="D891" s="171" t="s">
        <v>200</v>
      </c>
      <c r="E891" s="178" t="s">
        <v>1</v>
      </c>
      <c r="F891" s="179" t="s">
        <v>2177</v>
      </c>
      <c r="H891" s="180">
        <v>-1.6</v>
      </c>
      <c r="I891" s="181"/>
      <c r="L891" s="177"/>
      <c r="M891" s="182"/>
      <c r="T891" s="183"/>
      <c r="AT891" s="178" t="s">
        <v>200</v>
      </c>
      <c r="AU891" s="178" t="s">
        <v>89</v>
      </c>
      <c r="AV891" s="13" t="s">
        <v>89</v>
      </c>
      <c r="AW891" s="13" t="s">
        <v>31</v>
      </c>
      <c r="AX891" s="13" t="s">
        <v>76</v>
      </c>
      <c r="AY891" s="178" t="s">
        <v>187</v>
      </c>
    </row>
    <row r="892" spans="2:51" s="13" customFormat="1">
      <c r="B892" s="177"/>
      <c r="D892" s="171" t="s">
        <v>200</v>
      </c>
      <c r="E892" s="178" t="s">
        <v>1</v>
      </c>
      <c r="F892" s="179" t="s">
        <v>4476</v>
      </c>
      <c r="H892" s="180">
        <v>18.733000000000001</v>
      </c>
      <c r="I892" s="181"/>
      <c r="L892" s="177"/>
      <c r="M892" s="182"/>
      <c r="T892" s="183"/>
      <c r="AT892" s="178" t="s">
        <v>200</v>
      </c>
      <c r="AU892" s="178" t="s">
        <v>89</v>
      </c>
      <c r="AV892" s="13" t="s">
        <v>89</v>
      </c>
      <c r="AW892" s="13" t="s">
        <v>31</v>
      </c>
      <c r="AX892" s="13" t="s">
        <v>76</v>
      </c>
      <c r="AY892" s="178" t="s">
        <v>187</v>
      </c>
    </row>
    <row r="893" spans="2:51" s="13" customFormat="1">
      <c r="B893" s="177"/>
      <c r="D893" s="171" t="s">
        <v>200</v>
      </c>
      <c r="E893" s="178" t="s">
        <v>1</v>
      </c>
      <c r="F893" s="179" t="s">
        <v>4434</v>
      </c>
      <c r="H893" s="180">
        <v>-3.2</v>
      </c>
      <c r="I893" s="181"/>
      <c r="L893" s="177"/>
      <c r="M893" s="182"/>
      <c r="T893" s="183"/>
      <c r="AT893" s="178" t="s">
        <v>200</v>
      </c>
      <c r="AU893" s="178" t="s">
        <v>89</v>
      </c>
      <c r="AV893" s="13" t="s">
        <v>89</v>
      </c>
      <c r="AW893" s="13" t="s">
        <v>31</v>
      </c>
      <c r="AX893" s="13" t="s">
        <v>76</v>
      </c>
      <c r="AY893" s="178" t="s">
        <v>187</v>
      </c>
    </row>
    <row r="894" spans="2:51" s="13" customFormat="1">
      <c r="B894" s="177"/>
      <c r="D894" s="171" t="s">
        <v>200</v>
      </c>
      <c r="E894" s="178" t="s">
        <v>1</v>
      </c>
      <c r="F894" s="179" t="s">
        <v>2187</v>
      </c>
      <c r="H894" s="180">
        <v>-1.2</v>
      </c>
      <c r="I894" s="181"/>
      <c r="L894" s="177"/>
      <c r="M894" s="182"/>
      <c r="T894" s="183"/>
      <c r="AT894" s="178" t="s">
        <v>200</v>
      </c>
      <c r="AU894" s="178" t="s">
        <v>89</v>
      </c>
      <c r="AV894" s="13" t="s">
        <v>89</v>
      </c>
      <c r="AW894" s="13" t="s">
        <v>31</v>
      </c>
      <c r="AX894" s="13" t="s">
        <v>76</v>
      </c>
      <c r="AY894" s="178" t="s">
        <v>187</v>
      </c>
    </row>
    <row r="895" spans="2:51" s="13" customFormat="1">
      <c r="B895" s="177"/>
      <c r="D895" s="171" t="s">
        <v>200</v>
      </c>
      <c r="E895" s="178" t="s">
        <v>1</v>
      </c>
      <c r="F895" s="179" t="s">
        <v>4324</v>
      </c>
      <c r="H895" s="180">
        <v>24.966000000000001</v>
      </c>
      <c r="I895" s="181"/>
      <c r="L895" s="177"/>
      <c r="M895" s="182"/>
      <c r="T895" s="183"/>
      <c r="AT895" s="178" t="s">
        <v>200</v>
      </c>
      <c r="AU895" s="178" t="s">
        <v>89</v>
      </c>
      <c r="AV895" s="13" t="s">
        <v>89</v>
      </c>
      <c r="AW895" s="13" t="s">
        <v>31</v>
      </c>
      <c r="AX895" s="13" t="s">
        <v>76</v>
      </c>
      <c r="AY895" s="178" t="s">
        <v>187</v>
      </c>
    </row>
    <row r="896" spans="2:51" s="13" customFormat="1">
      <c r="B896" s="177"/>
      <c r="D896" s="171" t="s">
        <v>200</v>
      </c>
      <c r="E896" s="178" t="s">
        <v>1</v>
      </c>
      <c r="F896" s="179" t="s">
        <v>2177</v>
      </c>
      <c r="H896" s="180">
        <v>-1.6</v>
      </c>
      <c r="I896" s="181"/>
      <c r="L896" s="177"/>
      <c r="M896" s="182"/>
      <c r="T896" s="183"/>
      <c r="AT896" s="178" t="s">
        <v>200</v>
      </c>
      <c r="AU896" s="178" t="s">
        <v>89</v>
      </c>
      <c r="AV896" s="13" t="s">
        <v>89</v>
      </c>
      <c r="AW896" s="13" t="s">
        <v>31</v>
      </c>
      <c r="AX896" s="13" t="s">
        <v>76</v>
      </c>
      <c r="AY896" s="178" t="s">
        <v>187</v>
      </c>
    </row>
    <row r="897" spans="2:51" s="13" customFormat="1">
      <c r="B897" s="177"/>
      <c r="D897" s="171" t="s">
        <v>200</v>
      </c>
      <c r="E897" s="178" t="s">
        <v>1</v>
      </c>
      <c r="F897" s="179" t="s">
        <v>4477</v>
      </c>
      <c r="H897" s="180">
        <v>24.966000000000001</v>
      </c>
      <c r="I897" s="181"/>
      <c r="L897" s="177"/>
      <c r="M897" s="182"/>
      <c r="T897" s="183"/>
      <c r="AT897" s="178" t="s">
        <v>200</v>
      </c>
      <c r="AU897" s="178" t="s">
        <v>89</v>
      </c>
      <c r="AV897" s="13" t="s">
        <v>89</v>
      </c>
      <c r="AW897" s="13" t="s">
        <v>31</v>
      </c>
      <c r="AX897" s="13" t="s">
        <v>76</v>
      </c>
      <c r="AY897" s="178" t="s">
        <v>187</v>
      </c>
    </row>
    <row r="898" spans="2:51" s="13" customFormat="1">
      <c r="B898" s="177"/>
      <c r="D898" s="171" t="s">
        <v>200</v>
      </c>
      <c r="E898" s="178" t="s">
        <v>1</v>
      </c>
      <c r="F898" s="179" t="s">
        <v>2177</v>
      </c>
      <c r="H898" s="180">
        <v>-1.6</v>
      </c>
      <c r="I898" s="181"/>
      <c r="L898" s="177"/>
      <c r="M898" s="182"/>
      <c r="T898" s="183"/>
      <c r="AT898" s="178" t="s">
        <v>200</v>
      </c>
      <c r="AU898" s="178" t="s">
        <v>89</v>
      </c>
      <c r="AV898" s="13" t="s">
        <v>89</v>
      </c>
      <c r="AW898" s="13" t="s">
        <v>31</v>
      </c>
      <c r="AX898" s="13" t="s">
        <v>76</v>
      </c>
      <c r="AY898" s="178" t="s">
        <v>187</v>
      </c>
    </row>
    <row r="899" spans="2:51" s="13" customFormat="1">
      <c r="B899" s="177"/>
      <c r="D899" s="171" t="s">
        <v>200</v>
      </c>
      <c r="E899" s="178" t="s">
        <v>1</v>
      </c>
      <c r="F899" s="179" t="s">
        <v>4478</v>
      </c>
      <c r="H899" s="180">
        <v>17.553000000000001</v>
      </c>
      <c r="I899" s="181"/>
      <c r="L899" s="177"/>
      <c r="M899" s="182"/>
      <c r="T899" s="183"/>
      <c r="AT899" s="178" t="s">
        <v>200</v>
      </c>
      <c r="AU899" s="178" t="s">
        <v>89</v>
      </c>
      <c r="AV899" s="13" t="s">
        <v>89</v>
      </c>
      <c r="AW899" s="13" t="s">
        <v>31</v>
      </c>
      <c r="AX899" s="13" t="s">
        <v>76</v>
      </c>
      <c r="AY899" s="178" t="s">
        <v>187</v>
      </c>
    </row>
    <row r="900" spans="2:51" s="13" customFormat="1">
      <c r="B900" s="177"/>
      <c r="D900" s="171" t="s">
        <v>200</v>
      </c>
      <c r="E900" s="178" t="s">
        <v>1</v>
      </c>
      <c r="F900" s="179" t="s">
        <v>4434</v>
      </c>
      <c r="H900" s="180">
        <v>-3.2</v>
      </c>
      <c r="I900" s="181"/>
      <c r="L900" s="177"/>
      <c r="M900" s="182"/>
      <c r="T900" s="183"/>
      <c r="AT900" s="178" t="s">
        <v>200</v>
      </c>
      <c r="AU900" s="178" t="s">
        <v>89</v>
      </c>
      <c r="AV900" s="13" t="s">
        <v>89</v>
      </c>
      <c r="AW900" s="13" t="s">
        <v>31</v>
      </c>
      <c r="AX900" s="13" t="s">
        <v>76</v>
      </c>
      <c r="AY900" s="178" t="s">
        <v>187</v>
      </c>
    </row>
    <row r="901" spans="2:51" s="13" customFormat="1">
      <c r="B901" s="177"/>
      <c r="D901" s="171" t="s">
        <v>200</v>
      </c>
      <c r="E901" s="178" t="s">
        <v>1</v>
      </c>
      <c r="F901" s="179" t="s">
        <v>2187</v>
      </c>
      <c r="H901" s="180">
        <v>-1.2</v>
      </c>
      <c r="I901" s="181"/>
      <c r="L901" s="177"/>
      <c r="M901" s="182"/>
      <c r="T901" s="183"/>
      <c r="AT901" s="178" t="s">
        <v>200</v>
      </c>
      <c r="AU901" s="178" t="s">
        <v>89</v>
      </c>
      <c r="AV901" s="13" t="s">
        <v>89</v>
      </c>
      <c r="AW901" s="13" t="s">
        <v>31</v>
      </c>
      <c r="AX901" s="13" t="s">
        <v>76</v>
      </c>
      <c r="AY901" s="178" t="s">
        <v>187</v>
      </c>
    </row>
    <row r="902" spans="2:51" s="13" customFormat="1">
      <c r="B902" s="177"/>
      <c r="D902" s="171" t="s">
        <v>200</v>
      </c>
      <c r="E902" s="178" t="s">
        <v>1</v>
      </c>
      <c r="F902" s="179" t="s">
        <v>4479</v>
      </c>
      <c r="H902" s="180">
        <v>24.853999999999999</v>
      </c>
      <c r="I902" s="181"/>
      <c r="L902" s="177"/>
      <c r="M902" s="182"/>
      <c r="T902" s="183"/>
      <c r="AT902" s="178" t="s">
        <v>200</v>
      </c>
      <c r="AU902" s="178" t="s">
        <v>89</v>
      </c>
      <c r="AV902" s="13" t="s">
        <v>89</v>
      </c>
      <c r="AW902" s="13" t="s">
        <v>31</v>
      </c>
      <c r="AX902" s="13" t="s">
        <v>76</v>
      </c>
      <c r="AY902" s="178" t="s">
        <v>187</v>
      </c>
    </row>
    <row r="903" spans="2:51" s="13" customFormat="1">
      <c r="B903" s="177"/>
      <c r="D903" s="171" t="s">
        <v>200</v>
      </c>
      <c r="E903" s="178" t="s">
        <v>1</v>
      </c>
      <c r="F903" s="179" t="s">
        <v>2177</v>
      </c>
      <c r="H903" s="180">
        <v>-1.6</v>
      </c>
      <c r="I903" s="181"/>
      <c r="L903" s="177"/>
      <c r="M903" s="182"/>
      <c r="T903" s="183"/>
      <c r="AT903" s="178" t="s">
        <v>200</v>
      </c>
      <c r="AU903" s="178" t="s">
        <v>89</v>
      </c>
      <c r="AV903" s="13" t="s">
        <v>89</v>
      </c>
      <c r="AW903" s="13" t="s">
        <v>31</v>
      </c>
      <c r="AX903" s="13" t="s">
        <v>76</v>
      </c>
      <c r="AY903" s="178" t="s">
        <v>187</v>
      </c>
    </row>
    <row r="904" spans="2:51" s="13" customFormat="1">
      <c r="B904" s="177"/>
      <c r="D904" s="171" t="s">
        <v>200</v>
      </c>
      <c r="E904" s="178" t="s">
        <v>1</v>
      </c>
      <c r="F904" s="179" t="s">
        <v>4480</v>
      </c>
      <c r="H904" s="180">
        <v>24.928000000000001</v>
      </c>
      <c r="I904" s="181"/>
      <c r="L904" s="177"/>
      <c r="M904" s="182"/>
      <c r="T904" s="183"/>
      <c r="AT904" s="178" t="s">
        <v>200</v>
      </c>
      <c r="AU904" s="178" t="s">
        <v>89</v>
      </c>
      <c r="AV904" s="13" t="s">
        <v>89</v>
      </c>
      <c r="AW904" s="13" t="s">
        <v>31</v>
      </c>
      <c r="AX904" s="13" t="s">
        <v>76</v>
      </c>
      <c r="AY904" s="178" t="s">
        <v>187</v>
      </c>
    </row>
    <row r="905" spans="2:51" s="13" customFormat="1">
      <c r="B905" s="177"/>
      <c r="D905" s="171" t="s">
        <v>200</v>
      </c>
      <c r="E905" s="178" t="s">
        <v>1</v>
      </c>
      <c r="F905" s="179" t="s">
        <v>2177</v>
      </c>
      <c r="H905" s="180">
        <v>-1.6</v>
      </c>
      <c r="I905" s="181"/>
      <c r="L905" s="177"/>
      <c r="M905" s="182"/>
      <c r="T905" s="183"/>
      <c r="AT905" s="178" t="s">
        <v>200</v>
      </c>
      <c r="AU905" s="178" t="s">
        <v>89</v>
      </c>
      <c r="AV905" s="13" t="s">
        <v>89</v>
      </c>
      <c r="AW905" s="13" t="s">
        <v>31</v>
      </c>
      <c r="AX905" s="13" t="s">
        <v>76</v>
      </c>
      <c r="AY905" s="178" t="s">
        <v>187</v>
      </c>
    </row>
    <row r="906" spans="2:51" s="13" customFormat="1">
      <c r="B906" s="177"/>
      <c r="D906" s="171" t="s">
        <v>200</v>
      </c>
      <c r="E906" s="178" t="s">
        <v>1</v>
      </c>
      <c r="F906" s="179" t="s">
        <v>4481</v>
      </c>
      <c r="H906" s="180">
        <v>16.52</v>
      </c>
      <c r="I906" s="181"/>
      <c r="L906" s="177"/>
      <c r="M906" s="182"/>
      <c r="T906" s="183"/>
      <c r="AT906" s="178" t="s">
        <v>200</v>
      </c>
      <c r="AU906" s="178" t="s">
        <v>89</v>
      </c>
      <c r="AV906" s="13" t="s">
        <v>89</v>
      </c>
      <c r="AW906" s="13" t="s">
        <v>31</v>
      </c>
      <c r="AX906" s="13" t="s">
        <v>76</v>
      </c>
      <c r="AY906" s="178" t="s">
        <v>187</v>
      </c>
    </row>
    <row r="907" spans="2:51" s="13" customFormat="1">
      <c r="B907" s="177"/>
      <c r="D907" s="171" t="s">
        <v>200</v>
      </c>
      <c r="E907" s="178" t="s">
        <v>1</v>
      </c>
      <c r="F907" s="179" t="s">
        <v>4434</v>
      </c>
      <c r="H907" s="180">
        <v>-3.2</v>
      </c>
      <c r="I907" s="181"/>
      <c r="L907" s="177"/>
      <c r="M907" s="182"/>
      <c r="T907" s="183"/>
      <c r="AT907" s="178" t="s">
        <v>200</v>
      </c>
      <c r="AU907" s="178" t="s">
        <v>89</v>
      </c>
      <c r="AV907" s="13" t="s">
        <v>89</v>
      </c>
      <c r="AW907" s="13" t="s">
        <v>31</v>
      </c>
      <c r="AX907" s="13" t="s">
        <v>76</v>
      </c>
      <c r="AY907" s="178" t="s">
        <v>187</v>
      </c>
    </row>
    <row r="908" spans="2:51" s="13" customFormat="1">
      <c r="B908" s="177"/>
      <c r="D908" s="171" t="s">
        <v>200</v>
      </c>
      <c r="E908" s="178" t="s">
        <v>1</v>
      </c>
      <c r="F908" s="179" t="s">
        <v>2187</v>
      </c>
      <c r="H908" s="180">
        <v>-1.2</v>
      </c>
      <c r="I908" s="181"/>
      <c r="L908" s="177"/>
      <c r="M908" s="182"/>
      <c r="T908" s="183"/>
      <c r="AT908" s="178" t="s">
        <v>200</v>
      </c>
      <c r="AU908" s="178" t="s">
        <v>89</v>
      </c>
      <c r="AV908" s="13" t="s">
        <v>89</v>
      </c>
      <c r="AW908" s="13" t="s">
        <v>31</v>
      </c>
      <c r="AX908" s="13" t="s">
        <v>76</v>
      </c>
      <c r="AY908" s="178" t="s">
        <v>187</v>
      </c>
    </row>
    <row r="909" spans="2:51" s="13" customFormat="1">
      <c r="B909" s="177"/>
      <c r="D909" s="171" t="s">
        <v>200</v>
      </c>
      <c r="E909" s="178" t="s">
        <v>1</v>
      </c>
      <c r="F909" s="179" t="s">
        <v>4482</v>
      </c>
      <c r="H909" s="180">
        <v>24.338000000000001</v>
      </c>
      <c r="I909" s="181"/>
      <c r="L909" s="177"/>
      <c r="M909" s="182"/>
      <c r="T909" s="183"/>
      <c r="AT909" s="178" t="s">
        <v>200</v>
      </c>
      <c r="AU909" s="178" t="s">
        <v>89</v>
      </c>
      <c r="AV909" s="13" t="s">
        <v>89</v>
      </c>
      <c r="AW909" s="13" t="s">
        <v>31</v>
      </c>
      <c r="AX909" s="13" t="s">
        <v>76</v>
      </c>
      <c r="AY909" s="178" t="s">
        <v>187</v>
      </c>
    </row>
    <row r="910" spans="2:51" s="13" customFormat="1">
      <c r="B910" s="177"/>
      <c r="D910" s="171" t="s">
        <v>200</v>
      </c>
      <c r="E910" s="178" t="s">
        <v>1</v>
      </c>
      <c r="F910" s="179" t="s">
        <v>2177</v>
      </c>
      <c r="H910" s="180">
        <v>-1.6</v>
      </c>
      <c r="I910" s="181"/>
      <c r="L910" s="177"/>
      <c r="M910" s="182"/>
      <c r="T910" s="183"/>
      <c r="AT910" s="178" t="s">
        <v>200</v>
      </c>
      <c r="AU910" s="178" t="s">
        <v>89</v>
      </c>
      <c r="AV910" s="13" t="s">
        <v>89</v>
      </c>
      <c r="AW910" s="13" t="s">
        <v>31</v>
      </c>
      <c r="AX910" s="13" t="s">
        <v>76</v>
      </c>
      <c r="AY910" s="178" t="s">
        <v>187</v>
      </c>
    </row>
    <row r="911" spans="2:51" s="13" customFormat="1">
      <c r="B911" s="177"/>
      <c r="D911" s="171" t="s">
        <v>200</v>
      </c>
      <c r="E911" s="178" t="s">
        <v>1</v>
      </c>
      <c r="F911" s="179" t="s">
        <v>4483</v>
      </c>
      <c r="H911" s="180">
        <v>24.116</v>
      </c>
      <c r="I911" s="181"/>
      <c r="L911" s="177"/>
      <c r="M911" s="182"/>
      <c r="T911" s="183"/>
      <c r="AT911" s="178" t="s">
        <v>200</v>
      </c>
      <c r="AU911" s="178" t="s">
        <v>89</v>
      </c>
      <c r="AV911" s="13" t="s">
        <v>89</v>
      </c>
      <c r="AW911" s="13" t="s">
        <v>31</v>
      </c>
      <c r="AX911" s="13" t="s">
        <v>76</v>
      </c>
      <c r="AY911" s="178" t="s">
        <v>187</v>
      </c>
    </row>
    <row r="912" spans="2:51" s="13" customFormat="1">
      <c r="B912" s="177"/>
      <c r="D912" s="171" t="s">
        <v>200</v>
      </c>
      <c r="E912" s="178" t="s">
        <v>1</v>
      </c>
      <c r="F912" s="179" t="s">
        <v>2177</v>
      </c>
      <c r="H912" s="180">
        <v>-1.6</v>
      </c>
      <c r="I912" s="181"/>
      <c r="L912" s="177"/>
      <c r="M912" s="182"/>
      <c r="T912" s="183"/>
      <c r="AT912" s="178" t="s">
        <v>200</v>
      </c>
      <c r="AU912" s="178" t="s">
        <v>89</v>
      </c>
      <c r="AV912" s="13" t="s">
        <v>89</v>
      </c>
      <c r="AW912" s="13" t="s">
        <v>31</v>
      </c>
      <c r="AX912" s="13" t="s">
        <v>76</v>
      </c>
      <c r="AY912" s="178" t="s">
        <v>187</v>
      </c>
    </row>
    <row r="913" spans="2:51" s="12" customFormat="1">
      <c r="B913" s="170"/>
      <c r="D913" s="171" t="s">
        <v>200</v>
      </c>
      <c r="E913" s="172" t="s">
        <v>1</v>
      </c>
      <c r="F913" s="173" t="s">
        <v>4448</v>
      </c>
      <c r="H913" s="172" t="s">
        <v>1</v>
      </c>
      <c r="I913" s="174"/>
      <c r="L913" s="170"/>
      <c r="M913" s="175"/>
      <c r="T913" s="176"/>
      <c r="AT913" s="172" t="s">
        <v>200</v>
      </c>
      <c r="AU913" s="172" t="s">
        <v>89</v>
      </c>
      <c r="AV913" s="12" t="s">
        <v>83</v>
      </c>
      <c r="AW913" s="12" t="s">
        <v>31</v>
      </c>
      <c r="AX913" s="12" t="s">
        <v>76</v>
      </c>
      <c r="AY913" s="172" t="s">
        <v>187</v>
      </c>
    </row>
    <row r="914" spans="2:51" s="13" customFormat="1">
      <c r="B914" s="177"/>
      <c r="D914" s="171" t="s">
        <v>200</v>
      </c>
      <c r="E914" s="178" t="s">
        <v>1</v>
      </c>
      <c r="F914" s="179" t="s">
        <v>4484</v>
      </c>
      <c r="H914" s="180">
        <v>10.808</v>
      </c>
      <c r="I914" s="181"/>
      <c r="L914" s="177"/>
      <c r="M914" s="182"/>
      <c r="T914" s="183"/>
      <c r="AT914" s="178" t="s">
        <v>200</v>
      </c>
      <c r="AU914" s="178" t="s">
        <v>89</v>
      </c>
      <c r="AV914" s="13" t="s">
        <v>89</v>
      </c>
      <c r="AW914" s="13" t="s">
        <v>31</v>
      </c>
      <c r="AX914" s="13" t="s">
        <v>76</v>
      </c>
      <c r="AY914" s="178" t="s">
        <v>187</v>
      </c>
    </row>
    <row r="915" spans="2:51" s="13" customFormat="1">
      <c r="B915" s="177"/>
      <c r="D915" s="171" t="s">
        <v>200</v>
      </c>
      <c r="E915" s="178" t="s">
        <v>1</v>
      </c>
      <c r="F915" s="179" t="s">
        <v>4485</v>
      </c>
      <c r="H915" s="180">
        <v>7.8929999999999998</v>
      </c>
      <c r="I915" s="181"/>
      <c r="L915" s="177"/>
      <c r="M915" s="182"/>
      <c r="T915" s="183"/>
      <c r="AT915" s="178" t="s">
        <v>200</v>
      </c>
      <c r="AU915" s="178" t="s">
        <v>89</v>
      </c>
      <c r="AV915" s="13" t="s">
        <v>89</v>
      </c>
      <c r="AW915" s="13" t="s">
        <v>31</v>
      </c>
      <c r="AX915" s="13" t="s">
        <v>76</v>
      </c>
      <c r="AY915" s="178" t="s">
        <v>187</v>
      </c>
    </row>
    <row r="916" spans="2:51" s="13" customFormat="1">
      <c r="B916" s="177"/>
      <c r="D916" s="171" t="s">
        <v>200</v>
      </c>
      <c r="E916" s="178" t="s">
        <v>1</v>
      </c>
      <c r="F916" s="179" t="s">
        <v>4486</v>
      </c>
      <c r="H916" s="180">
        <v>9.7349999999999994</v>
      </c>
      <c r="I916" s="181"/>
      <c r="L916" s="177"/>
      <c r="M916" s="182"/>
      <c r="T916" s="183"/>
      <c r="AT916" s="178" t="s">
        <v>200</v>
      </c>
      <c r="AU916" s="178" t="s">
        <v>89</v>
      </c>
      <c r="AV916" s="13" t="s">
        <v>89</v>
      </c>
      <c r="AW916" s="13" t="s">
        <v>31</v>
      </c>
      <c r="AX916" s="13" t="s">
        <v>76</v>
      </c>
      <c r="AY916" s="178" t="s">
        <v>187</v>
      </c>
    </row>
    <row r="917" spans="2:51" s="13" customFormat="1">
      <c r="B917" s="177"/>
      <c r="D917" s="171" t="s">
        <v>200</v>
      </c>
      <c r="E917" s="178" t="s">
        <v>1</v>
      </c>
      <c r="F917" s="179" t="s">
        <v>4487</v>
      </c>
      <c r="H917" s="180">
        <v>20.625</v>
      </c>
      <c r="I917" s="181"/>
      <c r="L917" s="177"/>
      <c r="M917" s="182"/>
      <c r="T917" s="183"/>
      <c r="AT917" s="178" t="s">
        <v>200</v>
      </c>
      <c r="AU917" s="178" t="s">
        <v>89</v>
      </c>
      <c r="AV917" s="13" t="s">
        <v>89</v>
      </c>
      <c r="AW917" s="13" t="s">
        <v>31</v>
      </c>
      <c r="AX917" s="13" t="s">
        <v>76</v>
      </c>
      <c r="AY917" s="178" t="s">
        <v>187</v>
      </c>
    </row>
    <row r="918" spans="2:51" s="13" customFormat="1">
      <c r="B918" s="177"/>
      <c r="D918" s="171" t="s">
        <v>200</v>
      </c>
      <c r="E918" s="178" t="s">
        <v>1</v>
      </c>
      <c r="F918" s="179" t="s">
        <v>4488</v>
      </c>
      <c r="H918" s="180">
        <v>21.835000000000001</v>
      </c>
      <c r="I918" s="181"/>
      <c r="L918" s="177"/>
      <c r="M918" s="182"/>
      <c r="T918" s="183"/>
      <c r="AT918" s="178" t="s">
        <v>200</v>
      </c>
      <c r="AU918" s="178" t="s">
        <v>89</v>
      </c>
      <c r="AV918" s="13" t="s">
        <v>89</v>
      </c>
      <c r="AW918" s="13" t="s">
        <v>31</v>
      </c>
      <c r="AX918" s="13" t="s">
        <v>76</v>
      </c>
      <c r="AY918" s="178" t="s">
        <v>187</v>
      </c>
    </row>
    <row r="919" spans="2:51" s="13" customFormat="1">
      <c r="B919" s="177"/>
      <c r="D919" s="171" t="s">
        <v>200</v>
      </c>
      <c r="E919" s="178" t="s">
        <v>1</v>
      </c>
      <c r="F919" s="179" t="s">
        <v>4489</v>
      </c>
      <c r="H919" s="180">
        <v>11.385</v>
      </c>
      <c r="I919" s="181"/>
      <c r="L919" s="177"/>
      <c r="M919" s="182"/>
      <c r="T919" s="183"/>
      <c r="AT919" s="178" t="s">
        <v>200</v>
      </c>
      <c r="AU919" s="178" t="s">
        <v>89</v>
      </c>
      <c r="AV919" s="13" t="s">
        <v>89</v>
      </c>
      <c r="AW919" s="13" t="s">
        <v>31</v>
      </c>
      <c r="AX919" s="13" t="s">
        <v>76</v>
      </c>
      <c r="AY919" s="178" t="s">
        <v>187</v>
      </c>
    </row>
    <row r="920" spans="2:51" s="13" customFormat="1">
      <c r="B920" s="177"/>
      <c r="D920" s="171" t="s">
        <v>200</v>
      </c>
      <c r="E920" s="178" t="s">
        <v>1</v>
      </c>
      <c r="F920" s="179" t="s">
        <v>2187</v>
      </c>
      <c r="H920" s="180">
        <v>-1.2</v>
      </c>
      <c r="I920" s="181"/>
      <c r="L920" s="177"/>
      <c r="M920" s="182"/>
      <c r="T920" s="183"/>
      <c r="AT920" s="178" t="s">
        <v>200</v>
      </c>
      <c r="AU920" s="178" t="s">
        <v>89</v>
      </c>
      <c r="AV920" s="13" t="s">
        <v>89</v>
      </c>
      <c r="AW920" s="13" t="s">
        <v>31</v>
      </c>
      <c r="AX920" s="13" t="s">
        <v>76</v>
      </c>
      <c r="AY920" s="178" t="s">
        <v>187</v>
      </c>
    </row>
    <row r="921" spans="2:51" s="13" customFormat="1">
      <c r="B921" s="177"/>
      <c r="D921" s="171" t="s">
        <v>200</v>
      </c>
      <c r="E921" s="178" t="s">
        <v>1</v>
      </c>
      <c r="F921" s="179" t="s">
        <v>4490</v>
      </c>
      <c r="H921" s="180">
        <v>17.463000000000001</v>
      </c>
      <c r="I921" s="181"/>
      <c r="L921" s="177"/>
      <c r="M921" s="182"/>
      <c r="T921" s="183"/>
      <c r="AT921" s="178" t="s">
        <v>200</v>
      </c>
      <c r="AU921" s="178" t="s">
        <v>89</v>
      </c>
      <c r="AV921" s="13" t="s">
        <v>89</v>
      </c>
      <c r="AW921" s="13" t="s">
        <v>31</v>
      </c>
      <c r="AX921" s="13" t="s">
        <v>76</v>
      </c>
      <c r="AY921" s="178" t="s">
        <v>187</v>
      </c>
    </row>
    <row r="922" spans="2:51" s="13" customFormat="1">
      <c r="B922" s="177"/>
      <c r="D922" s="171" t="s">
        <v>200</v>
      </c>
      <c r="E922" s="178" t="s">
        <v>1</v>
      </c>
      <c r="F922" s="179" t="s">
        <v>2177</v>
      </c>
      <c r="H922" s="180">
        <v>-1.6</v>
      </c>
      <c r="I922" s="181"/>
      <c r="L922" s="177"/>
      <c r="M922" s="182"/>
      <c r="T922" s="183"/>
      <c r="AT922" s="178" t="s">
        <v>200</v>
      </c>
      <c r="AU922" s="178" t="s">
        <v>89</v>
      </c>
      <c r="AV922" s="13" t="s">
        <v>89</v>
      </c>
      <c r="AW922" s="13" t="s">
        <v>31</v>
      </c>
      <c r="AX922" s="13" t="s">
        <v>76</v>
      </c>
      <c r="AY922" s="178" t="s">
        <v>187</v>
      </c>
    </row>
    <row r="923" spans="2:51" s="13" customFormat="1">
      <c r="B923" s="177"/>
      <c r="D923" s="171" t="s">
        <v>200</v>
      </c>
      <c r="E923" s="178" t="s">
        <v>1</v>
      </c>
      <c r="F923" s="179" t="s">
        <v>4491</v>
      </c>
      <c r="H923" s="180">
        <v>15.4</v>
      </c>
      <c r="I923" s="181"/>
      <c r="L923" s="177"/>
      <c r="M923" s="182"/>
      <c r="T923" s="183"/>
      <c r="AT923" s="178" t="s">
        <v>200</v>
      </c>
      <c r="AU923" s="178" t="s">
        <v>89</v>
      </c>
      <c r="AV923" s="13" t="s">
        <v>89</v>
      </c>
      <c r="AW923" s="13" t="s">
        <v>31</v>
      </c>
      <c r="AX923" s="13" t="s">
        <v>76</v>
      </c>
      <c r="AY923" s="178" t="s">
        <v>187</v>
      </c>
    </row>
    <row r="924" spans="2:51" s="13" customFormat="1">
      <c r="B924" s="177"/>
      <c r="D924" s="171" t="s">
        <v>200</v>
      </c>
      <c r="E924" s="178" t="s">
        <v>1</v>
      </c>
      <c r="F924" s="179" t="s">
        <v>4434</v>
      </c>
      <c r="H924" s="180">
        <v>-3.2</v>
      </c>
      <c r="I924" s="181"/>
      <c r="L924" s="177"/>
      <c r="M924" s="182"/>
      <c r="T924" s="183"/>
      <c r="AT924" s="178" t="s">
        <v>200</v>
      </c>
      <c r="AU924" s="178" t="s">
        <v>89</v>
      </c>
      <c r="AV924" s="13" t="s">
        <v>89</v>
      </c>
      <c r="AW924" s="13" t="s">
        <v>31</v>
      </c>
      <c r="AX924" s="13" t="s">
        <v>76</v>
      </c>
      <c r="AY924" s="178" t="s">
        <v>187</v>
      </c>
    </row>
    <row r="925" spans="2:51" s="13" customFormat="1">
      <c r="B925" s="177"/>
      <c r="D925" s="171" t="s">
        <v>200</v>
      </c>
      <c r="E925" s="178" t="s">
        <v>1</v>
      </c>
      <c r="F925" s="179" t="s">
        <v>2187</v>
      </c>
      <c r="H925" s="180">
        <v>-1.2</v>
      </c>
      <c r="I925" s="181"/>
      <c r="L925" s="177"/>
      <c r="M925" s="182"/>
      <c r="T925" s="183"/>
      <c r="AT925" s="178" t="s">
        <v>200</v>
      </c>
      <c r="AU925" s="178" t="s">
        <v>89</v>
      </c>
      <c r="AV925" s="13" t="s">
        <v>89</v>
      </c>
      <c r="AW925" s="13" t="s">
        <v>31</v>
      </c>
      <c r="AX925" s="13" t="s">
        <v>76</v>
      </c>
      <c r="AY925" s="178" t="s">
        <v>187</v>
      </c>
    </row>
    <row r="926" spans="2:51" s="13" customFormat="1">
      <c r="B926" s="177"/>
      <c r="D926" s="171" t="s">
        <v>200</v>
      </c>
      <c r="E926" s="178" t="s">
        <v>1</v>
      </c>
      <c r="F926" s="179" t="s">
        <v>4492</v>
      </c>
      <c r="H926" s="180">
        <v>24.263999999999999</v>
      </c>
      <c r="I926" s="181"/>
      <c r="L926" s="177"/>
      <c r="M926" s="182"/>
      <c r="T926" s="183"/>
      <c r="AT926" s="178" t="s">
        <v>200</v>
      </c>
      <c r="AU926" s="178" t="s">
        <v>89</v>
      </c>
      <c r="AV926" s="13" t="s">
        <v>89</v>
      </c>
      <c r="AW926" s="13" t="s">
        <v>31</v>
      </c>
      <c r="AX926" s="13" t="s">
        <v>76</v>
      </c>
      <c r="AY926" s="178" t="s">
        <v>187</v>
      </c>
    </row>
    <row r="927" spans="2:51" s="13" customFormat="1">
      <c r="B927" s="177"/>
      <c r="D927" s="171" t="s">
        <v>200</v>
      </c>
      <c r="E927" s="178" t="s">
        <v>1</v>
      </c>
      <c r="F927" s="179" t="s">
        <v>2177</v>
      </c>
      <c r="H927" s="180">
        <v>-1.6</v>
      </c>
      <c r="I927" s="181"/>
      <c r="L927" s="177"/>
      <c r="M927" s="182"/>
      <c r="T927" s="183"/>
      <c r="AT927" s="178" t="s">
        <v>200</v>
      </c>
      <c r="AU927" s="178" t="s">
        <v>89</v>
      </c>
      <c r="AV927" s="13" t="s">
        <v>89</v>
      </c>
      <c r="AW927" s="13" t="s">
        <v>31</v>
      </c>
      <c r="AX927" s="13" t="s">
        <v>76</v>
      </c>
      <c r="AY927" s="178" t="s">
        <v>187</v>
      </c>
    </row>
    <row r="928" spans="2:51" s="13" customFormat="1">
      <c r="B928" s="177"/>
      <c r="D928" s="171" t="s">
        <v>200</v>
      </c>
      <c r="E928" s="178" t="s">
        <v>1</v>
      </c>
      <c r="F928" s="179" t="s">
        <v>4493</v>
      </c>
      <c r="H928" s="180">
        <v>24.632999999999999</v>
      </c>
      <c r="I928" s="181"/>
      <c r="L928" s="177"/>
      <c r="M928" s="182"/>
      <c r="T928" s="183"/>
      <c r="AT928" s="178" t="s">
        <v>200</v>
      </c>
      <c r="AU928" s="178" t="s">
        <v>89</v>
      </c>
      <c r="AV928" s="13" t="s">
        <v>89</v>
      </c>
      <c r="AW928" s="13" t="s">
        <v>31</v>
      </c>
      <c r="AX928" s="13" t="s">
        <v>76</v>
      </c>
      <c r="AY928" s="178" t="s">
        <v>187</v>
      </c>
    </row>
    <row r="929" spans="2:51" s="13" customFormat="1">
      <c r="B929" s="177"/>
      <c r="D929" s="171" t="s">
        <v>200</v>
      </c>
      <c r="E929" s="178" t="s">
        <v>1</v>
      </c>
      <c r="F929" s="179" t="s">
        <v>4494</v>
      </c>
      <c r="H929" s="180">
        <v>16.706</v>
      </c>
      <c r="I929" s="181"/>
      <c r="L929" s="177"/>
      <c r="M929" s="182"/>
      <c r="T929" s="183"/>
      <c r="AT929" s="178" t="s">
        <v>200</v>
      </c>
      <c r="AU929" s="178" t="s">
        <v>89</v>
      </c>
      <c r="AV929" s="13" t="s">
        <v>89</v>
      </c>
      <c r="AW929" s="13" t="s">
        <v>31</v>
      </c>
      <c r="AX929" s="13" t="s">
        <v>76</v>
      </c>
      <c r="AY929" s="178" t="s">
        <v>187</v>
      </c>
    </row>
    <row r="930" spans="2:51" s="13" customFormat="1">
      <c r="B930" s="177"/>
      <c r="D930" s="171" t="s">
        <v>200</v>
      </c>
      <c r="E930" s="178" t="s">
        <v>1</v>
      </c>
      <c r="F930" s="179" t="s">
        <v>4434</v>
      </c>
      <c r="H930" s="180">
        <v>-3.2</v>
      </c>
      <c r="I930" s="181"/>
      <c r="L930" s="177"/>
      <c r="M930" s="182"/>
      <c r="T930" s="183"/>
      <c r="AT930" s="178" t="s">
        <v>200</v>
      </c>
      <c r="AU930" s="178" t="s">
        <v>89</v>
      </c>
      <c r="AV930" s="13" t="s">
        <v>89</v>
      </c>
      <c r="AW930" s="13" t="s">
        <v>31</v>
      </c>
      <c r="AX930" s="13" t="s">
        <v>76</v>
      </c>
      <c r="AY930" s="178" t="s">
        <v>187</v>
      </c>
    </row>
    <row r="931" spans="2:51" s="13" customFormat="1">
      <c r="B931" s="177"/>
      <c r="D931" s="171" t="s">
        <v>200</v>
      </c>
      <c r="E931" s="178" t="s">
        <v>1</v>
      </c>
      <c r="F931" s="179" t="s">
        <v>2187</v>
      </c>
      <c r="H931" s="180">
        <v>-1.2</v>
      </c>
      <c r="I931" s="181"/>
      <c r="L931" s="177"/>
      <c r="M931" s="182"/>
      <c r="T931" s="183"/>
      <c r="AT931" s="178" t="s">
        <v>200</v>
      </c>
      <c r="AU931" s="178" t="s">
        <v>89</v>
      </c>
      <c r="AV931" s="13" t="s">
        <v>89</v>
      </c>
      <c r="AW931" s="13" t="s">
        <v>31</v>
      </c>
      <c r="AX931" s="13" t="s">
        <v>76</v>
      </c>
      <c r="AY931" s="178" t="s">
        <v>187</v>
      </c>
    </row>
    <row r="932" spans="2:51" s="13" customFormat="1">
      <c r="B932" s="177"/>
      <c r="D932" s="171" t="s">
        <v>200</v>
      </c>
      <c r="E932" s="178" t="s">
        <v>1</v>
      </c>
      <c r="F932" s="179" t="s">
        <v>4495</v>
      </c>
      <c r="H932" s="180">
        <v>24.928000000000001</v>
      </c>
      <c r="I932" s="181"/>
      <c r="L932" s="177"/>
      <c r="M932" s="182"/>
      <c r="T932" s="183"/>
      <c r="AT932" s="178" t="s">
        <v>200</v>
      </c>
      <c r="AU932" s="178" t="s">
        <v>89</v>
      </c>
      <c r="AV932" s="13" t="s">
        <v>89</v>
      </c>
      <c r="AW932" s="13" t="s">
        <v>31</v>
      </c>
      <c r="AX932" s="13" t="s">
        <v>76</v>
      </c>
      <c r="AY932" s="178" t="s">
        <v>187</v>
      </c>
    </row>
    <row r="933" spans="2:51" s="13" customFormat="1">
      <c r="B933" s="177"/>
      <c r="D933" s="171" t="s">
        <v>200</v>
      </c>
      <c r="E933" s="178" t="s">
        <v>1</v>
      </c>
      <c r="F933" s="179" t="s">
        <v>2177</v>
      </c>
      <c r="H933" s="180">
        <v>-1.6</v>
      </c>
      <c r="I933" s="181"/>
      <c r="L933" s="177"/>
      <c r="M933" s="182"/>
      <c r="T933" s="183"/>
      <c r="AT933" s="178" t="s">
        <v>200</v>
      </c>
      <c r="AU933" s="178" t="s">
        <v>89</v>
      </c>
      <c r="AV933" s="13" t="s">
        <v>89</v>
      </c>
      <c r="AW933" s="13" t="s">
        <v>31</v>
      </c>
      <c r="AX933" s="13" t="s">
        <v>76</v>
      </c>
      <c r="AY933" s="178" t="s">
        <v>187</v>
      </c>
    </row>
    <row r="934" spans="2:51" s="13" customFormat="1">
      <c r="B934" s="177"/>
      <c r="D934" s="171" t="s">
        <v>200</v>
      </c>
      <c r="E934" s="178" t="s">
        <v>1</v>
      </c>
      <c r="F934" s="179" t="s">
        <v>4496</v>
      </c>
      <c r="H934" s="180">
        <v>24.928000000000001</v>
      </c>
      <c r="I934" s="181"/>
      <c r="L934" s="177"/>
      <c r="M934" s="182"/>
      <c r="T934" s="183"/>
      <c r="AT934" s="178" t="s">
        <v>200</v>
      </c>
      <c r="AU934" s="178" t="s">
        <v>89</v>
      </c>
      <c r="AV934" s="13" t="s">
        <v>89</v>
      </c>
      <c r="AW934" s="13" t="s">
        <v>31</v>
      </c>
      <c r="AX934" s="13" t="s">
        <v>76</v>
      </c>
      <c r="AY934" s="178" t="s">
        <v>187</v>
      </c>
    </row>
    <row r="935" spans="2:51" s="13" customFormat="1">
      <c r="B935" s="177"/>
      <c r="D935" s="171" t="s">
        <v>200</v>
      </c>
      <c r="E935" s="178" t="s">
        <v>1</v>
      </c>
      <c r="F935" s="179" t="s">
        <v>2177</v>
      </c>
      <c r="H935" s="180">
        <v>-1.6</v>
      </c>
      <c r="I935" s="181"/>
      <c r="L935" s="177"/>
      <c r="M935" s="182"/>
      <c r="T935" s="183"/>
      <c r="AT935" s="178" t="s">
        <v>200</v>
      </c>
      <c r="AU935" s="178" t="s">
        <v>89</v>
      </c>
      <c r="AV935" s="13" t="s">
        <v>89</v>
      </c>
      <c r="AW935" s="13" t="s">
        <v>31</v>
      </c>
      <c r="AX935" s="13" t="s">
        <v>76</v>
      </c>
      <c r="AY935" s="178" t="s">
        <v>187</v>
      </c>
    </row>
    <row r="936" spans="2:51" s="13" customFormat="1">
      <c r="B936" s="177"/>
      <c r="D936" s="171" t="s">
        <v>200</v>
      </c>
      <c r="E936" s="178" t="s">
        <v>1</v>
      </c>
      <c r="F936" s="179" t="s">
        <v>4497</v>
      </c>
      <c r="H936" s="180">
        <v>17.463000000000001</v>
      </c>
      <c r="I936" s="181"/>
      <c r="L936" s="177"/>
      <c r="M936" s="182"/>
      <c r="T936" s="183"/>
      <c r="AT936" s="178" t="s">
        <v>200</v>
      </c>
      <c r="AU936" s="178" t="s">
        <v>89</v>
      </c>
      <c r="AV936" s="13" t="s">
        <v>89</v>
      </c>
      <c r="AW936" s="13" t="s">
        <v>31</v>
      </c>
      <c r="AX936" s="13" t="s">
        <v>76</v>
      </c>
      <c r="AY936" s="178" t="s">
        <v>187</v>
      </c>
    </row>
    <row r="937" spans="2:51" s="13" customFormat="1">
      <c r="B937" s="177"/>
      <c r="D937" s="171" t="s">
        <v>200</v>
      </c>
      <c r="E937" s="178" t="s">
        <v>1</v>
      </c>
      <c r="F937" s="179" t="s">
        <v>4434</v>
      </c>
      <c r="H937" s="180">
        <v>-3.2</v>
      </c>
      <c r="I937" s="181"/>
      <c r="L937" s="177"/>
      <c r="M937" s="182"/>
      <c r="T937" s="183"/>
      <c r="AT937" s="178" t="s">
        <v>200</v>
      </c>
      <c r="AU937" s="178" t="s">
        <v>89</v>
      </c>
      <c r="AV937" s="13" t="s">
        <v>89</v>
      </c>
      <c r="AW937" s="13" t="s">
        <v>31</v>
      </c>
      <c r="AX937" s="13" t="s">
        <v>76</v>
      </c>
      <c r="AY937" s="178" t="s">
        <v>187</v>
      </c>
    </row>
    <row r="938" spans="2:51" s="13" customFormat="1">
      <c r="B938" s="177"/>
      <c r="D938" s="171" t="s">
        <v>200</v>
      </c>
      <c r="E938" s="178" t="s">
        <v>1</v>
      </c>
      <c r="F938" s="179" t="s">
        <v>2187</v>
      </c>
      <c r="H938" s="180">
        <v>-1.2</v>
      </c>
      <c r="I938" s="181"/>
      <c r="L938" s="177"/>
      <c r="M938" s="182"/>
      <c r="T938" s="183"/>
      <c r="AT938" s="178" t="s">
        <v>200</v>
      </c>
      <c r="AU938" s="178" t="s">
        <v>89</v>
      </c>
      <c r="AV938" s="13" t="s">
        <v>89</v>
      </c>
      <c r="AW938" s="13" t="s">
        <v>31</v>
      </c>
      <c r="AX938" s="13" t="s">
        <v>76</v>
      </c>
      <c r="AY938" s="178" t="s">
        <v>187</v>
      </c>
    </row>
    <row r="939" spans="2:51" s="13" customFormat="1">
      <c r="B939" s="177"/>
      <c r="D939" s="171" t="s">
        <v>200</v>
      </c>
      <c r="E939" s="178" t="s">
        <v>1</v>
      </c>
      <c r="F939" s="179" t="s">
        <v>4498</v>
      </c>
      <c r="H939" s="180">
        <v>25.518000000000001</v>
      </c>
      <c r="I939" s="181"/>
      <c r="L939" s="177"/>
      <c r="M939" s="182"/>
      <c r="T939" s="183"/>
      <c r="AT939" s="178" t="s">
        <v>200</v>
      </c>
      <c r="AU939" s="178" t="s">
        <v>89</v>
      </c>
      <c r="AV939" s="13" t="s">
        <v>89</v>
      </c>
      <c r="AW939" s="13" t="s">
        <v>31</v>
      </c>
      <c r="AX939" s="13" t="s">
        <v>76</v>
      </c>
      <c r="AY939" s="178" t="s">
        <v>187</v>
      </c>
    </row>
    <row r="940" spans="2:51" s="13" customFormat="1">
      <c r="B940" s="177"/>
      <c r="D940" s="171" t="s">
        <v>200</v>
      </c>
      <c r="E940" s="178" t="s">
        <v>1</v>
      </c>
      <c r="F940" s="179" t="s">
        <v>2177</v>
      </c>
      <c r="H940" s="180">
        <v>-1.6</v>
      </c>
      <c r="I940" s="181"/>
      <c r="L940" s="177"/>
      <c r="M940" s="182"/>
      <c r="T940" s="183"/>
      <c r="AT940" s="178" t="s">
        <v>200</v>
      </c>
      <c r="AU940" s="178" t="s">
        <v>89</v>
      </c>
      <c r="AV940" s="13" t="s">
        <v>89</v>
      </c>
      <c r="AW940" s="13" t="s">
        <v>31</v>
      </c>
      <c r="AX940" s="13" t="s">
        <v>76</v>
      </c>
      <c r="AY940" s="178" t="s">
        <v>187</v>
      </c>
    </row>
    <row r="941" spans="2:51" s="13" customFormat="1">
      <c r="B941" s="177"/>
      <c r="D941" s="171" t="s">
        <v>200</v>
      </c>
      <c r="E941" s="178" t="s">
        <v>1</v>
      </c>
      <c r="F941" s="179" t="s">
        <v>4499</v>
      </c>
      <c r="H941" s="180">
        <v>25.739000000000001</v>
      </c>
      <c r="I941" s="181"/>
      <c r="L941" s="177"/>
      <c r="M941" s="182"/>
      <c r="T941" s="183"/>
      <c r="AT941" s="178" t="s">
        <v>200</v>
      </c>
      <c r="AU941" s="178" t="s">
        <v>89</v>
      </c>
      <c r="AV941" s="13" t="s">
        <v>89</v>
      </c>
      <c r="AW941" s="13" t="s">
        <v>31</v>
      </c>
      <c r="AX941" s="13" t="s">
        <v>76</v>
      </c>
      <c r="AY941" s="178" t="s">
        <v>187</v>
      </c>
    </row>
    <row r="942" spans="2:51" s="13" customFormat="1">
      <c r="B942" s="177"/>
      <c r="D942" s="171" t="s">
        <v>200</v>
      </c>
      <c r="E942" s="178" t="s">
        <v>1</v>
      </c>
      <c r="F942" s="179" t="s">
        <v>2177</v>
      </c>
      <c r="H942" s="180">
        <v>-1.6</v>
      </c>
      <c r="I942" s="181"/>
      <c r="L942" s="177"/>
      <c r="M942" s="182"/>
      <c r="T942" s="183"/>
      <c r="AT942" s="178" t="s">
        <v>200</v>
      </c>
      <c r="AU942" s="178" t="s">
        <v>89</v>
      </c>
      <c r="AV942" s="13" t="s">
        <v>89</v>
      </c>
      <c r="AW942" s="13" t="s">
        <v>31</v>
      </c>
      <c r="AX942" s="13" t="s">
        <v>76</v>
      </c>
      <c r="AY942" s="178" t="s">
        <v>187</v>
      </c>
    </row>
    <row r="943" spans="2:51" s="13" customFormat="1">
      <c r="B943" s="177"/>
      <c r="D943" s="171" t="s">
        <v>200</v>
      </c>
      <c r="E943" s="178" t="s">
        <v>1</v>
      </c>
      <c r="F943" s="179" t="s">
        <v>4500</v>
      </c>
      <c r="H943" s="180">
        <v>17.463000000000001</v>
      </c>
      <c r="I943" s="181"/>
      <c r="L943" s="177"/>
      <c r="M943" s="182"/>
      <c r="T943" s="183"/>
      <c r="AT943" s="178" t="s">
        <v>200</v>
      </c>
      <c r="AU943" s="178" t="s">
        <v>89</v>
      </c>
      <c r="AV943" s="13" t="s">
        <v>89</v>
      </c>
      <c r="AW943" s="13" t="s">
        <v>31</v>
      </c>
      <c r="AX943" s="13" t="s">
        <v>76</v>
      </c>
      <c r="AY943" s="178" t="s">
        <v>187</v>
      </c>
    </row>
    <row r="944" spans="2:51" s="13" customFormat="1">
      <c r="B944" s="177"/>
      <c r="D944" s="171" t="s">
        <v>200</v>
      </c>
      <c r="E944" s="178" t="s">
        <v>1</v>
      </c>
      <c r="F944" s="179" t="s">
        <v>4434</v>
      </c>
      <c r="H944" s="180">
        <v>-3.2</v>
      </c>
      <c r="I944" s="181"/>
      <c r="L944" s="177"/>
      <c r="M944" s="182"/>
      <c r="T944" s="183"/>
      <c r="AT944" s="178" t="s">
        <v>200</v>
      </c>
      <c r="AU944" s="178" t="s">
        <v>89</v>
      </c>
      <c r="AV944" s="13" t="s">
        <v>89</v>
      </c>
      <c r="AW944" s="13" t="s">
        <v>31</v>
      </c>
      <c r="AX944" s="13" t="s">
        <v>76</v>
      </c>
      <c r="AY944" s="178" t="s">
        <v>187</v>
      </c>
    </row>
    <row r="945" spans="2:51" s="13" customFormat="1">
      <c r="B945" s="177"/>
      <c r="D945" s="171" t="s">
        <v>200</v>
      </c>
      <c r="E945" s="178" t="s">
        <v>1</v>
      </c>
      <c r="F945" s="179" t="s">
        <v>2187</v>
      </c>
      <c r="H945" s="180">
        <v>-1.2</v>
      </c>
      <c r="I945" s="181"/>
      <c r="L945" s="177"/>
      <c r="M945" s="182"/>
      <c r="T945" s="183"/>
      <c r="AT945" s="178" t="s">
        <v>200</v>
      </c>
      <c r="AU945" s="178" t="s">
        <v>89</v>
      </c>
      <c r="AV945" s="13" t="s">
        <v>89</v>
      </c>
      <c r="AW945" s="13" t="s">
        <v>31</v>
      </c>
      <c r="AX945" s="13" t="s">
        <v>76</v>
      </c>
      <c r="AY945" s="178" t="s">
        <v>187</v>
      </c>
    </row>
    <row r="946" spans="2:51" s="13" customFormat="1">
      <c r="B946" s="177"/>
      <c r="D946" s="171" t="s">
        <v>200</v>
      </c>
      <c r="E946" s="178" t="s">
        <v>1</v>
      </c>
      <c r="F946" s="179" t="s">
        <v>4501</v>
      </c>
      <c r="H946" s="180">
        <v>24.928000000000001</v>
      </c>
      <c r="I946" s="181"/>
      <c r="L946" s="177"/>
      <c r="M946" s="182"/>
      <c r="T946" s="183"/>
      <c r="AT946" s="178" t="s">
        <v>200</v>
      </c>
      <c r="AU946" s="178" t="s">
        <v>89</v>
      </c>
      <c r="AV946" s="13" t="s">
        <v>89</v>
      </c>
      <c r="AW946" s="13" t="s">
        <v>31</v>
      </c>
      <c r="AX946" s="13" t="s">
        <v>76</v>
      </c>
      <c r="AY946" s="178" t="s">
        <v>187</v>
      </c>
    </row>
    <row r="947" spans="2:51" s="13" customFormat="1">
      <c r="B947" s="177"/>
      <c r="D947" s="171" t="s">
        <v>200</v>
      </c>
      <c r="E947" s="178" t="s">
        <v>1</v>
      </c>
      <c r="F947" s="179" t="s">
        <v>2177</v>
      </c>
      <c r="H947" s="180">
        <v>-1.6</v>
      </c>
      <c r="I947" s="181"/>
      <c r="L947" s="177"/>
      <c r="M947" s="182"/>
      <c r="T947" s="183"/>
      <c r="AT947" s="178" t="s">
        <v>200</v>
      </c>
      <c r="AU947" s="178" t="s">
        <v>89</v>
      </c>
      <c r="AV947" s="13" t="s">
        <v>89</v>
      </c>
      <c r="AW947" s="13" t="s">
        <v>31</v>
      </c>
      <c r="AX947" s="13" t="s">
        <v>76</v>
      </c>
      <c r="AY947" s="178" t="s">
        <v>187</v>
      </c>
    </row>
    <row r="948" spans="2:51" s="13" customFormat="1">
      <c r="B948" s="177"/>
      <c r="D948" s="171" t="s">
        <v>200</v>
      </c>
      <c r="E948" s="178" t="s">
        <v>1</v>
      </c>
      <c r="F948" s="179" t="s">
        <v>4502</v>
      </c>
      <c r="H948" s="180">
        <v>24.928000000000001</v>
      </c>
      <c r="I948" s="181"/>
      <c r="L948" s="177"/>
      <c r="M948" s="182"/>
      <c r="T948" s="183"/>
      <c r="AT948" s="178" t="s">
        <v>200</v>
      </c>
      <c r="AU948" s="178" t="s">
        <v>89</v>
      </c>
      <c r="AV948" s="13" t="s">
        <v>89</v>
      </c>
      <c r="AW948" s="13" t="s">
        <v>31</v>
      </c>
      <c r="AX948" s="13" t="s">
        <v>76</v>
      </c>
      <c r="AY948" s="178" t="s">
        <v>187</v>
      </c>
    </row>
    <row r="949" spans="2:51" s="13" customFormat="1">
      <c r="B949" s="177"/>
      <c r="D949" s="171" t="s">
        <v>200</v>
      </c>
      <c r="E949" s="178" t="s">
        <v>1</v>
      </c>
      <c r="F949" s="179" t="s">
        <v>2177</v>
      </c>
      <c r="H949" s="180">
        <v>-1.6</v>
      </c>
      <c r="I949" s="181"/>
      <c r="L949" s="177"/>
      <c r="M949" s="182"/>
      <c r="T949" s="183"/>
      <c r="AT949" s="178" t="s">
        <v>200</v>
      </c>
      <c r="AU949" s="178" t="s">
        <v>89</v>
      </c>
      <c r="AV949" s="13" t="s">
        <v>89</v>
      </c>
      <c r="AW949" s="13" t="s">
        <v>31</v>
      </c>
      <c r="AX949" s="13" t="s">
        <v>76</v>
      </c>
      <c r="AY949" s="178" t="s">
        <v>187</v>
      </c>
    </row>
    <row r="950" spans="2:51" s="13" customFormat="1">
      <c r="B950" s="177"/>
      <c r="D950" s="171" t="s">
        <v>200</v>
      </c>
      <c r="E950" s="178" t="s">
        <v>1</v>
      </c>
      <c r="F950" s="179" t="s">
        <v>4503</v>
      </c>
      <c r="H950" s="180">
        <v>16.706</v>
      </c>
      <c r="I950" s="181"/>
      <c r="L950" s="177"/>
      <c r="M950" s="182"/>
      <c r="T950" s="183"/>
      <c r="AT950" s="178" t="s">
        <v>200</v>
      </c>
      <c r="AU950" s="178" t="s">
        <v>89</v>
      </c>
      <c r="AV950" s="13" t="s">
        <v>89</v>
      </c>
      <c r="AW950" s="13" t="s">
        <v>31</v>
      </c>
      <c r="AX950" s="13" t="s">
        <v>76</v>
      </c>
      <c r="AY950" s="178" t="s">
        <v>187</v>
      </c>
    </row>
    <row r="951" spans="2:51" s="13" customFormat="1">
      <c r="B951" s="177"/>
      <c r="D951" s="171" t="s">
        <v>200</v>
      </c>
      <c r="E951" s="178" t="s">
        <v>1</v>
      </c>
      <c r="F951" s="179" t="s">
        <v>4434</v>
      </c>
      <c r="H951" s="180">
        <v>-3.2</v>
      </c>
      <c r="I951" s="181"/>
      <c r="L951" s="177"/>
      <c r="M951" s="182"/>
      <c r="T951" s="183"/>
      <c r="AT951" s="178" t="s">
        <v>200</v>
      </c>
      <c r="AU951" s="178" t="s">
        <v>89</v>
      </c>
      <c r="AV951" s="13" t="s">
        <v>89</v>
      </c>
      <c r="AW951" s="13" t="s">
        <v>31</v>
      </c>
      <c r="AX951" s="13" t="s">
        <v>76</v>
      </c>
      <c r="AY951" s="178" t="s">
        <v>187</v>
      </c>
    </row>
    <row r="952" spans="2:51" s="13" customFormat="1">
      <c r="B952" s="177"/>
      <c r="D952" s="171" t="s">
        <v>200</v>
      </c>
      <c r="E952" s="178" t="s">
        <v>1</v>
      </c>
      <c r="F952" s="179" t="s">
        <v>2187</v>
      </c>
      <c r="H952" s="180">
        <v>-1.2</v>
      </c>
      <c r="I952" s="181"/>
      <c r="L952" s="177"/>
      <c r="M952" s="182"/>
      <c r="T952" s="183"/>
      <c r="AT952" s="178" t="s">
        <v>200</v>
      </c>
      <c r="AU952" s="178" t="s">
        <v>89</v>
      </c>
      <c r="AV952" s="13" t="s">
        <v>89</v>
      </c>
      <c r="AW952" s="13" t="s">
        <v>31</v>
      </c>
      <c r="AX952" s="13" t="s">
        <v>76</v>
      </c>
      <c r="AY952" s="178" t="s">
        <v>187</v>
      </c>
    </row>
    <row r="953" spans="2:51" s="13" customFormat="1">
      <c r="B953" s="177"/>
      <c r="D953" s="171" t="s">
        <v>200</v>
      </c>
      <c r="E953" s="178" t="s">
        <v>1</v>
      </c>
      <c r="F953" s="179" t="s">
        <v>4504</v>
      </c>
      <c r="H953" s="180">
        <v>25.222999999999999</v>
      </c>
      <c r="I953" s="181"/>
      <c r="L953" s="177"/>
      <c r="M953" s="182"/>
      <c r="T953" s="183"/>
      <c r="AT953" s="178" t="s">
        <v>200</v>
      </c>
      <c r="AU953" s="178" t="s">
        <v>89</v>
      </c>
      <c r="AV953" s="13" t="s">
        <v>89</v>
      </c>
      <c r="AW953" s="13" t="s">
        <v>31</v>
      </c>
      <c r="AX953" s="13" t="s">
        <v>76</v>
      </c>
      <c r="AY953" s="178" t="s">
        <v>187</v>
      </c>
    </row>
    <row r="954" spans="2:51" s="13" customFormat="1">
      <c r="B954" s="177"/>
      <c r="D954" s="171" t="s">
        <v>200</v>
      </c>
      <c r="E954" s="178" t="s">
        <v>1</v>
      </c>
      <c r="F954" s="179" t="s">
        <v>2177</v>
      </c>
      <c r="H954" s="180">
        <v>-1.6</v>
      </c>
      <c r="I954" s="181"/>
      <c r="L954" s="177"/>
      <c r="M954" s="182"/>
      <c r="T954" s="183"/>
      <c r="AT954" s="178" t="s">
        <v>200</v>
      </c>
      <c r="AU954" s="178" t="s">
        <v>89</v>
      </c>
      <c r="AV954" s="13" t="s">
        <v>89</v>
      </c>
      <c r="AW954" s="13" t="s">
        <v>31</v>
      </c>
      <c r="AX954" s="13" t="s">
        <v>76</v>
      </c>
      <c r="AY954" s="178" t="s">
        <v>187</v>
      </c>
    </row>
    <row r="955" spans="2:51" s="13" customFormat="1">
      <c r="B955" s="177"/>
      <c r="D955" s="171" t="s">
        <v>200</v>
      </c>
      <c r="E955" s="178" t="s">
        <v>1</v>
      </c>
      <c r="F955" s="179" t="s">
        <v>4505</v>
      </c>
      <c r="H955" s="180">
        <v>42.037999999999997</v>
      </c>
      <c r="I955" s="181"/>
      <c r="L955" s="177"/>
      <c r="M955" s="182"/>
      <c r="T955" s="183"/>
      <c r="AT955" s="178" t="s">
        <v>200</v>
      </c>
      <c r="AU955" s="178" t="s">
        <v>89</v>
      </c>
      <c r="AV955" s="13" t="s">
        <v>89</v>
      </c>
      <c r="AW955" s="13" t="s">
        <v>31</v>
      </c>
      <c r="AX955" s="13" t="s">
        <v>76</v>
      </c>
      <c r="AY955" s="178" t="s">
        <v>187</v>
      </c>
    </row>
    <row r="956" spans="2:51" s="13" customFormat="1">
      <c r="B956" s="177"/>
      <c r="D956" s="171" t="s">
        <v>200</v>
      </c>
      <c r="E956" s="178" t="s">
        <v>1</v>
      </c>
      <c r="F956" s="179" t="s">
        <v>2177</v>
      </c>
      <c r="H956" s="180">
        <v>-1.6</v>
      </c>
      <c r="I956" s="181"/>
      <c r="L956" s="177"/>
      <c r="M956" s="182"/>
      <c r="T956" s="183"/>
      <c r="AT956" s="178" t="s">
        <v>200</v>
      </c>
      <c r="AU956" s="178" t="s">
        <v>89</v>
      </c>
      <c r="AV956" s="13" t="s">
        <v>89</v>
      </c>
      <c r="AW956" s="13" t="s">
        <v>31</v>
      </c>
      <c r="AX956" s="13" t="s">
        <v>76</v>
      </c>
      <c r="AY956" s="178" t="s">
        <v>187</v>
      </c>
    </row>
    <row r="957" spans="2:51" s="13" customFormat="1">
      <c r="B957" s="177"/>
      <c r="D957" s="171" t="s">
        <v>200</v>
      </c>
      <c r="E957" s="178" t="s">
        <v>1</v>
      </c>
      <c r="F957" s="179" t="s">
        <v>4506</v>
      </c>
      <c r="H957" s="180">
        <v>25.739000000000001</v>
      </c>
      <c r="I957" s="181"/>
      <c r="L957" s="177"/>
      <c r="M957" s="182"/>
      <c r="T957" s="183"/>
      <c r="AT957" s="178" t="s">
        <v>200</v>
      </c>
      <c r="AU957" s="178" t="s">
        <v>89</v>
      </c>
      <c r="AV957" s="13" t="s">
        <v>89</v>
      </c>
      <c r="AW957" s="13" t="s">
        <v>31</v>
      </c>
      <c r="AX957" s="13" t="s">
        <v>76</v>
      </c>
      <c r="AY957" s="178" t="s">
        <v>187</v>
      </c>
    </row>
    <row r="958" spans="2:51" s="13" customFormat="1">
      <c r="B958" s="177"/>
      <c r="D958" s="171" t="s">
        <v>200</v>
      </c>
      <c r="E958" s="178" t="s">
        <v>1</v>
      </c>
      <c r="F958" s="179" t="s">
        <v>2177</v>
      </c>
      <c r="H958" s="180">
        <v>-1.6</v>
      </c>
      <c r="I958" s="181"/>
      <c r="L958" s="177"/>
      <c r="M958" s="182"/>
      <c r="T958" s="183"/>
      <c r="AT958" s="178" t="s">
        <v>200</v>
      </c>
      <c r="AU958" s="178" t="s">
        <v>89</v>
      </c>
      <c r="AV958" s="13" t="s">
        <v>89</v>
      </c>
      <c r="AW958" s="13" t="s">
        <v>31</v>
      </c>
      <c r="AX958" s="13" t="s">
        <v>76</v>
      </c>
      <c r="AY958" s="178" t="s">
        <v>187</v>
      </c>
    </row>
    <row r="959" spans="2:51" s="13" customFormat="1">
      <c r="B959" s="177"/>
      <c r="D959" s="171" t="s">
        <v>200</v>
      </c>
      <c r="E959" s="178" t="s">
        <v>1</v>
      </c>
      <c r="F959" s="179" t="s">
        <v>4507</v>
      </c>
      <c r="H959" s="180">
        <v>15.606</v>
      </c>
      <c r="I959" s="181"/>
      <c r="L959" s="177"/>
      <c r="M959" s="182"/>
      <c r="T959" s="183"/>
      <c r="AT959" s="178" t="s">
        <v>200</v>
      </c>
      <c r="AU959" s="178" t="s">
        <v>89</v>
      </c>
      <c r="AV959" s="13" t="s">
        <v>89</v>
      </c>
      <c r="AW959" s="13" t="s">
        <v>31</v>
      </c>
      <c r="AX959" s="13" t="s">
        <v>76</v>
      </c>
      <c r="AY959" s="178" t="s">
        <v>187</v>
      </c>
    </row>
    <row r="960" spans="2:51" s="13" customFormat="1">
      <c r="B960" s="177"/>
      <c r="D960" s="171" t="s">
        <v>200</v>
      </c>
      <c r="E960" s="178" t="s">
        <v>1</v>
      </c>
      <c r="F960" s="179" t="s">
        <v>2177</v>
      </c>
      <c r="H960" s="180">
        <v>-1.6</v>
      </c>
      <c r="I960" s="181"/>
      <c r="L960" s="177"/>
      <c r="M960" s="182"/>
      <c r="T960" s="183"/>
      <c r="AT960" s="178" t="s">
        <v>200</v>
      </c>
      <c r="AU960" s="178" t="s">
        <v>89</v>
      </c>
      <c r="AV960" s="13" t="s">
        <v>89</v>
      </c>
      <c r="AW960" s="13" t="s">
        <v>31</v>
      </c>
      <c r="AX960" s="13" t="s">
        <v>76</v>
      </c>
      <c r="AY960" s="178" t="s">
        <v>187</v>
      </c>
    </row>
    <row r="961" spans="2:51" s="13" customFormat="1">
      <c r="B961" s="177"/>
      <c r="D961" s="171" t="s">
        <v>200</v>
      </c>
      <c r="E961" s="178" t="s">
        <v>1</v>
      </c>
      <c r="F961" s="179" t="s">
        <v>2187</v>
      </c>
      <c r="H961" s="180">
        <v>-1.2</v>
      </c>
      <c r="I961" s="181"/>
      <c r="L961" s="177"/>
      <c r="M961" s="182"/>
      <c r="T961" s="183"/>
      <c r="AT961" s="178" t="s">
        <v>200</v>
      </c>
      <c r="AU961" s="178" t="s">
        <v>89</v>
      </c>
      <c r="AV961" s="13" t="s">
        <v>89</v>
      </c>
      <c r="AW961" s="13" t="s">
        <v>31</v>
      </c>
      <c r="AX961" s="13" t="s">
        <v>76</v>
      </c>
      <c r="AY961" s="178" t="s">
        <v>187</v>
      </c>
    </row>
    <row r="962" spans="2:51" s="13" customFormat="1">
      <c r="B962" s="177"/>
      <c r="D962" s="171" t="s">
        <v>200</v>
      </c>
      <c r="E962" s="178" t="s">
        <v>1</v>
      </c>
      <c r="F962" s="179" t="s">
        <v>4508</v>
      </c>
      <c r="H962" s="180">
        <v>17.806000000000001</v>
      </c>
      <c r="I962" s="181"/>
      <c r="L962" s="177"/>
      <c r="M962" s="182"/>
      <c r="T962" s="183"/>
      <c r="AT962" s="178" t="s">
        <v>200</v>
      </c>
      <c r="AU962" s="178" t="s">
        <v>89</v>
      </c>
      <c r="AV962" s="13" t="s">
        <v>89</v>
      </c>
      <c r="AW962" s="13" t="s">
        <v>31</v>
      </c>
      <c r="AX962" s="13" t="s">
        <v>76</v>
      </c>
      <c r="AY962" s="178" t="s">
        <v>187</v>
      </c>
    </row>
    <row r="963" spans="2:51" s="13" customFormat="1">
      <c r="B963" s="177"/>
      <c r="D963" s="171" t="s">
        <v>200</v>
      </c>
      <c r="E963" s="178" t="s">
        <v>1</v>
      </c>
      <c r="F963" s="179" t="s">
        <v>4434</v>
      </c>
      <c r="H963" s="180">
        <v>-3.2</v>
      </c>
      <c r="I963" s="181"/>
      <c r="L963" s="177"/>
      <c r="M963" s="182"/>
      <c r="T963" s="183"/>
      <c r="AT963" s="178" t="s">
        <v>200</v>
      </c>
      <c r="AU963" s="178" t="s">
        <v>89</v>
      </c>
      <c r="AV963" s="13" t="s">
        <v>89</v>
      </c>
      <c r="AW963" s="13" t="s">
        <v>31</v>
      </c>
      <c r="AX963" s="13" t="s">
        <v>76</v>
      </c>
      <c r="AY963" s="178" t="s">
        <v>187</v>
      </c>
    </row>
    <row r="964" spans="2:51" s="13" customFormat="1">
      <c r="B964" s="177"/>
      <c r="D964" s="171" t="s">
        <v>200</v>
      </c>
      <c r="E964" s="178" t="s">
        <v>1</v>
      </c>
      <c r="F964" s="179" t="s">
        <v>2187</v>
      </c>
      <c r="H964" s="180">
        <v>-1.2</v>
      </c>
      <c r="I964" s="181"/>
      <c r="L964" s="177"/>
      <c r="M964" s="182"/>
      <c r="T964" s="183"/>
      <c r="AT964" s="178" t="s">
        <v>200</v>
      </c>
      <c r="AU964" s="178" t="s">
        <v>89</v>
      </c>
      <c r="AV964" s="13" t="s">
        <v>89</v>
      </c>
      <c r="AW964" s="13" t="s">
        <v>31</v>
      </c>
      <c r="AX964" s="13" t="s">
        <v>76</v>
      </c>
      <c r="AY964" s="178" t="s">
        <v>187</v>
      </c>
    </row>
    <row r="965" spans="2:51" s="13" customFormat="1">
      <c r="B965" s="177"/>
      <c r="D965" s="171" t="s">
        <v>200</v>
      </c>
      <c r="E965" s="178" t="s">
        <v>1</v>
      </c>
      <c r="F965" s="179" t="s">
        <v>4509</v>
      </c>
      <c r="H965" s="180">
        <v>25.664999999999999</v>
      </c>
      <c r="I965" s="181"/>
      <c r="L965" s="177"/>
      <c r="M965" s="182"/>
      <c r="T965" s="183"/>
      <c r="AT965" s="178" t="s">
        <v>200</v>
      </c>
      <c r="AU965" s="178" t="s">
        <v>89</v>
      </c>
      <c r="AV965" s="13" t="s">
        <v>89</v>
      </c>
      <c r="AW965" s="13" t="s">
        <v>31</v>
      </c>
      <c r="AX965" s="13" t="s">
        <v>76</v>
      </c>
      <c r="AY965" s="178" t="s">
        <v>187</v>
      </c>
    </row>
    <row r="966" spans="2:51" s="13" customFormat="1">
      <c r="B966" s="177"/>
      <c r="D966" s="171" t="s">
        <v>200</v>
      </c>
      <c r="E966" s="178" t="s">
        <v>1</v>
      </c>
      <c r="F966" s="179" t="s">
        <v>2177</v>
      </c>
      <c r="H966" s="180">
        <v>-1.6</v>
      </c>
      <c r="I966" s="181"/>
      <c r="L966" s="177"/>
      <c r="M966" s="182"/>
      <c r="T966" s="183"/>
      <c r="AT966" s="178" t="s">
        <v>200</v>
      </c>
      <c r="AU966" s="178" t="s">
        <v>89</v>
      </c>
      <c r="AV966" s="13" t="s">
        <v>89</v>
      </c>
      <c r="AW966" s="13" t="s">
        <v>31</v>
      </c>
      <c r="AX966" s="13" t="s">
        <v>76</v>
      </c>
      <c r="AY966" s="178" t="s">
        <v>187</v>
      </c>
    </row>
    <row r="967" spans="2:51" s="13" customFormat="1">
      <c r="B967" s="177"/>
      <c r="D967" s="171" t="s">
        <v>200</v>
      </c>
      <c r="E967" s="178" t="s">
        <v>1</v>
      </c>
      <c r="F967" s="179" t="s">
        <v>4510</v>
      </c>
      <c r="H967" s="180">
        <v>25.664999999999999</v>
      </c>
      <c r="I967" s="181"/>
      <c r="L967" s="177"/>
      <c r="M967" s="182"/>
      <c r="T967" s="183"/>
      <c r="AT967" s="178" t="s">
        <v>200</v>
      </c>
      <c r="AU967" s="178" t="s">
        <v>89</v>
      </c>
      <c r="AV967" s="13" t="s">
        <v>89</v>
      </c>
      <c r="AW967" s="13" t="s">
        <v>31</v>
      </c>
      <c r="AX967" s="13" t="s">
        <v>76</v>
      </c>
      <c r="AY967" s="178" t="s">
        <v>187</v>
      </c>
    </row>
    <row r="968" spans="2:51" s="13" customFormat="1">
      <c r="B968" s="177"/>
      <c r="D968" s="171" t="s">
        <v>200</v>
      </c>
      <c r="E968" s="178" t="s">
        <v>1</v>
      </c>
      <c r="F968" s="179" t="s">
        <v>2177</v>
      </c>
      <c r="H968" s="180">
        <v>-1.6</v>
      </c>
      <c r="I968" s="181"/>
      <c r="L968" s="177"/>
      <c r="M968" s="182"/>
      <c r="T968" s="183"/>
      <c r="AT968" s="178" t="s">
        <v>200</v>
      </c>
      <c r="AU968" s="178" t="s">
        <v>89</v>
      </c>
      <c r="AV968" s="13" t="s">
        <v>89</v>
      </c>
      <c r="AW968" s="13" t="s">
        <v>31</v>
      </c>
      <c r="AX968" s="13" t="s">
        <v>76</v>
      </c>
      <c r="AY968" s="178" t="s">
        <v>187</v>
      </c>
    </row>
    <row r="969" spans="2:51" s="13" customFormat="1">
      <c r="B969" s="177"/>
      <c r="D969" s="171" t="s">
        <v>200</v>
      </c>
      <c r="E969" s="178" t="s">
        <v>1</v>
      </c>
      <c r="F969" s="179" t="s">
        <v>4511</v>
      </c>
      <c r="H969" s="180">
        <v>17.806000000000001</v>
      </c>
      <c r="I969" s="181"/>
      <c r="L969" s="177"/>
      <c r="M969" s="182"/>
      <c r="T969" s="183"/>
      <c r="AT969" s="178" t="s">
        <v>200</v>
      </c>
      <c r="AU969" s="178" t="s">
        <v>89</v>
      </c>
      <c r="AV969" s="13" t="s">
        <v>89</v>
      </c>
      <c r="AW969" s="13" t="s">
        <v>31</v>
      </c>
      <c r="AX969" s="13" t="s">
        <v>76</v>
      </c>
      <c r="AY969" s="178" t="s">
        <v>187</v>
      </c>
    </row>
    <row r="970" spans="2:51" s="13" customFormat="1">
      <c r="B970" s="177"/>
      <c r="D970" s="171" t="s">
        <v>200</v>
      </c>
      <c r="E970" s="178" t="s">
        <v>1</v>
      </c>
      <c r="F970" s="179" t="s">
        <v>4434</v>
      </c>
      <c r="H970" s="180">
        <v>-3.2</v>
      </c>
      <c r="I970" s="181"/>
      <c r="L970" s="177"/>
      <c r="M970" s="182"/>
      <c r="T970" s="183"/>
      <c r="AT970" s="178" t="s">
        <v>200</v>
      </c>
      <c r="AU970" s="178" t="s">
        <v>89</v>
      </c>
      <c r="AV970" s="13" t="s">
        <v>89</v>
      </c>
      <c r="AW970" s="13" t="s">
        <v>31</v>
      </c>
      <c r="AX970" s="13" t="s">
        <v>76</v>
      </c>
      <c r="AY970" s="178" t="s">
        <v>187</v>
      </c>
    </row>
    <row r="971" spans="2:51" s="13" customFormat="1">
      <c r="B971" s="177"/>
      <c r="D971" s="171" t="s">
        <v>200</v>
      </c>
      <c r="E971" s="178" t="s">
        <v>1</v>
      </c>
      <c r="F971" s="179" t="s">
        <v>2187</v>
      </c>
      <c r="H971" s="180">
        <v>-1.2</v>
      </c>
      <c r="I971" s="181"/>
      <c r="L971" s="177"/>
      <c r="M971" s="182"/>
      <c r="T971" s="183"/>
      <c r="AT971" s="178" t="s">
        <v>200</v>
      </c>
      <c r="AU971" s="178" t="s">
        <v>89</v>
      </c>
      <c r="AV971" s="13" t="s">
        <v>89</v>
      </c>
      <c r="AW971" s="13" t="s">
        <v>31</v>
      </c>
      <c r="AX971" s="13" t="s">
        <v>76</v>
      </c>
      <c r="AY971" s="178" t="s">
        <v>187</v>
      </c>
    </row>
    <row r="972" spans="2:51" s="13" customFormat="1">
      <c r="B972" s="177"/>
      <c r="D972" s="171" t="s">
        <v>200</v>
      </c>
      <c r="E972" s="178" t="s">
        <v>1</v>
      </c>
      <c r="F972" s="179" t="s">
        <v>4512</v>
      </c>
      <c r="H972" s="180">
        <v>25.664999999999999</v>
      </c>
      <c r="I972" s="181"/>
      <c r="L972" s="177"/>
      <c r="M972" s="182"/>
      <c r="T972" s="183"/>
      <c r="AT972" s="178" t="s">
        <v>200</v>
      </c>
      <c r="AU972" s="178" t="s">
        <v>89</v>
      </c>
      <c r="AV972" s="13" t="s">
        <v>89</v>
      </c>
      <c r="AW972" s="13" t="s">
        <v>31</v>
      </c>
      <c r="AX972" s="13" t="s">
        <v>76</v>
      </c>
      <c r="AY972" s="178" t="s">
        <v>187</v>
      </c>
    </row>
    <row r="973" spans="2:51" s="13" customFormat="1">
      <c r="B973" s="177"/>
      <c r="D973" s="171" t="s">
        <v>200</v>
      </c>
      <c r="E973" s="178" t="s">
        <v>1</v>
      </c>
      <c r="F973" s="179" t="s">
        <v>2177</v>
      </c>
      <c r="H973" s="180">
        <v>-1.6</v>
      </c>
      <c r="I973" s="181"/>
      <c r="L973" s="177"/>
      <c r="M973" s="182"/>
      <c r="T973" s="183"/>
      <c r="AT973" s="178" t="s">
        <v>200</v>
      </c>
      <c r="AU973" s="178" t="s">
        <v>89</v>
      </c>
      <c r="AV973" s="13" t="s">
        <v>89</v>
      </c>
      <c r="AW973" s="13" t="s">
        <v>31</v>
      </c>
      <c r="AX973" s="13" t="s">
        <v>76</v>
      </c>
      <c r="AY973" s="178" t="s">
        <v>187</v>
      </c>
    </row>
    <row r="974" spans="2:51" s="13" customFormat="1">
      <c r="B974" s="177"/>
      <c r="D974" s="171" t="s">
        <v>200</v>
      </c>
      <c r="E974" s="178" t="s">
        <v>1</v>
      </c>
      <c r="F974" s="179" t="s">
        <v>4513</v>
      </c>
      <c r="H974" s="180">
        <v>25.664999999999999</v>
      </c>
      <c r="I974" s="181"/>
      <c r="L974" s="177"/>
      <c r="M974" s="182"/>
      <c r="T974" s="183"/>
      <c r="AT974" s="178" t="s">
        <v>200</v>
      </c>
      <c r="AU974" s="178" t="s">
        <v>89</v>
      </c>
      <c r="AV974" s="13" t="s">
        <v>89</v>
      </c>
      <c r="AW974" s="13" t="s">
        <v>31</v>
      </c>
      <c r="AX974" s="13" t="s">
        <v>76</v>
      </c>
      <c r="AY974" s="178" t="s">
        <v>187</v>
      </c>
    </row>
    <row r="975" spans="2:51" s="13" customFormat="1">
      <c r="B975" s="177"/>
      <c r="D975" s="171" t="s">
        <v>200</v>
      </c>
      <c r="E975" s="178" t="s">
        <v>1</v>
      </c>
      <c r="F975" s="179" t="s">
        <v>2177</v>
      </c>
      <c r="H975" s="180">
        <v>-1.6</v>
      </c>
      <c r="I975" s="181"/>
      <c r="L975" s="177"/>
      <c r="M975" s="182"/>
      <c r="T975" s="183"/>
      <c r="AT975" s="178" t="s">
        <v>200</v>
      </c>
      <c r="AU975" s="178" t="s">
        <v>89</v>
      </c>
      <c r="AV975" s="13" t="s">
        <v>89</v>
      </c>
      <c r="AW975" s="13" t="s">
        <v>31</v>
      </c>
      <c r="AX975" s="13" t="s">
        <v>76</v>
      </c>
      <c r="AY975" s="178" t="s">
        <v>187</v>
      </c>
    </row>
    <row r="976" spans="2:51" s="13" customFormat="1">
      <c r="B976" s="177"/>
      <c r="D976" s="171" t="s">
        <v>200</v>
      </c>
      <c r="E976" s="178" t="s">
        <v>1</v>
      </c>
      <c r="F976" s="179" t="s">
        <v>4514</v>
      </c>
      <c r="H976" s="180">
        <v>25.739000000000001</v>
      </c>
      <c r="I976" s="181"/>
      <c r="L976" s="177"/>
      <c r="M976" s="182"/>
      <c r="T976" s="183"/>
      <c r="AT976" s="178" t="s">
        <v>200</v>
      </c>
      <c r="AU976" s="178" t="s">
        <v>89</v>
      </c>
      <c r="AV976" s="13" t="s">
        <v>89</v>
      </c>
      <c r="AW976" s="13" t="s">
        <v>31</v>
      </c>
      <c r="AX976" s="13" t="s">
        <v>76</v>
      </c>
      <c r="AY976" s="178" t="s">
        <v>187</v>
      </c>
    </row>
    <row r="977" spans="2:65" s="13" customFormat="1">
      <c r="B977" s="177"/>
      <c r="D977" s="171" t="s">
        <v>200</v>
      </c>
      <c r="E977" s="178" t="s">
        <v>1</v>
      </c>
      <c r="F977" s="179" t="s">
        <v>2177</v>
      </c>
      <c r="H977" s="180">
        <v>-1.6</v>
      </c>
      <c r="I977" s="181"/>
      <c r="L977" s="177"/>
      <c r="M977" s="182"/>
      <c r="T977" s="183"/>
      <c r="AT977" s="178" t="s">
        <v>200</v>
      </c>
      <c r="AU977" s="178" t="s">
        <v>89</v>
      </c>
      <c r="AV977" s="13" t="s">
        <v>89</v>
      </c>
      <c r="AW977" s="13" t="s">
        <v>31</v>
      </c>
      <c r="AX977" s="13" t="s">
        <v>76</v>
      </c>
      <c r="AY977" s="178" t="s">
        <v>187</v>
      </c>
    </row>
    <row r="978" spans="2:65" s="13" customFormat="1">
      <c r="B978" s="177"/>
      <c r="D978" s="171" t="s">
        <v>200</v>
      </c>
      <c r="E978" s="178" t="s">
        <v>1</v>
      </c>
      <c r="F978" s="179" t="s">
        <v>4515</v>
      </c>
      <c r="H978" s="180">
        <v>15.675000000000001</v>
      </c>
      <c r="I978" s="181"/>
      <c r="L978" s="177"/>
      <c r="M978" s="182"/>
      <c r="T978" s="183"/>
      <c r="AT978" s="178" t="s">
        <v>200</v>
      </c>
      <c r="AU978" s="178" t="s">
        <v>89</v>
      </c>
      <c r="AV978" s="13" t="s">
        <v>89</v>
      </c>
      <c r="AW978" s="13" t="s">
        <v>31</v>
      </c>
      <c r="AX978" s="13" t="s">
        <v>76</v>
      </c>
      <c r="AY978" s="178" t="s">
        <v>187</v>
      </c>
    </row>
    <row r="979" spans="2:65" s="13" customFormat="1">
      <c r="B979" s="177"/>
      <c r="D979" s="171" t="s">
        <v>200</v>
      </c>
      <c r="E979" s="178" t="s">
        <v>1</v>
      </c>
      <c r="F979" s="179" t="s">
        <v>2187</v>
      </c>
      <c r="H979" s="180">
        <v>-1.2</v>
      </c>
      <c r="I979" s="181"/>
      <c r="L979" s="177"/>
      <c r="M979" s="182"/>
      <c r="T979" s="183"/>
      <c r="AT979" s="178" t="s">
        <v>200</v>
      </c>
      <c r="AU979" s="178" t="s">
        <v>89</v>
      </c>
      <c r="AV979" s="13" t="s">
        <v>89</v>
      </c>
      <c r="AW979" s="13" t="s">
        <v>31</v>
      </c>
      <c r="AX979" s="13" t="s">
        <v>76</v>
      </c>
      <c r="AY979" s="178" t="s">
        <v>187</v>
      </c>
    </row>
    <row r="980" spans="2:65" s="13" customFormat="1">
      <c r="B980" s="177"/>
      <c r="D980" s="171" t="s">
        <v>200</v>
      </c>
      <c r="E980" s="178" t="s">
        <v>1</v>
      </c>
      <c r="F980" s="179" t="s">
        <v>4434</v>
      </c>
      <c r="H980" s="180">
        <v>-3.2</v>
      </c>
      <c r="I980" s="181"/>
      <c r="L980" s="177"/>
      <c r="M980" s="182"/>
      <c r="T980" s="183"/>
      <c r="AT980" s="178" t="s">
        <v>200</v>
      </c>
      <c r="AU980" s="178" t="s">
        <v>89</v>
      </c>
      <c r="AV980" s="13" t="s">
        <v>89</v>
      </c>
      <c r="AW980" s="13" t="s">
        <v>31</v>
      </c>
      <c r="AX980" s="13" t="s">
        <v>76</v>
      </c>
      <c r="AY980" s="178" t="s">
        <v>187</v>
      </c>
    </row>
    <row r="981" spans="2:65" s="13" customFormat="1">
      <c r="B981" s="177"/>
      <c r="D981" s="171" t="s">
        <v>200</v>
      </c>
      <c r="E981" s="178" t="s">
        <v>1</v>
      </c>
      <c r="F981" s="179" t="s">
        <v>4516</v>
      </c>
      <c r="H981" s="180">
        <v>25.591000000000001</v>
      </c>
      <c r="I981" s="181"/>
      <c r="L981" s="177"/>
      <c r="M981" s="182"/>
      <c r="T981" s="183"/>
      <c r="AT981" s="178" t="s">
        <v>200</v>
      </c>
      <c r="AU981" s="178" t="s">
        <v>89</v>
      </c>
      <c r="AV981" s="13" t="s">
        <v>89</v>
      </c>
      <c r="AW981" s="13" t="s">
        <v>31</v>
      </c>
      <c r="AX981" s="13" t="s">
        <v>76</v>
      </c>
      <c r="AY981" s="178" t="s">
        <v>187</v>
      </c>
    </row>
    <row r="982" spans="2:65" s="13" customFormat="1">
      <c r="B982" s="177"/>
      <c r="D982" s="171" t="s">
        <v>200</v>
      </c>
      <c r="E982" s="178" t="s">
        <v>1</v>
      </c>
      <c r="F982" s="179" t="s">
        <v>2177</v>
      </c>
      <c r="H982" s="180">
        <v>-1.6</v>
      </c>
      <c r="I982" s="181"/>
      <c r="L982" s="177"/>
      <c r="M982" s="182"/>
      <c r="T982" s="183"/>
      <c r="AT982" s="178" t="s">
        <v>200</v>
      </c>
      <c r="AU982" s="178" t="s">
        <v>89</v>
      </c>
      <c r="AV982" s="13" t="s">
        <v>89</v>
      </c>
      <c r="AW982" s="13" t="s">
        <v>31</v>
      </c>
      <c r="AX982" s="13" t="s">
        <v>76</v>
      </c>
      <c r="AY982" s="178" t="s">
        <v>187</v>
      </c>
    </row>
    <row r="983" spans="2:65" s="13" customFormat="1">
      <c r="B983" s="177"/>
      <c r="D983" s="171" t="s">
        <v>200</v>
      </c>
      <c r="E983" s="178" t="s">
        <v>1</v>
      </c>
      <c r="F983" s="179" t="s">
        <v>4521</v>
      </c>
      <c r="H983" s="180">
        <v>25.591000000000001</v>
      </c>
      <c r="I983" s="181"/>
      <c r="L983" s="177"/>
      <c r="M983" s="182"/>
      <c r="T983" s="183"/>
      <c r="AT983" s="178" t="s">
        <v>200</v>
      </c>
      <c r="AU983" s="178" t="s">
        <v>89</v>
      </c>
      <c r="AV983" s="13" t="s">
        <v>89</v>
      </c>
      <c r="AW983" s="13" t="s">
        <v>31</v>
      </c>
      <c r="AX983" s="13" t="s">
        <v>76</v>
      </c>
      <c r="AY983" s="178" t="s">
        <v>187</v>
      </c>
    </row>
    <row r="984" spans="2:65" s="13" customFormat="1">
      <c r="B984" s="177"/>
      <c r="D984" s="171" t="s">
        <v>200</v>
      </c>
      <c r="E984" s="178" t="s">
        <v>1</v>
      </c>
      <c r="F984" s="179" t="s">
        <v>2177</v>
      </c>
      <c r="H984" s="180">
        <v>-1.6</v>
      </c>
      <c r="I984" s="181"/>
      <c r="L984" s="177"/>
      <c r="M984" s="182"/>
      <c r="T984" s="183"/>
      <c r="AT984" s="178" t="s">
        <v>200</v>
      </c>
      <c r="AU984" s="178" t="s">
        <v>89</v>
      </c>
      <c r="AV984" s="13" t="s">
        <v>89</v>
      </c>
      <c r="AW984" s="13" t="s">
        <v>31</v>
      </c>
      <c r="AX984" s="13" t="s">
        <v>76</v>
      </c>
      <c r="AY984" s="178" t="s">
        <v>187</v>
      </c>
    </row>
    <row r="985" spans="2:65" s="15" customFormat="1" ht="22.5">
      <c r="B985" s="191"/>
      <c r="D985" s="171" t="s">
        <v>200</v>
      </c>
      <c r="E985" s="192" t="s">
        <v>4153</v>
      </c>
      <c r="F985" s="193" t="s">
        <v>4522</v>
      </c>
      <c r="H985" s="194">
        <v>955.11999999999898</v>
      </c>
      <c r="I985" s="195"/>
      <c r="L985" s="191"/>
      <c r="M985" s="196"/>
      <c r="T985" s="197"/>
      <c r="AT985" s="192" t="s">
        <v>200</v>
      </c>
      <c r="AU985" s="192" t="s">
        <v>89</v>
      </c>
      <c r="AV985" s="15" t="s">
        <v>207</v>
      </c>
      <c r="AW985" s="15" t="s">
        <v>31</v>
      </c>
      <c r="AX985" s="15" t="s">
        <v>76</v>
      </c>
      <c r="AY985" s="192" t="s">
        <v>187</v>
      </c>
    </row>
    <row r="986" spans="2:65" s="14" customFormat="1">
      <c r="B986" s="184"/>
      <c r="D986" s="171" t="s">
        <v>200</v>
      </c>
      <c r="E986" s="185" t="s">
        <v>1</v>
      </c>
      <c r="F986" s="186" t="s">
        <v>206</v>
      </c>
      <c r="H986" s="187">
        <v>2667.3710000000101</v>
      </c>
      <c r="I986" s="188"/>
      <c r="L986" s="184"/>
      <c r="M986" s="189"/>
      <c r="T986" s="190"/>
      <c r="AT986" s="185" t="s">
        <v>200</v>
      </c>
      <c r="AU986" s="185" t="s">
        <v>89</v>
      </c>
      <c r="AV986" s="14" t="s">
        <v>194</v>
      </c>
      <c r="AW986" s="14" t="s">
        <v>31</v>
      </c>
      <c r="AX986" s="14" t="s">
        <v>83</v>
      </c>
      <c r="AY986" s="185" t="s">
        <v>187</v>
      </c>
    </row>
    <row r="987" spans="2:65" s="1" customFormat="1" ht="24.2" customHeight="1">
      <c r="B987" s="144"/>
      <c r="C987" s="160" t="s">
        <v>294</v>
      </c>
      <c r="D987" s="160" t="s">
        <v>196</v>
      </c>
      <c r="E987" s="161" t="s">
        <v>4523</v>
      </c>
      <c r="F987" s="162" t="s">
        <v>4524</v>
      </c>
      <c r="G987" s="163" t="s">
        <v>144</v>
      </c>
      <c r="H987" s="164">
        <v>19.527000000000001</v>
      </c>
      <c r="I987" s="165"/>
      <c r="J987" s="166">
        <f>ROUND(I987*H987,2)</f>
        <v>0</v>
      </c>
      <c r="K987" s="167"/>
      <c r="L987" s="32"/>
      <c r="M987" s="168" t="s">
        <v>1</v>
      </c>
      <c r="N987" s="169" t="s">
        <v>42</v>
      </c>
      <c r="P987" s="156">
        <f>O987*H987</f>
        <v>0</v>
      </c>
      <c r="Q987" s="156">
        <v>2.5200000000000001E-3</v>
      </c>
      <c r="R987" s="156">
        <f>Q987*H987</f>
        <v>4.9208040000000002E-2</v>
      </c>
      <c r="S987" s="156">
        <v>0</v>
      </c>
      <c r="T987" s="157">
        <f>S987*H987</f>
        <v>0</v>
      </c>
      <c r="AR987" s="158" t="s">
        <v>194</v>
      </c>
      <c r="AT987" s="158" t="s">
        <v>196</v>
      </c>
      <c r="AU987" s="158" t="s">
        <v>89</v>
      </c>
      <c r="AY987" s="17" t="s">
        <v>187</v>
      </c>
      <c r="BE987" s="159">
        <f>IF(N987="základná",J987,0)</f>
        <v>0</v>
      </c>
      <c r="BF987" s="159">
        <f>IF(N987="znížená",J987,0)</f>
        <v>0</v>
      </c>
      <c r="BG987" s="159">
        <f>IF(N987="zákl. prenesená",J987,0)</f>
        <v>0</v>
      </c>
      <c r="BH987" s="159">
        <f>IF(N987="zníž. prenesená",J987,0)</f>
        <v>0</v>
      </c>
      <c r="BI987" s="159">
        <f>IF(N987="nulová",J987,0)</f>
        <v>0</v>
      </c>
      <c r="BJ987" s="17" t="s">
        <v>89</v>
      </c>
      <c r="BK987" s="159">
        <f>ROUND(I987*H987,2)</f>
        <v>0</v>
      </c>
      <c r="BL987" s="17" t="s">
        <v>194</v>
      </c>
      <c r="BM987" s="158" t="s">
        <v>4525</v>
      </c>
    </row>
    <row r="988" spans="2:65" s="12" customFormat="1">
      <c r="B988" s="170"/>
      <c r="D988" s="171" t="s">
        <v>200</v>
      </c>
      <c r="E988" s="172" t="s">
        <v>1</v>
      </c>
      <c r="F988" s="173" t="s">
        <v>4526</v>
      </c>
      <c r="H988" s="172" t="s">
        <v>1</v>
      </c>
      <c r="I988" s="174"/>
      <c r="L988" s="170"/>
      <c r="M988" s="175"/>
      <c r="T988" s="176"/>
      <c r="AT988" s="172" t="s">
        <v>200</v>
      </c>
      <c r="AU988" s="172" t="s">
        <v>89</v>
      </c>
      <c r="AV988" s="12" t="s">
        <v>83</v>
      </c>
      <c r="AW988" s="12" t="s">
        <v>31</v>
      </c>
      <c r="AX988" s="12" t="s">
        <v>76</v>
      </c>
      <c r="AY988" s="172" t="s">
        <v>187</v>
      </c>
    </row>
    <row r="989" spans="2:65" s="13" customFormat="1">
      <c r="B989" s="177"/>
      <c r="D989" s="171" t="s">
        <v>200</v>
      </c>
      <c r="E989" s="178" t="s">
        <v>1</v>
      </c>
      <c r="F989" s="179" t="s">
        <v>4527</v>
      </c>
      <c r="H989" s="180">
        <v>5.3330000000000002</v>
      </c>
      <c r="I989" s="181"/>
      <c r="L989" s="177"/>
      <c r="M989" s="182"/>
      <c r="T989" s="183"/>
      <c r="AT989" s="178" t="s">
        <v>200</v>
      </c>
      <c r="AU989" s="178" t="s">
        <v>89</v>
      </c>
      <c r="AV989" s="13" t="s">
        <v>89</v>
      </c>
      <c r="AW989" s="13" t="s">
        <v>31</v>
      </c>
      <c r="AX989" s="13" t="s">
        <v>76</v>
      </c>
      <c r="AY989" s="178" t="s">
        <v>187</v>
      </c>
    </row>
    <row r="990" spans="2:65" s="13" customFormat="1">
      <c r="B990" s="177"/>
      <c r="D990" s="171" t="s">
        <v>200</v>
      </c>
      <c r="E990" s="178" t="s">
        <v>1</v>
      </c>
      <c r="F990" s="179" t="s">
        <v>4528</v>
      </c>
      <c r="H990" s="180">
        <v>3.6560000000000001</v>
      </c>
      <c r="I990" s="181"/>
      <c r="L990" s="177"/>
      <c r="M990" s="182"/>
      <c r="T990" s="183"/>
      <c r="AT990" s="178" t="s">
        <v>200</v>
      </c>
      <c r="AU990" s="178" t="s">
        <v>89</v>
      </c>
      <c r="AV990" s="13" t="s">
        <v>89</v>
      </c>
      <c r="AW990" s="13" t="s">
        <v>31</v>
      </c>
      <c r="AX990" s="13" t="s">
        <v>76</v>
      </c>
      <c r="AY990" s="178" t="s">
        <v>187</v>
      </c>
    </row>
    <row r="991" spans="2:65" s="13" customFormat="1">
      <c r="B991" s="177"/>
      <c r="D991" s="171" t="s">
        <v>200</v>
      </c>
      <c r="E991" s="178" t="s">
        <v>1</v>
      </c>
      <c r="F991" s="179" t="s">
        <v>4529</v>
      </c>
      <c r="H991" s="180">
        <v>3.9750000000000001</v>
      </c>
      <c r="I991" s="181"/>
      <c r="L991" s="177"/>
      <c r="M991" s="182"/>
      <c r="T991" s="183"/>
      <c r="AT991" s="178" t="s">
        <v>200</v>
      </c>
      <c r="AU991" s="178" t="s">
        <v>89</v>
      </c>
      <c r="AV991" s="13" t="s">
        <v>89</v>
      </c>
      <c r="AW991" s="13" t="s">
        <v>31</v>
      </c>
      <c r="AX991" s="13" t="s">
        <v>76</v>
      </c>
      <c r="AY991" s="178" t="s">
        <v>187</v>
      </c>
    </row>
    <row r="992" spans="2:65" s="13" customFormat="1">
      <c r="B992" s="177"/>
      <c r="D992" s="171" t="s">
        <v>200</v>
      </c>
      <c r="E992" s="178" t="s">
        <v>1</v>
      </c>
      <c r="F992" s="179" t="s">
        <v>4530</v>
      </c>
      <c r="H992" s="180">
        <v>6.5629999999999997</v>
      </c>
      <c r="I992" s="181"/>
      <c r="L992" s="177"/>
      <c r="M992" s="182"/>
      <c r="T992" s="183"/>
      <c r="AT992" s="178" t="s">
        <v>200</v>
      </c>
      <c r="AU992" s="178" t="s">
        <v>89</v>
      </c>
      <c r="AV992" s="13" t="s">
        <v>89</v>
      </c>
      <c r="AW992" s="13" t="s">
        <v>31</v>
      </c>
      <c r="AX992" s="13" t="s">
        <v>76</v>
      </c>
      <c r="AY992" s="178" t="s">
        <v>187</v>
      </c>
    </row>
    <row r="993" spans="2:65" s="15" customFormat="1">
      <c r="B993" s="191"/>
      <c r="D993" s="171" t="s">
        <v>200</v>
      </c>
      <c r="E993" s="192" t="s">
        <v>1</v>
      </c>
      <c r="F993" s="193" t="s">
        <v>4386</v>
      </c>
      <c r="H993" s="194">
        <v>19.527000000000001</v>
      </c>
      <c r="I993" s="195"/>
      <c r="L993" s="191"/>
      <c r="M993" s="196"/>
      <c r="T993" s="197"/>
      <c r="AT993" s="192" t="s">
        <v>200</v>
      </c>
      <c r="AU993" s="192" t="s">
        <v>89</v>
      </c>
      <c r="AV993" s="15" t="s">
        <v>207</v>
      </c>
      <c r="AW993" s="15" t="s">
        <v>31</v>
      </c>
      <c r="AX993" s="15" t="s">
        <v>76</v>
      </c>
      <c r="AY993" s="192" t="s">
        <v>187</v>
      </c>
    </row>
    <row r="994" spans="2:65" s="14" customFormat="1">
      <c r="B994" s="184"/>
      <c r="D994" s="171" t="s">
        <v>200</v>
      </c>
      <c r="E994" s="185" t="s">
        <v>1</v>
      </c>
      <c r="F994" s="186" t="s">
        <v>206</v>
      </c>
      <c r="H994" s="187">
        <v>19.527000000000001</v>
      </c>
      <c r="I994" s="188"/>
      <c r="L994" s="184"/>
      <c r="M994" s="189"/>
      <c r="T994" s="190"/>
      <c r="AT994" s="185" t="s">
        <v>200</v>
      </c>
      <c r="AU994" s="185" t="s">
        <v>89</v>
      </c>
      <c r="AV994" s="14" t="s">
        <v>194</v>
      </c>
      <c r="AW994" s="14" t="s">
        <v>31</v>
      </c>
      <c r="AX994" s="14" t="s">
        <v>83</v>
      </c>
      <c r="AY994" s="185" t="s">
        <v>187</v>
      </c>
    </row>
    <row r="995" spans="2:65" s="1" customFormat="1" ht="37.9" customHeight="1">
      <c r="B995" s="144"/>
      <c r="C995" s="160" t="s">
        <v>317</v>
      </c>
      <c r="D995" s="160" t="s">
        <v>196</v>
      </c>
      <c r="E995" s="161" t="s">
        <v>4531</v>
      </c>
      <c r="F995" s="162" t="s">
        <v>4532</v>
      </c>
      <c r="G995" s="163" t="s">
        <v>144</v>
      </c>
      <c r="H995" s="164">
        <v>13.86</v>
      </c>
      <c r="I995" s="165"/>
      <c r="J995" s="166">
        <f>ROUND(I995*H995,2)</f>
        <v>0</v>
      </c>
      <c r="K995" s="167"/>
      <c r="L995" s="32"/>
      <c r="M995" s="168" t="s">
        <v>1</v>
      </c>
      <c r="N995" s="169" t="s">
        <v>42</v>
      </c>
      <c r="P995" s="156">
        <f>O995*H995</f>
        <v>0</v>
      </c>
      <c r="Q995" s="156">
        <v>2.0990000000000002E-2</v>
      </c>
      <c r="R995" s="156">
        <f>Q995*H995</f>
        <v>0.2909214</v>
      </c>
      <c r="S995" s="156">
        <v>0</v>
      </c>
      <c r="T995" s="157">
        <f>S995*H995</f>
        <v>0</v>
      </c>
      <c r="AR995" s="158" t="s">
        <v>194</v>
      </c>
      <c r="AT995" s="158" t="s">
        <v>196</v>
      </c>
      <c r="AU995" s="158" t="s">
        <v>89</v>
      </c>
      <c r="AY995" s="17" t="s">
        <v>187</v>
      </c>
      <c r="BE995" s="159">
        <f>IF(N995="základná",J995,0)</f>
        <v>0</v>
      </c>
      <c r="BF995" s="159">
        <f>IF(N995="znížená",J995,0)</f>
        <v>0</v>
      </c>
      <c r="BG995" s="159">
        <f>IF(N995="zákl. prenesená",J995,0)</f>
        <v>0</v>
      </c>
      <c r="BH995" s="159">
        <f>IF(N995="zníž. prenesená",J995,0)</f>
        <v>0</v>
      </c>
      <c r="BI995" s="159">
        <f>IF(N995="nulová",J995,0)</f>
        <v>0</v>
      </c>
      <c r="BJ995" s="17" t="s">
        <v>89</v>
      </c>
      <c r="BK995" s="159">
        <f>ROUND(I995*H995,2)</f>
        <v>0</v>
      </c>
      <c r="BL995" s="17" t="s">
        <v>194</v>
      </c>
      <c r="BM995" s="158" t="s">
        <v>4533</v>
      </c>
    </row>
    <row r="996" spans="2:65" s="12" customFormat="1">
      <c r="B996" s="170"/>
      <c r="D996" s="171" t="s">
        <v>200</v>
      </c>
      <c r="E996" s="172" t="s">
        <v>1</v>
      </c>
      <c r="F996" s="173" t="s">
        <v>4534</v>
      </c>
      <c r="H996" s="172" t="s">
        <v>1</v>
      </c>
      <c r="I996" s="174"/>
      <c r="L996" s="170"/>
      <c r="M996" s="175"/>
      <c r="T996" s="176"/>
      <c r="AT996" s="172" t="s">
        <v>200</v>
      </c>
      <c r="AU996" s="172" t="s">
        <v>89</v>
      </c>
      <c r="AV996" s="12" t="s">
        <v>83</v>
      </c>
      <c r="AW996" s="12" t="s">
        <v>31</v>
      </c>
      <c r="AX996" s="12" t="s">
        <v>76</v>
      </c>
      <c r="AY996" s="172" t="s">
        <v>187</v>
      </c>
    </row>
    <row r="997" spans="2:65" s="12" customFormat="1">
      <c r="B997" s="170"/>
      <c r="D997" s="171" t="s">
        <v>200</v>
      </c>
      <c r="E997" s="172" t="s">
        <v>1</v>
      </c>
      <c r="F997" s="173" t="s">
        <v>4535</v>
      </c>
      <c r="H997" s="172" t="s">
        <v>1</v>
      </c>
      <c r="I997" s="174"/>
      <c r="L997" s="170"/>
      <c r="M997" s="175"/>
      <c r="T997" s="176"/>
      <c r="AT997" s="172" t="s">
        <v>200</v>
      </c>
      <c r="AU997" s="172" t="s">
        <v>89</v>
      </c>
      <c r="AV997" s="12" t="s">
        <v>83</v>
      </c>
      <c r="AW997" s="12" t="s">
        <v>31</v>
      </c>
      <c r="AX997" s="12" t="s">
        <v>76</v>
      </c>
      <c r="AY997" s="172" t="s">
        <v>187</v>
      </c>
    </row>
    <row r="998" spans="2:65" s="12" customFormat="1">
      <c r="B998" s="170"/>
      <c r="D998" s="171" t="s">
        <v>200</v>
      </c>
      <c r="E998" s="172" t="s">
        <v>1</v>
      </c>
      <c r="F998" s="173" t="s">
        <v>4536</v>
      </c>
      <c r="H998" s="172" t="s">
        <v>1</v>
      </c>
      <c r="I998" s="174"/>
      <c r="L998" s="170"/>
      <c r="M998" s="175"/>
      <c r="T998" s="176"/>
      <c r="AT998" s="172" t="s">
        <v>200</v>
      </c>
      <c r="AU998" s="172" t="s">
        <v>89</v>
      </c>
      <c r="AV998" s="12" t="s">
        <v>83</v>
      </c>
      <c r="AW998" s="12" t="s">
        <v>31</v>
      </c>
      <c r="AX998" s="12" t="s">
        <v>76</v>
      </c>
      <c r="AY998" s="172" t="s">
        <v>187</v>
      </c>
    </row>
    <row r="999" spans="2:65" s="12" customFormat="1">
      <c r="B999" s="170"/>
      <c r="D999" s="171" t="s">
        <v>200</v>
      </c>
      <c r="E999" s="172" t="s">
        <v>1</v>
      </c>
      <c r="F999" s="173" t="s">
        <v>4537</v>
      </c>
      <c r="H999" s="172" t="s">
        <v>1</v>
      </c>
      <c r="I999" s="174"/>
      <c r="L999" s="170"/>
      <c r="M999" s="175"/>
      <c r="T999" s="176"/>
      <c r="AT999" s="172" t="s">
        <v>200</v>
      </c>
      <c r="AU999" s="172" t="s">
        <v>89</v>
      </c>
      <c r="AV999" s="12" t="s">
        <v>83</v>
      </c>
      <c r="AW999" s="12" t="s">
        <v>31</v>
      </c>
      <c r="AX999" s="12" t="s">
        <v>76</v>
      </c>
      <c r="AY999" s="172" t="s">
        <v>187</v>
      </c>
    </row>
    <row r="1000" spans="2:65" s="12" customFormat="1">
      <c r="B1000" s="170"/>
      <c r="D1000" s="171" t="s">
        <v>200</v>
      </c>
      <c r="E1000" s="172" t="s">
        <v>1</v>
      </c>
      <c r="F1000" s="173" t="s">
        <v>4538</v>
      </c>
      <c r="H1000" s="172" t="s">
        <v>1</v>
      </c>
      <c r="I1000" s="174"/>
      <c r="L1000" s="170"/>
      <c r="M1000" s="175"/>
      <c r="T1000" s="176"/>
      <c r="AT1000" s="172" t="s">
        <v>200</v>
      </c>
      <c r="AU1000" s="172" t="s">
        <v>89</v>
      </c>
      <c r="AV1000" s="12" t="s">
        <v>83</v>
      </c>
      <c r="AW1000" s="12" t="s">
        <v>31</v>
      </c>
      <c r="AX1000" s="12" t="s">
        <v>76</v>
      </c>
      <c r="AY1000" s="172" t="s">
        <v>187</v>
      </c>
    </row>
    <row r="1001" spans="2:65" s="12" customFormat="1">
      <c r="B1001" s="170"/>
      <c r="D1001" s="171" t="s">
        <v>200</v>
      </c>
      <c r="E1001" s="172" t="s">
        <v>1</v>
      </c>
      <c r="F1001" s="173" t="s">
        <v>4539</v>
      </c>
      <c r="H1001" s="172" t="s">
        <v>1</v>
      </c>
      <c r="I1001" s="174"/>
      <c r="L1001" s="170"/>
      <c r="M1001" s="175"/>
      <c r="T1001" s="176"/>
      <c r="AT1001" s="172" t="s">
        <v>200</v>
      </c>
      <c r="AU1001" s="172" t="s">
        <v>89</v>
      </c>
      <c r="AV1001" s="12" t="s">
        <v>83</v>
      </c>
      <c r="AW1001" s="12" t="s">
        <v>31</v>
      </c>
      <c r="AX1001" s="12" t="s">
        <v>76</v>
      </c>
      <c r="AY1001" s="172" t="s">
        <v>187</v>
      </c>
    </row>
    <row r="1002" spans="2:65" s="12" customFormat="1">
      <c r="B1002" s="170"/>
      <c r="D1002" s="171" t="s">
        <v>200</v>
      </c>
      <c r="E1002" s="172" t="s">
        <v>1</v>
      </c>
      <c r="F1002" s="173" t="s">
        <v>4540</v>
      </c>
      <c r="H1002" s="172" t="s">
        <v>1</v>
      </c>
      <c r="I1002" s="174"/>
      <c r="L1002" s="170"/>
      <c r="M1002" s="175"/>
      <c r="T1002" s="176"/>
      <c r="AT1002" s="172" t="s">
        <v>200</v>
      </c>
      <c r="AU1002" s="172" t="s">
        <v>89</v>
      </c>
      <c r="AV1002" s="12" t="s">
        <v>83</v>
      </c>
      <c r="AW1002" s="12" t="s">
        <v>31</v>
      </c>
      <c r="AX1002" s="12" t="s">
        <v>76</v>
      </c>
      <c r="AY1002" s="172" t="s">
        <v>187</v>
      </c>
    </row>
    <row r="1003" spans="2:65" s="12" customFormat="1">
      <c r="B1003" s="170"/>
      <c r="D1003" s="171" t="s">
        <v>200</v>
      </c>
      <c r="E1003" s="172" t="s">
        <v>1</v>
      </c>
      <c r="F1003" s="173" t="s">
        <v>4541</v>
      </c>
      <c r="H1003" s="172" t="s">
        <v>1</v>
      </c>
      <c r="I1003" s="174"/>
      <c r="L1003" s="170"/>
      <c r="M1003" s="175"/>
      <c r="T1003" s="176"/>
      <c r="AT1003" s="172" t="s">
        <v>200</v>
      </c>
      <c r="AU1003" s="172" t="s">
        <v>89</v>
      </c>
      <c r="AV1003" s="12" t="s">
        <v>83</v>
      </c>
      <c r="AW1003" s="12" t="s">
        <v>31</v>
      </c>
      <c r="AX1003" s="12" t="s">
        <v>76</v>
      </c>
      <c r="AY1003" s="172" t="s">
        <v>187</v>
      </c>
    </row>
    <row r="1004" spans="2:65" s="12" customFormat="1">
      <c r="B1004" s="170"/>
      <c r="D1004" s="171" t="s">
        <v>200</v>
      </c>
      <c r="E1004" s="172" t="s">
        <v>1</v>
      </c>
      <c r="F1004" s="173" t="s">
        <v>4542</v>
      </c>
      <c r="H1004" s="172" t="s">
        <v>1</v>
      </c>
      <c r="I1004" s="174"/>
      <c r="L1004" s="170"/>
      <c r="M1004" s="175"/>
      <c r="T1004" s="176"/>
      <c r="AT1004" s="172" t="s">
        <v>200</v>
      </c>
      <c r="AU1004" s="172" t="s">
        <v>89</v>
      </c>
      <c r="AV1004" s="12" t="s">
        <v>83</v>
      </c>
      <c r="AW1004" s="12" t="s">
        <v>31</v>
      </c>
      <c r="AX1004" s="12" t="s">
        <v>76</v>
      </c>
      <c r="AY1004" s="172" t="s">
        <v>187</v>
      </c>
    </row>
    <row r="1005" spans="2:65" s="13" customFormat="1">
      <c r="B1005" s="177"/>
      <c r="D1005" s="171" t="s">
        <v>200</v>
      </c>
      <c r="E1005" s="178" t="s">
        <v>1</v>
      </c>
      <c r="F1005" s="179" t="s">
        <v>4543</v>
      </c>
      <c r="H1005" s="180">
        <v>13.86</v>
      </c>
      <c r="I1005" s="181"/>
      <c r="L1005" s="177"/>
      <c r="M1005" s="182"/>
      <c r="T1005" s="183"/>
      <c r="AT1005" s="178" t="s">
        <v>200</v>
      </c>
      <c r="AU1005" s="178" t="s">
        <v>89</v>
      </c>
      <c r="AV1005" s="13" t="s">
        <v>89</v>
      </c>
      <c r="AW1005" s="13" t="s">
        <v>31</v>
      </c>
      <c r="AX1005" s="13" t="s">
        <v>76</v>
      </c>
      <c r="AY1005" s="178" t="s">
        <v>187</v>
      </c>
    </row>
    <row r="1006" spans="2:65" s="15" customFormat="1">
      <c r="B1006" s="191"/>
      <c r="D1006" s="171" t="s">
        <v>200</v>
      </c>
      <c r="E1006" s="192" t="s">
        <v>1</v>
      </c>
      <c r="F1006" s="193" t="s">
        <v>4544</v>
      </c>
      <c r="H1006" s="194">
        <v>13.86</v>
      </c>
      <c r="I1006" s="195"/>
      <c r="L1006" s="191"/>
      <c r="M1006" s="196"/>
      <c r="T1006" s="197"/>
      <c r="AT1006" s="192" t="s">
        <v>200</v>
      </c>
      <c r="AU1006" s="192" t="s">
        <v>89</v>
      </c>
      <c r="AV1006" s="15" t="s">
        <v>207</v>
      </c>
      <c r="AW1006" s="15" t="s">
        <v>31</v>
      </c>
      <c r="AX1006" s="15" t="s">
        <v>76</v>
      </c>
      <c r="AY1006" s="192" t="s">
        <v>187</v>
      </c>
    </row>
    <row r="1007" spans="2:65" s="14" customFormat="1">
      <c r="B1007" s="184"/>
      <c r="D1007" s="171" t="s">
        <v>200</v>
      </c>
      <c r="E1007" s="185" t="s">
        <v>1</v>
      </c>
      <c r="F1007" s="186" t="s">
        <v>206</v>
      </c>
      <c r="H1007" s="187">
        <v>13.86</v>
      </c>
      <c r="I1007" s="188"/>
      <c r="L1007" s="184"/>
      <c r="M1007" s="189"/>
      <c r="T1007" s="190"/>
      <c r="AT1007" s="185" t="s">
        <v>200</v>
      </c>
      <c r="AU1007" s="185" t="s">
        <v>89</v>
      </c>
      <c r="AV1007" s="14" t="s">
        <v>194</v>
      </c>
      <c r="AW1007" s="14" t="s">
        <v>31</v>
      </c>
      <c r="AX1007" s="14" t="s">
        <v>83</v>
      </c>
      <c r="AY1007" s="185" t="s">
        <v>187</v>
      </c>
    </row>
    <row r="1008" spans="2:65" s="1" customFormat="1" ht="24.2" customHeight="1">
      <c r="B1008" s="144"/>
      <c r="C1008" s="160" t="s">
        <v>323</v>
      </c>
      <c r="D1008" s="160" t="s">
        <v>196</v>
      </c>
      <c r="E1008" s="161" t="s">
        <v>4545</v>
      </c>
      <c r="F1008" s="162" t="s">
        <v>4546</v>
      </c>
      <c r="G1008" s="163" t="s">
        <v>320</v>
      </c>
      <c r="H1008" s="164">
        <v>42.8</v>
      </c>
      <c r="I1008" s="165"/>
      <c r="J1008" s="166">
        <f>ROUND(I1008*H1008,2)</f>
        <v>0</v>
      </c>
      <c r="K1008" s="167"/>
      <c r="L1008" s="32"/>
      <c r="M1008" s="168" t="s">
        <v>1</v>
      </c>
      <c r="N1008" s="169" t="s">
        <v>42</v>
      </c>
      <c r="P1008" s="156">
        <f>O1008*H1008</f>
        <v>0</v>
      </c>
      <c r="Q1008" s="156">
        <v>1.7700000000000001E-3</v>
      </c>
      <c r="R1008" s="156">
        <f>Q1008*H1008</f>
        <v>7.5756000000000004E-2</v>
      </c>
      <c r="S1008" s="156">
        <v>0</v>
      </c>
      <c r="T1008" s="157">
        <f>S1008*H1008</f>
        <v>0</v>
      </c>
      <c r="AR1008" s="158" t="s">
        <v>194</v>
      </c>
      <c r="AT1008" s="158" t="s">
        <v>196</v>
      </c>
      <c r="AU1008" s="158" t="s">
        <v>89</v>
      </c>
      <c r="AY1008" s="17" t="s">
        <v>187</v>
      </c>
      <c r="BE1008" s="159">
        <f>IF(N1008="základná",J1008,0)</f>
        <v>0</v>
      </c>
      <c r="BF1008" s="159">
        <f>IF(N1008="znížená",J1008,0)</f>
        <v>0</v>
      </c>
      <c r="BG1008" s="159">
        <f>IF(N1008="zákl. prenesená",J1008,0)</f>
        <v>0</v>
      </c>
      <c r="BH1008" s="159">
        <f>IF(N1008="zníž. prenesená",J1008,0)</f>
        <v>0</v>
      </c>
      <c r="BI1008" s="159">
        <f>IF(N1008="nulová",J1008,0)</f>
        <v>0</v>
      </c>
      <c r="BJ1008" s="17" t="s">
        <v>89</v>
      </c>
      <c r="BK1008" s="159">
        <f>ROUND(I1008*H1008,2)</f>
        <v>0</v>
      </c>
      <c r="BL1008" s="17" t="s">
        <v>194</v>
      </c>
      <c r="BM1008" s="158" t="s">
        <v>4547</v>
      </c>
    </row>
    <row r="1009" spans="2:65" s="13" customFormat="1">
      <c r="B1009" s="177"/>
      <c r="D1009" s="171" t="s">
        <v>200</v>
      </c>
      <c r="E1009" s="178" t="s">
        <v>1</v>
      </c>
      <c r="F1009" s="179" t="s">
        <v>4548</v>
      </c>
      <c r="H1009" s="180">
        <v>42.8</v>
      </c>
      <c r="I1009" s="181"/>
      <c r="L1009" s="177"/>
      <c r="M1009" s="182"/>
      <c r="T1009" s="183"/>
      <c r="AT1009" s="178" t="s">
        <v>200</v>
      </c>
      <c r="AU1009" s="178" t="s">
        <v>89</v>
      </c>
      <c r="AV1009" s="13" t="s">
        <v>89</v>
      </c>
      <c r="AW1009" s="13" t="s">
        <v>31</v>
      </c>
      <c r="AX1009" s="13" t="s">
        <v>76</v>
      </c>
      <c r="AY1009" s="178" t="s">
        <v>187</v>
      </c>
    </row>
    <row r="1010" spans="2:65" s="14" customFormat="1">
      <c r="B1010" s="184"/>
      <c r="D1010" s="171" t="s">
        <v>200</v>
      </c>
      <c r="E1010" s="185" t="s">
        <v>1</v>
      </c>
      <c r="F1010" s="186" t="s">
        <v>4549</v>
      </c>
      <c r="H1010" s="187">
        <v>42.8</v>
      </c>
      <c r="I1010" s="188"/>
      <c r="L1010" s="184"/>
      <c r="M1010" s="189"/>
      <c r="T1010" s="190"/>
      <c r="AT1010" s="185" t="s">
        <v>200</v>
      </c>
      <c r="AU1010" s="185" t="s">
        <v>89</v>
      </c>
      <c r="AV1010" s="14" t="s">
        <v>194</v>
      </c>
      <c r="AW1010" s="14" t="s">
        <v>31</v>
      </c>
      <c r="AX1010" s="14" t="s">
        <v>83</v>
      </c>
      <c r="AY1010" s="185" t="s">
        <v>187</v>
      </c>
    </row>
    <row r="1011" spans="2:65" s="11" customFormat="1" ht="22.9" customHeight="1">
      <c r="B1011" s="132"/>
      <c r="D1011" s="133" t="s">
        <v>75</v>
      </c>
      <c r="E1011" s="142" t="s">
        <v>794</v>
      </c>
      <c r="F1011" s="142" t="s">
        <v>3020</v>
      </c>
      <c r="I1011" s="135"/>
      <c r="J1011" s="143">
        <f>BK1011</f>
        <v>0</v>
      </c>
      <c r="L1011" s="132"/>
      <c r="M1011" s="137"/>
      <c r="P1011" s="138">
        <f>SUM(P1012:P1018)</f>
        <v>0</v>
      </c>
      <c r="R1011" s="138">
        <f>SUM(R1012:R1018)</f>
        <v>3.7079999999999997</v>
      </c>
      <c r="T1011" s="139">
        <f>SUM(T1012:T1018)</f>
        <v>0</v>
      </c>
      <c r="AR1011" s="133" t="s">
        <v>83</v>
      </c>
      <c r="AT1011" s="140" t="s">
        <v>75</v>
      </c>
      <c r="AU1011" s="140" t="s">
        <v>83</v>
      </c>
      <c r="AY1011" s="133" t="s">
        <v>187</v>
      </c>
      <c r="BK1011" s="141">
        <f>SUM(BK1012:BK1018)</f>
        <v>0</v>
      </c>
    </row>
    <row r="1012" spans="2:65" s="1" customFormat="1" ht="33" customHeight="1">
      <c r="B1012" s="144"/>
      <c r="C1012" s="160" t="s">
        <v>334</v>
      </c>
      <c r="D1012" s="160" t="s">
        <v>196</v>
      </c>
      <c r="E1012" s="161" t="s">
        <v>3021</v>
      </c>
      <c r="F1012" s="162" t="s">
        <v>3022</v>
      </c>
      <c r="G1012" s="163" t="s">
        <v>144</v>
      </c>
      <c r="H1012" s="164">
        <v>600</v>
      </c>
      <c r="I1012" s="165"/>
      <c r="J1012" s="166">
        <f>ROUND(I1012*H1012,2)</f>
        <v>0</v>
      </c>
      <c r="K1012" s="167"/>
      <c r="L1012" s="32"/>
      <c r="M1012" s="168" t="s">
        <v>1</v>
      </c>
      <c r="N1012" s="169" t="s">
        <v>42</v>
      </c>
      <c r="P1012" s="156">
        <f>O1012*H1012</f>
        <v>0</v>
      </c>
      <c r="Q1012" s="156">
        <v>6.1799999999999997E-3</v>
      </c>
      <c r="R1012" s="156">
        <f>Q1012*H1012</f>
        <v>3.7079999999999997</v>
      </c>
      <c r="S1012" s="156">
        <v>0</v>
      </c>
      <c r="T1012" s="157">
        <f>S1012*H1012</f>
        <v>0</v>
      </c>
      <c r="AR1012" s="158" t="s">
        <v>194</v>
      </c>
      <c r="AT1012" s="158" t="s">
        <v>196</v>
      </c>
      <c r="AU1012" s="158" t="s">
        <v>89</v>
      </c>
      <c r="AY1012" s="17" t="s">
        <v>187</v>
      </c>
      <c r="BE1012" s="159">
        <f>IF(N1012="základná",J1012,0)</f>
        <v>0</v>
      </c>
      <c r="BF1012" s="159">
        <f>IF(N1012="znížená",J1012,0)</f>
        <v>0</v>
      </c>
      <c r="BG1012" s="159">
        <f>IF(N1012="zákl. prenesená",J1012,0)</f>
        <v>0</v>
      </c>
      <c r="BH1012" s="159">
        <f>IF(N1012="zníž. prenesená",J1012,0)</f>
        <v>0</v>
      </c>
      <c r="BI1012" s="159">
        <f>IF(N1012="nulová",J1012,0)</f>
        <v>0</v>
      </c>
      <c r="BJ1012" s="17" t="s">
        <v>89</v>
      </c>
      <c r="BK1012" s="159">
        <f>ROUND(I1012*H1012,2)</f>
        <v>0</v>
      </c>
      <c r="BL1012" s="17" t="s">
        <v>194</v>
      </c>
      <c r="BM1012" s="158" t="s">
        <v>4550</v>
      </c>
    </row>
    <row r="1013" spans="2:65" s="12" customFormat="1">
      <c r="B1013" s="170"/>
      <c r="D1013" s="171" t="s">
        <v>200</v>
      </c>
      <c r="E1013" s="172" t="s">
        <v>1</v>
      </c>
      <c r="F1013" s="173" t="s">
        <v>3547</v>
      </c>
      <c r="H1013" s="172" t="s">
        <v>1</v>
      </c>
      <c r="I1013" s="174"/>
      <c r="L1013" s="170"/>
      <c r="M1013" s="175"/>
      <c r="T1013" s="176"/>
      <c r="AT1013" s="172" t="s">
        <v>200</v>
      </c>
      <c r="AU1013" s="172" t="s">
        <v>89</v>
      </c>
      <c r="AV1013" s="12" t="s">
        <v>83</v>
      </c>
      <c r="AW1013" s="12" t="s">
        <v>31</v>
      </c>
      <c r="AX1013" s="12" t="s">
        <v>76</v>
      </c>
      <c r="AY1013" s="172" t="s">
        <v>187</v>
      </c>
    </row>
    <row r="1014" spans="2:65" s="13" customFormat="1">
      <c r="B1014" s="177"/>
      <c r="D1014" s="171" t="s">
        <v>200</v>
      </c>
      <c r="E1014" s="178" t="s">
        <v>1</v>
      </c>
      <c r="F1014" s="179" t="s">
        <v>1294</v>
      </c>
      <c r="H1014" s="180">
        <v>150</v>
      </c>
      <c r="I1014" s="181"/>
      <c r="L1014" s="177"/>
      <c r="M1014" s="182"/>
      <c r="T1014" s="183"/>
      <c r="AT1014" s="178" t="s">
        <v>200</v>
      </c>
      <c r="AU1014" s="178" t="s">
        <v>89</v>
      </c>
      <c r="AV1014" s="13" t="s">
        <v>89</v>
      </c>
      <c r="AW1014" s="13" t="s">
        <v>31</v>
      </c>
      <c r="AX1014" s="13" t="s">
        <v>76</v>
      </c>
      <c r="AY1014" s="178" t="s">
        <v>187</v>
      </c>
    </row>
    <row r="1015" spans="2:65" s="13" customFormat="1">
      <c r="B1015" s="177"/>
      <c r="D1015" s="171" t="s">
        <v>200</v>
      </c>
      <c r="E1015" s="178" t="s">
        <v>1</v>
      </c>
      <c r="F1015" s="179" t="s">
        <v>1294</v>
      </c>
      <c r="H1015" s="180">
        <v>150</v>
      </c>
      <c r="I1015" s="181"/>
      <c r="L1015" s="177"/>
      <c r="M1015" s="182"/>
      <c r="T1015" s="183"/>
      <c r="AT1015" s="178" t="s">
        <v>200</v>
      </c>
      <c r="AU1015" s="178" t="s">
        <v>89</v>
      </c>
      <c r="AV1015" s="13" t="s">
        <v>89</v>
      </c>
      <c r="AW1015" s="13" t="s">
        <v>31</v>
      </c>
      <c r="AX1015" s="13" t="s">
        <v>76</v>
      </c>
      <c r="AY1015" s="178" t="s">
        <v>187</v>
      </c>
    </row>
    <row r="1016" spans="2:65" s="13" customFormat="1">
      <c r="B1016" s="177"/>
      <c r="D1016" s="171" t="s">
        <v>200</v>
      </c>
      <c r="E1016" s="178" t="s">
        <v>1</v>
      </c>
      <c r="F1016" s="179" t="s">
        <v>1294</v>
      </c>
      <c r="H1016" s="180">
        <v>150</v>
      </c>
      <c r="I1016" s="181"/>
      <c r="L1016" s="177"/>
      <c r="M1016" s="182"/>
      <c r="T1016" s="183"/>
      <c r="AT1016" s="178" t="s">
        <v>200</v>
      </c>
      <c r="AU1016" s="178" t="s">
        <v>89</v>
      </c>
      <c r="AV1016" s="13" t="s">
        <v>89</v>
      </c>
      <c r="AW1016" s="13" t="s">
        <v>31</v>
      </c>
      <c r="AX1016" s="13" t="s">
        <v>76</v>
      </c>
      <c r="AY1016" s="178" t="s">
        <v>187</v>
      </c>
    </row>
    <row r="1017" spans="2:65" s="13" customFormat="1">
      <c r="B1017" s="177"/>
      <c r="D1017" s="171" t="s">
        <v>200</v>
      </c>
      <c r="E1017" s="178" t="s">
        <v>1</v>
      </c>
      <c r="F1017" s="179" t="s">
        <v>1294</v>
      </c>
      <c r="H1017" s="180">
        <v>150</v>
      </c>
      <c r="I1017" s="181"/>
      <c r="L1017" s="177"/>
      <c r="M1017" s="182"/>
      <c r="T1017" s="183"/>
      <c r="AT1017" s="178" t="s">
        <v>200</v>
      </c>
      <c r="AU1017" s="178" t="s">
        <v>89</v>
      </c>
      <c r="AV1017" s="13" t="s">
        <v>89</v>
      </c>
      <c r="AW1017" s="13" t="s">
        <v>31</v>
      </c>
      <c r="AX1017" s="13" t="s">
        <v>76</v>
      </c>
      <c r="AY1017" s="178" t="s">
        <v>187</v>
      </c>
    </row>
    <row r="1018" spans="2:65" s="14" customFormat="1">
      <c r="B1018" s="184"/>
      <c r="D1018" s="171" t="s">
        <v>200</v>
      </c>
      <c r="E1018" s="185" t="s">
        <v>1</v>
      </c>
      <c r="F1018" s="186" t="s">
        <v>3025</v>
      </c>
      <c r="H1018" s="187">
        <v>600</v>
      </c>
      <c r="I1018" s="188"/>
      <c r="L1018" s="184"/>
      <c r="M1018" s="189"/>
      <c r="T1018" s="190"/>
      <c r="AT1018" s="185" t="s">
        <v>200</v>
      </c>
      <c r="AU1018" s="185" t="s">
        <v>89</v>
      </c>
      <c r="AV1018" s="14" t="s">
        <v>194</v>
      </c>
      <c r="AW1018" s="14" t="s">
        <v>31</v>
      </c>
      <c r="AX1018" s="14" t="s">
        <v>83</v>
      </c>
      <c r="AY1018" s="185" t="s">
        <v>187</v>
      </c>
    </row>
    <row r="1019" spans="2:65" s="11" customFormat="1" ht="22.9" customHeight="1">
      <c r="B1019" s="132"/>
      <c r="D1019" s="133" t="s">
        <v>75</v>
      </c>
      <c r="E1019" s="142" t="s">
        <v>371</v>
      </c>
      <c r="F1019" s="142" t="s">
        <v>372</v>
      </c>
      <c r="I1019" s="135"/>
      <c r="J1019" s="143">
        <f>BK1019</f>
        <v>0</v>
      </c>
      <c r="L1019" s="132"/>
      <c r="M1019" s="137"/>
      <c r="P1019" s="138">
        <f>P1020</f>
        <v>0</v>
      </c>
      <c r="R1019" s="138">
        <f>R1020</f>
        <v>0</v>
      </c>
      <c r="T1019" s="139">
        <f>T1020</f>
        <v>0</v>
      </c>
      <c r="AR1019" s="133" t="s">
        <v>83</v>
      </c>
      <c r="AT1019" s="140" t="s">
        <v>75</v>
      </c>
      <c r="AU1019" s="140" t="s">
        <v>83</v>
      </c>
      <c r="AY1019" s="133" t="s">
        <v>187</v>
      </c>
      <c r="BK1019" s="141">
        <f>BK1020</f>
        <v>0</v>
      </c>
    </row>
    <row r="1020" spans="2:65" s="1" customFormat="1" ht="24.2" customHeight="1">
      <c r="B1020" s="144"/>
      <c r="C1020" s="160" t="s">
        <v>342</v>
      </c>
      <c r="D1020" s="160" t="s">
        <v>196</v>
      </c>
      <c r="E1020" s="161" t="s">
        <v>373</v>
      </c>
      <c r="F1020" s="162" t="s">
        <v>374</v>
      </c>
      <c r="G1020" s="163" t="s">
        <v>375</v>
      </c>
      <c r="H1020" s="164">
        <v>207.821</v>
      </c>
      <c r="I1020" s="165"/>
      <c r="J1020" s="166">
        <f>ROUND(I1020*H1020,2)</f>
        <v>0</v>
      </c>
      <c r="K1020" s="167"/>
      <c r="L1020" s="32"/>
      <c r="M1020" s="168" t="s">
        <v>1</v>
      </c>
      <c r="N1020" s="169" t="s">
        <v>42</v>
      </c>
      <c r="P1020" s="156">
        <f>O1020*H1020</f>
        <v>0</v>
      </c>
      <c r="Q1020" s="156">
        <v>0</v>
      </c>
      <c r="R1020" s="156">
        <f>Q1020*H1020</f>
        <v>0</v>
      </c>
      <c r="S1020" s="156">
        <v>0</v>
      </c>
      <c r="T1020" s="157">
        <f>S1020*H1020</f>
        <v>0</v>
      </c>
      <c r="AR1020" s="158" t="s">
        <v>194</v>
      </c>
      <c r="AT1020" s="158" t="s">
        <v>196</v>
      </c>
      <c r="AU1020" s="158" t="s">
        <v>89</v>
      </c>
      <c r="AY1020" s="17" t="s">
        <v>187</v>
      </c>
      <c r="BE1020" s="159">
        <f>IF(N1020="základná",J1020,0)</f>
        <v>0</v>
      </c>
      <c r="BF1020" s="159">
        <f>IF(N1020="znížená",J1020,0)</f>
        <v>0</v>
      </c>
      <c r="BG1020" s="159">
        <f>IF(N1020="zákl. prenesená",J1020,0)</f>
        <v>0</v>
      </c>
      <c r="BH1020" s="159">
        <f>IF(N1020="zníž. prenesená",J1020,0)</f>
        <v>0</v>
      </c>
      <c r="BI1020" s="159">
        <f>IF(N1020="nulová",J1020,0)</f>
        <v>0</v>
      </c>
      <c r="BJ1020" s="17" t="s">
        <v>89</v>
      </c>
      <c r="BK1020" s="159">
        <f>ROUND(I1020*H1020,2)</f>
        <v>0</v>
      </c>
      <c r="BL1020" s="17" t="s">
        <v>194</v>
      </c>
      <c r="BM1020" s="158" t="s">
        <v>4551</v>
      </c>
    </row>
    <row r="1021" spans="2:65" s="11" customFormat="1" ht="25.9" customHeight="1">
      <c r="B1021" s="132"/>
      <c r="D1021" s="133" t="s">
        <v>75</v>
      </c>
      <c r="E1021" s="134" t="s">
        <v>377</v>
      </c>
      <c r="F1021" s="134" t="s">
        <v>378</v>
      </c>
      <c r="I1021" s="135"/>
      <c r="J1021" s="136">
        <f>BK1021</f>
        <v>0</v>
      </c>
      <c r="L1021" s="132"/>
      <c r="M1021" s="137"/>
      <c r="P1021" s="138">
        <f>P1022+P1141+P1159+P1688+P1703+P2038+P2174</f>
        <v>0</v>
      </c>
      <c r="R1021" s="138">
        <f>R1022+R1141+R1159+R1688+R1703+R2038+R2174</f>
        <v>106.48006899000001</v>
      </c>
      <c r="T1021" s="139">
        <f>T1022+T1141+T1159+T1688+T1703+T2038+T2174</f>
        <v>0</v>
      </c>
      <c r="AR1021" s="133" t="s">
        <v>89</v>
      </c>
      <c r="AT1021" s="140" t="s">
        <v>75</v>
      </c>
      <c r="AU1021" s="140" t="s">
        <v>76</v>
      </c>
      <c r="AY1021" s="133" t="s">
        <v>187</v>
      </c>
      <c r="BK1021" s="141">
        <f>BK1022+BK1141+BK1159+BK1688+BK1703+BK2038+BK2174</f>
        <v>0</v>
      </c>
    </row>
    <row r="1022" spans="2:65" s="11" customFormat="1" ht="22.9" customHeight="1">
      <c r="B1022" s="132"/>
      <c r="D1022" s="133" t="s">
        <v>75</v>
      </c>
      <c r="E1022" s="142" t="s">
        <v>379</v>
      </c>
      <c r="F1022" s="142" t="s">
        <v>380</v>
      </c>
      <c r="I1022" s="135"/>
      <c r="J1022" s="143">
        <f>BK1022</f>
        <v>0</v>
      </c>
      <c r="L1022" s="132"/>
      <c r="M1022" s="137"/>
      <c r="P1022" s="138">
        <f>SUM(P1023:P1140)</f>
        <v>0</v>
      </c>
      <c r="R1022" s="138">
        <f>SUM(R1023:R1140)</f>
        <v>1.9890378</v>
      </c>
      <c r="T1022" s="139">
        <f>SUM(T1023:T1140)</f>
        <v>0</v>
      </c>
      <c r="AR1022" s="133" t="s">
        <v>89</v>
      </c>
      <c r="AT1022" s="140" t="s">
        <v>75</v>
      </c>
      <c r="AU1022" s="140" t="s">
        <v>83</v>
      </c>
      <c r="AY1022" s="133" t="s">
        <v>187</v>
      </c>
      <c r="BK1022" s="141">
        <f>SUM(BK1023:BK1140)</f>
        <v>0</v>
      </c>
    </row>
    <row r="1023" spans="2:65" s="1" customFormat="1" ht="33" customHeight="1">
      <c r="B1023" s="144"/>
      <c r="C1023" s="160" t="s">
        <v>329</v>
      </c>
      <c r="D1023" s="160" t="s">
        <v>196</v>
      </c>
      <c r="E1023" s="161" t="s">
        <v>4552</v>
      </c>
      <c r="F1023" s="162" t="s">
        <v>4553</v>
      </c>
      <c r="G1023" s="163" t="s">
        <v>144</v>
      </c>
      <c r="H1023" s="164">
        <v>54.07</v>
      </c>
      <c r="I1023" s="165"/>
      <c r="J1023" s="166">
        <f>ROUND(I1023*H1023,2)</f>
        <v>0</v>
      </c>
      <c r="K1023" s="167"/>
      <c r="L1023" s="32"/>
      <c r="M1023" s="168" t="s">
        <v>1</v>
      </c>
      <c r="N1023" s="169" t="s">
        <v>42</v>
      </c>
      <c r="P1023" s="156">
        <f>O1023*H1023</f>
        <v>0</v>
      </c>
      <c r="Q1023" s="156">
        <v>1.73E-3</v>
      </c>
      <c r="R1023" s="156">
        <f>Q1023*H1023</f>
        <v>9.3541100000000002E-2</v>
      </c>
      <c r="S1023" s="156">
        <v>0</v>
      </c>
      <c r="T1023" s="157">
        <f>S1023*H1023</f>
        <v>0</v>
      </c>
      <c r="AR1023" s="158" t="s">
        <v>353</v>
      </c>
      <c r="AT1023" s="158" t="s">
        <v>196</v>
      </c>
      <c r="AU1023" s="158" t="s">
        <v>89</v>
      </c>
      <c r="AY1023" s="17" t="s">
        <v>187</v>
      </c>
      <c r="BE1023" s="159">
        <f>IF(N1023="základná",J1023,0)</f>
        <v>0</v>
      </c>
      <c r="BF1023" s="159">
        <f>IF(N1023="znížená",J1023,0)</f>
        <v>0</v>
      </c>
      <c r="BG1023" s="159">
        <f>IF(N1023="zákl. prenesená",J1023,0)</f>
        <v>0</v>
      </c>
      <c r="BH1023" s="159">
        <f>IF(N1023="zníž. prenesená",J1023,0)</f>
        <v>0</v>
      </c>
      <c r="BI1023" s="159">
        <f>IF(N1023="nulová",J1023,0)</f>
        <v>0</v>
      </c>
      <c r="BJ1023" s="17" t="s">
        <v>89</v>
      </c>
      <c r="BK1023" s="159">
        <f>ROUND(I1023*H1023,2)</f>
        <v>0</v>
      </c>
      <c r="BL1023" s="17" t="s">
        <v>353</v>
      </c>
      <c r="BM1023" s="158" t="s">
        <v>4554</v>
      </c>
    </row>
    <row r="1024" spans="2:65" s="12" customFormat="1">
      <c r="B1024" s="170"/>
      <c r="D1024" s="171" t="s">
        <v>200</v>
      </c>
      <c r="E1024" s="172" t="s">
        <v>1</v>
      </c>
      <c r="F1024" s="173" t="s">
        <v>4555</v>
      </c>
      <c r="H1024" s="172" t="s">
        <v>1</v>
      </c>
      <c r="I1024" s="174"/>
      <c r="L1024" s="170"/>
      <c r="M1024" s="175"/>
      <c r="T1024" s="176"/>
      <c r="AT1024" s="172" t="s">
        <v>200</v>
      </c>
      <c r="AU1024" s="172" t="s">
        <v>89</v>
      </c>
      <c r="AV1024" s="12" t="s">
        <v>83</v>
      </c>
      <c r="AW1024" s="12" t="s">
        <v>31</v>
      </c>
      <c r="AX1024" s="12" t="s">
        <v>76</v>
      </c>
      <c r="AY1024" s="172" t="s">
        <v>187</v>
      </c>
    </row>
    <row r="1025" spans="2:65" s="13" customFormat="1">
      <c r="B1025" s="177"/>
      <c r="D1025" s="171" t="s">
        <v>200</v>
      </c>
      <c r="E1025" s="178" t="s">
        <v>1</v>
      </c>
      <c r="F1025" s="179" t="s">
        <v>4135</v>
      </c>
      <c r="H1025" s="180">
        <v>54.07</v>
      </c>
      <c r="I1025" s="181"/>
      <c r="L1025" s="177"/>
      <c r="M1025" s="182"/>
      <c r="T1025" s="183"/>
      <c r="AT1025" s="178" t="s">
        <v>200</v>
      </c>
      <c r="AU1025" s="178" t="s">
        <v>89</v>
      </c>
      <c r="AV1025" s="13" t="s">
        <v>89</v>
      </c>
      <c r="AW1025" s="13" t="s">
        <v>31</v>
      </c>
      <c r="AX1025" s="13" t="s">
        <v>76</v>
      </c>
      <c r="AY1025" s="178" t="s">
        <v>187</v>
      </c>
    </row>
    <row r="1026" spans="2:65" s="15" customFormat="1">
      <c r="B1026" s="191"/>
      <c r="D1026" s="171" t="s">
        <v>200</v>
      </c>
      <c r="E1026" s="192" t="s">
        <v>1</v>
      </c>
      <c r="F1026" s="193" t="s">
        <v>234</v>
      </c>
      <c r="H1026" s="194">
        <v>54.07</v>
      </c>
      <c r="I1026" s="195"/>
      <c r="L1026" s="191"/>
      <c r="M1026" s="196"/>
      <c r="T1026" s="197"/>
      <c r="AT1026" s="192" t="s">
        <v>200</v>
      </c>
      <c r="AU1026" s="192" t="s">
        <v>89</v>
      </c>
      <c r="AV1026" s="15" t="s">
        <v>207</v>
      </c>
      <c r="AW1026" s="15" t="s">
        <v>31</v>
      </c>
      <c r="AX1026" s="15" t="s">
        <v>76</v>
      </c>
      <c r="AY1026" s="192" t="s">
        <v>187</v>
      </c>
    </row>
    <row r="1027" spans="2:65" s="14" customFormat="1">
      <c r="B1027" s="184"/>
      <c r="D1027" s="171" t="s">
        <v>200</v>
      </c>
      <c r="E1027" s="185" t="s">
        <v>1</v>
      </c>
      <c r="F1027" s="186" t="s">
        <v>206</v>
      </c>
      <c r="H1027" s="187">
        <v>54.07</v>
      </c>
      <c r="I1027" s="188"/>
      <c r="L1027" s="184"/>
      <c r="M1027" s="189"/>
      <c r="T1027" s="190"/>
      <c r="AT1027" s="185" t="s">
        <v>200</v>
      </c>
      <c r="AU1027" s="185" t="s">
        <v>89</v>
      </c>
      <c r="AV1027" s="14" t="s">
        <v>194</v>
      </c>
      <c r="AW1027" s="14" t="s">
        <v>31</v>
      </c>
      <c r="AX1027" s="14" t="s">
        <v>83</v>
      </c>
      <c r="AY1027" s="185" t="s">
        <v>187</v>
      </c>
    </row>
    <row r="1028" spans="2:65" s="1" customFormat="1" ht="24.2" customHeight="1">
      <c r="B1028" s="144"/>
      <c r="C1028" s="160" t="s">
        <v>348</v>
      </c>
      <c r="D1028" s="160" t="s">
        <v>196</v>
      </c>
      <c r="E1028" s="161" t="s">
        <v>4556</v>
      </c>
      <c r="F1028" s="162" t="s">
        <v>4557</v>
      </c>
      <c r="G1028" s="163" t="s">
        <v>144</v>
      </c>
      <c r="H1028" s="164">
        <v>824.12900000000002</v>
      </c>
      <c r="I1028" s="165"/>
      <c r="J1028" s="166">
        <f>ROUND(I1028*H1028,2)</f>
        <v>0</v>
      </c>
      <c r="K1028" s="167"/>
      <c r="L1028" s="32"/>
      <c r="M1028" s="168" t="s">
        <v>1</v>
      </c>
      <c r="N1028" s="169" t="s">
        <v>42</v>
      </c>
      <c r="P1028" s="156">
        <f>O1028*H1028</f>
        <v>0</v>
      </c>
      <c r="Q1028" s="156">
        <v>2.3E-3</v>
      </c>
      <c r="R1028" s="156">
        <f>Q1028*H1028</f>
        <v>1.8954967</v>
      </c>
      <c r="S1028" s="156">
        <v>0</v>
      </c>
      <c r="T1028" s="157">
        <f>S1028*H1028</f>
        <v>0</v>
      </c>
      <c r="AR1028" s="158" t="s">
        <v>353</v>
      </c>
      <c r="AT1028" s="158" t="s">
        <v>196</v>
      </c>
      <c r="AU1028" s="158" t="s">
        <v>89</v>
      </c>
      <c r="AY1028" s="17" t="s">
        <v>187</v>
      </c>
      <c r="BE1028" s="159">
        <f>IF(N1028="základná",J1028,0)</f>
        <v>0</v>
      </c>
      <c r="BF1028" s="159">
        <f>IF(N1028="znížená",J1028,0)</f>
        <v>0</v>
      </c>
      <c r="BG1028" s="159">
        <f>IF(N1028="zákl. prenesená",J1028,0)</f>
        <v>0</v>
      </c>
      <c r="BH1028" s="159">
        <f>IF(N1028="zníž. prenesená",J1028,0)</f>
        <v>0</v>
      </c>
      <c r="BI1028" s="159">
        <f>IF(N1028="nulová",J1028,0)</f>
        <v>0</v>
      </c>
      <c r="BJ1028" s="17" t="s">
        <v>89</v>
      </c>
      <c r="BK1028" s="159">
        <f>ROUND(I1028*H1028,2)</f>
        <v>0</v>
      </c>
      <c r="BL1028" s="17" t="s">
        <v>353</v>
      </c>
      <c r="BM1028" s="158" t="s">
        <v>4558</v>
      </c>
    </row>
    <row r="1029" spans="2:65" s="12" customFormat="1">
      <c r="B1029" s="170"/>
      <c r="D1029" s="171" t="s">
        <v>200</v>
      </c>
      <c r="E1029" s="172" t="s">
        <v>1</v>
      </c>
      <c r="F1029" s="173" t="s">
        <v>4559</v>
      </c>
      <c r="H1029" s="172" t="s">
        <v>1</v>
      </c>
      <c r="I1029" s="174"/>
      <c r="L1029" s="170"/>
      <c r="M1029" s="175"/>
      <c r="T1029" s="176"/>
      <c r="AT1029" s="172" t="s">
        <v>200</v>
      </c>
      <c r="AU1029" s="172" t="s">
        <v>89</v>
      </c>
      <c r="AV1029" s="12" t="s">
        <v>83</v>
      </c>
      <c r="AW1029" s="12" t="s">
        <v>31</v>
      </c>
      <c r="AX1029" s="12" t="s">
        <v>76</v>
      </c>
      <c r="AY1029" s="172" t="s">
        <v>187</v>
      </c>
    </row>
    <row r="1030" spans="2:65" s="12" customFormat="1">
      <c r="B1030" s="170"/>
      <c r="D1030" s="171" t="s">
        <v>200</v>
      </c>
      <c r="E1030" s="172" t="s">
        <v>1</v>
      </c>
      <c r="F1030" s="173" t="s">
        <v>4560</v>
      </c>
      <c r="H1030" s="172" t="s">
        <v>1</v>
      </c>
      <c r="I1030" s="174"/>
      <c r="L1030" s="170"/>
      <c r="M1030" s="175"/>
      <c r="T1030" s="176"/>
      <c r="AT1030" s="172" t="s">
        <v>200</v>
      </c>
      <c r="AU1030" s="172" t="s">
        <v>89</v>
      </c>
      <c r="AV1030" s="12" t="s">
        <v>83</v>
      </c>
      <c r="AW1030" s="12" t="s">
        <v>31</v>
      </c>
      <c r="AX1030" s="12" t="s">
        <v>76</v>
      </c>
      <c r="AY1030" s="172" t="s">
        <v>187</v>
      </c>
    </row>
    <row r="1031" spans="2:65" s="12" customFormat="1">
      <c r="B1031" s="170"/>
      <c r="D1031" s="171" t="s">
        <v>200</v>
      </c>
      <c r="E1031" s="172" t="s">
        <v>1</v>
      </c>
      <c r="F1031" s="173" t="s">
        <v>4561</v>
      </c>
      <c r="H1031" s="172" t="s">
        <v>1</v>
      </c>
      <c r="I1031" s="174"/>
      <c r="L1031" s="170"/>
      <c r="M1031" s="175"/>
      <c r="T1031" s="176"/>
      <c r="AT1031" s="172" t="s">
        <v>200</v>
      </c>
      <c r="AU1031" s="172" t="s">
        <v>89</v>
      </c>
      <c r="AV1031" s="12" t="s">
        <v>83</v>
      </c>
      <c r="AW1031" s="12" t="s">
        <v>31</v>
      </c>
      <c r="AX1031" s="12" t="s">
        <v>76</v>
      </c>
      <c r="AY1031" s="172" t="s">
        <v>187</v>
      </c>
    </row>
    <row r="1032" spans="2:65" s="12" customFormat="1">
      <c r="B1032" s="170"/>
      <c r="D1032" s="171" t="s">
        <v>200</v>
      </c>
      <c r="E1032" s="172" t="s">
        <v>1</v>
      </c>
      <c r="F1032" s="173" t="s">
        <v>4562</v>
      </c>
      <c r="H1032" s="172" t="s">
        <v>1</v>
      </c>
      <c r="I1032" s="174"/>
      <c r="L1032" s="170"/>
      <c r="M1032" s="175"/>
      <c r="T1032" s="176"/>
      <c r="AT1032" s="172" t="s">
        <v>200</v>
      </c>
      <c r="AU1032" s="172" t="s">
        <v>89</v>
      </c>
      <c r="AV1032" s="12" t="s">
        <v>83</v>
      </c>
      <c r="AW1032" s="12" t="s">
        <v>31</v>
      </c>
      <c r="AX1032" s="12" t="s">
        <v>76</v>
      </c>
      <c r="AY1032" s="172" t="s">
        <v>187</v>
      </c>
    </row>
    <row r="1033" spans="2:65" s="12" customFormat="1">
      <c r="B1033" s="170"/>
      <c r="D1033" s="171" t="s">
        <v>200</v>
      </c>
      <c r="E1033" s="172" t="s">
        <v>1</v>
      </c>
      <c r="F1033" s="173" t="s">
        <v>4563</v>
      </c>
      <c r="H1033" s="172" t="s">
        <v>1</v>
      </c>
      <c r="I1033" s="174"/>
      <c r="L1033" s="170"/>
      <c r="M1033" s="175"/>
      <c r="T1033" s="176"/>
      <c r="AT1033" s="172" t="s">
        <v>200</v>
      </c>
      <c r="AU1033" s="172" t="s">
        <v>89</v>
      </c>
      <c r="AV1033" s="12" t="s">
        <v>83</v>
      </c>
      <c r="AW1033" s="12" t="s">
        <v>31</v>
      </c>
      <c r="AX1033" s="12" t="s">
        <v>76</v>
      </c>
      <c r="AY1033" s="172" t="s">
        <v>187</v>
      </c>
    </row>
    <row r="1034" spans="2:65" s="12" customFormat="1">
      <c r="B1034" s="170"/>
      <c r="D1034" s="171" t="s">
        <v>200</v>
      </c>
      <c r="E1034" s="172" t="s">
        <v>1</v>
      </c>
      <c r="F1034" s="173" t="s">
        <v>4564</v>
      </c>
      <c r="H1034" s="172" t="s">
        <v>1</v>
      </c>
      <c r="I1034" s="174"/>
      <c r="L1034" s="170"/>
      <c r="M1034" s="175"/>
      <c r="T1034" s="176"/>
      <c r="AT1034" s="172" t="s">
        <v>200</v>
      </c>
      <c r="AU1034" s="172" t="s">
        <v>89</v>
      </c>
      <c r="AV1034" s="12" t="s">
        <v>83</v>
      </c>
      <c r="AW1034" s="12" t="s">
        <v>31</v>
      </c>
      <c r="AX1034" s="12" t="s">
        <v>76</v>
      </c>
      <c r="AY1034" s="172" t="s">
        <v>187</v>
      </c>
    </row>
    <row r="1035" spans="2:65" s="12" customFormat="1" ht="22.5">
      <c r="B1035" s="170"/>
      <c r="D1035" s="171" t="s">
        <v>200</v>
      </c>
      <c r="E1035" s="172" t="s">
        <v>1</v>
      </c>
      <c r="F1035" s="173" t="s">
        <v>4565</v>
      </c>
      <c r="H1035" s="172" t="s">
        <v>1</v>
      </c>
      <c r="I1035" s="174"/>
      <c r="L1035" s="170"/>
      <c r="M1035" s="175"/>
      <c r="T1035" s="176"/>
      <c r="AT1035" s="172" t="s">
        <v>200</v>
      </c>
      <c r="AU1035" s="172" t="s">
        <v>89</v>
      </c>
      <c r="AV1035" s="12" t="s">
        <v>83</v>
      </c>
      <c r="AW1035" s="12" t="s">
        <v>31</v>
      </c>
      <c r="AX1035" s="12" t="s">
        <v>76</v>
      </c>
      <c r="AY1035" s="172" t="s">
        <v>187</v>
      </c>
    </row>
    <row r="1036" spans="2:65" s="12" customFormat="1">
      <c r="B1036" s="170"/>
      <c r="D1036" s="171" t="s">
        <v>200</v>
      </c>
      <c r="E1036" s="172" t="s">
        <v>1</v>
      </c>
      <c r="F1036" s="173" t="s">
        <v>4566</v>
      </c>
      <c r="H1036" s="172" t="s">
        <v>1</v>
      </c>
      <c r="I1036" s="174"/>
      <c r="L1036" s="170"/>
      <c r="M1036" s="175"/>
      <c r="T1036" s="176"/>
      <c r="AT1036" s="172" t="s">
        <v>200</v>
      </c>
      <c r="AU1036" s="172" t="s">
        <v>89</v>
      </c>
      <c r="AV1036" s="12" t="s">
        <v>83</v>
      </c>
      <c r="AW1036" s="12" t="s">
        <v>31</v>
      </c>
      <c r="AX1036" s="12" t="s">
        <v>76</v>
      </c>
      <c r="AY1036" s="172" t="s">
        <v>187</v>
      </c>
    </row>
    <row r="1037" spans="2:65" s="12" customFormat="1">
      <c r="B1037" s="170"/>
      <c r="D1037" s="171" t="s">
        <v>200</v>
      </c>
      <c r="E1037" s="172" t="s">
        <v>1</v>
      </c>
      <c r="F1037" s="173" t="s">
        <v>4567</v>
      </c>
      <c r="H1037" s="172" t="s">
        <v>1</v>
      </c>
      <c r="I1037" s="174"/>
      <c r="L1037" s="170"/>
      <c r="M1037" s="175"/>
      <c r="T1037" s="176"/>
      <c r="AT1037" s="172" t="s">
        <v>200</v>
      </c>
      <c r="AU1037" s="172" t="s">
        <v>89</v>
      </c>
      <c r="AV1037" s="12" t="s">
        <v>83</v>
      </c>
      <c r="AW1037" s="12" t="s">
        <v>31</v>
      </c>
      <c r="AX1037" s="12" t="s">
        <v>76</v>
      </c>
      <c r="AY1037" s="172" t="s">
        <v>187</v>
      </c>
    </row>
    <row r="1038" spans="2:65" s="13" customFormat="1">
      <c r="B1038" s="177"/>
      <c r="D1038" s="171" t="s">
        <v>200</v>
      </c>
      <c r="E1038" s="178" t="s">
        <v>1</v>
      </c>
      <c r="F1038" s="179" t="s">
        <v>4568</v>
      </c>
      <c r="H1038" s="180">
        <v>9.4879999999999995</v>
      </c>
      <c r="I1038" s="181"/>
      <c r="L1038" s="177"/>
      <c r="M1038" s="182"/>
      <c r="T1038" s="183"/>
      <c r="AT1038" s="178" t="s">
        <v>200</v>
      </c>
      <c r="AU1038" s="178" t="s">
        <v>89</v>
      </c>
      <c r="AV1038" s="13" t="s">
        <v>89</v>
      </c>
      <c r="AW1038" s="13" t="s">
        <v>31</v>
      </c>
      <c r="AX1038" s="13" t="s">
        <v>76</v>
      </c>
      <c r="AY1038" s="178" t="s">
        <v>187</v>
      </c>
    </row>
    <row r="1039" spans="2:65" s="13" customFormat="1">
      <c r="B1039" s="177"/>
      <c r="D1039" s="171" t="s">
        <v>200</v>
      </c>
      <c r="E1039" s="178" t="s">
        <v>1</v>
      </c>
      <c r="F1039" s="179" t="s">
        <v>2187</v>
      </c>
      <c r="H1039" s="180">
        <v>-1.2</v>
      </c>
      <c r="I1039" s="181"/>
      <c r="L1039" s="177"/>
      <c r="M1039" s="182"/>
      <c r="T1039" s="183"/>
      <c r="AT1039" s="178" t="s">
        <v>200</v>
      </c>
      <c r="AU1039" s="178" t="s">
        <v>89</v>
      </c>
      <c r="AV1039" s="13" t="s">
        <v>89</v>
      </c>
      <c r="AW1039" s="13" t="s">
        <v>31</v>
      </c>
      <c r="AX1039" s="13" t="s">
        <v>76</v>
      </c>
      <c r="AY1039" s="178" t="s">
        <v>187</v>
      </c>
    </row>
    <row r="1040" spans="2:65" s="13" customFormat="1">
      <c r="B1040" s="177"/>
      <c r="D1040" s="171" t="s">
        <v>200</v>
      </c>
      <c r="E1040" s="178" t="s">
        <v>1</v>
      </c>
      <c r="F1040" s="179" t="s">
        <v>4569</v>
      </c>
      <c r="H1040" s="180">
        <v>7.9059999999999997</v>
      </c>
      <c r="I1040" s="181"/>
      <c r="L1040" s="177"/>
      <c r="M1040" s="182"/>
      <c r="T1040" s="183"/>
      <c r="AT1040" s="178" t="s">
        <v>200</v>
      </c>
      <c r="AU1040" s="178" t="s">
        <v>89</v>
      </c>
      <c r="AV1040" s="13" t="s">
        <v>89</v>
      </c>
      <c r="AW1040" s="13" t="s">
        <v>31</v>
      </c>
      <c r="AX1040" s="13" t="s">
        <v>76</v>
      </c>
      <c r="AY1040" s="178" t="s">
        <v>187</v>
      </c>
    </row>
    <row r="1041" spans="2:51" s="13" customFormat="1">
      <c r="B1041" s="177"/>
      <c r="D1041" s="171" t="s">
        <v>200</v>
      </c>
      <c r="E1041" s="178" t="s">
        <v>1</v>
      </c>
      <c r="F1041" s="179" t="s">
        <v>4570</v>
      </c>
      <c r="H1041" s="180">
        <v>9.0749999999999993</v>
      </c>
      <c r="I1041" s="181"/>
      <c r="L1041" s="177"/>
      <c r="M1041" s="182"/>
      <c r="T1041" s="183"/>
      <c r="AT1041" s="178" t="s">
        <v>200</v>
      </c>
      <c r="AU1041" s="178" t="s">
        <v>89</v>
      </c>
      <c r="AV1041" s="13" t="s">
        <v>89</v>
      </c>
      <c r="AW1041" s="13" t="s">
        <v>31</v>
      </c>
      <c r="AX1041" s="13" t="s">
        <v>76</v>
      </c>
      <c r="AY1041" s="178" t="s">
        <v>187</v>
      </c>
    </row>
    <row r="1042" spans="2:51" s="13" customFormat="1">
      <c r="B1042" s="177"/>
      <c r="D1042" s="171" t="s">
        <v>200</v>
      </c>
      <c r="E1042" s="178" t="s">
        <v>1</v>
      </c>
      <c r="F1042" s="179" t="s">
        <v>2187</v>
      </c>
      <c r="H1042" s="180">
        <v>-1.2</v>
      </c>
      <c r="I1042" s="181"/>
      <c r="L1042" s="177"/>
      <c r="M1042" s="182"/>
      <c r="T1042" s="183"/>
      <c r="AT1042" s="178" t="s">
        <v>200</v>
      </c>
      <c r="AU1042" s="178" t="s">
        <v>89</v>
      </c>
      <c r="AV1042" s="13" t="s">
        <v>89</v>
      </c>
      <c r="AW1042" s="13" t="s">
        <v>31</v>
      </c>
      <c r="AX1042" s="13" t="s">
        <v>76</v>
      </c>
      <c r="AY1042" s="178" t="s">
        <v>187</v>
      </c>
    </row>
    <row r="1043" spans="2:51" s="13" customFormat="1">
      <c r="B1043" s="177"/>
      <c r="D1043" s="171" t="s">
        <v>200</v>
      </c>
      <c r="E1043" s="178" t="s">
        <v>1</v>
      </c>
      <c r="F1043" s="179" t="s">
        <v>4571</v>
      </c>
      <c r="H1043" s="180">
        <v>9.0749999999999993</v>
      </c>
      <c r="I1043" s="181"/>
      <c r="L1043" s="177"/>
      <c r="M1043" s="182"/>
      <c r="T1043" s="183"/>
      <c r="AT1043" s="178" t="s">
        <v>200</v>
      </c>
      <c r="AU1043" s="178" t="s">
        <v>89</v>
      </c>
      <c r="AV1043" s="13" t="s">
        <v>89</v>
      </c>
      <c r="AW1043" s="13" t="s">
        <v>31</v>
      </c>
      <c r="AX1043" s="13" t="s">
        <v>76</v>
      </c>
      <c r="AY1043" s="178" t="s">
        <v>187</v>
      </c>
    </row>
    <row r="1044" spans="2:51" s="13" customFormat="1">
      <c r="B1044" s="177"/>
      <c r="D1044" s="171" t="s">
        <v>200</v>
      </c>
      <c r="E1044" s="178" t="s">
        <v>1</v>
      </c>
      <c r="F1044" s="179" t="s">
        <v>2187</v>
      </c>
      <c r="H1044" s="180">
        <v>-1.2</v>
      </c>
      <c r="I1044" s="181"/>
      <c r="L1044" s="177"/>
      <c r="M1044" s="182"/>
      <c r="T1044" s="183"/>
      <c r="AT1044" s="178" t="s">
        <v>200</v>
      </c>
      <c r="AU1044" s="178" t="s">
        <v>89</v>
      </c>
      <c r="AV1044" s="13" t="s">
        <v>89</v>
      </c>
      <c r="AW1044" s="13" t="s">
        <v>31</v>
      </c>
      <c r="AX1044" s="13" t="s">
        <v>76</v>
      </c>
      <c r="AY1044" s="178" t="s">
        <v>187</v>
      </c>
    </row>
    <row r="1045" spans="2:51" s="13" customFormat="1">
      <c r="B1045" s="177"/>
      <c r="D1045" s="171" t="s">
        <v>200</v>
      </c>
      <c r="E1045" s="178" t="s">
        <v>1</v>
      </c>
      <c r="F1045" s="179" t="s">
        <v>4572</v>
      </c>
      <c r="H1045" s="180">
        <v>2</v>
      </c>
      <c r="I1045" s="181"/>
      <c r="L1045" s="177"/>
      <c r="M1045" s="182"/>
      <c r="T1045" s="183"/>
      <c r="AT1045" s="178" t="s">
        <v>200</v>
      </c>
      <c r="AU1045" s="178" t="s">
        <v>89</v>
      </c>
      <c r="AV1045" s="13" t="s">
        <v>89</v>
      </c>
      <c r="AW1045" s="13" t="s">
        <v>31</v>
      </c>
      <c r="AX1045" s="13" t="s">
        <v>76</v>
      </c>
      <c r="AY1045" s="178" t="s">
        <v>187</v>
      </c>
    </row>
    <row r="1046" spans="2:51" s="13" customFormat="1">
      <c r="B1046" s="177"/>
      <c r="D1046" s="171" t="s">
        <v>200</v>
      </c>
      <c r="E1046" s="178" t="s">
        <v>1</v>
      </c>
      <c r="F1046" s="179" t="s">
        <v>4573</v>
      </c>
      <c r="H1046" s="180">
        <v>4</v>
      </c>
      <c r="I1046" s="181"/>
      <c r="L1046" s="177"/>
      <c r="M1046" s="182"/>
      <c r="T1046" s="183"/>
      <c r="AT1046" s="178" t="s">
        <v>200</v>
      </c>
      <c r="AU1046" s="178" t="s">
        <v>89</v>
      </c>
      <c r="AV1046" s="13" t="s">
        <v>89</v>
      </c>
      <c r="AW1046" s="13" t="s">
        <v>31</v>
      </c>
      <c r="AX1046" s="13" t="s">
        <v>76</v>
      </c>
      <c r="AY1046" s="178" t="s">
        <v>187</v>
      </c>
    </row>
    <row r="1047" spans="2:51" s="15" customFormat="1">
      <c r="B1047" s="191"/>
      <c r="D1047" s="171" t="s">
        <v>200</v>
      </c>
      <c r="E1047" s="192" t="s">
        <v>4574</v>
      </c>
      <c r="F1047" s="193" t="s">
        <v>3110</v>
      </c>
      <c r="H1047" s="194">
        <v>37.944000000000003</v>
      </c>
      <c r="I1047" s="195"/>
      <c r="L1047" s="191"/>
      <c r="M1047" s="196"/>
      <c r="T1047" s="197"/>
      <c r="AT1047" s="192" t="s">
        <v>200</v>
      </c>
      <c r="AU1047" s="192" t="s">
        <v>89</v>
      </c>
      <c r="AV1047" s="15" t="s">
        <v>207</v>
      </c>
      <c r="AW1047" s="15" t="s">
        <v>31</v>
      </c>
      <c r="AX1047" s="15" t="s">
        <v>76</v>
      </c>
      <c r="AY1047" s="192" t="s">
        <v>187</v>
      </c>
    </row>
    <row r="1048" spans="2:51" s="12" customFormat="1">
      <c r="B1048" s="170"/>
      <c r="D1048" s="171" t="s">
        <v>200</v>
      </c>
      <c r="E1048" s="172" t="s">
        <v>1</v>
      </c>
      <c r="F1048" s="173" t="s">
        <v>4575</v>
      </c>
      <c r="H1048" s="172" t="s">
        <v>1</v>
      </c>
      <c r="I1048" s="174"/>
      <c r="L1048" s="170"/>
      <c r="M1048" s="175"/>
      <c r="T1048" s="176"/>
      <c r="AT1048" s="172" t="s">
        <v>200</v>
      </c>
      <c r="AU1048" s="172" t="s">
        <v>89</v>
      </c>
      <c r="AV1048" s="12" t="s">
        <v>83</v>
      </c>
      <c r="AW1048" s="12" t="s">
        <v>31</v>
      </c>
      <c r="AX1048" s="12" t="s">
        <v>76</v>
      </c>
      <c r="AY1048" s="172" t="s">
        <v>187</v>
      </c>
    </row>
    <row r="1049" spans="2:51" s="13" customFormat="1">
      <c r="B1049" s="177"/>
      <c r="D1049" s="171" t="s">
        <v>200</v>
      </c>
      <c r="E1049" s="178" t="s">
        <v>1</v>
      </c>
      <c r="F1049" s="179" t="s">
        <v>4576</v>
      </c>
      <c r="H1049" s="180">
        <v>12.1</v>
      </c>
      <c r="I1049" s="181"/>
      <c r="L1049" s="177"/>
      <c r="M1049" s="182"/>
      <c r="T1049" s="183"/>
      <c r="AT1049" s="178" t="s">
        <v>200</v>
      </c>
      <c r="AU1049" s="178" t="s">
        <v>89</v>
      </c>
      <c r="AV1049" s="13" t="s">
        <v>89</v>
      </c>
      <c r="AW1049" s="13" t="s">
        <v>31</v>
      </c>
      <c r="AX1049" s="13" t="s">
        <v>76</v>
      </c>
      <c r="AY1049" s="178" t="s">
        <v>187</v>
      </c>
    </row>
    <row r="1050" spans="2:51" s="13" customFormat="1">
      <c r="B1050" s="177"/>
      <c r="D1050" s="171" t="s">
        <v>200</v>
      </c>
      <c r="E1050" s="178" t="s">
        <v>1</v>
      </c>
      <c r="F1050" s="179" t="s">
        <v>2187</v>
      </c>
      <c r="H1050" s="180">
        <v>-1.2</v>
      </c>
      <c r="I1050" s="181"/>
      <c r="L1050" s="177"/>
      <c r="M1050" s="182"/>
      <c r="T1050" s="183"/>
      <c r="AT1050" s="178" t="s">
        <v>200</v>
      </c>
      <c r="AU1050" s="178" t="s">
        <v>89</v>
      </c>
      <c r="AV1050" s="13" t="s">
        <v>89</v>
      </c>
      <c r="AW1050" s="13" t="s">
        <v>31</v>
      </c>
      <c r="AX1050" s="13" t="s">
        <v>76</v>
      </c>
      <c r="AY1050" s="178" t="s">
        <v>187</v>
      </c>
    </row>
    <row r="1051" spans="2:51" s="13" customFormat="1">
      <c r="B1051" s="177"/>
      <c r="D1051" s="171" t="s">
        <v>200</v>
      </c>
      <c r="E1051" s="178" t="s">
        <v>1</v>
      </c>
      <c r="F1051" s="179" t="s">
        <v>4577</v>
      </c>
      <c r="H1051" s="180">
        <v>12.65</v>
      </c>
      <c r="I1051" s="181"/>
      <c r="L1051" s="177"/>
      <c r="M1051" s="182"/>
      <c r="T1051" s="183"/>
      <c r="AT1051" s="178" t="s">
        <v>200</v>
      </c>
      <c r="AU1051" s="178" t="s">
        <v>89</v>
      </c>
      <c r="AV1051" s="13" t="s">
        <v>89</v>
      </c>
      <c r="AW1051" s="13" t="s">
        <v>31</v>
      </c>
      <c r="AX1051" s="13" t="s">
        <v>76</v>
      </c>
      <c r="AY1051" s="178" t="s">
        <v>187</v>
      </c>
    </row>
    <row r="1052" spans="2:51" s="13" customFormat="1">
      <c r="B1052" s="177"/>
      <c r="D1052" s="171" t="s">
        <v>200</v>
      </c>
      <c r="E1052" s="178" t="s">
        <v>1</v>
      </c>
      <c r="F1052" s="179" t="s">
        <v>2187</v>
      </c>
      <c r="H1052" s="180">
        <v>-1.2</v>
      </c>
      <c r="I1052" s="181"/>
      <c r="L1052" s="177"/>
      <c r="M1052" s="182"/>
      <c r="T1052" s="183"/>
      <c r="AT1052" s="178" t="s">
        <v>200</v>
      </c>
      <c r="AU1052" s="178" t="s">
        <v>89</v>
      </c>
      <c r="AV1052" s="13" t="s">
        <v>89</v>
      </c>
      <c r="AW1052" s="13" t="s">
        <v>31</v>
      </c>
      <c r="AX1052" s="13" t="s">
        <v>76</v>
      </c>
      <c r="AY1052" s="178" t="s">
        <v>187</v>
      </c>
    </row>
    <row r="1053" spans="2:51" s="13" customFormat="1">
      <c r="B1053" s="177"/>
      <c r="D1053" s="171" t="s">
        <v>200</v>
      </c>
      <c r="E1053" s="178" t="s">
        <v>1</v>
      </c>
      <c r="F1053" s="179" t="s">
        <v>4578</v>
      </c>
      <c r="H1053" s="180">
        <v>12.1</v>
      </c>
      <c r="I1053" s="181"/>
      <c r="L1053" s="177"/>
      <c r="M1053" s="182"/>
      <c r="T1053" s="183"/>
      <c r="AT1053" s="178" t="s">
        <v>200</v>
      </c>
      <c r="AU1053" s="178" t="s">
        <v>89</v>
      </c>
      <c r="AV1053" s="13" t="s">
        <v>89</v>
      </c>
      <c r="AW1053" s="13" t="s">
        <v>31</v>
      </c>
      <c r="AX1053" s="13" t="s">
        <v>76</v>
      </c>
      <c r="AY1053" s="178" t="s">
        <v>187</v>
      </c>
    </row>
    <row r="1054" spans="2:51" s="13" customFormat="1">
      <c r="B1054" s="177"/>
      <c r="D1054" s="171" t="s">
        <v>200</v>
      </c>
      <c r="E1054" s="178" t="s">
        <v>1</v>
      </c>
      <c r="F1054" s="179" t="s">
        <v>2187</v>
      </c>
      <c r="H1054" s="180">
        <v>-1.2</v>
      </c>
      <c r="I1054" s="181"/>
      <c r="L1054" s="177"/>
      <c r="M1054" s="182"/>
      <c r="T1054" s="183"/>
      <c r="AT1054" s="178" t="s">
        <v>200</v>
      </c>
      <c r="AU1054" s="178" t="s">
        <v>89</v>
      </c>
      <c r="AV1054" s="13" t="s">
        <v>89</v>
      </c>
      <c r="AW1054" s="13" t="s">
        <v>31</v>
      </c>
      <c r="AX1054" s="13" t="s">
        <v>76</v>
      </c>
      <c r="AY1054" s="178" t="s">
        <v>187</v>
      </c>
    </row>
    <row r="1055" spans="2:51" s="13" customFormat="1">
      <c r="B1055" s="177"/>
      <c r="D1055" s="171" t="s">
        <v>200</v>
      </c>
      <c r="E1055" s="178" t="s">
        <v>1</v>
      </c>
      <c r="F1055" s="179" t="s">
        <v>4579</v>
      </c>
      <c r="H1055" s="180">
        <v>12.65</v>
      </c>
      <c r="I1055" s="181"/>
      <c r="L1055" s="177"/>
      <c r="M1055" s="182"/>
      <c r="T1055" s="183"/>
      <c r="AT1055" s="178" t="s">
        <v>200</v>
      </c>
      <c r="AU1055" s="178" t="s">
        <v>89</v>
      </c>
      <c r="AV1055" s="13" t="s">
        <v>89</v>
      </c>
      <c r="AW1055" s="13" t="s">
        <v>31</v>
      </c>
      <c r="AX1055" s="13" t="s">
        <v>76</v>
      </c>
      <c r="AY1055" s="178" t="s">
        <v>187</v>
      </c>
    </row>
    <row r="1056" spans="2:51" s="13" customFormat="1">
      <c r="B1056" s="177"/>
      <c r="D1056" s="171" t="s">
        <v>200</v>
      </c>
      <c r="E1056" s="178" t="s">
        <v>1</v>
      </c>
      <c r="F1056" s="179" t="s">
        <v>2187</v>
      </c>
      <c r="H1056" s="180">
        <v>-1.2</v>
      </c>
      <c r="I1056" s="181"/>
      <c r="L1056" s="177"/>
      <c r="M1056" s="182"/>
      <c r="T1056" s="183"/>
      <c r="AT1056" s="178" t="s">
        <v>200</v>
      </c>
      <c r="AU1056" s="178" t="s">
        <v>89</v>
      </c>
      <c r="AV1056" s="13" t="s">
        <v>89</v>
      </c>
      <c r="AW1056" s="13" t="s">
        <v>31</v>
      </c>
      <c r="AX1056" s="13" t="s">
        <v>76</v>
      </c>
      <c r="AY1056" s="178" t="s">
        <v>187</v>
      </c>
    </row>
    <row r="1057" spans="2:51" s="13" customFormat="1">
      <c r="B1057" s="177"/>
      <c r="D1057" s="171" t="s">
        <v>200</v>
      </c>
      <c r="E1057" s="178" t="s">
        <v>1</v>
      </c>
      <c r="F1057" s="179" t="s">
        <v>4580</v>
      </c>
      <c r="H1057" s="180">
        <v>12.1</v>
      </c>
      <c r="I1057" s="181"/>
      <c r="L1057" s="177"/>
      <c r="M1057" s="182"/>
      <c r="T1057" s="183"/>
      <c r="AT1057" s="178" t="s">
        <v>200</v>
      </c>
      <c r="AU1057" s="178" t="s">
        <v>89</v>
      </c>
      <c r="AV1057" s="13" t="s">
        <v>89</v>
      </c>
      <c r="AW1057" s="13" t="s">
        <v>31</v>
      </c>
      <c r="AX1057" s="13" t="s">
        <v>76</v>
      </c>
      <c r="AY1057" s="178" t="s">
        <v>187</v>
      </c>
    </row>
    <row r="1058" spans="2:51" s="13" customFormat="1">
      <c r="B1058" s="177"/>
      <c r="D1058" s="171" t="s">
        <v>200</v>
      </c>
      <c r="E1058" s="178" t="s">
        <v>1</v>
      </c>
      <c r="F1058" s="179" t="s">
        <v>2187</v>
      </c>
      <c r="H1058" s="180">
        <v>-1.2</v>
      </c>
      <c r="I1058" s="181"/>
      <c r="L1058" s="177"/>
      <c r="M1058" s="182"/>
      <c r="T1058" s="183"/>
      <c r="AT1058" s="178" t="s">
        <v>200</v>
      </c>
      <c r="AU1058" s="178" t="s">
        <v>89</v>
      </c>
      <c r="AV1058" s="13" t="s">
        <v>89</v>
      </c>
      <c r="AW1058" s="13" t="s">
        <v>31</v>
      </c>
      <c r="AX1058" s="13" t="s">
        <v>76</v>
      </c>
      <c r="AY1058" s="178" t="s">
        <v>187</v>
      </c>
    </row>
    <row r="1059" spans="2:51" s="13" customFormat="1">
      <c r="B1059" s="177"/>
      <c r="D1059" s="171" t="s">
        <v>200</v>
      </c>
      <c r="E1059" s="178" t="s">
        <v>1</v>
      </c>
      <c r="F1059" s="179" t="s">
        <v>4581</v>
      </c>
      <c r="H1059" s="180">
        <v>12.65</v>
      </c>
      <c r="I1059" s="181"/>
      <c r="L1059" s="177"/>
      <c r="M1059" s="182"/>
      <c r="T1059" s="183"/>
      <c r="AT1059" s="178" t="s">
        <v>200</v>
      </c>
      <c r="AU1059" s="178" t="s">
        <v>89</v>
      </c>
      <c r="AV1059" s="13" t="s">
        <v>89</v>
      </c>
      <c r="AW1059" s="13" t="s">
        <v>31</v>
      </c>
      <c r="AX1059" s="13" t="s">
        <v>76</v>
      </c>
      <c r="AY1059" s="178" t="s">
        <v>187</v>
      </c>
    </row>
    <row r="1060" spans="2:51" s="13" customFormat="1">
      <c r="B1060" s="177"/>
      <c r="D1060" s="171" t="s">
        <v>200</v>
      </c>
      <c r="E1060" s="178" t="s">
        <v>1</v>
      </c>
      <c r="F1060" s="179" t="s">
        <v>2187</v>
      </c>
      <c r="H1060" s="180">
        <v>-1.2</v>
      </c>
      <c r="I1060" s="181"/>
      <c r="L1060" s="177"/>
      <c r="M1060" s="182"/>
      <c r="T1060" s="183"/>
      <c r="AT1060" s="178" t="s">
        <v>200</v>
      </c>
      <c r="AU1060" s="178" t="s">
        <v>89</v>
      </c>
      <c r="AV1060" s="13" t="s">
        <v>89</v>
      </c>
      <c r="AW1060" s="13" t="s">
        <v>31</v>
      </c>
      <c r="AX1060" s="13" t="s">
        <v>76</v>
      </c>
      <c r="AY1060" s="178" t="s">
        <v>187</v>
      </c>
    </row>
    <row r="1061" spans="2:51" s="13" customFormat="1">
      <c r="B1061" s="177"/>
      <c r="D1061" s="171" t="s">
        <v>200</v>
      </c>
      <c r="E1061" s="178" t="s">
        <v>1</v>
      </c>
      <c r="F1061" s="179" t="s">
        <v>4582</v>
      </c>
      <c r="H1061" s="180">
        <v>12.1</v>
      </c>
      <c r="I1061" s="181"/>
      <c r="L1061" s="177"/>
      <c r="M1061" s="182"/>
      <c r="T1061" s="183"/>
      <c r="AT1061" s="178" t="s">
        <v>200</v>
      </c>
      <c r="AU1061" s="178" t="s">
        <v>89</v>
      </c>
      <c r="AV1061" s="13" t="s">
        <v>89</v>
      </c>
      <c r="AW1061" s="13" t="s">
        <v>31</v>
      </c>
      <c r="AX1061" s="13" t="s">
        <v>76</v>
      </c>
      <c r="AY1061" s="178" t="s">
        <v>187</v>
      </c>
    </row>
    <row r="1062" spans="2:51" s="13" customFormat="1">
      <c r="B1062" s="177"/>
      <c r="D1062" s="171" t="s">
        <v>200</v>
      </c>
      <c r="E1062" s="178" t="s">
        <v>1</v>
      </c>
      <c r="F1062" s="179" t="s">
        <v>2187</v>
      </c>
      <c r="H1062" s="180">
        <v>-1.2</v>
      </c>
      <c r="I1062" s="181"/>
      <c r="L1062" s="177"/>
      <c r="M1062" s="182"/>
      <c r="T1062" s="183"/>
      <c r="AT1062" s="178" t="s">
        <v>200</v>
      </c>
      <c r="AU1062" s="178" t="s">
        <v>89</v>
      </c>
      <c r="AV1062" s="13" t="s">
        <v>89</v>
      </c>
      <c r="AW1062" s="13" t="s">
        <v>31</v>
      </c>
      <c r="AX1062" s="13" t="s">
        <v>76</v>
      </c>
      <c r="AY1062" s="178" t="s">
        <v>187</v>
      </c>
    </row>
    <row r="1063" spans="2:51" s="13" customFormat="1">
      <c r="B1063" s="177"/>
      <c r="D1063" s="171" t="s">
        <v>200</v>
      </c>
      <c r="E1063" s="178" t="s">
        <v>1</v>
      </c>
      <c r="F1063" s="179" t="s">
        <v>4583</v>
      </c>
      <c r="H1063" s="180">
        <v>12.1</v>
      </c>
      <c r="I1063" s="181"/>
      <c r="L1063" s="177"/>
      <c r="M1063" s="182"/>
      <c r="T1063" s="183"/>
      <c r="AT1063" s="178" t="s">
        <v>200</v>
      </c>
      <c r="AU1063" s="178" t="s">
        <v>89</v>
      </c>
      <c r="AV1063" s="13" t="s">
        <v>89</v>
      </c>
      <c r="AW1063" s="13" t="s">
        <v>31</v>
      </c>
      <c r="AX1063" s="13" t="s">
        <v>76</v>
      </c>
      <c r="AY1063" s="178" t="s">
        <v>187</v>
      </c>
    </row>
    <row r="1064" spans="2:51" s="13" customFormat="1">
      <c r="B1064" s="177"/>
      <c r="D1064" s="171" t="s">
        <v>200</v>
      </c>
      <c r="E1064" s="178" t="s">
        <v>1</v>
      </c>
      <c r="F1064" s="179" t="s">
        <v>2187</v>
      </c>
      <c r="H1064" s="180">
        <v>-1.2</v>
      </c>
      <c r="I1064" s="181"/>
      <c r="L1064" s="177"/>
      <c r="M1064" s="182"/>
      <c r="T1064" s="183"/>
      <c r="AT1064" s="178" t="s">
        <v>200</v>
      </c>
      <c r="AU1064" s="178" t="s">
        <v>89</v>
      </c>
      <c r="AV1064" s="13" t="s">
        <v>89</v>
      </c>
      <c r="AW1064" s="13" t="s">
        <v>31</v>
      </c>
      <c r="AX1064" s="13" t="s">
        <v>76</v>
      </c>
      <c r="AY1064" s="178" t="s">
        <v>187</v>
      </c>
    </row>
    <row r="1065" spans="2:51" s="13" customFormat="1">
      <c r="B1065" s="177"/>
      <c r="D1065" s="171" t="s">
        <v>200</v>
      </c>
      <c r="E1065" s="178" t="s">
        <v>1</v>
      </c>
      <c r="F1065" s="179" t="s">
        <v>4584</v>
      </c>
      <c r="H1065" s="180">
        <v>12.65</v>
      </c>
      <c r="I1065" s="181"/>
      <c r="L1065" s="177"/>
      <c r="M1065" s="182"/>
      <c r="T1065" s="183"/>
      <c r="AT1065" s="178" t="s">
        <v>200</v>
      </c>
      <c r="AU1065" s="178" t="s">
        <v>89</v>
      </c>
      <c r="AV1065" s="13" t="s">
        <v>89</v>
      </c>
      <c r="AW1065" s="13" t="s">
        <v>31</v>
      </c>
      <c r="AX1065" s="13" t="s">
        <v>76</v>
      </c>
      <c r="AY1065" s="178" t="s">
        <v>187</v>
      </c>
    </row>
    <row r="1066" spans="2:51" s="13" customFormat="1">
      <c r="B1066" s="177"/>
      <c r="D1066" s="171" t="s">
        <v>200</v>
      </c>
      <c r="E1066" s="178" t="s">
        <v>1</v>
      </c>
      <c r="F1066" s="179" t="s">
        <v>2187</v>
      </c>
      <c r="H1066" s="180">
        <v>-1.2</v>
      </c>
      <c r="I1066" s="181"/>
      <c r="L1066" s="177"/>
      <c r="M1066" s="182"/>
      <c r="T1066" s="183"/>
      <c r="AT1066" s="178" t="s">
        <v>200</v>
      </c>
      <c r="AU1066" s="178" t="s">
        <v>89</v>
      </c>
      <c r="AV1066" s="13" t="s">
        <v>89</v>
      </c>
      <c r="AW1066" s="13" t="s">
        <v>31</v>
      </c>
      <c r="AX1066" s="13" t="s">
        <v>76</v>
      </c>
      <c r="AY1066" s="178" t="s">
        <v>187</v>
      </c>
    </row>
    <row r="1067" spans="2:51" s="13" customFormat="1">
      <c r="B1067" s="177"/>
      <c r="D1067" s="171" t="s">
        <v>200</v>
      </c>
      <c r="E1067" s="178" t="s">
        <v>1</v>
      </c>
      <c r="F1067" s="179" t="s">
        <v>4585</v>
      </c>
      <c r="H1067" s="180">
        <v>12.1</v>
      </c>
      <c r="I1067" s="181"/>
      <c r="L1067" s="177"/>
      <c r="M1067" s="182"/>
      <c r="T1067" s="183"/>
      <c r="AT1067" s="178" t="s">
        <v>200</v>
      </c>
      <c r="AU1067" s="178" t="s">
        <v>89</v>
      </c>
      <c r="AV1067" s="13" t="s">
        <v>89</v>
      </c>
      <c r="AW1067" s="13" t="s">
        <v>31</v>
      </c>
      <c r="AX1067" s="13" t="s">
        <v>76</v>
      </c>
      <c r="AY1067" s="178" t="s">
        <v>187</v>
      </c>
    </row>
    <row r="1068" spans="2:51" s="12" customFormat="1">
      <c r="B1068" s="170"/>
      <c r="D1068" s="171" t="s">
        <v>200</v>
      </c>
      <c r="E1068" s="172" t="s">
        <v>1</v>
      </c>
      <c r="F1068" s="173" t="s">
        <v>4586</v>
      </c>
      <c r="H1068" s="172" t="s">
        <v>1</v>
      </c>
      <c r="I1068" s="174"/>
      <c r="L1068" s="170"/>
      <c r="M1068" s="175"/>
      <c r="T1068" s="176"/>
      <c r="AT1068" s="172" t="s">
        <v>200</v>
      </c>
      <c r="AU1068" s="172" t="s">
        <v>89</v>
      </c>
      <c r="AV1068" s="12" t="s">
        <v>83</v>
      </c>
      <c r="AW1068" s="12" t="s">
        <v>31</v>
      </c>
      <c r="AX1068" s="12" t="s">
        <v>76</v>
      </c>
      <c r="AY1068" s="172" t="s">
        <v>187</v>
      </c>
    </row>
    <row r="1069" spans="2:51" s="13" customFormat="1">
      <c r="B1069" s="177"/>
      <c r="D1069" s="171" t="s">
        <v>200</v>
      </c>
      <c r="E1069" s="178" t="s">
        <v>1</v>
      </c>
      <c r="F1069" s="179" t="s">
        <v>4587</v>
      </c>
      <c r="H1069" s="180">
        <v>7.15</v>
      </c>
      <c r="I1069" s="181"/>
      <c r="L1069" s="177"/>
      <c r="M1069" s="182"/>
      <c r="T1069" s="183"/>
      <c r="AT1069" s="178" t="s">
        <v>200</v>
      </c>
      <c r="AU1069" s="178" t="s">
        <v>89</v>
      </c>
      <c r="AV1069" s="13" t="s">
        <v>89</v>
      </c>
      <c r="AW1069" s="13" t="s">
        <v>31</v>
      </c>
      <c r="AX1069" s="13" t="s">
        <v>76</v>
      </c>
      <c r="AY1069" s="178" t="s">
        <v>187</v>
      </c>
    </row>
    <row r="1070" spans="2:51" s="13" customFormat="1">
      <c r="B1070" s="177"/>
      <c r="D1070" s="171" t="s">
        <v>200</v>
      </c>
      <c r="E1070" s="178" t="s">
        <v>1</v>
      </c>
      <c r="F1070" s="179" t="s">
        <v>4588</v>
      </c>
      <c r="H1070" s="180">
        <v>7.15</v>
      </c>
      <c r="I1070" s="181"/>
      <c r="L1070" s="177"/>
      <c r="M1070" s="182"/>
      <c r="T1070" s="183"/>
      <c r="AT1070" s="178" t="s">
        <v>200</v>
      </c>
      <c r="AU1070" s="178" t="s">
        <v>89</v>
      </c>
      <c r="AV1070" s="13" t="s">
        <v>89</v>
      </c>
      <c r="AW1070" s="13" t="s">
        <v>31</v>
      </c>
      <c r="AX1070" s="13" t="s">
        <v>76</v>
      </c>
      <c r="AY1070" s="178" t="s">
        <v>187</v>
      </c>
    </row>
    <row r="1071" spans="2:51" s="13" customFormat="1">
      <c r="B1071" s="177"/>
      <c r="D1071" s="171" t="s">
        <v>200</v>
      </c>
      <c r="E1071" s="178" t="s">
        <v>1</v>
      </c>
      <c r="F1071" s="179" t="s">
        <v>4589</v>
      </c>
      <c r="H1071" s="180">
        <v>7.15</v>
      </c>
      <c r="I1071" s="181"/>
      <c r="L1071" s="177"/>
      <c r="M1071" s="182"/>
      <c r="T1071" s="183"/>
      <c r="AT1071" s="178" t="s">
        <v>200</v>
      </c>
      <c r="AU1071" s="178" t="s">
        <v>89</v>
      </c>
      <c r="AV1071" s="13" t="s">
        <v>89</v>
      </c>
      <c r="AW1071" s="13" t="s">
        <v>31</v>
      </c>
      <c r="AX1071" s="13" t="s">
        <v>76</v>
      </c>
      <c r="AY1071" s="178" t="s">
        <v>187</v>
      </c>
    </row>
    <row r="1072" spans="2:51" s="13" customFormat="1">
      <c r="B1072" s="177"/>
      <c r="D1072" s="171" t="s">
        <v>200</v>
      </c>
      <c r="E1072" s="178" t="s">
        <v>1</v>
      </c>
      <c r="F1072" s="179" t="s">
        <v>4590</v>
      </c>
      <c r="H1072" s="180">
        <v>7.15</v>
      </c>
      <c r="I1072" s="181"/>
      <c r="L1072" s="177"/>
      <c r="M1072" s="182"/>
      <c r="T1072" s="183"/>
      <c r="AT1072" s="178" t="s">
        <v>200</v>
      </c>
      <c r="AU1072" s="178" t="s">
        <v>89</v>
      </c>
      <c r="AV1072" s="13" t="s">
        <v>89</v>
      </c>
      <c r="AW1072" s="13" t="s">
        <v>31</v>
      </c>
      <c r="AX1072" s="13" t="s">
        <v>76</v>
      </c>
      <c r="AY1072" s="178" t="s">
        <v>187</v>
      </c>
    </row>
    <row r="1073" spans="2:51" s="13" customFormat="1">
      <c r="B1073" s="177"/>
      <c r="D1073" s="171" t="s">
        <v>200</v>
      </c>
      <c r="E1073" s="178" t="s">
        <v>1</v>
      </c>
      <c r="F1073" s="179" t="s">
        <v>4591</v>
      </c>
      <c r="H1073" s="180">
        <v>7.15</v>
      </c>
      <c r="I1073" s="181"/>
      <c r="L1073" s="177"/>
      <c r="M1073" s="182"/>
      <c r="T1073" s="183"/>
      <c r="AT1073" s="178" t="s">
        <v>200</v>
      </c>
      <c r="AU1073" s="178" t="s">
        <v>89</v>
      </c>
      <c r="AV1073" s="13" t="s">
        <v>89</v>
      </c>
      <c r="AW1073" s="13" t="s">
        <v>31</v>
      </c>
      <c r="AX1073" s="13" t="s">
        <v>76</v>
      </c>
      <c r="AY1073" s="178" t="s">
        <v>187</v>
      </c>
    </row>
    <row r="1074" spans="2:51" s="13" customFormat="1">
      <c r="B1074" s="177"/>
      <c r="D1074" s="171" t="s">
        <v>200</v>
      </c>
      <c r="E1074" s="178" t="s">
        <v>1</v>
      </c>
      <c r="F1074" s="179" t="s">
        <v>4592</v>
      </c>
      <c r="H1074" s="180">
        <v>7.15</v>
      </c>
      <c r="I1074" s="181"/>
      <c r="L1074" s="177"/>
      <c r="M1074" s="182"/>
      <c r="T1074" s="183"/>
      <c r="AT1074" s="178" t="s">
        <v>200</v>
      </c>
      <c r="AU1074" s="178" t="s">
        <v>89</v>
      </c>
      <c r="AV1074" s="13" t="s">
        <v>89</v>
      </c>
      <c r="AW1074" s="13" t="s">
        <v>31</v>
      </c>
      <c r="AX1074" s="13" t="s">
        <v>76</v>
      </c>
      <c r="AY1074" s="178" t="s">
        <v>187</v>
      </c>
    </row>
    <row r="1075" spans="2:51" s="13" customFormat="1">
      <c r="B1075" s="177"/>
      <c r="D1075" s="171" t="s">
        <v>200</v>
      </c>
      <c r="E1075" s="178" t="s">
        <v>1</v>
      </c>
      <c r="F1075" s="179" t="s">
        <v>4593</v>
      </c>
      <c r="H1075" s="180">
        <v>7.15</v>
      </c>
      <c r="I1075" s="181"/>
      <c r="L1075" s="177"/>
      <c r="M1075" s="182"/>
      <c r="T1075" s="183"/>
      <c r="AT1075" s="178" t="s">
        <v>200</v>
      </c>
      <c r="AU1075" s="178" t="s">
        <v>89</v>
      </c>
      <c r="AV1075" s="13" t="s">
        <v>89</v>
      </c>
      <c r="AW1075" s="13" t="s">
        <v>31</v>
      </c>
      <c r="AX1075" s="13" t="s">
        <v>76</v>
      </c>
      <c r="AY1075" s="178" t="s">
        <v>187</v>
      </c>
    </row>
    <row r="1076" spans="2:51" s="13" customFormat="1">
      <c r="B1076" s="177"/>
      <c r="D1076" s="171" t="s">
        <v>200</v>
      </c>
      <c r="E1076" s="178" t="s">
        <v>1</v>
      </c>
      <c r="F1076" s="179" t="s">
        <v>4594</v>
      </c>
      <c r="H1076" s="180">
        <v>7.15</v>
      </c>
      <c r="I1076" s="181"/>
      <c r="L1076" s="177"/>
      <c r="M1076" s="182"/>
      <c r="T1076" s="183"/>
      <c r="AT1076" s="178" t="s">
        <v>200</v>
      </c>
      <c r="AU1076" s="178" t="s">
        <v>89</v>
      </c>
      <c r="AV1076" s="13" t="s">
        <v>89</v>
      </c>
      <c r="AW1076" s="13" t="s">
        <v>31</v>
      </c>
      <c r="AX1076" s="13" t="s">
        <v>76</v>
      </c>
      <c r="AY1076" s="178" t="s">
        <v>187</v>
      </c>
    </row>
    <row r="1077" spans="2:51" s="13" customFormat="1">
      <c r="B1077" s="177"/>
      <c r="D1077" s="171" t="s">
        <v>200</v>
      </c>
      <c r="E1077" s="178" t="s">
        <v>1</v>
      </c>
      <c r="F1077" s="179" t="s">
        <v>4595</v>
      </c>
      <c r="H1077" s="180">
        <v>7.15</v>
      </c>
      <c r="I1077" s="181"/>
      <c r="L1077" s="177"/>
      <c r="M1077" s="182"/>
      <c r="T1077" s="183"/>
      <c r="AT1077" s="178" t="s">
        <v>200</v>
      </c>
      <c r="AU1077" s="178" t="s">
        <v>89</v>
      </c>
      <c r="AV1077" s="13" t="s">
        <v>89</v>
      </c>
      <c r="AW1077" s="13" t="s">
        <v>31</v>
      </c>
      <c r="AX1077" s="13" t="s">
        <v>76</v>
      </c>
      <c r="AY1077" s="178" t="s">
        <v>187</v>
      </c>
    </row>
    <row r="1078" spans="2:51" s="13" customFormat="1">
      <c r="B1078" s="177"/>
      <c r="D1078" s="171" t="s">
        <v>200</v>
      </c>
      <c r="E1078" s="178" t="s">
        <v>1</v>
      </c>
      <c r="F1078" s="179" t="s">
        <v>4596</v>
      </c>
      <c r="H1078" s="180">
        <v>7.15</v>
      </c>
      <c r="I1078" s="181"/>
      <c r="L1078" s="177"/>
      <c r="M1078" s="182"/>
      <c r="T1078" s="183"/>
      <c r="AT1078" s="178" t="s">
        <v>200</v>
      </c>
      <c r="AU1078" s="178" t="s">
        <v>89</v>
      </c>
      <c r="AV1078" s="13" t="s">
        <v>89</v>
      </c>
      <c r="AW1078" s="13" t="s">
        <v>31</v>
      </c>
      <c r="AX1078" s="13" t="s">
        <v>76</v>
      </c>
      <c r="AY1078" s="178" t="s">
        <v>187</v>
      </c>
    </row>
    <row r="1079" spans="2:51" s="12" customFormat="1">
      <c r="B1079" s="170"/>
      <c r="D1079" s="171" t="s">
        <v>200</v>
      </c>
      <c r="E1079" s="172" t="s">
        <v>1</v>
      </c>
      <c r="F1079" s="173" t="s">
        <v>4448</v>
      </c>
      <c r="H1079" s="172" t="s">
        <v>1</v>
      </c>
      <c r="I1079" s="174"/>
      <c r="L1079" s="170"/>
      <c r="M1079" s="175"/>
      <c r="T1079" s="176"/>
      <c r="AT1079" s="172" t="s">
        <v>200</v>
      </c>
      <c r="AU1079" s="172" t="s">
        <v>89</v>
      </c>
      <c r="AV1079" s="12" t="s">
        <v>83</v>
      </c>
      <c r="AW1079" s="12" t="s">
        <v>31</v>
      </c>
      <c r="AX1079" s="12" t="s">
        <v>76</v>
      </c>
      <c r="AY1079" s="172" t="s">
        <v>187</v>
      </c>
    </row>
    <row r="1080" spans="2:51" s="13" customFormat="1">
      <c r="B1080" s="177"/>
      <c r="D1080" s="171" t="s">
        <v>200</v>
      </c>
      <c r="E1080" s="178" t="s">
        <v>1</v>
      </c>
      <c r="F1080" s="179" t="s">
        <v>4597</v>
      </c>
      <c r="H1080" s="180">
        <v>11.593999999999999</v>
      </c>
      <c r="I1080" s="181"/>
      <c r="L1080" s="177"/>
      <c r="M1080" s="182"/>
      <c r="T1080" s="183"/>
      <c r="AT1080" s="178" t="s">
        <v>200</v>
      </c>
      <c r="AU1080" s="178" t="s">
        <v>89</v>
      </c>
      <c r="AV1080" s="13" t="s">
        <v>89</v>
      </c>
      <c r="AW1080" s="13" t="s">
        <v>31</v>
      </c>
      <c r="AX1080" s="13" t="s">
        <v>76</v>
      </c>
      <c r="AY1080" s="178" t="s">
        <v>187</v>
      </c>
    </row>
    <row r="1081" spans="2:51" s="13" customFormat="1">
      <c r="B1081" s="177"/>
      <c r="D1081" s="171" t="s">
        <v>200</v>
      </c>
      <c r="E1081" s="178" t="s">
        <v>1</v>
      </c>
      <c r="F1081" s="179" t="s">
        <v>2187</v>
      </c>
      <c r="H1081" s="180">
        <v>-1.2</v>
      </c>
      <c r="I1081" s="181"/>
      <c r="L1081" s="177"/>
      <c r="M1081" s="182"/>
      <c r="T1081" s="183"/>
      <c r="AT1081" s="178" t="s">
        <v>200</v>
      </c>
      <c r="AU1081" s="178" t="s">
        <v>89</v>
      </c>
      <c r="AV1081" s="13" t="s">
        <v>89</v>
      </c>
      <c r="AW1081" s="13" t="s">
        <v>31</v>
      </c>
      <c r="AX1081" s="13" t="s">
        <v>76</v>
      </c>
      <c r="AY1081" s="178" t="s">
        <v>187</v>
      </c>
    </row>
    <row r="1082" spans="2:51" s="13" customFormat="1">
      <c r="B1082" s="177"/>
      <c r="D1082" s="171" t="s">
        <v>200</v>
      </c>
      <c r="E1082" s="178" t="s">
        <v>1</v>
      </c>
      <c r="F1082" s="179" t="s">
        <v>4598</v>
      </c>
      <c r="H1082" s="180">
        <v>8.4670000000000005</v>
      </c>
      <c r="I1082" s="181"/>
      <c r="L1082" s="177"/>
      <c r="M1082" s="182"/>
      <c r="T1082" s="183"/>
      <c r="AT1082" s="178" t="s">
        <v>200</v>
      </c>
      <c r="AU1082" s="178" t="s">
        <v>89</v>
      </c>
      <c r="AV1082" s="13" t="s">
        <v>89</v>
      </c>
      <c r="AW1082" s="13" t="s">
        <v>31</v>
      </c>
      <c r="AX1082" s="13" t="s">
        <v>76</v>
      </c>
      <c r="AY1082" s="178" t="s">
        <v>187</v>
      </c>
    </row>
    <row r="1083" spans="2:51" s="13" customFormat="1">
      <c r="B1083" s="177"/>
      <c r="D1083" s="171" t="s">
        <v>200</v>
      </c>
      <c r="E1083" s="178" t="s">
        <v>1</v>
      </c>
      <c r="F1083" s="179" t="s">
        <v>2187</v>
      </c>
      <c r="H1083" s="180">
        <v>-1.2</v>
      </c>
      <c r="I1083" s="181"/>
      <c r="L1083" s="177"/>
      <c r="M1083" s="182"/>
      <c r="T1083" s="183"/>
      <c r="AT1083" s="178" t="s">
        <v>200</v>
      </c>
      <c r="AU1083" s="178" t="s">
        <v>89</v>
      </c>
      <c r="AV1083" s="13" t="s">
        <v>89</v>
      </c>
      <c r="AW1083" s="13" t="s">
        <v>31</v>
      </c>
      <c r="AX1083" s="13" t="s">
        <v>76</v>
      </c>
      <c r="AY1083" s="178" t="s">
        <v>187</v>
      </c>
    </row>
    <row r="1084" spans="2:51" s="13" customFormat="1">
      <c r="B1084" s="177"/>
      <c r="D1084" s="171" t="s">
        <v>200</v>
      </c>
      <c r="E1084" s="178" t="s">
        <v>1</v>
      </c>
      <c r="F1084" s="179" t="s">
        <v>4451</v>
      </c>
      <c r="H1084" s="180">
        <v>9.7349999999999994</v>
      </c>
      <c r="I1084" s="181"/>
      <c r="L1084" s="177"/>
      <c r="M1084" s="182"/>
      <c r="T1084" s="183"/>
      <c r="AT1084" s="178" t="s">
        <v>200</v>
      </c>
      <c r="AU1084" s="178" t="s">
        <v>89</v>
      </c>
      <c r="AV1084" s="13" t="s">
        <v>89</v>
      </c>
      <c r="AW1084" s="13" t="s">
        <v>31</v>
      </c>
      <c r="AX1084" s="13" t="s">
        <v>76</v>
      </c>
      <c r="AY1084" s="178" t="s">
        <v>187</v>
      </c>
    </row>
    <row r="1085" spans="2:51" s="13" customFormat="1">
      <c r="B1085" s="177"/>
      <c r="D1085" s="171" t="s">
        <v>200</v>
      </c>
      <c r="E1085" s="178" t="s">
        <v>1</v>
      </c>
      <c r="F1085" s="179" t="s">
        <v>4599</v>
      </c>
      <c r="H1085" s="180">
        <v>25.664999999999999</v>
      </c>
      <c r="I1085" s="181"/>
      <c r="L1085" s="177"/>
      <c r="M1085" s="182"/>
      <c r="T1085" s="183"/>
      <c r="AT1085" s="178" t="s">
        <v>200</v>
      </c>
      <c r="AU1085" s="178" t="s">
        <v>89</v>
      </c>
      <c r="AV1085" s="13" t="s">
        <v>89</v>
      </c>
      <c r="AW1085" s="13" t="s">
        <v>31</v>
      </c>
      <c r="AX1085" s="13" t="s">
        <v>76</v>
      </c>
      <c r="AY1085" s="178" t="s">
        <v>187</v>
      </c>
    </row>
    <row r="1086" spans="2:51" s="13" customFormat="1">
      <c r="B1086" s="177"/>
      <c r="D1086" s="171" t="s">
        <v>200</v>
      </c>
      <c r="E1086" s="178" t="s">
        <v>1</v>
      </c>
      <c r="F1086" s="179" t="s">
        <v>4434</v>
      </c>
      <c r="H1086" s="180">
        <v>-3.2</v>
      </c>
      <c r="I1086" s="181"/>
      <c r="L1086" s="177"/>
      <c r="M1086" s="182"/>
      <c r="T1086" s="183"/>
      <c r="AT1086" s="178" t="s">
        <v>200</v>
      </c>
      <c r="AU1086" s="178" t="s">
        <v>89</v>
      </c>
      <c r="AV1086" s="13" t="s">
        <v>89</v>
      </c>
      <c r="AW1086" s="13" t="s">
        <v>31</v>
      </c>
      <c r="AX1086" s="13" t="s">
        <v>76</v>
      </c>
      <c r="AY1086" s="178" t="s">
        <v>187</v>
      </c>
    </row>
    <row r="1087" spans="2:51" s="13" customFormat="1">
      <c r="B1087" s="177"/>
      <c r="D1087" s="171" t="s">
        <v>200</v>
      </c>
      <c r="E1087" s="178" t="s">
        <v>1</v>
      </c>
      <c r="F1087" s="179" t="s">
        <v>4600</v>
      </c>
      <c r="H1087" s="180">
        <v>25.251999999999999</v>
      </c>
      <c r="I1087" s="181"/>
      <c r="L1087" s="177"/>
      <c r="M1087" s="182"/>
      <c r="T1087" s="183"/>
      <c r="AT1087" s="178" t="s">
        <v>200</v>
      </c>
      <c r="AU1087" s="178" t="s">
        <v>89</v>
      </c>
      <c r="AV1087" s="13" t="s">
        <v>89</v>
      </c>
      <c r="AW1087" s="13" t="s">
        <v>31</v>
      </c>
      <c r="AX1087" s="13" t="s">
        <v>76</v>
      </c>
      <c r="AY1087" s="178" t="s">
        <v>187</v>
      </c>
    </row>
    <row r="1088" spans="2:51" s="13" customFormat="1">
      <c r="B1088" s="177"/>
      <c r="D1088" s="171" t="s">
        <v>200</v>
      </c>
      <c r="E1088" s="178" t="s">
        <v>1</v>
      </c>
      <c r="F1088" s="179" t="s">
        <v>2177</v>
      </c>
      <c r="H1088" s="180">
        <v>-1.6</v>
      </c>
      <c r="I1088" s="181"/>
      <c r="L1088" s="177"/>
      <c r="M1088" s="182"/>
      <c r="T1088" s="183"/>
      <c r="AT1088" s="178" t="s">
        <v>200</v>
      </c>
      <c r="AU1088" s="178" t="s">
        <v>89</v>
      </c>
      <c r="AV1088" s="13" t="s">
        <v>89</v>
      </c>
      <c r="AW1088" s="13" t="s">
        <v>31</v>
      </c>
      <c r="AX1088" s="13" t="s">
        <v>76</v>
      </c>
      <c r="AY1088" s="178" t="s">
        <v>187</v>
      </c>
    </row>
    <row r="1089" spans="2:51" s="15" customFormat="1">
      <c r="B1089" s="191"/>
      <c r="D1089" s="171" t="s">
        <v>200</v>
      </c>
      <c r="E1089" s="192" t="s">
        <v>4169</v>
      </c>
      <c r="F1089" s="193" t="s">
        <v>3392</v>
      </c>
      <c r="H1089" s="194">
        <v>257.41300000000001</v>
      </c>
      <c r="I1089" s="195"/>
      <c r="L1089" s="191"/>
      <c r="M1089" s="196"/>
      <c r="T1089" s="197"/>
      <c r="AT1089" s="192" t="s">
        <v>200</v>
      </c>
      <c r="AU1089" s="192" t="s">
        <v>89</v>
      </c>
      <c r="AV1089" s="15" t="s">
        <v>207</v>
      </c>
      <c r="AW1089" s="15" t="s">
        <v>31</v>
      </c>
      <c r="AX1089" s="15" t="s">
        <v>76</v>
      </c>
      <c r="AY1089" s="192" t="s">
        <v>187</v>
      </c>
    </row>
    <row r="1090" spans="2:51" s="12" customFormat="1">
      <c r="B1090" s="170"/>
      <c r="D1090" s="171" t="s">
        <v>200</v>
      </c>
      <c r="E1090" s="172" t="s">
        <v>1</v>
      </c>
      <c r="F1090" s="173" t="s">
        <v>2664</v>
      </c>
      <c r="H1090" s="172" t="s">
        <v>1</v>
      </c>
      <c r="I1090" s="174"/>
      <c r="L1090" s="170"/>
      <c r="M1090" s="175"/>
      <c r="T1090" s="176"/>
      <c r="AT1090" s="172" t="s">
        <v>200</v>
      </c>
      <c r="AU1090" s="172" t="s">
        <v>89</v>
      </c>
      <c r="AV1090" s="12" t="s">
        <v>83</v>
      </c>
      <c r="AW1090" s="12" t="s">
        <v>31</v>
      </c>
      <c r="AX1090" s="12" t="s">
        <v>76</v>
      </c>
      <c r="AY1090" s="172" t="s">
        <v>187</v>
      </c>
    </row>
    <row r="1091" spans="2:51" s="13" customFormat="1">
      <c r="B1091" s="177"/>
      <c r="D1091" s="171" t="s">
        <v>200</v>
      </c>
      <c r="E1091" s="178" t="s">
        <v>1</v>
      </c>
      <c r="F1091" s="179" t="s">
        <v>4601</v>
      </c>
      <c r="H1091" s="180">
        <v>12.1</v>
      </c>
      <c r="I1091" s="181"/>
      <c r="L1091" s="177"/>
      <c r="M1091" s="182"/>
      <c r="T1091" s="183"/>
      <c r="AT1091" s="178" t="s">
        <v>200</v>
      </c>
      <c r="AU1091" s="178" t="s">
        <v>89</v>
      </c>
      <c r="AV1091" s="13" t="s">
        <v>89</v>
      </c>
      <c r="AW1091" s="13" t="s">
        <v>31</v>
      </c>
      <c r="AX1091" s="13" t="s">
        <v>76</v>
      </c>
      <c r="AY1091" s="178" t="s">
        <v>187</v>
      </c>
    </row>
    <row r="1092" spans="2:51" s="13" customFormat="1">
      <c r="B1092" s="177"/>
      <c r="D1092" s="171" t="s">
        <v>200</v>
      </c>
      <c r="E1092" s="178" t="s">
        <v>1</v>
      </c>
      <c r="F1092" s="179" t="s">
        <v>4602</v>
      </c>
      <c r="H1092" s="180">
        <v>12.65</v>
      </c>
      <c r="I1092" s="181"/>
      <c r="L1092" s="177"/>
      <c r="M1092" s="182"/>
      <c r="T1092" s="183"/>
      <c r="AT1092" s="178" t="s">
        <v>200</v>
      </c>
      <c r="AU1092" s="178" t="s">
        <v>89</v>
      </c>
      <c r="AV1092" s="13" t="s">
        <v>89</v>
      </c>
      <c r="AW1092" s="13" t="s">
        <v>31</v>
      </c>
      <c r="AX1092" s="13" t="s">
        <v>76</v>
      </c>
      <c r="AY1092" s="178" t="s">
        <v>187</v>
      </c>
    </row>
    <row r="1093" spans="2:51" s="13" customFormat="1">
      <c r="B1093" s="177"/>
      <c r="D1093" s="171" t="s">
        <v>200</v>
      </c>
      <c r="E1093" s="178" t="s">
        <v>1</v>
      </c>
      <c r="F1093" s="179" t="s">
        <v>4603</v>
      </c>
      <c r="H1093" s="180">
        <v>12.1</v>
      </c>
      <c r="I1093" s="181"/>
      <c r="L1093" s="177"/>
      <c r="M1093" s="182"/>
      <c r="T1093" s="183"/>
      <c r="AT1093" s="178" t="s">
        <v>200</v>
      </c>
      <c r="AU1093" s="178" t="s">
        <v>89</v>
      </c>
      <c r="AV1093" s="13" t="s">
        <v>89</v>
      </c>
      <c r="AW1093" s="13" t="s">
        <v>31</v>
      </c>
      <c r="AX1093" s="13" t="s">
        <v>76</v>
      </c>
      <c r="AY1093" s="178" t="s">
        <v>187</v>
      </c>
    </row>
    <row r="1094" spans="2:51" s="13" customFormat="1">
      <c r="B1094" s="177"/>
      <c r="D1094" s="171" t="s">
        <v>200</v>
      </c>
      <c r="E1094" s="178" t="s">
        <v>1</v>
      </c>
      <c r="F1094" s="179" t="s">
        <v>4604</v>
      </c>
      <c r="H1094" s="180">
        <v>12.65</v>
      </c>
      <c r="I1094" s="181"/>
      <c r="L1094" s="177"/>
      <c r="M1094" s="182"/>
      <c r="T1094" s="183"/>
      <c r="AT1094" s="178" t="s">
        <v>200</v>
      </c>
      <c r="AU1094" s="178" t="s">
        <v>89</v>
      </c>
      <c r="AV1094" s="13" t="s">
        <v>89</v>
      </c>
      <c r="AW1094" s="13" t="s">
        <v>31</v>
      </c>
      <c r="AX1094" s="13" t="s">
        <v>76</v>
      </c>
      <c r="AY1094" s="178" t="s">
        <v>187</v>
      </c>
    </row>
    <row r="1095" spans="2:51" s="13" customFormat="1">
      <c r="B1095" s="177"/>
      <c r="D1095" s="171" t="s">
        <v>200</v>
      </c>
      <c r="E1095" s="178" t="s">
        <v>1</v>
      </c>
      <c r="F1095" s="179" t="s">
        <v>4605</v>
      </c>
      <c r="H1095" s="180">
        <v>12.1</v>
      </c>
      <c r="I1095" s="181"/>
      <c r="L1095" s="177"/>
      <c r="M1095" s="182"/>
      <c r="T1095" s="183"/>
      <c r="AT1095" s="178" t="s">
        <v>200</v>
      </c>
      <c r="AU1095" s="178" t="s">
        <v>89</v>
      </c>
      <c r="AV1095" s="13" t="s">
        <v>89</v>
      </c>
      <c r="AW1095" s="13" t="s">
        <v>31</v>
      </c>
      <c r="AX1095" s="13" t="s">
        <v>76</v>
      </c>
      <c r="AY1095" s="178" t="s">
        <v>187</v>
      </c>
    </row>
    <row r="1096" spans="2:51" s="13" customFormat="1">
      <c r="B1096" s="177"/>
      <c r="D1096" s="171" t="s">
        <v>200</v>
      </c>
      <c r="E1096" s="178" t="s">
        <v>1</v>
      </c>
      <c r="F1096" s="179" t="s">
        <v>4606</v>
      </c>
      <c r="H1096" s="180">
        <v>12.65</v>
      </c>
      <c r="I1096" s="181"/>
      <c r="L1096" s="177"/>
      <c r="M1096" s="182"/>
      <c r="T1096" s="183"/>
      <c r="AT1096" s="178" t="s">
        <v>200</v>
      </c>
      <c r="AU1096" s="178" t="s">
        <v>89</v>
      </c>
      <c r="AV1096" s="13" t="s">
        <v>89</v>
      </c>
      <c r="AW1096" s="13" t="s">
        <v>31</v>
      </c>
      <c r="AX1096" s="13" t="s">
        <v>76</v>
      </c>
      <c r="AY1096" s="178" t="s">
        <v>187</v>
      </c>
    </row>
    <row r="1097" spans="2:51" s="13" customFormat="1">
      <c r="B1097" s="177"/>
      <c r="D1097" s="171" t="s">
        <v>200</v>
      </c>
      <c r="E1097" s="178" t="s">
        <v>1</v>
      </c>
      <c r="F1097" s="179" t="s">
        <v>4607</v>
      </c>
      <c r="H1097" s="180">
        <v>12.1</v>
      </c>
      <c r="I1097" s="181"/>
      <c r="L1097" s="177"/>
      <c r="M1097" s="182"/>
      <c r="T1097" s="183"/>
      <c r="AT1097" s="178" t="s">
        <v>200</v>
      </c>
      <c r="AU1097" s="178" t="s">
        <v>89</v>
      </c>
      <c r="AV1097" s="13" t="s">
        <v>89</v>
      </c>
      <c r="AW1097" s="13" t="s">
        <v>31</v>
      </c>
      <c r="AX1097" s="13" t="s">
        <v>76</v>
      </c>
      <c r="AY1097" s="178" t="s">
        <v>187</v>
      </c>
    </row>
    <row r="1098" spans="2:51" s="13" customFormat="1">
      <c r="B1098" s="177"/>
      <c r="D1098" s="171" t="s">
        <v>200</v>
      </c>
      <c r="E1098" s="178" t="s">
        <v>1</v>
      </c>
      <c r="F1098" s="179" t="s">
        <v>4608</v>
      </c>
      <c r="H1098" s="180">
        <v>12.1</v>
      </c>
      <c r="I1098" s="181"/>
      <c r="L1098" s="177"/>
      <c r="M1098" s="182"/>
      <c r="T1098" s="183"/>
      <c r="AT1098" s="178" t="s">
        <v>200</v>
      </c>
      <c r="AU1098" s="178" t="s">
        <v>89</v>
      </c>
      <c r="AV1098" s="13" t="s">
        <v>89</v>
      </c>
      <c r="AW1098" s="13" t="s">
        <v>31</v>
      </c>
      <c r="AX1098" s="13" t="s">
        <v>76</v>
      </c>
      <c r="AY1098" s="178" t="s">
        <v>187</v>
      </c>
    </row>
    <row r="1099" spans="2:51" s="13" customFormat="1">
      <c r="B1099" s="177"/>
      <c r="D1099" s="171" t="s">
        <v>200</v>
      </c>
      <c r="E1099" s="178" t="s">
        <v>1</v>
      </c>
      <c r="F1099" s="179" t="s">
        <v>4609</v>
      </c>
      <c r="H1099" s="180">
        <v>12.65</v>
      </c>
      <c r="I1099" s="181"/>
      <c r="L1099" s="177"/>
      <c r="M1099" s="182"/>
      <c r="T1099" s="183"/>
      <c r="AT1099" s="178" t="s">
        <v>200</v>
      </c>
      <c r="AU1099" s="178" t="s">
        <v>89</v>
      </c>
      <c r="AV1099" s="13" t="s">
        <v>89</v>
      </c>
      <c r="AW1099" s="13" t="s">
        <v>31</v>
      </c>
      <c r="AX1099" s="13" t="s">
        <v>76</v>
      </c>
      <c r="AY1099" s="178" t="s">
        <v>187</v>
      </c>
    </row>
    <row r="1100" spans="2:51" s="13" customFormat="1">
      <c r="B1100" s="177"/>
      <c r="D1100" s="171" t="s">
        <v>200</v>
      </c>
      <c r="E1100" s="178" t="s">
        <v>1</v>
      </c>
      <c r="F1100" s="179" t="s">
        <v>4610</v>
      </c>
      <c r="H1100" s="180">
        <v>12.1</v>
      </c>
      <c r="I1100" s="181"/>
      <c r="L1100" s="177"/>
      <c r="M1100" s="182"/>
      <c r="T1100" s="183"/>
      <c r="AT1100" s="178" t="s">
        <v>200</v>
      </c>
      <c r="AU1100" s="178" t="s">
        <v>89</v>
      </c>
      <c r="AV1100" s="13" t="s">
        <v>89</v>
      </c>
      <c r="AW1100" s="13" t="s">
        <v>31</v>
      </c>
      <c r="AX1100" s="13" t="s">
        <v>76</v>
      </c>
      <c r="AY1100" s="178" t="s">
        <v>187</v>
      </c>
    </row>
    <row r="1101" spans="2:51" s="12" customFormat="1">
      <c r="B1101" s="170"/>
      <c r="D1101" s="171" t="s">
        <v>200</v>
      </c>
      <c r="E1101" s="172" t="s">
        <v>1</v>
      </c>
      <c r="F1101" s="173" t="s">
        <v>4448</v>
      </c>
      <c r="H1101" s="172" t="s">
        <v>1</v>
      </c>
      <c r="I1101" s="174"/>
      <c r="L1101" s="170"/>
      <c r="M1101" s="175"/>
      <c r="T1101" s="176"/>
      <c r="AT1101" s="172" t="s">
        <v>200</v>
      </c>
      <c r="AU1101" s="172" t="s">
        <v>89</v>
      </c>
      <c r="AV1101" s="12" t="s">
        <v>83</v>
      </c>
      <c r="AW1101" s="12" t="s">
        <v>31</v>
      </c>
      <c r="AX1101" s="12" t="s">
        <v>76</v>
      </c>
      <c r="AY1101" s="172" t="s">
        <v>187</v>
      </c>
    </row>
    <row r="1102" spans="2:51" s="13" customFormat="1">
      <c r="B1102" s="177"/>
      <c r="D1102" s="171" t="s">
        <v>200</v>
      </c>
      <c r="E1102" s="178" t="s">
        <v>1</v>
      </c>
      <c r="F1102" s="179" t="s">
        <v>4484</v>
      </c>
      <c r="H1102" s="180">
        <v>10.808</v>
      </c>
      <c r="I1102" s="181"/>
      <c r="L1102" s="177"/>
      <c r="M1102" s="182"/>
      <c r="T1102" s="183"/>
      <c r="AT1102" s="178" t="s">
        <v>200</v>
      </c>
      <c r="AU1102" s="178" t="s">
        <v>89</v>
      </c>
      <c r="AV1102" s="13" t="s">
        <v>89</v>
      </c>
      <c r="AW1102" s="13" t="s">
        <v>31</v>
      </c>
      <c r="AX1102" s="13" t="s">
        <v>76</v>
      </c>
      <c r="AY1102" s="178" t="s">
        <v>187</v>
      </c>
    </row>
    <row r="1103" spans="2:51" s="13" customFormat="1">
      <c r="B1103" s="177"/>
      <c r="D1103" s="171" t="s">
        <v>200</v>
      </c>
      <c r="E1103" s="178" t="s">
        <v>1</v>
      </c>
      <c r="F1103" s="179" t="s">
        <v>4485</v>
      </c>
      <c r="H1103" s="180">
        <v>7.8929999999999998</v>
      </c>
      <c r="I1103" s="181"/>
      <c r="L1103" s="177"/>
      <c r="M1103" s="182"/>
      <c r="T1103" s="183"/>
      <c r="AT1103" s="178" t="s">
        <v>200</v>
      </c>
      <c r="AU1103" s="178" t="s">
        <v>89</v>
      </c>
      <c r="AV1103" s="13" t="s">
        <v>89</v>
      </c>
      <c r="AW1103" s="13" t="s">
        <v>31</v>
      </c>
      <c r="AX1103" s="13" t="s">
        <v>76</v>
      </c>
      <c r="AY1103" s="178" t="s">
        <v>187</v>
      </c>
    </row>
    <row r="1104" spans="2:51" s="13" customFormat="1">
      <c r="B1104" s="177"/>
      <c r="D1104" s="171" t="s">
        <v>200</v>
      </c>
      <c r="E1104" s="178" t="s">
        <v>1</v>
      </c>
      <c r="F1104" s="179" t="s">
        <v>4611</v>
      </c>
      <c r="H1104" s="180">
        <v>9.0749999999999993</v>
      </c>
      <c r="I1104" s="181"/>
      <c r="L1104" s="177"/>
      <c r="M1104" s="182"/>
      <c r="T1104" s="183"/>
      <c r="AT1104" s="178" t="s">
        <v>200</v>
      </c>
      <c r="AU1104" s="178" t="s">
        <v>89</v>
      </c>
      <c r="AV1104" s="13" t="s">
        <v>89</v>
      </c>
      <c r="AW1104" s="13" t="s">
        <v>31</v>
      </c>
      <c r="AX1104" s="13" t="s">
        <v>76</v>
      </c>
      <c r="AY1104" s="178" t="s">
        <v>187</v>
      </c>
    </row>
    <row r="1105" spans="2:51" s="13" customFormat="1">
      <c r="B1105" s="177"/>
      <c r="D1105" s="171" t="s">
        <v>200</v>
      </c>
      <c r="E1105" s="178" t="s">
        <v>1</v>
      </c>
      <c r="F1105" s="179" t="s">
        <v>4487</v>
      </c>
      <c r="H1105" s="180">
        <v>20.625</v>
      </c>
      <c r="I1105" s="181"/>
      <c r="L1105" s="177"/>
      <c r="M1105" s="182"/>
      <c r="T1105" s="183"/>
      <c r="AT1105" s="178" t="s">
        <v>200</v>
      </c>
      <c r="AU1105" s="178" t="s">
        <v>89</v>
      </c>
      <c r="AV1105" s="13" t="s">
        <v>89</v>
      </c>
      <c r="AW1105" s="13" t="s">
        <v>31</v>
      </c>
      <c r="AX1105" s="13" t="s">
        <v>76</v>
      </c>
      <c r="AY1105" s="178" t="s">
        <v>187</v>
      </c>
    </row>
    <row r="1106" spans="2:51" s="13" customFormat="1">
      <c r="B1106" s="177"/>
      <c r="D1106" s="171" t="s">
        <v>200</v>
      </c>
      <c r="E1106" s="178" t="s">
        <v>1</v>
      </c>
      <c r="F1106" s="179" t="s">
        <v>4488</v>
      </c>
      <c r="H1106" s="180">
        <v>21.835000000000001</v>
      </c>
      <c r="I1106" s="181"/>
      <c r="L1106" s="177"/>
      <c r="M1106" s="182"/>
      <c r="T1106" s="183"/>
      <c r="AT1106" s="178" t="s">
        <v>200</v>
      </c>
      <c r="AU1106" s="178" t="s">
        <v>89</v>
      </c>
      <c r="AV1106" s="13" t="s">
        <v>89</v>
      </c>
      <c r="AW1106" s="13" t="s">
        <v>31</v>
      </c>
      <c r="AX1106" s="13" t="s">
        <v>76</v>
      </c>
      <c r="AY1106" s="178" t="s">
        <v>187</v>
      </c>
    </row>
    <row r="1107" spans="2:51" s="13" customFormat="1">
      <c r="B1107" s="177"/>
      <c r="D1107" s="171" t="s">
        <v>200</v>
      </c>
      <c r="E1107" s="178" t="s">
        <v>1</v>
      </c>
      <c r="F1107" s="179" t="s">
        <v>4612</v>
      </c>
      <c r="H1107" s="180">
        <v>11.824999999999999</v>
      </c>
      <c r="I1107" s="181"/>
      <c r="L1107" s="177"/>
      <c r="M1107" s="182"/>
      <c r="T1107" s="183"/>
      <c r="AT1107" s="178" t="s">
        <v>200</v>
      </c>
      <c r="AU1107" s="178" t="s">
        <v>89</v>
      </c>
      <c r="AV1107" s="13" t="s">
        <v>89</v>
      </c>
      <c r="AW1107" s="13" t="s">
        <v>31</v>
      </c>
      <c r="AX1107" s="13" t="s">
        <v>76</v>
      </c>
      <c r="AY1107" s="178" t="s">
        <v>187</v>
      </c>
    </row>
    <row r="1108" spans="2:51" s="13" customFormat="1">
      <c r="B1108" s="177"/>
      <c r="D1108" s="171" t="s">
        <v>200</v>
      </c>
      <c r="E1108" s="178" t="s">
        <v>1</v>
      </c>
      <c r="F1108" s="179" t="s">
        <v>4613</v>
      </c>
      <c r="H1108" s="180">
        <v>11.824999999999999</v>
      </c>
      <c r="I1108" s="181"/>
      <c r="L1108" s="177"/>
      <c r="M1108" s="182"/>
      <c r="T1108" s="183"/>
      <c r="AT1108" s="178" t="s">
        <v>200</v>
      </c>
      <c r="AU1108" s="178" t="s">
        <v>89</v>
      </c>
      <c r="AV1108" s="13" t="s">
        <v>89</v>
      </c>
      <c r="AW1108" s="13" t="s">
        <v>31</v>
      </c>
      <c r="AX1108" s="13" t="s">
        <v>76</v>
      </c>
      <c r="AY1108" s="178" t="s">
        <v>187</v>
      </c>
    </row>
    <row r="1109" spans="2:51" s="13" customFormat="1">
      <c r="B1109" s="177"/>
      <c r="D1109" s="171" t="s">
        <v>200</v>
      </c>
      <c r="E1109" s="178" t="s">
        <v>1</v>
      </c>
      <c r="F1109" s="179" t="s">
        <v>4614</v>
      </c>
      <c r="H1109" s="180">
        <v>11.824999999999999</v>
      </c>
      <c r="I1109" s="181"/>
      <c r="L1109" s="177"/>
      <c r="M1109" s="182"/>
      <c r="T1109" s="183"/>
      <c r="AT1109" s="178" t="s">
        <v>200</v>
      </c>
      <c r="AU1109" s="178" t="s">
        <v>89</v>
      </c>
      <c r="AV1109" s="13" t="s">
        <v>89</v>
      </c>
      <c r="AW1109" s="13" t="s">
        <v>31</v>
      </c>
      <c r="AX1109" s="13" t="s">
        <v>76</v>
      </c>
      <c r="AY1109" s="178" t="s">
        <v>187</v>
      </c>
    </row>
    <row r="1110" spans="2:51" s="13" customFormat="1">
      <c r="B1110" s="177"/>
      <c r="D1110" s="171" t="s">
        <v>200</v>
      </c>
      <c r="E1110" s="178" t="s">
        <v>1</v>
      </c>
      <c r="F1110" s="179" t="s">
        <v>4615</v>
      </c>
      <c r="H1110" s="180">
        <v>11.824999999999999</v>
      </c>
      <c r="I1110" s="181"/>
      <c r="L1110" s="177"/>
      <c r="M1110" s="182"/>
      <c r="T1110" s="183"/>
      <c r="AT1110" s="178" t="s">
        <v>200</v>
      </c>
      <c r="AU1110" s="178" t="s">
        <v>89</v>
      </c>
      <c r="AV1110" s="13" t="s">
        <v>89</v>
      </c>
      <c r="AW1110" s="13" t="s">
        <v>31</v>
      </c>
      <c r="AX1110" s="13" t="s">
        <v>76</v>
      </c>
      <c r="AY1110" s="178" t="s">
        <v>187</v>
      </c>
    </row>
    <row r="1111" spans="2:51" s="13" customFormat="1">
      <c r="B1111" s="177"/>
      <c r="D1111" s="171" t="s">
        <v>200</v>
      </c>
      <c r="E1111" s="178" t="s">
        <v>1</v>
      </c>
      <c r="F1111" s="179" t="s">
        <v>4616</v>
      </c>
      <c r="H1111" s="180">
        <v>11.824999999999999</v>
      </c>
      <c r="I1111" s="181"/>
      <c r="L1111" s="177"/>
      <c r="M1111" s="182"/>
      <c r="T1111" s="183"/>
      <c r="AT1111" s="178" t="s">
        <v>200</v>
      </c>
      <c r="AU1111" s="178" t="s">
        <v>89</v>
      </c>
      <c r="AV1111" s="13" t="s">
        <v>89</v>
      </c>
      <c r="AW1111" s="13" t="s">
        <v>31</v>
      </c>
      <c r="AX1111" s="13" t="s">
        <v>76</v>
      </c>
      <c r="AY1111" s="178" t="s">
        <v>187</v>
      </c>
    </row>
    <row r="1112" spans="2:51" s="13" customFormat="1">
      <c r="B1112" s="177"/>
      <c r="D1112" s="171" t="s">
        <v>200</v>
      </c>
      <c r="E1112" s="178" t="s">
        <v>1</v>
      </c>
      <c r="F1112" s="179" t="s">
        <v>4617</v>
      </c>
      <c r="H1112" s="180">
        <v>11.824999999999999</v>
      </c>
      <c r="I1112" s="181"/>
      <c r="L1112" s="177"/>
      <c r="M1112" s="182"/>
      <c r="T1112" s="183"/>
      <c r="AT1112" s="178" t="s">
        <v>200</v>
      </c>
      <c r="AU1112" s="178" t="s">
        <v>89</v>
      </c>
      <c r="AV1112" s="13" t="s">
        <v>89</v>
      </c>
      <c r="AW1112" s="13" t="s">
        <v>31</v>
      </c>
      <c r="AX1112" s="13" t="s">
        <v>76</v>
      </c>
      <c r="AY1112" s="178" t="s">
        <v>187</v>
      </c>
    </row>
    <row r="1113" spans="2:51" s="15" customFormat="1">
      <c r="B1113" s="191"/>
      <c r="D1113" s="171" t="s">
        <v>200</v>
      </c>
      <c r="E1113" s="192" t="s">
        <v>4164</v>
      </c>
      <c r="F1113" s="193" t="s">
        <v>4414</v>
      </c>
      <c r="H1113" s="194">
        <v>264.38599999999991</v>
      </c>
      <c r="I1113" s="195"/>
      <c r="L1113" s="191"/>
      <c r="M1113" s="196"/>
      <c r="T1113" s="197"/>
      <c r="AT1113" s="192" t="s">
        <v>200</v>
      </c>
      <c r="AU1113" s="192" t="s">
        <v>89</v>
      </c>
      <c r="AV1113" s="15" t="s">
        <v>207</v>
      </c>
      <c r="AW1113" s="15" t="s">
        <v>31</v>
      </c>
      <c r="AX1113" s="15" t="s">
        <v>76</v>
      </c>
      <c r="AY1113" s="192" t="s">
        <v>187</v>
      </c>
    </row>
    <row r="1114" spans="2:51" s="12" customFormat="1">
      <c r="B1114" s="170"/>
      <c r="D1114" s="171" t="s">
        <v>200</v>
      </c>
      <c r="E1114" s="172" t="s">
        <v>1</v>
      </c>
      <c r="F1114" s="173" t="s">
        <v>2675</v>
      </c>
      <c r="H1114" s="172" t="s">
        <v>1</v>
      </c>
      <c r="I1114" s="174"/>
      <c r="L1114" s="170"/>
      <c r="M1114" s="175"/>
      <c r="T1114" s="176"/>
      <c r="AT1114" s="172" t="s">
        <v>200</v>
      </c>
      <c r="AU1114" s="172" t="s">
        <v>89</v>
      </c>
      <c r="AV1114" s="12" t="s">
        <v>83</v>
      </c>
      <c r="AW1114" s="12" t="s">
        <v>31</v>
      </c>
      <c r="AX1114" s="12" t="s">
        <v>76</v>
      </c>
      <c r="AY1114" s="172" t="s">
        <v>187</v>
      </c>
    </row>
    <row r="1115" spans="2:51" s="13" customFormat="1">
      <c r="B1115" s="177"/>
      <c r="D1115" s="171" t="s">
        <v>200</v>
      </c>
      <c r="E1115" s="178" t="s">
        <v>1</v>
      </c>
      <c r="F1115" s="179" t="s">
        <v>4618</v>
      </c>
      <c r="H1115" s="180">
        <v>12.1</v>
      </c>
      <c r="I1115" s="181"/>
      <c r="L1115" s="177"/>
      <c r="M1115" s="182"/>
      <c r="T1115" s="183"/>
      <c r="AT1115" s="178" t="s">
        <v>200</v>
      </c>
      <c r="AU1115" s="178" t="s">
        <v>89</v>
      </c>
      <c r="AV1115" s="13" t="s">
        <v>89</v>
      </c>
      <c r="AW1115" s="13" t="s">
        <v>31</v>
      </c>
      <c r="AX1115" s="13" t="s">
        <v>76</v>
      </c>
      <c r="AY1115" s="178" t="s">
        <v>187</v>
      </c>
    </row>
    <row r="1116" spans="2:51" s="13" customFormat="1">
      <c r="B1116" s="177"/>
      <c r="D1116" s="171" t="s">
        <v>200</v>
      </c>
      <c r="E1116" s="178" t="s">
        <v>1</v>
      </c>
      <c r="F1116" s="179" t="s">
        <v>4602</v>
      </c>
      <c r="H1116" s="180">
        <v>12.65</v>
      </c>
      <c r="I1116" s="181"/>
      <c r="L1116" s="177"/>
      <c r="M1116" s="182"/>
      <c r="T1116" s="183"/>
      <c r="AT1116" s="178" t="s">
        <v>200</v>
      </c>
      <c r="AU1116" s="178" t="s">
        <v>89</v>
      </c>
      <c r="AV1116" s="13" t="s">
        <v>89</v>
      </c>
      <c r="AW1116" s="13" t="s">
        <v>31</v>
      </c>
      <c r="AX1116" s="13" t="s">
        <v>76</v>
      </c>
      <c r="AY1116" s="178" t="s">
        <v>187</v>
      </c>
    </row>
    <row r="1117" spans="2:51" s="13" customFormat="1">
      <c r="B1117" s="177"/>
      <c r="D1117" s="171" t="s">
        <v>200</v>
      </c>
      <c r="E1117" s="178" t="s">
        <v>1</v>
      </c>
      <c r="F1117" s="179" t="s">
        <v>4603</v>
      </c>
      <c r="H1117" s="180">
        <v>12.1</v>
      </c>
      <c r="I1117" s="181"/>
      <c r="L1117" s="177"/>
      <c r="M1117" s="182"/>
      <c r="T1117" s="183"/>
      <c r="AT1117" s="178" t="s">
        <v>200</v>
      </c>
      <c r="AU1117" s="178" t="s">
        <v>89</v>
      </c>
      <c r="AV1117" s="13" t="s">
        <v>89</v>
      </c>
      <c r="AW1117" s="13" t="s">
        <v>31</v>
      </c>
      <c r="AX1117" s="13" t="s">
        <v>76</v>
      </c>
      <c r="AY1117" s="178" t="s">
        <v>187</v>
      </c>
    </row>
    <row r="1118" spans="2:51" s="13" customFormat="1">
      <c r="B1118" s="177"/>
      <c r="D1118" s="171" t="s">
        <v>200</v>
      </c>
      <c r="E1118" s="178" t="s">
        <v>1</v>
      </c>
      <c r="F1118" s="179" t="s">
        <v>4604</v>
      </c>
      <c r="H1118" s="180">
        <v>12.65</v>
      </c>
      <c r="I1118" s="181"/>
      <c r="L1118" s="177"/>
      <c r="M1118" s="182"/>
      <c r="T1118" s="183"/>
      <c r="AT1118" s="178" t="s">
        <v>200</v>
      </c>
      <c r="AU1118" s="178" t="s">
        <v>89</v>
      </c>
      <c r="AV1118" s="13" t="s">
        <v>89</v>
      </c>
      <c r="AW1118" s="13" t="s">
        <v>31</v>
      </c>
      <c r="AX1118" s="13" t="s">
        <v>76</v>
      </c>
      <c r="AY1118" s="178" t="s">
        <v>187</v>
      </c>
    </row>
    <row r="1119" spans="2:51" s="13" customFormat="1">
      <c r="B1119" s="177"/>
      <c r="D1119" s="171" t="s">
        <v>200</v>
      </c>
      <c r="E1119" s="178" t="s">
        <v>1</v>
      </c>
      <c r="F1119" s="179" t="s">
        <v>4605</v>
      </c>
      <c r="H1119" s="180">
        <v>12.1</v>
      </c>
      <c r="I1119" s="181"/>
      <c r="L1119" s="177"/>
      <c r="M1119" s="182"/>
      <c r="T1119" s="183"/>
      <c r="AT1119" s="178" t="s">
        <v>200</v>
      </c>
      <c r="AU1119" s="178" t="s">
        <v>89</v>
      </c>
      <c r="AV1119" s="13" t="s">
        <v>89</v>
      </c>
      <c r="AW1119" s="13" t="s">
        <v>31</v>
      </c>
      <c r="AX1119" s="13" t="s">
        <v>76</v>
      </c>
      <c r="AY1119" s="178" t="s">
        <v>187</v>
      </c>
    </row>
    <row r="1120" spans="2:51" s="13" customFormat="1">
      <c r="B1120" s="177"/>
      <c r="D1120" s="171" t="s">
        <v>200</v>
      </c>
      <c r="E1120" s="178" t="s">
        <v>1</v>
      </c>
      <c r="F1120" s="179" t="s">
        <v>4606</v>
      </c>
      <c r="H1120" s="180">
        <v>12.65</v>
      </c>
      <c r="I1120" s="181"/>
      <c r="L1120" s="177"/>
      <c r="M1120" s="182"/>
      <c r="T1120" s="183"/>
      <c r="AT1120" s="178" t="s">
        <v>200</v>
      </c>
      <c r="AU1120" s="178" t="s">
        <v>89</v>
      </c>
      <c r="AV1120" s="13" t="s">
        <v>89</v>
      </c>
      <c r="AW1120" s="13" t="s">
        <v>31</v>
      </c>
      <c r="AX1120" s="13" t="s">
        <v>76</v>
      </c>
      <c r="AY1120" s="178" t="s">
        <v>187</v>
      </c>
    </row>
    <row r="1121" spans="2:51" s="13" customFormat="1">
      <c r="B1121" s="177"/>
      <c r="D1121" s="171" t="s">
        <v>200</v>
      </c>
      <c r="E1121" s="178" t="s">
        <v>1</v>
      </c>
      <c r="F1121" s="179" t="s">
        <v>4607</v>
      </c>
      <c r="H1121" s="180">
        <v>12.1</v>
      </c>
      <c r="I1121" s="181"/>
      <c r="L1121" s="177"/>
      <c r="M1121" s="182"/>
      <c r="T1121" s="183"/>
      <c r="AT1121" s="178" t="s">
        <v>200</v>
      </c>
      <c r="AU1121" s="178" t="s">
        <v>89</v>
      </c>
      <c r="AV1121" s="13" t="s">
        <v>89</v>
      </c>
      <c r="AW1121" s="13" t="s">
        <v>31</v>
      </c>
      <c r="AX1121" s="13" t="s">
        <v>76</v>
      </c>
      <c r="AY1121" s="178" t="s">
        <v>187</v>
      </c>
    </row>
    <row r="1122" spans="2:51" s="13" customFormat="1">
      <c r="B1122" s="177"/>
      <c r="D1122" s="171" t="s">
        <v>200</v>
      </c>
      <c r="E1122" s="178" t="s">
        <v>1</v>
      </c>
      <c r="F1122" s="179" t="s">
        <v>4608</v>
      </c>
      <c r="H1122" s="180">
        <v>12.1</v>
      </c>
      <c r="I1122" s="181"/>
      <c r="L1122" s="177"/>
      <c r="M1122" s="182"/>
      <c r="T1122" s="183"/>
      <c r="AT1122" s="178" t="s">
        <v>200</v>
      </c>
      <c r="AU1122" s="178" t="s">
        <v>89</v>
      </c>
      <c r="AV1122" s="13" t="s">
        <v>89</v>
      </c>
      <c r="AW1122" s="13" t="s">
        <v>31</v>
      </c>
      <c r="AX1122" s="13" t="s">
        <v>76</v>
      </c>
      <c r="AY1122" s="178" t="s">
        <v>187</v>
      </c>
    </row>
    <row r="1123" spans="2:51" s="13" customFormat="1">
      <c r="B1123" s="177"/>
      <c r="D1123" s="171" t="s">
        <v>200</v>
      </c>
      <c r="E1123" s="178" t="s">
        <v>1</v>
      </c>
      <c r="F1123" s="179" t="s">
        <v>4609</v>
      </c>
      <c r="H1123" s="180">
        <v>12.65</v>
      </c>
      <c r="I1123" s="181"/>
      <c r="L1123" s="177"/>
      <c r="M1123" s="182"/>
      <c r="T1123" s="183"/>
      <c r="AT1123" s="178" t="s">
        <v>200</v>
      </c>
      <c r="AU1123" s="178" t="s">
        <v>89</v>
      </c>
      <c r="AV1123" s="13" t="s">
        <v>89</v>
      </c>
      <c r="AW1123" s="13" t="s">
        <v>31</v>
      </c>
      <c r="AX1123" s="13" t="s">
        <v>76</v>
      </c>
      <c r="AY1123" s="178" t="s">
        <v>187</v>
      </c>
    </row>
    <row r="1124" spans="2:51" s="13" customFormat="1">
      <c r="B1124" s="177"/>
      <c r="D1124" s="171" t="s">
        <v>200</v>
      </c>
      <c r="E1124" s="178" t="s">
        <v>1</v>
      </c>
      <c r="F1124" s="179" t="s">
        <v>4610</v>
      </c>
      <c r="H1124" s="180">
        <v>12.1</v>
      </c>
      <c r="I1124" s="181"/>
      <c r="L1124" s="177"/>
      <c r="M1124" s="182"/>
      <c r="T1124" s="183"/>
      <c r="AT1124" s="178" t="s">
        <v>200</v>
      </c>
      <c r="AU1124" s="178" t="s">
        <v>89</v>
      </c>
      <c r="AV1124" s="13" t="s">
        <v>89</v>
      </c>
      <c r="AW1124" s="13" t="s">
        <v>31</v>
      </c>
      <c r="AX1124" s="13" t="s">
        <v>76</v>
      </c>
      <c r="AY1124" s="178" t="s">
        <v>187</v>
      </c>
    </row>
    <row r="1125" spans="2:51" s="12" customFormat="1">
      <c r="B1125" s="170"/>
      <c r="D1125" s="171" t="s">
        <v>200</v>
      </c>
      <c r="E1125" s="172" t="s">
        <v>1</v>
      </c>
      <c r="F1125" s="173" t="s">
        <v>4448</v>
      </c>
      <c r="H1125" s="172" t="s">
        <v>1</v>
      </c>
      <c r="I1125" s="174"/>
      <c r="L1125" s="170"/>
      <c r="M1125" s="175"/>
      <c r="T1125" s="176"/>
      <c r="AT1125" s="172" t="s">
        <v>200</v>
      </c>
      <c r="AU1125" s="172" t="s">
        <v>89</v>
      </c>
      <c r="AV1125" s="12" t="s">
        <v>83</v>
      </c>
      <c r="AW1125" s="12" t="s">
        <v>31</v>
      </c>
      <c r="AX1125" s="12" t="s">
        <v>76</v>
      </c>
      <c r="AY1125" s="172" t="s">
        <v>187</v>
      </c>
    </row>
    <row r="1126" spans="2:51" s="13" customFormat="1">
      <c r="B1126" s="177"/>
      <c r="D1126" s="171" t="s">
        <v>200</v>
      </c>
      <c r="E1126" s="178" t="s">
        <v>1</v>
      </c>
      <c r="F1126" s="179" t="s">
        <v>4484</v>
      </c>
      <c r="H1126" s="180">
        <v>10.808</v>
      </c>
      <c r="I1126" s="181"/>
      <c r="L1126" s="177"/>
      <c r="M1126" s="182"/>
      <c r="T1126" s="183"/>
      <c r="AT1126" s="178" t="s">
        <v>200</v>
      </c>
      <c r="AU1126" s="178" t="s">
        <v>89</v>
      </c>
      <c r="AV1126" s="13" t="s">
        <v>89</v>
      </c>
      <c r="AW1126" s="13" t="s">
        <v>31</v>
      </c>
      <c r="AX1126" s="13" t="s">
        <v>76</v>
      </c>
      <c r="AY1126" s="178" t="s">
        <v>187</v>
      </c>
    </row>
    <row r="1127" spans="2:51" s="13" customFormat="1">
      <c r="B1127" s="177"/>
      <c r="D1127" s="171" t="s">
        <v>200</v>
      </c>
      <c r="E1127" s="178" t="s">
        <v>1</v>
      </c>
      <c r="F1127" s="179" t="s">
        <v>4485</v>
      </c>
      <c r="H1127" s="180">
        <v>7.8929999999999998</v>
      </c>
      <c r="I1127" s="181"/>
      <c r="L1127" s="177"/>
      <c r="M1127" s="182"/>
      <c r="T1127" s="183"/>
      <c r="AT1127" s="178" t="s">
        <v>200</v>
      </c>
      <c r="AU1127" s="178" t="s">
        <v>89</v>
      </c>
      <c r="AV1127" s="13" t="s">
        <v>89</v>
      </c>
      <c r="AW1127" s="13" t="s">
        <v>31</v>
      </c>
      <c r="AX1127" s="13" t="s">
        <v>76</v>
      </c>
      <c r="AY1127" s="178" t="s">
        <v>187</v>
      </c>
    </row>
    <row r="1128" spans="2:51" s="13" customFormat="1">
      <c r="B1128" s="177"/>
      <c r="D1128" s="171" t="s">
        <v>200</v>
      </c>
      <c r="E1128" s="178" t="s">
        <v>1</v>
      </c>
      <c r="F1128" s="179" t="s">
        <v>4611</v>
      </c>
      <c r="H1128" s="180">
        <v>9.0749999999999993</v>
      </c>
      <c r="I1128" s="181"/>
      <c r="L1128" s="177"/>
      <c r="M1128" s="182"/>
      <c r="T1128" s="183"/>
      <c r="AT1128" s="178" t="s">
        <v>200</v>
      </c>
      <c r="AU1128" s="178" t="s">
        <v>89</v>
      </c>
      <c r="AV1128" s="13" t="s">
        <v>89</v>
      </c>
      <c r="AW1128" s="13" t="s">
        <v>31</v>
      </c>
      <c r="AX1128" s="13" t="s">
        <v>76</v>
      </c>
      <c r="AY1128" s="178" t="s">
        <v>187</v>
      </c>
    </row>
    <row r="1129" spans="2:51" s="13" customFormat="1">
      <c r="B1129" s="177"/>
      <c r="D1129" s="171" t="s">
        <v>200</v>
      </c>
      <c r="E1129" s="178" t="s">
        <v>1</v>
      </c>
      <c r="F1129" s="179" t="s">
        <v>4487</v>
      </c>
      <c r="H1129" s="180">
        <v>20.625</v>
      </c>
      <c r="I1129" s="181"/>
      <c r="L1129" s="177"/>
      <c r="M1129" s="182"/>
      <c r="T1129" s="183"/>
      <c r="AT1129" s="178" t="s">
        <v>200</v>
      </c>
      <c r="AU1129" s="178" t="s">
        <v>89</v>
      </c>
      <c r="AV1129" s="13" t="s">
        <v>89</v>
      </c>
      <c r="AW1129" s="13" t="s">
        <v>31</v>
      </c>
      <c r="AX1129" s="13" t="s">
        <v>76</v>
      </c>
      <c r="AY1129" s="178" t="s">
        <v>187</v>
      </c>
    </row>
    <row r="1130" spans="2:51" s="13" customFormat="1">
      <c r="B1130" s="177"/>
      <c r="D1130" s="171" t="s">
        <v>200</v>
      </c>
      <c r="E1130" s="178" t="s">
        <v>1</v>
      </c>
      <c r="F1130" s="179" t="s">
        <v>4488</v>
      </c>
      <c r="H1130" s="180">
        <v>21.835000000000001</v>
      </c>
      <c r="I1130" s="181"/>
      <c r="L1130" s="177"/>
      <c r="M1130" s="182"/>
      <c r="T1130" s="183"/>
      <c r="AT1130" s="178" t="s">
        <v>200</v>
      </c>
      <c r="AU1130" s="178" t="s">
        <v>89</v>
      </c>
      <c r="AV1130" s="13" t="s">
        <v>89</v>
      </c>
      <c r="AW1130" s="13" t="s">
        <v>31</v>
      </c>
      <c r="AX1130" s="13" t="s">
        <v>76</v>
      </c>
      <c r="AY1130" s="178" t="s">
        <v>187</v>
      </c>
    </row>
    <row r="1131" spans="2:51" s="13" customFormat="1">
      <c r="B1131" s="177"/>
      <c r="D1131" s="171" t="s">
        <v>200</v>
      </c>
      <c r="E1131" s="178" t="s">
        <v>1</v>
      </c>
      <c r="F1131" s="179" t="s">
        <v>4612</v>
      </c>
      <c r="H1131" s="180">
        <v>11.824999999999999</v>
      </c>
      <c r="I1131" s="181"/>
      <c r="L1131" s="177"/>
      <c r="M1131" s="182"/>
      <c r="T1131" s="183"/>
      <c r="AT1131" s="178" t="s">
        <v>200</v>
      </c>
      <c r="AU1131" s="178" t="s">
        <v>89</v>
      </c>
      <c r="AV1131" s="13" t="s">
        <v>89</v>
      </c>
      <c r="AW1131" s="13" t="s">
        <v>31</v>
      </c>
      <c r="AX1131" s="13" t="s">
        <v>76</v>
      </c>
      <c r="AY1131" s="178" t="s">
        <v>187</v>
      </c>
    </row>
    <row r="1132" spans="2:51" s="13" customFormat="1">
      <c r="B1132" s="177"/>
      <c r="D1132" s="171" t="s">
        <v>200</v>
      </c>
      <c r="E1132" s="178" t="s">
        <v>1</v>
      </c>
      <c r="F1132" s="179" t="s">
        <v>4613</v>
      </c>
      <c r="H1132" s="180">
        <v>11.824999999999999</v>
      </c>
      <c r="I1132" s="181"/>
      <c r="L1132" s="177"/>
      <c r="M1132" s="182"/>
      <c r="T1132" s="183"/>
      <c r="AT1132" s="178" t="s">
        <v>200</v>
      </c>
      <c r="AU1132" s="178" t="s">
        <v>89</v>
      </c>
      <c r="AV1132" s="13" t="s">
        <v>89</v>
      </c>
      <c r="AW1132" s="13" t="s">
        <v>31</v>
      </c>
      <c r="AX1132" s="13" t="s">
        <v>76</v>
      </c>
      <c r="AY1132" s="178" t="s">
        <v>187</v>
      </c>
    </row>
    <row r="1133" spans="2:51" s="13" customFormat="1">
      <c r="B1133" s="177"/>
      <c r="D1133" s="171" t="s">
        <v>200</v>
      </c>
      <c r="E1133" s="178" t="s">
        <v>1</v>
      </c>
      <c r="F1133" s="179" t="s">
        <v>4614</v>
      </c>
      <c r="H1133" s="180">
        <v>11.824999999999999</v>
      </c>
      <c r="I1133" s="181"/>
      <c r="L1133" s="177"/>
      <c r="M1133" s="182"/>
      <c r="T1133" s="183"/>
      <c r="AT1133" s="178" t="s">
        <v>200</v>
      </c>
      <c r="AU1133" s="178" t="s">
        <v>89</v>
      </c>
      <c r="AV1133" s="13" t="s">
        <v>89</v>
      </c>
      <c r="AW1133" s="13" t="s">
        <v>31</v>
      </c>
      <c r="AX1133" s="13" t="s">
        <v>76</v>
      </c>
      <c r="AY1133" s="178" t="s">
        <v>187</v>
      </c>
    </row>
    <row r="1134" spans="2:51" s="13" customFormat="1">
      <c r="B1134" s="177"/>
      <c r="D1134" s="171" t="s">
        <v>200</v>
      </c>
      <c r="E1134" s="178" t="s">
        <v>1</v>
      </c>
      <c r="F1134" s="179" t="s">
        <v>4615</v>
      </c>
      <c r="H1134" s="180">
        <v>11.824999999999999</v>
      </c>
      <c r="I1134" s="181"/>
      <c r="L1134" s="177"/>
      <c r="M1134" s="182"/>
      <c r="T1134" s="183"/>
      <c r="AT1134" s="178" t="s">
        <v>200</v>
      </c>
      <c r="AU1134" s="178" t="s">
        <v>89</v>
      </c>
      <c r="AV1134" s="13" t="s">
        <v>89</v>
      </c>
      <c r="AW1134" s="13" t="s">
        <v>31</v>
      </c>
      <c r="AX1134" s="13" t="s">
        <v>76</v>
      </c>
      <c r="AY1134" s="178" t="s">
        <v>187</v>
      </c>
    </row>
    <row r="1135" spans="2:51" s="13" customFormat="1">
      <c r="B1135" s="177"/>
      <c r="D1135" s="171" t="s">
        <v>200</v>
      </c>
      <c r="E1135" s="178" t="s">
        <v>1</v>
      </c>
      <c r="F1135" s="179" t="s">
        <v>4616</v>
      </c>
      <c r="H1135" s="180">
        <v>11.824999999999999</v>
      </c>
      <c r="I1135" s="181"/>
      <c r="L1135" s="177"/>
      <c r="M1135" s="182"/>
      <c r="T1135" s="183"/>
      <c r="AT1135" s="178" t="s">
        <v>200</v>
      </c>
      <c r="AU1135" s="178" t="s">
        <v>89</v>
      </c>
      <c r="AV1135" s="13" t="s">
        <v>89</v>
      </c>
      <c r="AW1135" s="13" t="s">
        <v>31</v>
      </c>
      <c r="AX1135" s="13" t="s">
        <v>76</v>
      </c>
      <c r="AY1135" s="178" t="s">
        <v>187</v>
      </c>
    </row>
    <row r="1136" spans="2:51" s="13" customFormat="1">
      <c r="B1136" s="177"/>
      <c r="D1136" s="171" t="s">
        <v>200</v>
      </c>
      <c r="E1136" s="178" t="s">
        <v>1</v>
      </c>
      <c r="F1136" s="179" t="s">
        <v>4619</v>
      </c>
      <c r="H1136" s="180">
        <v>11.824999999999999</v>
      </c>
      <c r="I1136" s="181"/>
      <c r="L1136" s="177"/>
      <c r="M1136" s="182"/>
      <c r="T1136" s="183"/>
      <c r="AT1136" s="178" t="s">
        <v>200</v>
      </c>
      <c r="AU1136" s="178" t="s">
        <v>89</v>
      </c>
      <c r="AV1136" s="13" t="s">
        <v>89</v>
      </c>
      <c r="AW1136" s="13" t="s">
        <v>31</v>
      </c>
      <c r="AX1136" s="13" t="s">
        <v>76</v>
      </c>
      <c r="AY1136" s="178" t="s">
        <v>187</v>
      </c>
    </row>
    <row r="1137" spans="2:65" s="15" customFormat="1">
      <c r="B1137" s="191"/>
      <c r="D1137" s="171" t="s">
        <v>200</v>
      </c>
      <c r="E1137" s="192" t="s">
        <v>4167</v>
      </c>
      <c r="F1137" s="193" t="s">
        <v>4415</v>
      </c>
      <c r="H1137" s="194">
        <v>264.38599999999991</v>
      </c>
      <c r="I1137" s="195"/>
      <c r="L1137" s="191"/>
      <c r="M1137" s="196"/>
      <c r="T1137" s="197"/>
      <c r="AT1137" s="192" t="s">
        <v>200</v>
      </c>
      <c r="AU1137" s="192" t="s">
        <v>89</v>
      </c>
      <c r="AV1137" s="15" t="s">
        <v>207</v>
      </c>
      <c r="AW1137" s="15" t="s">
        <v>31</v>
      </c>
      <c r="AX1137" s="15" t="s">
        <v>76</v>
      </c>
      <c r="AY1137" s="192" t="s">
        <v>187</v>
      </c>
    </row>
    <row r="1138" spans="2:65" s="14" customFormat="1">
      <c r="B1138" s="184"/>
      <c r="D1138" s="171" t="s">
        <v>200</v>
      </c>
      <c r="E1138" s="185" t="s">
        <v>1</v>
      </c>
      <c r="F1138" s="186" t="s">
        <v>206</v>
      </c>
      <c r="H1138" s="187">
        <v>824.1290000000007</v>
      </c>
      <c r="I1138" s="188"/>
      <c r="L1138" s="184"/>
      <c r="M1138" s="189"/>
      <c r="T1138" s="190"/>
      <c r="AT1138" s="185" t="s">
        <v>200</v>
      </c>
      <c r="AU1138" s="185" t="s">
        <v>89</v>
      </c>
      <c r="AV1138" s="14" t="s">
        <v>194</v>
      </c>
      <c r="AW1138" s="14" t="s">
        <v>31</v>
      </c>
      <c r="AX1138" s="14" t="s">
        <v>83</v>
      </c>
      <c r="AY1138" s="185" t="s">
        <v>187</v>
      </c>
    </row>
    <row r="1139" spans="2:65" s="1" customFormat="1" ht="24.2" customHeight="1">
      <c r="B1139" s="144"/>
      <c r="C1139" s="160" t="s">
        <v>353</v>
      </c>
      <c r="D1139" s="160" t="s">
        <v>196</v>
      </c>
      <c r="E1139" s="161" t="s">
        <v>401</v>
      </c>
      <c r="F1139" s="162" t="s">
        <v>402</v>
      </c>
      <c r="G1139" s="163" t="s">
        <v>375</v>
      </c>
      <c r="H1139" s="164">
        <v>1.9890000000000001</v>
      </c>
      <c r="I1139" s="165"/>
      <c r="J1139" s="166">
        <f>ROUND(I1139*H1139,2)</f>
        <v>0</v>
      </c>
      <c r="K1139" s="167"/>
      <c r="L1139" s="32"/>
      <c r="M1139" s="168" t="s">
        <v>1</v>
      </c>
      <c r="N1139" s="169" t="s">
        <v>42</v>
      </c>
      <c r="P1139" s="156">
        <f>O1139*H1139</f>
        <v>0</v>
      </c>
      <c r="Q1139" s="156">
        <v>0</v>
      </c>
      <c r="R1139" s="156">
        <f>Q1139*H1139</f>
        <v>0</v>
      </c>
      <c r="S1139" s="156">
        <v>0</v>
      </c>
      <c r="T1139" s="157">
        <f>S1139*H1139</f>
        <v>0</v>
      </c>
      <c r="AR1139" s="158" t="s">
        <v>353</v>
      </c>
      <c r="AT1139" s="158" t="s">
        <v>196</v>
      </c>
      <c r="AU1139" s="158" t="s">
        <v>89</v>
      </c>
      <c r="AY1139" s="17" t="s">
        <v>187</v>
      </c>
      <c r="BE1139" s="159">
        <f>IF(N1139="základná",J1139,0)</f>
        <v>0</v>
      </c>
      <c r="BF1139" s="159">
        <f>IF(N1139="znížená",J1139,0)</f>
        <v>0</v>
      </c>
      <c r="BG1139" s="159">
        <f>IF(N1139="zákl. prenesená",J1139,0)</f>
        <v>0</v>
      </c>
      <c r="BH1139" s="159">
        <f>IF(N1139="zníž. prenesená",J1139,0)</f>
        <v>0</v>
      </c>
      <c r="BI1139" s="159">
        <f>IF(N1139="nulová",J1139,0)</f>
        <v>0</v>
      </c>
      <c r="BJ1139" s="17" t="s">
        <v>89</v>
      </c>
      <c r="BK1139" s="159">
        <f>ROUND(I1139*H1139,2)</f>
        <v>0</v>
      </c>
      <c r="BL1139" s="17" t="s">
        <v>353</v>
      </c>
      <c r="BM1139" s="158" t="s">
        <v>4620</v>
      </c>
    </row>
    <row r="1140" spans="2:65" s="1" customFormat="1" ht="24.2" customHeight="1">
      <c r="B1140" s="144"/>
      <c r="C1140" s="160" t="s">
        <v>359</v>
      </c>
      <c r="D1140" s="160" t="s">
        <v>196</v>
      </c>
      <c r="E1140" s="161" t="s">
        <v>405</v>
      </c>
      <c r="F1140" s="162" t="s">
        <v>406</v>
      </c>
      <c r="G1140" s="163" t="s">
        <v>375</v>
      </c>
      <c r="H1140" s="164">
        <v>1.9890000000000001</v>
      </c>
      <c r="I1140" s="165"/>
      <c r="J1140" s="166">
        <f>ROUND(I1140*H1140,2)</f>
        <v>0</v>
      </c>
      <c r="K1140" s="167"/>
      <c r="L1140" s="32"/>
      <c r="M1140" s="168" t="s">
        <v>1</v>
      </c>
      <c r="N1140" s="169" t="s">
        <v>42</v>
      </c>
      <c r="P1140" s="156">
        <f>O1140*H1140</f>
        <v>0</v>
      </c>
      <c r="Q1140" s="156">
        <v>0</v>
      </c>
      <c r="R1140" s="156">
        <f>Q1140*H1140</f>
        <v>0</v>
      </c>
      <c r="S1140" s="156">
        <v>0</v>
      </c>
      <c r="T1140" s="157">
        <f>S1140*H1140</f>
        <v>0</v>
      </c>
      <c r="AR1140" s="158" t="s">
        <v>353</v>
      </c>
      <c r="AT1140" s="158" t="s">
        <v>196</v>
      </c>
      <c r="AU1140" s="158" t="s">
        <v>89</v>
      </c>
      <c r="AY1140" s="17" t="s">
        <v>187</v>
      </c>
      <c r="BE1140" s="159">
        <f>IF(N1140="základná",J1140,0)</f>
        <v>0</v>
      </c>
      <c r="BF1140" s="159">
        <f>IF(N1140="znížená",J1140,0)</f>
        <v>0</v>
      </c>
      <c r="BG1140" s="159">
        <f>IF(N1140="zákl. prenesená",J1140,0)</f>
        <v>0</v>
      </c>
      <c r="BH1140" s="159">
        <f>IF(N1140="zníž. prenesená",J1140,0)</f>
        <v>0</v>
      </c>
      <c r="BI1140" s="159">
        <f>IF(N1140="nulová",J1140,0)</f>
        <v>0</v>
      </c>
      <c r="BJ1140" s="17" t="s">
        <v>89</v>
      </c>
      <c r="BK1140" s="159">
        <f>ROUND(I1140*H1140,2)</f>
        <v>0</v>
      </c>
      <c r="BL1140" s="17" t="s">
        <v>353</v>
      </c>
      <c r="BM1140" s="158" t="s">
        <v>4621</v>
      </c>
    </row>
    <row r="1141" spans="2:65" s="11" customFormat="1" ht="22.9" customHeight="1">
      <c r="B1141" s="132"/>
      <c r="D1141" s="133" t="s">
        <v>75</v>
      </c>
      <c r="E1141" s="142" t="s">
        <v>4622</v>
      </c>
      <c r="F1141" s="142" t="s">
        <v>4623</v>
      </c>
      <c r="I1141" s="135"/>
      <c r="J1141" s="143">
        <f>BK1141</f>
        <v>0</v>
      </c>
      <c r="L1141" s="132"/>
      <c r="M1141" s="137"/>
      <c r="P1141" s="138">
        <f>SUM(P1142:P1158)</f>
        <v>0</v>
      </c>
      <c r="R1141" s="138">
        <f>SUM(R1142:R1158)</f>
        <v>0.1443334</v>
      </c>
      <c r="T1141" s="139">
        <f>SUM(T1142:T1158)</f>
        <v>0</v>
      </c>
      <c r="AR1141" s="133" t="s">
        <v>89</v>
      </c>
      <c r="AT1141" s="140" t="s">
        <v>75</v>
      </c>
      <c r="AU1141" s="140" t="s">
        <v>83</v>
      </c>
      <c r="AY1141" s="133" t="s">
        <v>187</v>
      </c>
      <c r="BK1141" s="141">
        <f>SUM(BK1142:BK1158)</f>
        <v>0</v>
      </c>
    </row>
    <row r="1142" spans="2:65" s="1" customFormat="1" ht="21.75" customHeight="1">
      <c r="B1142" s="144"/>
      <c r="C1142" s="160" t="s">
        <v>363</v>
      </c>
      <c r="D1142" s="160" t="s">
        <v>196</v>
      </c>
      <c r="E1142" s="161" t="s">
        <v>3293</v>
      </c>
      <c r="F1142" s="162" t="s">
        <v>4624</v>
      </c>
      <c r="G1142" s="163" t="s">
        <v>1447</v>
      </c>
      <c r="H1142" s="164">
        <v>50</v>
      </c>
      <c r="I1142" s="165"/>
      <c r="J1142" s="166">
        <f>ROUND(I1142*H1142,2)</f>
        <v>0</v>
      </c>
      <c r="K1142" s="167"/>
      <c r="L1142" s="32"/>
      <c r="M1142" s="168" t="s">
        <v>1</v>
      </c>
      <c r="N1142" s="169" t="s">
        <v>42</v>
      </c>
      <c r="P1142" s="156">
        <f>O1142*H1142</f>
        <v>0</v>
      </c>
      <c r="Q1142" s="156">
        <v>0</v>
      </c>
      <c r="R1142" s="156">
        <f>Q1142*H1142</f>
        <v>0</v>
      </c>
      <c r="S1142" s="156">
        <v>0</v>
      </c>
      <c r="T1142" s="157">
        <f>S1142*H1142</f>
        <v>0</v>
      </c>
      <c r="AR1142" s="158" t="s">
        <v>353</v>
      </c>
      <c r="AT1142" s="158" t="s">
        <v>196</v>
      </c>
      <c r="AU1142" s="158" t="s">
        <v>89</v>
      </c>
      <c r="AY1142" s="17" t="s">
        <v>187</v>
      </c>
      <c r="BE1142" s="159">
        <f>IF(N1142="základná",J1142,0)</f>
        <v>0</v>
      </c>
      <c r="BF1142" s="159">
        <f>IF(N1142="znížená",J1142,0)</f>
        <v>0</v>
      </c>
      <c r="BG1142" s="159">
        <f>IF(N1142="zákl. prenesená",J1142,0)</f>
        <v>0</v>
      </c>
      <c r="BH1142" s="159">
        <f>IF(N1142="zníž. prenesená",J1142,0)</f>
        <v>0</v>
      </c>
      <c r="BI1142" s="159">
        <f>IF(N1142="nulová",J1142,0)</f>
        <v>0</v>
      </c>
      <c r="BJ1142" s="17" t="s">
        <v>89</v>
      </c>
      <c r="BK1142" s="159">
        <f>ROUND(I1142*H1142,2)</f>
        <v>0</v>
      </c>
      <c r="BL1142" s="17" t="s">
        <v>353</v>
      </c>
      <c r="BM1142" s="158" t="s">
        <v>4625</v>
      </c>
    </row>
    <row r="1143" spans="2:65" s="13" customFormat="1">
      <c r="B1143" s="177"/>
      <c r="D1143" s="171" t="s">
        <v>200</v>
      </c>
      <c r="E1143" s="178" t="s">
        <v>1</v>
      </c>
      <c r="F1143" s="179" t="s">
        <v>4626</v>
      </c>
      <c r="H1143" s="180">
        <v>42</v>
      </c>
      <c r="I1143" s="181"/>
      <c r="L1143" s="177"/>
      <c r="M1143" s="182"/>
      <c r="T1143" s="183"/>
      <c r="AT1143" s="178" t="s">
        <v>200</v>
      </c>
      <c r="AU1143" s="178" t="s">
        <v>89</v>
      </c>
      <c r="AV1143" s="13" t="s">
        <v>89</v>
      </c>
      <c r="AW1143" s="13" t="s">
        <v>31</v>
      </c>
      <c r="AX1143" s="13" t="s">
        <v>76</v>
      </c>
      <c r="AY1143" s="178" t="s">
        <v>187</v>
      </c>
    </row>
    <row r="1144" spans="2:65" s="13" customFormat="1">
      <c r="B1144" s="177"/>
      <c r="D1144" s="171" t="s">
        <v>200</v>
      </c>
      <c r="E1144" s="178" t="s">
        <v>1</v>
      </c>
      <c r="F1144" s="179" t="s">
        <v>4627</v>
      </c>
      <c r="H1144" s="180">
        <v>3</v>
      </c>
      <c r="I1144" s="181"/>
      <c r="L1144" s="177"/>
      <c r="M1144" s="182"/>
      <c r="T1144" s="183"/>
      <c r="AT1144" s="178" t="s">
        <v>200</v>
      </c>
      <c r="AU1144" s="178" t="s">
        <v>89</v>
      </c>
      <c r="AV1144" s="13" t="s">
        <v>89</v>
      </c>
      <c r="AW1144" s="13" t="s">
        <v>31</v>
      </c>
      <c r="AX1144" s="13" t="s">
        <v>76</v>
      </c>
      <c r="AY1144" s="178" t="s">
        <v>187</v>
      </c>
    </row>
    <row r="1145" spans="2:65" s="13" customFormat="1">
      <c r="B1145" s="177"/>
      <c r="D1145" s="171" t="s">
        <v>200</v>
      </c>
      <c r="E1145" s="178" t="s">
        <v>1</v>
      </c>
      <c r="F1145" s="179" t="s">
        <v>4628</v>
      </c>
      <c r="H1145" s="180">
        <v>5</v>
      </c>
      <c r="I1145" s="181"/>
      <c r="L1145" s="177"/>
      <c r="M1145" s="182"/>
      <c r="T1145" s="183"/>
      <c r="AT1145" s="178" t="s">
        <v>200</v>
      </c>
      <c r="AU1145" s="178" t="s">
        <v>89</v>
      </c>
      <c r="AV1145" s="13" t="s">
        <v>89</v>
      </c>
      <c r="AW1145" s="13" t="s">
        <v>31</v>
      </c>
      <c r="AX1145" s="13" t="s">
        <v>76</v>
      </c>
      <c r="AY1145" s="178" t="s">
        <v>187</v>
      </c>
    </row>
    <row r="1146" spans="2:65" s="14" customFormat="1">
      <c r="B1146" s="184"/>
      <c r="D1146" s="171" t="s">
        <v>200</v>
      </c>
      <c r="E1146" s="185" t="s">
        <v>1</v>
      </c>
      <c r="F1146" s="186" t="s">
        <v>206</v>
      </c>
      <c r="H1146" s="187">
        <v>50</v>
      </c>
      <c r="I1146" s="188"/>
      <c r="L1146" s="184"/>
      <c r="M1146" s="189"/>
      <c r="T1146" s="190"/>
      <c r="AT1146" s="185" t="s">
        <v>200</v>
      </c>
      <c r="AU1146" s="185" t="s">
        <v>89</v>
      </c>
      <c r="AV1146" s="14" t="s">
        <v>194</v>
      </c>
      <c r="AW1146" s="14" t="s">
        <v>31</v>
      </c>
      <c r="AX1146" s="14" t="s">
        <v>83</v>
      </c>
      <c r="AY1146" s="185" t="s">
        <v>187</v>
      </c>
    </row>
    <row r="1147" spans="2:65" s="1" customFormat="1" ht="16.5" customHeight="1">
      <c r="B1147" s="144"/>
      <c r="C1147" s="145" t="s">
        <v>367</v>
      </c>
      <c r="D1147" s="145" t="s">
        <v>190</v>
      </c>
      <c r="E1147" s="146" t="s">
        <v>4629</v>
      </c>
      <c r="F1147" s="147" t="s">
        <v>4630</v>
      </c>
      <c r="G1147" s="148" t="s">
        <v>337</v>
      </c>
      <c r="H1147" s="149">
        <v>50</v>
      </c>
      <c r="I1147" s="150"/>
      <c r="J1147" s="151">
        <f>ROUND(I1147*H1147,2)</f>
        <v>0</v>
      </c>
      <c r="K1147" s="152"/>
      <c r="L1147" s="153"/>
      <c r="M1147" s="154" t="s">
        <v>1</v>
      </c>
      <c r="N1147" s="155" t="s">
        <v>42</v>
      </c>
      <c r="P1147" s="156">
        <f>O1147*H1147</f>
        <v>0</v>
      </c>
      <c r="Q1147" s="156">
        <v>2E-3</v>
      </c>
      <c r="R1147" s="156">
        <f>Q1147*H1147</f>
        <v>0.1</v>
      </c>
      <c r="S1147" s="156">
        <v>0</v>
      </c>
      <c r="T1147" s="157">
        <f>S1147*H1147</f>
        <v>0</v>
      </c>
      <c r="AR1147" s="158" t="s">
        <v>388</v>
      </c>
      <c r="AT1147" s="158" t="s">
        <v>190</v>
      </c>
      <c r="AU1147" s="158" t="s">
        <v>89</v>
      </c>
      <c r="AY1147" s="17" t="s">
        <v>187</v>
      </c>
      <c r="BE1147" s="159">
        <f>IF(N1147="základná",J1147,0)</f>
        <v>0</v>
      </c>
      <c r="BF1147" s="159">
        <f>IF(N1147="znížená",J1147,0)</f>
        <v>0</v>
      </c>
      <c r="BG1147" s="159">
        <f>IF(N1147="zákl. prenesená",J1147,0)</f>
        <v>0</v>
      </c>
      <c r="BH1147" s="159">
        <f>IF(N1147="zníž. prenesená",J1147,0)</f>
        <v>0</v>
      </c>
      <c r="BI1147" s="159">
        <f>IF(N1147="nulová",J1147,0)</f>
        <v>0</v>
      </c>
      <c r="BJ1147" s="17" t="s">
        <v>89</v>
      </c>
      <c r="BK1147" s="159">
        <f>ROUND(I1147*H1147,2)</f>
        <v>0</v>
      </c>
      <c r="BL1147" s="17" t="s">
        <v>353</v>
      </c>
      <c r="BM1147" s="158" t="s">
        <v>4631</v>
      </c>
    </row>
    <row r="1148" spans="2:65" s="13" customFormat="1">
      <c r="B1148" s="177"/>
      <c r="D1148" s="171" t="s">
        <v>200</v>
      </c>
      <c r="E1148" s="178" t="s">
        <v>1</v>
      </c>
      <c r="F1148" s="179" t="s">
        <v>4626</v>
      </c>
      <c r="H1148" s="180">
        <v>42</v>
      </c>
      <c r="I1148" s="181"/>
      <c r="L1148" s="177"/>
      <c r="M1148" s="182"/>
      <c r="T1148" s="183"/>
      <c r="AT1148" s="178" t="s">
        <v>200</v>
      </c>
      <c r="AU1148" s="178" t="s">
        <v>89</v>
      </c>
      <c r="AV1148" s="13" t="s">
        <v>89</v>
      </c>
      <c r="AW1148" s="13" t="s">
        <v>31</v>
      </c>
      <c r="AX1148" s="13" t="s">
        <v>76</v>
      </c>
      <c r="AY1148" s="178" t="s">
        <v>187</v>
      </c>
    </row>
    <row r="1149" spans="2:65" s="13" customFormat="1">
      <c r="B1149" s="177"/>
      <c r="D1149" s="171" t="s">
        <v>200</v>
      </c>
      <c r="E1149" s="178" t="s">
        <v>1</v>
      </c>
      <c r="F1149" s="179" t="s">
        <v>4627</v>
      </c>
      <c r="H1149" s="180">
        <v>3</v>
      </c>
      <c r="I1149" s="181"/>
      <c r="L1149" s="177"/>
      <c r="M1149" s="182"/>
      <c r="T1149" s="183"/>
      <c r="AT1149" s="178" t="s">
        <v>200</v>
      </c>
      <c r="AU1149" s="178" t="s">
        <v>89</v>
      </c>
      <c r="AV1149" s="13" t="s">
        <v>89</v>
      </c>
      <c r="AW1149" s="13" t="s">
        <v>31</v>
      </c>
      <c r="AX1149" s="13" t="s">
        <v>76</v>
      </c>
      <c r="AY1149" s="178" t="s">
        <v>187</v>
      </c>
    </row>
    <row r="1150" spans="2:65" s="13" customFormat="1">
      <c r="B1150" s="177"/>
      <c r="D1150" s="171" t="s">
        <v>200</v>
      </c>
      <c r="E1150" s="178" t="s">
        <v>1</v>
      </c>
      <c r="F1150" s="179" t="s">
        <v>4628</v>
      </c>
      <c r="H1150" s="180">
        <v>5</v>
      </c>
      <c r="I1150" s="181"/>
      <c r="L1150" s="177"/>
      <c r="M1150" s="182"/>
      <c r="T1150" s="183"/>
      <c r="AT1150" s="178" t="s">
        <v>200</v>
      </c>
      <c r="AU1150" s="178" t="s">
        <v>89</v>
      </c>
      <c r="AV1150" s="13" t="s">
        <v>89</v>
      </c>
      <c r="AW1150" s="13" t="s">
        <v>31</v>
      </c>
      <c r="AX1150" s="13" t="s">
        <v>76</v>
      </c>
      <c r="AY1150" s="178" t="s">
        <v>187</v>
      </c>
    </row>
    <row r="1151" spans="2:65" s="14" customFormat="1">
      <c r="B1151" s="184"/>
      <c r="D1151" s="171" t="s">
        <v>200</v>
      </c>
      <c r="E1151" s="185" t="s">
        <v>1</v>
      </c>
      <c r="F1151" s="186" t="s">
        <v>4632</v>
      </c>
      <c r="H1151" s="187">
        <v>50</v>
      </c>
      <c r="I1151" s="188"/>
      <c r="L1151" s="184"/>
      <c r="M1151" s="189"/>
      <c r="T1151" s="190"/>
      <c r="AT1151" s="185" t="s">
        <v>200</v>
      </c>
      <c r="AU1151" s="185" t="s">
        <v>89</v>
      </c>
      <c r="AV1151" s="14" t="s">
        <v>194</v>
      </c>
      <c r="AW1151" s="14" t="s">
        <v>31</v>
      </c>
      <c r="AX1151" s="14" t="s">
        <v>83</v>
      </c>
      <c r="AY1151" s="185" t="s">
        <v>187</v>
      </c>
    </row>
    <row r="1152" spans="2:65" s="1" customFormat="1" ht="37.9" customHeight="1">
      <c r="B1152" s="144"/>
      <c r="C1152" s="145" t="s">
        <v>7</v>
      </c>
      <c r="D1152" s="145" t="s">
        <v>190</v>
      </c>
      <c r="E1152" s="146" t="s">
        <v>4633</v>
      </c>
      <c r="F1152" s="147" t="s">
        <v>4634</v>
      </c>
      <c r="G1152" s="148" t="s">
        <v>320</v>
      </c>
      <c r="H1152" s="149">
        <v>59.91</v>
      </c>
      <c r="I1152" s="150"/>
      <c r="J1152" s="151">
        <f>ROUND(I1152*H1152,2)</f>
        <v>0</v>
      </c>
      <c r="K1152" s="152"/>
      <c r="L1152" s="153"/>
      <c r="M1152" s="154" t="s">
        <v>1</v>
      </c>
      <c r="N1152" s="155" t="s">
        <v>42</v>
      </c>
      <c r="P1152" s="156">
        <f>O1152*H1152</f>
        <v>0</v>
      </c>
      <c r="Q1152" s="156">
        <v>7.3999999999999999E-4</v>
      </c>
      <c r="R1152" s="156">
        <f>Q1152*H1152</f>
        <v>4.4333399999999995E-2</v>
      </c>
      <c r="S1152" s="156">
        <v>0</v>
      </c>
      <c r="T1152" s="157">
        <f>S1152*H1152</f>
        <v>0</v>
      </c>
      <c r="AR1152" s="158" t="s">
        <v>388</v>
      </c>
      <c r="AT1152" s="158" t="s">
        <v>190</v>
      </c>
      <c r="AU1152" s="158" t="s">
        <v>89</v>
      </c>
      <c r="AY1152" s="17" t="s">
        <v>187</v>
      </c>
      <c r="BE1152" s="159">
        <f>IF(N1152="základná",J1152,0)</f>
        <v>0</v>
      </c>
      <c r="BF1152" s="159">
        <f>IF(N1152="znížená",J1152,0)</f>
        <v>0</v>
      </c>
      <c r="BG1152" s="159">
        <f>IF(N1152="zákl. prenesená",J1152,0)</f>
        <v>0</v>
      </c>
      <c r="BH1152" s="159">
        <f>IF(N1152="zníž. prenesená",J1152,0)</f>
        <v>0</v>
      </c>
      <c r="BI1152" s="159">
        <f>IF(N1152="nulová",J1152,0)</f>
        <v>0</v>
      </c>
      <c r="BJ1152" s="17" t="s">
        <v>89</v>
      </c>
      <c r="BK1152" s="159">
        <f>ROUND(I1152*H1152,2)</f>
        <v>0</v>
      </c>
      <c r="BL1152" s="17" t="s">
        <v>353</v>
      </c>
      <c r="BM1152" s="158" t="s">
        <v>4635</v>
      </c>
    </row>
    <row r="1153" spans="2:65" s="13" customFormat="1">
      <c r="B1153" s="177"/>
      <c r="D1153" s="171" t="s">
        <v>200</v>
      </c>
      <c r="E1153" s="178" t="s">
        <v>1</v>
      </c>
      <c r="F1153" s="179" t="s">
        <v>4636</v>
      </c>
      <c r="H1153" s="180">
        <v>50.4</v>
      </c>
      <c r="I1153" s="181"/>
      <c r="L1153" s="177"/>
      <c r="M1153" s="182"/>
      <c r="T1153" s="183"/>
      <c r="AT1153" s="178" t="s">
        <v>200</v>
      </c>
      <c r="AU1153" s="178" t="s">
        <v>89</v>
      </c>
      <c r="AV1153" s="13" t="s">
        <v>89</v>
      </c>
      <c r="AW1153" s="13" t="s">
        <v>31</v>
      </c>
      <c r="AX1153" s="13" t="s">
        <v>76</v>
      </c>
      <c r="AY1153" s="178" t="s">
        <v>187</v>
      </c>
    </row>
    <row r="1154" spans="2:65" s="13" customFormat="1">
      <c r="B1154" s="177"/>
      <c r="D1154" s="171" t="s">
        <v>200</v>
      </c>
      <c r="E1154" s="178" t="s">
        <v>1</v>
      </c>
      <c r="F1154" s="179" t="s">
        <v>4637</v>
      </c>
      <c r="H1154" s="180">
        <v>3.51</v>
      </c>
      <c r="I1154" s="181"/>
      <c r="L1154" s="177"/>
      <c r="M1154" s="182"/>
      <c r="T1154" s="183"/>
      <c r="AT1154" s="178" t="s">
        <v>200</v>
      </c>
      <c r="AU1154" s="178" t="s">
        <v>89</v>
      </c>
      <c r="AV1154" s="13" t="s">
        <v>89</v>
      </c>
      <c r="AW1154" s="13" t="s">
        <v>31</v>
      </c>
      <c r="AX1154" s="13" t="s">
        <v>76</v>
      </c>
      <c r="AY1154" s="178" t="s">
        <v>187</v>
      </c>
    </row>
    <row r="1155" spans="2:65" s="13" customFormat="1">
      <c r="B1155" s="177"/>
      <c r="D1155" s="171" t="s">
        <v>200</v>
      </c>
      <c r="E1155" s="178" t="s">
        <v>1</v>
      </c>
      <c r="F1155" s="179" t="s">
        <v>4638</v>
      </c>
      <c r="H1155" s="180">
        <v>6</v>
      </c>
      <c r="I1155" s="181"/>
      <c r="L1155" s="177"/>
      <c r="M1155" s="182"/>
      <c r="T1155" s="183"/>
      <c r="AT1155" s="178" t="s">
        <v>200</v>
      </c>
      <c r="AU1155" s="178" t="s">
        <v>89</v>
      </c>
      <c r="AV1155" s="13" t="s">
        <v>89</v>
      </c>
      <c r="AW1155" s="13" t="s">
        <v>31</v>
      </c>
      <c r="AX1155" s="13" t="s">
        <v>76</v>
      </c>
      <c r="AY1155" s="178" t="s">
        <v>187</v>
      </c>
    </row>
    <row r="1156" spans="2:65" s="14" customFormat="1">
      <c r="B1156" s="184"/>
      <c r="D1156" s="171" t="s">
        <v>200</v>
      </c>
      <c r="E1156" s="185" t="s">
        <v>1</v>
      </c>
      <c r="F1156" s="186" t="s">
        <v>206</v>
      </c>
      <c r="H1156" s="187">
        <v>59.91</v>
      </c>
      <c r="I1156" s="188"/>
      <c r="L1156" s="184"/>
      <c r="M1156" s="189"/>
      <c r="T1156" s="190"/>
      <c r="AT1156" s="185" t="s">
        <v>200</v>
      </c>
      <c r="AU1156" s="185" t="s">
        <v>89</v>
      </c>
      <c r="AV1156" s="14" t="s">
        <v>194</v>
      </c>
      <c r="AW1156" s="14" t="s">
        <v>31</v>
      </c>
      <c r="AX1156" s="14" t="s">
        <v>83</v>
      </c>
      <c r="AY1156" s="185" t="s">
        <v>187</v>
      </c>
    </row>
    <row r="1157" spans="2:65" s="1" customFormat="1" ht="24.2" customHeight="1">
      <c r="B1157" s="144"/>
      <c r="C1157" s="160" t="s">
        <v>381</v>
      </c>
      <c r="D1157" s="160" t="s">
        <v>196</v>
      </c>
      <c r="E1157" s="161" t="s">
        <v>4639</v>
      </c>
      <c r="F1157" s="162" t="s">
        <v>4640</v>
      </c>
      <c r="G1157" s="163" t="s">
        <v>375</v>
      </c>
      <c r="H1157" s="164">
        <v>0.14399999999999999</v>
      </c>
      <c r="I1157" s="165"/>
      <c r="J1157" s="166">
        <f>ROUND(I1157*H1157,2)</f>
        <v>0</v>
      </c>
      <c r="K1157" s="167"/>
      <c r="L1157" s="32"/>
      <c r="M1157" s="168" t="s">
        <v>1</v>
      </c>
      <c r="N1157" s="169" t="s">
        <v>42</v>
      </c>
      <c r="P1157" s="156">
        <f>O1157*H1157</f>
        <v>0</v>
      </c>
      <c r="Q1157" s="156">
        <v>0</v>
      </c>
      <c r="R1157" s="156">
        <f>Q1157*H1157</f>
        <v>0</v>
      </c>
      <c r="S1157" s="156">
        <v>0</v>
      </c>
      <c r="T1157" s="157">
        <f>S1157*H1157</f>
        <v>0</v>
      </c>
      <c r="AR1157" s="158" t="s">
        <v>353</v>
      </c>
      <c r="AT1157" s="158" t="s">
        <v>196</v>
      </c>
      <c r="AU1157" s="158" t="s">
        <v>89</v>
      </c>
      <c r="AY1157" s="17" t="s">
        <v>187</v>
      </c>
      <c r="BE1157" s="159">
        <f>IF(N1157="základná",J1157,0)</f>
        <v>0</v>
      </c>
      <c r="BF1157" s="159">
        <f>IF(N1157="znížená",J1157,0)</f>
        <v>0</v>
      </c>
      <c r="BG1157" s="159">
        <f>IF(N1157="zákl. prenesená",J1157,0)</f>
        <v>0</v>
      </c>
      <c r="BH1157" s="159">
        <f>IF(N1157="zníž. prenesená",J1157,0)</f>
        <v>0</v>
      </c>
      <c r="BI1157" s="159">
        <f>IF(N1157="nulová",J1157,0)</f>
        <v>0</v>
      </c>
      <c r="BJ1157" s="17" t="s">
        <v>89</v>
      </c>
      <c r="BK1157" s="159">
        <f>ROUND(I1157*H1157,2)</f>
        <v>0</v>
      </c>
      <c r="BL1157" s="17" t="s">
        <v>353</v>
      </c>
      <c r="BM1157" s="158" t="s">
        <v>4641</v>
      </c>
    </row>
    <row r="1158" spans="2:65" s="1" customFormat="1" ht="24.2" customHeight="1">
      <c r="B1158" s="144"/>
      <c r="C1158" s="160" t="s">
        <v>385</v>
      </c>
      <c r="D1158" s="160" t="s">
        <v>196</v>
      </c>
      <c r="E1158" s="161" t="s">
        <v>4642</v>
      </c>
      <c r="F1158" s="162" t="s">
        <v>4643</v>
      </c>
      <c r="G1158" s="163" t="s">
        <v>375</v>
      </c>
      <c r="H1158" s="164">
        <v>0.14399999999999999</v>
      </c>
      <c r="I1158" s="165"/>
      <c r="J1158" s="166">
        <f>ROUND(I1158*H1158,2)</f>
        <v>0</v>
      </c>
      <c r="K1158" s="167"/>
      <c r="L1158" s="32"/>
      <c r="M1158" s="168" t="s">
        <v>1</v>
      </c>
      <c r="N1158" s="169" t="s">
        <v>42</v>
      </c>
      <c r="P1158" s="156">
        <f>O1158*H1158</f>
        <v>0</v>
      </c>
      <c r="Q1158" s="156">
        <v>0</v>
      </c>
      <c r="R1158" s="156">
        <f>Q1158*H1158</f>
        <v>0</v>
      </c>
      <c r="S1158" s="156">
        <v>0</v>
      </c>
      <c r="T1158" s="157">
        <f>S1158*H1158</f>
        <v>0</v>
      </c>
      <c r="AR1158" s="158" t="s">
        <v>353</v>
      </c>
      <c r="AT1158" s="158" t="s">
        <v>196</v>
      </c>
      <c r="AU1158" s="158" t="s">
        <v>89</v>
      </c>
      <c r="AY1158" s="17" t="s">
        <v>187</v>
      </c>
      <c r="BE1158" s="159">
        <f>IF(N1158="základná",J1158,0)</f>
        <v>0</v>
      </c>
      <c r="BF1158" s="159">
        <f>IF(N1158="znížená",J1158,0)</f>
        <v>0</v>
      </c>
      <c r="BG1158" s="159">
        <f>IF(N1158="zákl. prenesená",J1158,0)</f>
        <v>0</v>
      </c>
      <c r="BH1158" s="159">
        <f>IF(N1158="zníž. prenesená",J1158,0)</f>
        <v>0</v>
      </c>
      <c r="BI1158" s="159">
        <f>IF(N1158="nulová",J1158,0)</f>
        <v>0</v>
      </c>
      <c r="BJ1158" s="17" t="s">
        <v>89</v>
      </c>
      <c r="BK1158" s="159">
        <f>ROUND(I1158*H1158,2)</f>
        <v>0</v>
      </c>
      <c r="BL1158" s="17" t="s">
        <v>353</v>
      </c>
      <c r="BM1158" s="158" t="s">
        <v>4644</v>
      </c>
    </row>
    <row r="1159" spans="2:65" s="11" customFormat="1" ht="22.9" customHeight="1">
      <c r="B1159" s="132"/>
      <c r="D1159" s="133" t="s">
        <v>75</v>
      </c>
      <c r="E1159" s="142" t="s">
        <v>3570</v>
      </c>
      <c r="F1159" s="142" t="s">
        <v>3571</v>
      </c>
      <c r="I1159" s="135"/>
      <c r="J1159" s="143">
        <f>BK1159</f>
        <v>0</v>
      </c>
      <c r="L1159" s="132"/>
      <c r="M1159" s="137"/>
      <c r="P1159" s="138">
        <f>SUM(P1160:P1687)</f>
        <v>0</v>
      </c>
      <c r="R1159" s="138">
        <f>SUM(R1160:R1687)</f>
        <v>71.973701000000005</v>
      </c>
      <c r="T1159" s="139">
        <f>SUM(T1160:T1687)</f>
        <v>0</v>
      </c>
      <c r="AR1159" s="133" t="s">
        <v>89</v>
      </c>
      <c r="AT1159" s="140" t="s">
        <v>75</v>
      </c>
      <c r="AU1159" s="140" t="s">
        <v>83</v>
      </c>
      <c r="AY1159" s="133" t="s">
        <v>187</v>
      </c>
      <c r="BK1159" s="141">
        <f>SUM(BK1160:BK1687)</f>
        <v>0</v>
      </c>
    </row>
    <row r="1160" spans="2:65" s="1" customFormat="1" ht="37.9" customHeight="1">
      <c r="B1160" s="144"/>
      <c r="C1160" s="160" t="s">
        <v>391</v>
      </c>
      <c r="D1160" s="160" t="s">
        <v>196</v>
      </c>
      <c r="E1160" s="161" t="s">
        <v>4645</v>
      </c>
      <c r="F1160" s="162" t="s">
        <v>4646</v>
      </c>
      <c r="G1160" s="163" t="s">
        <v>144</v>
      </c>
      <c r="H1160" s="164">
        <v>698.11</v>
      </c>
      <c r="I1160" s="165"/>
      <c r="J1160" s="166">
        <f>ROUND(I1160*H1160,2)</f>
        <v>0</v>
      </c>
      <c r="K1160" s="167"/>
      <c r="L1160" s="32"/>
      <c r="M1160" s="168" t="s">
        <v>1</v>
      </c>
      <c r="N1160" s="169" t="s">
        <v>42</v>
      </c>
      <c r="P1160" s="156">
        <f>O1160*H1160</f>
        <v>0</v>
      </c>
      <c r="Q1160" s="156">
        <v>8.1200000000000005E-3</v>
      </c>
      <c r="R1160" s="156">
        <f>Q1160*H1160</f>
        <v>5.6686532000000005</v>
      </c>
      <c r="S1160" s="156">
        <v>0</v>
      </c>
      <c r="T1160" s="157">
        <f>S1160*H1160</f>
        <v>0</v>
      </c>
      <c r="AR1160" s="158" t="s">
        <v>353</v>
      </c>
      <c r="AT1160" s="158" t="s">
        <v>196</v>
      </c>
      <c r="AU1160" s="158" t="s">
        <v>89</v>
      </c>
      <c r="AY1160" s="17" t="s">
        <v>187</v>
      </c>
      <c r="BE1160" s="159">
        <f>IF(N1160="základná",J1160,0)</f>
        <v>0</v>
      </c>
      <c r="BF1160" s="159">
        <f>IF(N1160="znížená",J1160,0)</f>
        <v>0</v>
      </c>
      <c r="BG1160" s="159">
        <f>IF(N1160="zákl. prenesená",J1160,0)</f>
        <v>0</v>
      </c>
      <c r="BH1160" s="159">
        <f>IF(N1160="zníž. prenesená",J1160,0)</f>
        <v>0</v>
      </c>
      <c r="BI1160" s="159">
        <f>IF(N1160="nulová",J1160,0)</f>
        <v>0</v>
      </c>
      <c r="BJ1160" s="17" t="s">
        <v>89</v>
      </c>
      <c r="BK1160" s="159">
        <f>ROUND(I1160*H1160,2)</f>
        <v>0</v>
      </c>
      <c r="BL1160" s="17" t="s">
        <v>353</v>
      </c>
      <c r="BM1160" s="158" t="s">
        <v>4647</v>
      </c>
    </row>
    <row r="1161" spans="2:65" s="12" customFormat="1">
      <c r="B1161" s="170"/>
      <c r="D1161" s="171" t="s">
        <v>200</v>
      </c>
      <c r="E1161" s="172" t="s">
        <v>1</v>
      </c>
      <c r="F1161" s="173" t="s">
        <v>4648</v>
      </c>
      <c r="H1161" s="172" t="s">
        <v>1</v>
      </c>
      <c r="I1161" s="174"/>
      <c r="L1161" s="170"/>
      <c r="M1161" s="175"/>
      <c r="T1161" s="176"/>
      <c r="AT1161" s="172" t="s">
        <v>200</v>
      </c>
      <c r="AU1161" s="172" t="s">
        <v>89</v>
      </c>
      <c r="AV1161" s="12" t="s">
        <v>83</v>
      </c>
      <c r="AW1161" s="12" t="s">
        <v>31</v>
      </c>
      <c r="AX1161" s="12" t="s">
        <v>76</v>
      </c>
      <c r="AY1161" s="172" t="s">
        <v>187</v>
      </c>
    </row>
    <row r="1162" spans="2:65" s="12" customFormat="1">
      <c r="B1162" s="170"/>
      <c r="D1162" s="171" t="s">
        <v>200</v>
      </c>
      <c r="E1162" s="172" t="s">
        <v>1</v>
      </c>
      <c r="F1162" s="173" t="s">
        <v>4649</v>
      </c>
      <c r="H1162" s="172" t="s">
        <v>1</v>
      </c>
      <c r="I1162" s="174"/>
      <c r="L1162" s="170"/>
      <c r="M1162" s="175"/>
      <c r="T1162" s="176"/>
      <c r="AT1162" s="172" t="s">
        <v>200</v>
      </c>
      <c r="AU1162" s="172" t="s">
        <v>89</v>
      </c>
      <c r="AV1162" s="12" t="s">
        <v>83</v>
      </c>
      <c r="AW1162" s="12" t="s">
        <v>31</v>
      </c>
      <c r="AX1162" s="12" t="s">
        <v>76</v>
      </c>
      <c r="AY1162" s="172" t="s">
        <v>187</v>
      </c>
    </row>
    <row r="1163" spans="2:65" s="12" customFormat="1">
      <c r="B1163" s="170"/>
      <c r="D1163" s="171" t="s">
        <v>200</v>
      </c>
      <c r="E1163" s="172" t="s">
        <v>1</v>
      </c>
      <c r="F1163" s="173" t="s">
        <v>4650</v>
      </c>
      <c r="H1163" s="172" t="s">
        <v>1</v>
      </c>
      <c r="I1163" s="174"/>
      <c r="L1163" s="170"/>
      <c r="M1163" s="175"/>
      <c r="T1163" s="176"/>
      <c r="AT1163" s="172" t="s">
        <v>200</v>
      </c>
      <c r="AU1163" s="172" t="s">
        <v>89</v>
      </c>
      <c r="AV1163" s="12" t="s">
        <v>83</v>
      </c>
      <c r="AW1163" s="12" t="s">
        <v>31</v>
      </c>
      <c r="AX1163" s="12" t="s">
        <v>76</v>
      </c>
      <c r="AY1163" s="172" t="s">
        <v>187</v>
      </c>
    </row>
    <row r="1164" spans="2:65" s="12" customFormat="1">
      <c r="B1164" s="170"/>
      <c r="D1164" s="171" t="s">
        <v>200</v>
      </c>
      <c r="E1164" s="172" t="s">
        <v>1</v>
      </c>
      <c r="F1164" s="173" t="s">
        <v>4651</v>
      </c>
      <c r="H1164" s="172" t="s">
        <v>1</v>
      </c>
      <c r="I1164" s="174"/>
      <c r="L1164" s="170"/>
      <c r="M1164" s="175"/>
      <c r="T1164" s="176"/>
      <c r="AT1164" s="172" t="s">
        <v>200</v>
      </c>
      <c r="AU1164" s="172" t="s">
        <v>89</v>
      </c>
      <c r="AV1164" s="12" t="s">
        <v>83</v>
      </c>
      <c r="AW1164" s="12" t="s">
        <v>31</v>
      </c>
      <c r="AX1164" s="12" t="s">
        <v>76</v>
      </c>
      <c r="AY1164" s="172" t="s">
        <v>187</v>
      </c>
    </row>
    <row r="1165" spans="2:65" s="12" customFormat="1">
      <c r="B1165" s="170"/>
      <c r="D1165" s="171" t="s">
        <v>200</v>
      </c>
      <c r="E1165" s="172" t="s">
        <v>1</v>
      </c>
      <c r="F1165" s="173" t="s">
        <v>4652</v>
      </c>
      <c r="H1165" s="172" t="s">
        <v>1</v>
      </c>
      <c r="I1165" s="174"/>
      <c r="L1165" s="170"/>
      <c r="M1165" s="175"/>
      <c r="T1165" s="176"/>
      <c r="AT1165" s="172" t="s">
        <v>200</v>
      </c>
      <c r="AU1165" s="172" t="s">
        <v>89</v>
      </c>
      <c r="AV1165" s="12" t="s">
        <v>83</v>
      </c>
      <c r="AW1165" s="12" t="s">
        <v>31</v>
      </c>
      <c r="AX1165" s="12" t="s">
        <v>76</v>
      </c>
      <c r="AY1165" s="172" t="s">
        <v>187</v>
      </c>
    </row>
    <row r="1166" spans="2:65" s="12" customFormat="1">
      <c r="B1166" s="170"/>
      <c r="D1166" s="171" t="s">
        <v>200</v>
      </c>
      <c r="E1166" s="172" t="s">
        <v>1</v>
      </c>
      <c r="F1166" s="173" t="s">
        <v>4653</v>
      </c>
      <c r="H1166" s="172" t="s">
        <v>1</v>
      </c>
      <c r="I1166" s="174"/>
      <c r="L1166" s="170"/>
      <c r="M1166" s="175"/>
      <c r="T1166" s="176"/>
      <c r="AT1166" s="172" t="s">
        <v>200</v>
      </c>
      <c r="AU1166" s="172" t="s">
        <v>89</v>
      </c>
      <c r="AV1166" s="12" t="s">
        <v>83</v>
      </c>
      <c r="AW1166" s="12" t="s">
        <v>31</v>
      </c>
      <c r="AX1166" s="12" t="s">
        <v>76</v>
      </c>
      <c r="AY1166" s="172" t="s">
        <v>187</v>
      </c>
    </row>
    <row r="1167" spans="2:65" s="13" customFormat="1">
      <c r="B1167" s="177"/>
      <c r="D1167" s="171" t="s">
        <v>200</v>
      </c>
      <c r="E1167" s="178" t="s">
        <v>1</v>
      </c>
      <c r="F1167" s="179" t="s">
        <v>4654</v>
      </c>
      <c r="H1167" s="180">
        <v>20.399999999999999</v>
      </c>
      <c r="I1167" s="181"/>
      <c r="L1167" s="177"/>
      <c r="M1167" s="182"/>
      <c r="T1167" s="183"/>
      <c r="AT1167" s="178" t="s">
        <v>200</v>
      </c>
      <c r="AU1167" s="178" t="s">
        <v>89</v>
      </c>
      <c r="AV1167" s="13" t="s">
        <v>89</v>
      </c>
      <c r="AW1167" s="13" t="s">
        <v>31</v>
      </c>
      <c r="AX1167" s="13" t="s">
        <v>76</v>
      </c>
      <c r="AY1167" s="178" t="s">
        <v>187</v>
      </c>
    </row>
    <row r="1168" spans="2:65" s="13" customFormat="1">
      <c r="B1168" s="177"/>
      <c r="D1168" s="171" t="s">
        <v>200</v>
      </c>
      <c r="E1168" s="178" t="s">
        <v>1</v>
      </c>
      <c r="F1168" s="179" t="s">
        <v>4655</v>
      </c>
      <c r="H1168" s="180">
        <v>54.6</v>
      </c>
      <c r="I1168" s="181"/>
      <c r="L1168" s="177"/>
      <c r="M1168" s="182"/>
      <c r="T1168" s="183"/>
      <c r="AT1168" s="178" t="s">
        <v>200</v>
      </c>
      <c r="AU1168" s="178" t="s">
        <v>89</v>
      </c>
      <c r="AV1168" s="13" t="s">
        <v>89</v>
      </c>
      <c r="AW1168" s="13" t="s">
        <v>31</v>
      </c>
      <c r="AX1168" s="13" t="s">
        <v>76</v>
      </c>
      <c r="AY1168" s="178" t="s">
        <v>187</v>
      </c>
    </row>
    <row r="1169" spans="2:51" s="13" customFormat="1">
      <c r="B1169" s="177"/>
      <c r="D1169" s="171" t="s">
        <v>200</v>
      </c>
      <c r="E1169" s="178" t="s">
        <v>1</v>
      </c>
      <c r="F1169" s="179" t="s">
        <v>4656</v>
      </c>
      <c r="H1169" s="180">
        <v>36.424999999999997</v>
      </c>
      <c r="I1169" s="181"/>
      <c r="L1169" s="177"/>
      <c r="M1169" s="182"/>
      <c r="T1169" s="183"/>
      <c r="AT1169" s="178" t="s">
        <v>200</v>
      </c>
      <c r="AU1169" s="178" t="s">
        <v>89</v>
      </c>
      <c r="AV1169" s="13" t="s">
        <v>89</v>
      </c>
      <c r="AW1169" s="13" t="s">
        <v>31</v>
      </c>
      <c r="AX1169" s="13" t="s">
        <v>76</v>
      </c>
      <c r="AY1169" s="178" t="s">
        <v>187</v>
      </c>
    </row>
    <row r="1170" spans="2:51" s="13" customFormat="1">
      <c r="B1170" s="177"/>
      <c r="D1170" s="171" t="s">
        <v>200</v>
      </c>
      <c r="E1170" s="178" t="s">
        <v>1</v>
      </c>
      <c r="F1170" s="179" t="s">
        <v>4657</v>
      </c>
      <c r="H1170" s="180">
        <v>4.9320000000000004</v>
      </c>
      <c r="I1170" s="181"/>
      <c r="L1170" s="177"/>
      <c r="M1170" s="182"/>
      <c r="T1170" s="183"/>
      <c r="AT1170" s="178" t="s">
        <v>200</v>
      </c>
      <c r="AU1170" s="178" t="s">
        <v>89</v>
      </c>
      <c r="AV1170" s="13" t="s">
        <v>89</v>
      </c>
      <c r="AW1170" s="13" t="s">
        <v>31</v>
      </c>
      <c r="AX1170" s="13" t="s">
        <v>76</v>
      </c>
      <c r="AY1170" s="178" t="s">
        <v>187</v>
      </c>
    </row>
    <row r="1171" spans="2:51" s="13" customFormat="1">
      <c r="B1171" s="177"/>
      <c r="D1171" s="171" t="s">
        <v>200</v>
      </c>
      <c r="E1171" s="178" t="s">
        <v>1</v>
      </c>
      <c r="F1171" s="179" t="s">
        <v>4658</v>
      </c>
      <c r="H1171" s="180">
        <v>83.283000000000001</v>
      </c>
      <c r="I1171" s="181"/>
      <c r="L1171" s="177"/>
      <c r="M1171" s="182"/>
      <c r="T1171" s="183"/>
      <c r="AT1171" s="178" t="s">
        <v>200</v>
      </c>
      <c r="AU1171" s="178" t="s">
        <v>89</v>
      </c>
      <c r="AV1171" s="13" t="s">
        <v>89</v>
      </c>
      <c r="AW1171" s="13" t="s">
        <v>31</v>
      </c>
      <c r="AX1171" s="13" t="s">
        <v>76</v>
      </c>
      <c r="AY1171" s="178" t="s">
        <v>187</v>
      </c>
    </row>
    <row r="1172" spans="2:51" s="15" customFormat="1">
      <c r="B1172" s="191"/>
      <c r="D1172" s="171" t="s">
        <v>200</v>
      </c>
      <c r="E1172" s="192" t="s">
        <v>4659</v>
      </c>
      <c r="F1172" s="193" t="s">
        <v>4265</v>
      </c>
      <c r="H1172" s="194">
        <v>199.64</v>
      </c>
      <c r="I1172" s="195"/>
      <c r="L1172" s="191"/>
      <c r="M1172" s="196"/>
      <c r="T1172" s="197"/>
      <c r="AT1172" s="192" t="s">
        <v>200</v>
      </c>
      <c r="AU1172" s="192" t="s">
        <v>89</v>
      </c>
      <c r="AV1172" s="15" t="s">
        <v>207</v>
      </c>
      <c r="AW1172" s="15" t="s">
        <v>31</v>
      </c>
      <c r="AX1172" s="15" t="s">
        <v>76</v>
      </c>
      <c r="AY1172" s="192" t="s">
        <v>187</v>
      </c>
    </row>
    <row r="1173" spans="2:51" s="12" customFormat="1">
      <c r="B1173" s="170"/>
      <c r="D1173" s="171" t="s">
        <v>200</v>
      </c>
      <c r="E1173" s="172" t="s">
        <v>1</v>
      </c>
      <c r="F1173" s="173" t="s">
        <v>4660</v>
      </c>
      <c r="H1173" s="172" t="s">
        <v>1</v>
      </c>
      <c r="I1173" s="174"/>
      <c r="L1173" s="170"/>
      <c r="M1173" s="175"/>
      <c r="T1173" s="176"/>
      <c r="AT1173" s="172" t="s">
        <v>200</v>
      </c>
      <c r="AU1173" s="172" t="s">
        <v>89</v>
      </c>
      <c r="AV1173" s="12" t="s">
        <v>83</v>
      </c>
      <c r="AW1173" s="12" t="s">
        <v>31</v>
      </c>
      <c r="AX1173" s="12" t="s">
        <v>76</v>
      </c>
      <c r="AY1173" s="172" t="s">
        <v>187</v>
      </c>
    </row>
    <row r="1174" spans="2:51" s="13" customFormat="1">
      <c r="B1174" s="177"/>
      <c r="D1174" s="171" t="s">
        <v>200</v>
      </c>
      <c r="E1174" s="178" t="s">
        <v>1</v>
      </c>
      <c r="F1174" s="179" t="s">
        <v>4661</v>
      </c>
      <c r="H1174" s="180">
        <v>71.435000000000002</v>
      </c>
      <c r="I1174" s="181"/>
      <c r="L1174" s="177"/>
      <c r="M1174" s="182"/>
      <c r="T1174" s="183"/>
      <c r="AT1174" s="178" t="s">
        <v>200</v>
      </c>
      <c r="AU1174" s="178" t="s">
        <v>89</v>
      </c>
      <c r="AV1174" s="13" t="s">
        <v>89</v>
      </c>
      <c r="AW1174" s="13" t="s">
        <v>31</v>
      </c>
      <c r="AX1174" s="13" t="s">
        <v>76</v>
      </c>
      <c r="AY1174" s="178" t="s">
        <v>187</v>
      </c>
    </row>
    <row r="1175" spans="2:51" s="13" customFormat="1">
      <c r="B1175" s="177"/>
      <c r="D1175" s="171" t="s">
        <v>200</v>
      </c>
      <c r="E1175" s="178" t="s">
        <v>1</v>
      </c>
      <c r="F1175" s="179" t="s">
        <v>4662</v>
      </c>
      <c r="H1175" s="180">
        <v>20.495000000000001</v>
      </c>
      <c r="I1175" s="181"/>
      <c r="L1175" s="177"/>
      <c r="M1175" s="182"/>
      <c r="T1175" s="183"/>
      <c r="AT1175" s="178" t="s">
        <v>200</v>
      </c>
      <c r="AU1175" s="178" t="s">
        <v>89</v>
      </c>
      <c r="AV1175" s="13" t="s">
        <v>89</v>
      </c>
      <c r="AW1175" s="13" t="s">
        <v>31</v>
      </c>
      <c r="AX1175" s="13" t="s">
        <v>76</v>
      </c>
      <c r="AY1175" s="178" t="s">
        <v>187</v>
      </c>
    </row>
    <row r="1176" spans="2:51" s="13" customFormat="1">
      <c r="B1176" s="177"/>
      <c r="D1176" s="171" t="s">
        <v>200</v>
      </c>
      <c r="E1176" s="178" t="s">
        <v>1</v>
      </c>
      <c r="F1176" s="179" t="s">
        <v>4663</v>
      </c>
      <c r="H1176" s="180">
        <v>4.7</v>
      </c>
      <c r="I1176" s="181"/>
      <c r="L1176" s="177"/>
      <c r="M1176" s="182"/>
      <c r="T1176" s="183"/>
      <c r="AT1176" s="178" t="s">
        <v>200</v>
      </c>
      <c r="AU1176" s="178" t="s">
        <v>89</v>
      </c>
      <c r="AV1176" s="13" t="s">
        <v>89</v>
      </c>
      <c r="AW1176" s="13" t="s">
        <v>31</v>
      </c>
      <c r="AX1176" s="13" t="s">
        <v>76</v>
      </c>
      <c r="AY1176" s="178" t="s">
        <v>187</v>
      </c>
    </row>
    <row r="1177" spans="2:51" s="13" customFormat="1">
      <c r="B1177" s="177"/>
      <c r="D1177" s="171" t="s">
        <v>200</v>
      </c>
      <c r="E1177" s="178" t="s">
        <v>1</v>
      </c>
      <c r="F1177" s="179" t="s">
        <v>4664</v>
      </c>
      <c r="H1177" s="180">
        <v>83.19</v>
      </c>
      <c r="I1177" s="181"/>
      <c r="L1177" s="177"/>
      <c r="M1177" s="182"/>
      <c r="T1177" s="183"/>
      <c r="AT1177" s="178" t="s">
        <v>200</v>
      </c>
      <c r="AU1177" s="178" t="s">
        <v>89</v>
      </c>
      <c r="AV1177" s="13" t="s">
        <v>89</v>
      </c>
      <c r="AW1177" s="13" t="s">
        <v>31</v>
      </c>
      <c r="AX1177" s="13" t="s">
        <v>76</v>
      </c>
      <c r="AY1177" s="178" t="s">
        <v>187</v>
      </c>
    </row>
    <row r="1178" spans="2:51" s="15" customFormat="1">
      <c r="B1178" s="191"/>
      <c r="D1178" s="171" t="s">
        <v>200</v>
      </c>
      <c r="E1178" s="192" t="s">
        <v>4665</v>
      </c>
      <c r="F1178" s="193" t="s">
        <v>3382</v>
      </c>
      <c r="H1178" s="194">
        <v>179.82</v>
      </c>
      <c r="I1178" s="195"/>
      <c r="L1178" s="191"/>
      <c r="M1178" s="196"/>
      <c r="T1178" s="197"/>
      <c r="AT1178" s="192" t="s">
        <v>200</v>
      </c>
      <c r="AU1178" s="192" t="s">
        <v>89</v>
      </c>
      <c r="AV1178" s="15" t="s">
        <v>207</v>
      </c>
      <c r="AW1178" s="15" t="s">
        <v>31</v>
      </c>
      <c r="AX1178" s="15" t="s">
        <v>76</v>
      </c>
      <c r="AY1178" s="192" t="s">
        <v>187</v>
      </c>
    </row>
    <row r="1179" spans="2:51" s="12" customFormat="1">
      <c r="B1179" s="170"/>
      <c r="D1179" s="171" t="s">
        <v>200</v>
      </c>
      <c r="E1179" s="172" t="s">
        <v>1</v>
      </c>
      <c r="F1179" s="173" t="s">
        <v>4660</v>
      </c>
      <c r="H1179" s="172" t="s">
        <v>1</v>
      </c>
      <c r="I1179" s="174"/>
      <c r="L1179" s="170"/>
      <c r="M1179" s="175"/>
      <c r="T1179" s="176"/>
      <c r="AT1179" s="172" t="s">
        <v>200</v>
      </c>
      <c r="AU1179" s="172" t="s">
        <v>89</v>
      </c>
      <c r="AV1179" s="12" t="s">
        <v>83</v>
      </c>
      <c r="AW1179" s="12" t="s">
        <v>31</v>
      </c>
      <c r="AX1179" s="12" t="s">
        <v>76</v>
      </c>
      <c r="AY1179" s="172" t="s">
        <v>187</v>
      </c>
    </row>
    <row r="1180" spans="2:51" s="13" customFormat="1">
      <c r="B1180" s="177"/>
      <c r="D1180" s="171" t="s">
        <v>200</v>
      </c>
      <c r="E1180" s="178" t="s">
        <v>1</v>
      </c>
      <c r="F1180" s="179" t="s">
        <v>4666</v>
      </c>
      <c r="H1180" s="180">
        <v>71.435000000000002</v>
      </c>
      <c r="I1180" s="181"/>
      <c r="L1180" s="177"/>
      <c r="M1180" s="182"/>
      <c r="T1180" s="183"/>
      <c r="AT1180" s="178" t="s">
        <v>200</v>
      </c>
      <c r="AU1180" s="178" t="s">
        <v>89</v>
      </c>
      <c r="AV1180" s="13" t="s">
        <v>89</v>
      </c>
      <c r="AW1180" s="13" t="s">
        <v>31</v>
      </c>
      <c r="AX1180" s="13" t="s">
        <v>76</v>
      </c>
      <c r="AY1180" s="178" t="s">
        <v>187</v>
      </c>
    </row>
    <row r="1181" spans="2:51" s="13" customFormat="1">
      <c r="B1181" s="177"/>
      <c r="D1181" s="171" t="s">
        <v>200</v>
      </c>
      <c r="E1181" s="178" t="s">
        <v>1</v>
      </c>
      <c r="F1181" s="179" t="s">
        <v>4667</v>
      </c>
      <c r="H1181" s="180">
        <v>83.19</v>
      </c>
      <c r="I1181" s="181"/>
      <c r="L1181" s="177"/>
      <c r="M1181" s="182"/>
      <c r="T1181" s="183"/>
      <c r="AT1181" s="178" t="s">
        <v>200</v>
      </c>
      <c r="AU1181" s="178" t="s">
        <v>89</v>
      </c>
      <c r="AV1181" s="13" t="s">
        <v>89</v>
      </c>
      <c r="AW1181" s="13" t="s">
        <v>31</v>
      </c>
      <c r="AX1181" s="13" t="s">
        <v>76</v>
      </c>
      <c r="AY1181" s="178" t="s">
        <v>187</v>
      </c>
    </row>
    <row r="1182" spans="2:51" s="13" customFormat="1">
      <c r="B1182" s="177"/>
      <c r="D1182" s="171" t="s">
        <v>200</v>
      </c>
      <c r="E1182" s="178" t="s">
        <v>1</v>
      </c>
      <c r="F1182" s="179" t="s">
        <v>4668</v>
      </c>
      <c r="H1182" s="180">
        <v>4.7</v>
      </c>
      <c r="I1182" s="181"/>
      <c r="L1182" s="177"/>
      <c r="M1182" s="182"/>
      <c r="T1182" s="183"/>
      <c r="AT1182" s="178" t="s">
        <v>200</v>
      </c>
      <c r="AU1182" s="178" t="s">
        <v>89</v>
      </c>
      <c r="AV1182" s="13" t="s">
        <v>89</v>
      </c>
      <c r="AW1182" s="13" t="s">
        <v>31</v>
      </c>
      <c r="AX1182" s="13" t="s">
        <v>76</v>
      </c>
      <c r="AY1182" s="178" t="s">
        <v>187</v>
      </c>
    </row>
    <row r="1183" spans="2:51" s="15" customFormat="1">
      <c r="B1183" s="191"/>
      <c r="D1183" s="171" t="s">
        <v>200</v>
      </c>
      <c r="E1183" s="192" t="s">
        <v>4669</v>
      </c>
      <c r="F1183" s="193" t="s">
        <v>4670</v>
      </c>
      <c r="H1183" s="194">
        <v>159.32499999999999</v>
      </c>
      <c r="I1183" s="195"/>
      <c r="L1183" s="191"/>
      <c r="M1183" s="196"/>
      <c r="T1183" s="197"/>
      <c r="AT1183" s="192" t="s">
        <v>200</v>
      </c>
      <c r="AU1183" s="192" t="s">
        <v>89</v>
      </c>
      <c r="AV1183" s="15" t="s">
        <v>207</v>
      </c>
      <c r="AW1183" s="15" t="s">
        <v>31</v>
      </c>
      <c r="AX1183" s="15" t="s">
        <v>76</v>
      </c>
      <c r="AY1183" s="192" t="s">
        <v>187</v>
      </c>
    </row>
    <row r="1184" spans="2:51" s="12" customFormat="1">
      <c r="B1184" s="170"/>
      <c r="D1184" s="171" t="s">
        <v>200</v>
      </c>
      <c r="E1184" s="172" t="s">
        <v>1</v>
      </c>
      <c r="F1184" s="173" t="s">
        <v>4660</v>
      </c>
      <c r="H1184" s="172" t="s">
        <v>1</v>
      </c>
      <c r="I1184" s="174"/>
      <c r="L1184" s="170"/>
      <c r="M1184" s="175"/>
      <c r="T1184" s="176"/>
      <c r="AT1184" s="172" t="s">
        <v>200</v>
      </c>
      <c r="AU1184" s="172" t="s">
        <v>89</v>
      </c>
      <c r="AV1184" s="12" t="s">
        <v>83</v>
      </c>
      <c r="AW1184" s="12" t="s">
        <v>31</v>
      </c>
      <c r="AX1184" s="12" t="s">
        <v>76</v>
      </c>
      <c r="AY1184" s="172" t="s">
        <v>187</v>
      </c>
    </row>
    <row r="1185" spans="2:65" s="13" customFormat="1">
      <c r="B1185" s="177"/>
      <c r="D1185" s="171" t="s">
        <v>200</v>
      </c>
      <c r="E1185" s="178" t="s">
        <v>1</v>
      </c>
      <c r="F1185" s="179" t="s">
        <v>4671</v>
      </c>
      <c r="H1185" s="180">
        <v>71.435000000000002</v>
      </c>
      <c r="I1185" s="181"/>
      <c r="L1185" s="177"/>
      <c r="M1185" s="182"/>
      <c r="T1185" s="183"/>
      <c r="AT1185" s="178" t="s">
        <v>200</v>
      </c>
      <c r="AU1185" s="178" t="s">
        <v>89</v>
      </c>
      <c r="AV1185" s="13" t="s">
        <v>89</v>
      </c>
      <c r="AW1185" s="13" t="s">
        <v>31</v>
      </c>
      <c r="AX1185" s="13" t="s">
        <v>76</v>
      </c>
      <c r="AY1185" s="178" t="s">
        <v>187</v>
      </c>
    </row>
    <row r="1186" spans="2:65" s="13" customFormat="1">
      <c r="B1186" s="177"/>
      <c r="D1186" s="171" t="s">
        <v>200</v>
      </c>
      <c r="E1186" s="178" t="s">
        <v>1</v>
      </c>
      <c r="F1186" s="179" t="s">
        <v>4672</v>
      </c>
      <c r="H1186" s="180">
        <v>83.19</v>
      </c>
      <c r="I1186" s="181"/>
      <c r="L1186" s="177"/>
      <c r="M1186" s="182"/>
      <c r="T1186" s="183"/>
      <c r="AT1186" s="178" t="s">
        <v>200</v>
      </c>
      <c r="AU1186" s="178" t="s">
        <v>89</v>
      </c>
      <c r="AV1186" s="13" t="s">
        <v>89</v>
      </c>
      <c r="AW1186" s="13" t="s">
        <v>31</v>
      </c>
      <c r="AX1186" s="13" t="s">
        <v>76</v>
      </c>
      <c r="AY1186" s="178" t="s">
        <v>187</v>
      </c>
    </row>
    <row r="1187" spans="2:65" s="13" customFormat="1">
      <c r="B1187" s="177"/>
      <c r="D1187" s="171" t="s">
        <v>200</v>
      </c>
      <c r="E1187" s="178" t="s">
        <v>1</v>
      </c>
      <c r="F1187" s="179" t="s">
        <v>4673</v>
      </c>
      <c r="H1187" s="180">
        <v>4.7</v>
      </c>
      <c r="I1187" s="181"/>
      <c r="L1187" s="177"/>
      <c r="M1187" s="182"/>
      <c r="T1187" s="183"/>
      <c r="AT1187" s="178" t="s">
        <v>200</v>
      </c>
      <c r="AU1187" s="178" t="s">
        <v>89</v>
      </c>
      <c r="AV1187" s="13" t="s">
        <v>89</v>
      </c>
      <c r="AW1187" s="13" t="s">
        <v>31</v>
      </c>
      <c r="AX1187" s="13" t="s">
        <v>76</v>
      </c>
      <c r="AY1187" s="178" t="s">
        <v>187</v>
      </c>
    </row>
    <row r="1188" spans="2:65" s="15" customFormat="1">
      <c r="B1188" s="191"/>
      <c r="D1188" s="171" t="s">
        <v>200</v>
      </c>
      <c r="E1188" s="192" t="s">
        <v>4674</v>
      </c>
      <c r="F1188" s="193" t="s">
        <v>4675</v>
      </c>
      <c r="H1188" s="194">
        <v>159.32499999999999</v>
      </c>
      <c r="I1188" s="195"/>
      <c r="L1188" s="191"/>
      <c r="M1188" s="196"/>
      <c r="T1188" s="197"/>
      <c r="AT1188" s="192" t="s">
        <v>200</v>
      </c>
      <c r="AU1188" s="192" t="s">
        <v>89</v>
      </c>
      <c r="AV1188" s="15" t="s">
        <v>207</v>
      </c>
      <c r="AW1188" s="15" t="s">
        <v>31</v>
      </c>
      <c r="AX1188" s="15" t="s">
        <v>76</v>
      </c>
      <c r="AY1188" s="192" t="s">
        <v>187</v>
      </c>
    </row>
    <row r="1189" spans="2:65" s="14" customFormat="1">
      <c r="B1189" s="184"/>
      <c r="D1189" s="171" t="s">
        <v>200</v>
      </c>
      <c r="E1189" s="185" t="s">
        <v>1</v>
      </c>
      <c r="F1189" s="186" t="s">
        <v>206</v>
      </c>
      <c r="H1189" s="187">
        <v>698.11</v>
      </c>
      <c r="I1189" s="188"/>
      <c r="L1189" s="184"/>
      <c r="M1189" s="189"/>
      <c r="T1189" s="190"/>
      <c r="AT1189" s="185" t="s">
        <v>200</v>
      </c>
      <c r="AU1189" s="185" t="s">
        <v>89</v>
      </c>
      <c r="AV1189" s="14" t="s">
        <v>194</v>
      </c>
      <c r="AW1189" s="14" t="s">
        <v>31</v>
      </c>
      <c r="AX1189" s="14" t="s">
        <v>83</v>
      </c>
      <c r="AY1189" s="185" t="s">
        <v>187</v>
      </c>
    </row>
    <row r="1190" spans="2:65" s="1" customFormat="1" ht="37.9" customHeight="1">
      <c r="B1190" s="144"/>
      <c r="C1190" s="160" t="s">
        <v>395</v>
      </c>
      <c r="D1190" s="160" t="s">
        <v>196</v>
      </c>
      <c r="E1190" s="161" t="s">
        <v>4676</v>
      </c>
      <c r="F1190" s="162" t="s">
        <v>4677</v>
      </c>
      <c r="G1190" s="163" t="s">
        <v>144</v>
      </c>
      <c r="H1190" s="164">
        <v>32.015999999999998</v>
      </c>
      <c r="I1190" s="165"/>
      <c r="J1190" s="166">
        <f>ROUND(I1190*H1190,2)</f>
        <v>0</v>
      </c>
      <c r="K1190" s="167"/>
      <c r="L1190" s="32"/>
      <c r="M1190" s="168" t="s">
        <v>1</v>
      </c>
      <c r="N1190" s="169" t="s">
        <v>42</v>
      </c>
      <c r="P1190" s="156">
        <f>O1190*H1190</f>
        <v>0</v>
      </c>
      <c r="Q1190" s="156">
        <v>1.6660000000000001E-2</v>
      </c>
      <c r="R1190" s="156">
        <f>Q1190*H1190</f>
        <v>0.53338655999999995</v>
      </c>
      <c r="S1190" s="156">
        <v>0</v>
      </c>
      <c r="T1190" s="157">
        <f>S1190*H1190</f>
        <v>0</v>
      </c>
      <c r="AR1190" s="158" t="s">
        <v>353</v>
      </c>
      <c r="AT1190" s="158" t="s">
        <v>196</v>
      </c>
      <c r="AU1190" s="158" t="s">
        <v>89</v>
      </c>
      <c r="AY1190" s="17" t="s">
        <v>187</v>
      </c>
      <c r="BE1190" s="159">
        <f>IF(N1190="základná",J1190,0)</f>
        <v>0</v>
      </c>
      <c r="BF1190" s="159">
        <f>IF(N1190="znížená",J1190,0)</f>
        <v>0</v>
      </c>
      <c r="BG1190" s="159">
        <f>IF(N1190="zákl. prenesená",J1190,0)</f>
        <v>0</v>
      </c>
      <c r="BH1190" s="159">
        <f>IF(N1190="zníž. prenesená",J1190,0)</f>
        <v>0</v>
      </c>
      <c r="BI1190" s="159">
        <f>IF(N1190="nulová",J1190,0)</f>
        <v>0</v>
      </c>
      <c r="BJ1190" s="17" t="s">
        <v>89</v>
      </c>
      <c r="BK1190" s="159">
        <f>ROUND(I1190*H1190,2)</f>
        <v>0</v>
      </c>
      <c r="BL1190" s="17" t="s">
        <v>353</v>
      </c>
      <c r="BM1190" s="158" t="s">
        <v>4678</v>
      </c>
    </row>
    <row r="1191" spans="2:65" s="12" customFormat="1">
      <c r="B1191" s="170"/>
      <c r="D1191" s="171" t="s">
        <v>200</v>
      </c>
      <c r="E1191" s="172" t="s">
        <v>1</v>
      </c>
      <c r="F1191" s="173" t="s">
        <v>4679</v>
      </c>
      <c r="H1191" s="172" t="s">
        <v>1</v>
      </c>
      <c r="I1191" s="174"/>
      <c r="L1191" s="170"/>
      <c r="M1191" s="175"/>
      <c r="T1191" s="176"/>
      <c r="AT1191" s="172" t="s">
        <v>200</v>
      </c>
      <c r="AU1191" s="172" t="s">
        <v>89</v>
      </c>
      <c r="AV1191" s="12" t="s">
        <v>83</v>
      </c>
      <c r="AW1191" s="12" t="s">
        <v>31</v>
      </c>
      <c r="AX1191" s="12" t="s">
        <v>76</v>
      </c>
      <c r="AY1191" s="172" t="s">
        <v>187</v>
      </c>
    </row>
    <row r="1192" spans="2:65" s="13" customFormat="1">
      <c r="B1192" s="177"/>
      <c r="D1192" s="171" t="s">
        <v>200</v>
      </c>
      <c r="E1192" s="178" t="s">
        <v>1</v>
      </c>
      <c r="F1192" s="179" t="s">
        <v>4680</v>
      </c>
      <c r="H1192" s="180">
        <v>1.47</v>
      </c>
      <c r="I1192" s="181"/>
      <c r="L1192" s="177"/>
      <c r="M1192" s="182"/>
      <c r="T1192" s="183"/>
      <c r="AT1192" s="178" t="s">
        <v>200</v>
      </c>
      <c r="AU1192" s="178" t="s">
        <v>89</v>
      </c>
      <c r="AV1192" s="13" t="s">
        <v>89</v>
      </c>
      <c r="AW1192" s="13" t="s">
        <v>31</v>
      </c>
      <c r="AX1192" s="13" t="s">
        <v>76</v>
      </c>
      <c r="AY1192" s="178" t="s">
        <v>187</v>
      </c>
    </row>
    <row r="1193" spans="2:65" s="13" customFormat="1">
      <c r="B1193" s="177"/>
      <c r="D1193" s="171" t="s">
        <v>200</v>
      </c>
      <c r="E1193" s="178" t="s">
        <v>1</v>
      </c>
      <c r="F1193" s="179" t="s">
        <v>4681</v>
      </c>
      <c r="H1193" s="180">
        <v>2.94</v>
      </c>
      <c r="I1193" s="181"/>
      <c r="L1193" s="177"/>
      <c r="M1193" s="182"/>
      <c r="T1193" s="183"/>
      <c r="AT1193" s="178" t="s">
        <v>200</v>
      </c>
      <c r="AU1193" s="178" t="s">
        <v>89</v>
      </c>
      <c r="AV1193" s="13" t="s">
        <v>89</v>
      </c>
      <c r="AW1193" s="13" t="s">
        <v>31</v>
      </c>
      <c r="AX1193" s="13" t="s">
        <v>76</v>
      </c>
      <c r="AY1193" s="178" t="s">
        <v>187</v>
      </c>
    </row>
    <row r="1194" spans="2:65" s="13" customFormat="1">
      <c r="B1194" s="177"/>
      <c r="D1194" s="171" t="s">
        <v>200</v>
      </c>
      <c r="E1194" s="178" t="s">
        <v>1</v>
      </c>
      <c r="F1194" s="179" t="s">
        <v>4682</v>
      </c>
      <c r="H1194" s="180">
        <v>0.82299999999999995</v>
      </c>
      <c r="I1194" s="181"/>
      <c r="L1194" s="177"/>
      <c r="M1194" s="182"/>
      <c r="T1194" s="183"/>
      <c r="AT1194" s="178" t="s">
        <v>200</v>
      </c>
      <c r="AU1194" s="178" t="s">
        <v>89</v>
      </c>
      <c r="AV1194" s="13" t="s">
        <v>89</v>
      </c>
      <c r="AW1194" s="13" t="s">
        <v>31</v>
      </c>
      <c r="AX1194" s="13" t="s">
        <v>76</v>
      </c>
      <c r="AY1194" s="178" t="s">
        <v>187</v>
      </c>
    </row>
    <row r="1195" spans="2:65" s="13" customFormat="1">
      <c r="B1195" s="177"/>
      <c r="D1195" s="171" t="s">
        <v>200</v>
      </c>
      <c r="E1195" s="178" t="s">
        <v>1</v>
      </c>
      <c r="F1195" s="179" t="s">
        <v>4683</v>
      </c>
      <c r="H1195" s="180">
        <v>0.34300000000000003</v>
      </c>
      <c r="I1195" s="181"/>
      <c r="L1195" s="177"/>
      <c r="M1195" s="182"/>
      <c r="T1195" s="183"/>
      <c r="AT1195" s="178" t="s">
        <v>200</v>
      </c>
      <c r="AU1195" s="178" t="s">
        <v>89</v>
      </c>
      <c r="AV1195" s="13" t="s">
        <v>89</v>
      </c>
      <c r="AW1195" s="13" t="s">
        <v>31</v>
      </c>
      <c r="AX1195" s="13" t="s">
        <v>76</v>
      </c>
      <c r="AY1195" s="178" t="s">
        <v>187</v>
      </c>
    </row>
    <row r="1196" spans="2:65" s="13" customFormat="1">
      <c r="B1196" s="177"/>
      <c r="D1196" s="171" t="s">
        <v>200</v>
      </c>
      <c r="E1196" s="178" t="s">
        <v>1</v>
      </c>
      <c r="F1196" s="179" t="s">
        <v>4684</v>
      </c>
      <c r="H1196" s="180">
        <v>1.645</v>
      </c>
      <c r="I1196" s="181"/>
      <c r="L1196" s="177"/>
      <c r="M1196" s="182"/>
      <c r="T1196" s="183"/>
      <c r="AT1196" s="178" t="s">
        <v>200</v>
      </c>
      <c r="AU1196" s="178" t="s">
        <v>89</v>
      </c>
      <c r="AV1196" s="13" t="s">
        <v>89</v>
      </c>
      <c r="AW1196" s="13" t="s">
        <v>31</v>
      </c>
      <c r="AX1196" s="13" t="s">
        <v>76</v>
      </c>
      <c r="AY1196" s="178" t="s">
        <v>187</v>
      </c>
    </row>
    <row r="1197" spans="2:65" s="15" customFormat="1">
      <c r="B1197" s="191"/>
      <c r="D1197" s="171" t="s">
        <v>200</v>
      </c>
      <c r="E1197" s="192" t="s">
        <v>1</v>
      </c>
      <c r="F1197" s="193" t="s">
        <v>3110</v>
      </c>
      <c r="H1197" s="194">
        <v>7.2210000000000001</v>
      </c>
      <c r="I1197" s="195"/>
      <c r="L1197" s="191"/>
      <c r="M1197" s="196"/>
      <c r="T1197" s="197"/>
      <c r="AT1197" s="192" t="s">
        <v>200</v>
      </c>
      <c r="AU1197" s="192" t="s">
        <v>89</v>
      </c>
      <c r="AV1197" s="15" t="s">
        <v>207</v>
      </c>
      <c r="AW1197" s="15" t="s">
        <v>31</v>
      </c>
      <c r="AX1197" s="15" t="s">
        <v>76</v>
      </c>
      <c r="AY1197" s="192" t="s">
        <v>187</v>
      </c>
    </row>
    <row r="1198" spans="2:65" s="13" customFormat="1">
      <c r="B1198" s="177"/>
      <c r="D1198" s="171" t="s">
        <v>200</v>
      </c>
      <c r="E1198" s="178" t="s">
        <v>1</v>
      </c>
      <c r="F1198" s="179" t="s">
        <v>4685</v>
      </c>
      <c r="H1198" s="180">
        <v>3.08</v>
      </c>
      <c r="I1198" s="181"/>
      <c r="L1198" s="177"/>
      <c r="M1198" s="182"/>
      <c r="T1198" s="183"/>
      <c r="AT1198" s="178" t="s">
        <v>200</v>
      </c>
      <c r="AU1198" s="178" t="s">
        <v>89</v>
      </c>
      <c r="AV1198" s="13" t="s">
        <v>89</v>
      </c>
      <c r="AW1198" s="13" t="s">
        <v>31</v>
      </c>
      <c r="AX1198" s="13" t="s">
        <v>76</v>
      </c>
      <c r="AY1198" s="178" t="s">
        <v>187</v>
      </c>
    </row>
    <row r="1199" spans="2:65" s="13" customFormat="1">
      <c r="B1199" s="177"/>
      <c r="D1199" s="171" t="s">
        <v>200</v>
      </c>
      <c r="E1199" s="178" t="s">
        <v>1</v>
      </c>
      <c r="F1199" s="179" t="s">
        <v>4686</v>
      </c>
      <c r="H1199" s="180">
        <v>2.94</v>
      </c>
      <c r="I1199" s="181"/>
      <c r="L1199" s="177"/>
      <c r="M1199" s="182"/>
      <c r="T1199" s="183"/>
      <c r="AT1199" s="178" t="s">
        <v>200</v>
      </c>
      <c r="AU1199" s="178" t="s">
        <v>89</v>
      </c>
      <c r="AV1199" s="13" t="s">
        <v>89</v>
      </c>
      <c r="AW1199" s="13" t="s">
        <v>31</v>
      </c>
      <c r="AX1199" s="13" t="s">
        <v>76</v>
      </c>
      <c r="AY1199" s="178" t="s">
        <v>187</v>
      </c>
    </row>
    <row r="1200" spans="2:65" s="13" customFormat="1">
      <c r="B1200" s="177"/>
      <c r="D1200" s="171" t="s">
        <v>200</v>
      </c>
      <c r="E1200" s="178" t="s">
        <v>1</v>
      </c>
      <c r="F1200" s="179" t="s">
        <v>4687</v>
      </c>
      <c r="H1200" s="180">
        <v>0.6</v>
      </c>
      <c r="I1200" s="181"/>
      <c r="L1200" s="177"/>
      <c r="M1200" s="182"/>
      <c r="T1200" s="183"/>
      <c r="AT1200" s="178" t="s">
        <v>200</v>
      </c>
      <c r="AU1200" s="178" t="s">
        <v>89</v>
      </c>
      <c r="AV1200" s="13" t="s">
        <v>89</v>
      </c>
      <c r="AW1200" s="13" t="s">
        <v>31</v>
      </c>
      <c r="AX1200" s="13" t="s">
        <v>76</v>
      </c>
      <c r="AY1200" s="178" t="s">
        <v>187</v>
      </c>
    </row>
    <row r="1201" spans="2:65" s="13" customFormat="1">
      <c r="B1201" s="177"/>
      <c r="D1201" s="171" t="s">
        <v>200</v>
      </c>
      <c r="E1201" s="178" t="s">
        <v>1</v>
      </c>
      <c r="F1201" s="179" t="s">
        <v>4688</v>
      </c>
      <c r="H1201" s="180">
        <v>1.645</v>
      </c>
      <c r="I1201" s="181"/>
      <c r="L1201" s="177"/>
      <c r="M1201" s="182"/>
      <c r="T1201" s="183"/>
      <c r="AT1201" s="178" t="s">
        <v>200</v>
      </c>
      <c r="AU1201" s="178" t="s">
        <v>89</v>
      </c>
      <c r="AV1201" s="13" t="s">
        <v>89</v>
      </c>
      <c r="AW1201" s="13" t="s">
        <v>31</v>
      </c>
      <c r="AX1201" s="13" t="s">
        <v>76</v>
      </c>
      <c r="AY1201" s="178" t="s">
        <v>187</v>
      </c>
    </row>
    <row r="1202" spans="2:65" s="15" customFormat="1">
      <c r="B1202" s="191"/>
      <c r="D1202" s="171" t="s">
        <v>200</v>
      </c>
      <c r="E1202" s="192" t="s">
        <v>1</v>
      </c>
      <c r="F1202" s="193" t="s">
        <v>3392</v>
      </c>
      <c r="H1202" s="194">
        <v>8.2650000000000006</v>
      </c>
      <c r="I1202" s="195"/>
      <c r="L1202" s="191"/>
      <c r="M1202" s="196"/>
      <c r="T1202" s="197"/>
      <c r="AT1202" s="192" t="s">
        <v>200</v>
      </c>
      <c r="AU1202" s="192" t="s">
        <v>89</v>
      </c>
      <c r="AV1202" s="15" t="s">
        <v>207</v>
      </c>
      <c r="AW1202" s="15" t="s">
        <v>31</v>
      </c>
      <c r="AX1202" s="15" t="s">
        <v>76</v>
      </c>
      <c r="AY1202" s="192" t="s">
        <v>187</v>
      </c>
    </row>
    <row r="1203" spans="2:65" s="13" customFormat="1">
      <c r="B1203" s="177"/>
      <c r="D1203" s="171" t="s">
        <v>200</v>
      </c>
      <c r="E1203" s="178" t="s">
        <v>1</v>
      </c>
      <c r="F1203" s="179" t="s">
        <v>4689</v>
      </c>
      <c r="H1203" s="180">
        <v>3.08</v>
      </c>
      <c r="I1203" s="181"/>
      <c r="L1203" s="177"/>
      <c r="M1203" s="182"/>
      <c r="T1203" s="183"/>
      <c r="AT1203" s="178" t="s">
        <v>200</v>
      </c>
      <c r="AU1203" s="178" t="s">
        <v>89</v>
      </c>
      <c r="AV1203" s="13" t="s">
        <v>89</v>
      </c>
      <c r="AW1203" s="13" t="s">
        <v>31</v>
      </c>
      <c r="AX1203" s="13" t="s">
        <v>76</v>
      </c>
      <c r="AY1203" s="178" t="s">
        <v>187</v>
      </c>
    </row>
    <row r="1204" spans="2:65" s="13" customFormat="1">
      <c r="B1204" s="177"/>
      <c r="D1204" s="171" t="s">
        <v>200</v>
      </c>
      <c r="E1204" s="178" t="s">
        <v>1</v>
      </c>
      <c r="F1204" s="179" t="s">
        <v>4690</v>
      </c>
      <c r="H1204" s="180">
        <v>2.94</v>
      </c>
      <c r="I1204" s="181"/>
      <c r="L1204" s="177"/>
      <c r="M1204" s="182"/>
      <c r="T1204" s="183"/>
      <c r="AT1204" s="178" t="s">
        <v>200</v>
      </c>
      <c r="AU1204" s="178" t="s">
        <v>89</v>
      </c>
      <c r="AV1204" s="13" t="s">
        <v>89</v>
      </c>
      <c r="AW1204" s="13" t="s">
        <v>31</v>
      </c>
      <c r="AX1204" s="13" t="s">
        <v>76</v>
      </c>
      <c r="AY1204" s="178" t="s">
        <v>187</v>
      </c>
    </row>
    <row r="1205" spans="2:65" s="13" customFormat="1">
      <c r="B1205" s="177"/>
      <c r="D1205" s="171" t="s">
        <v>200</v>
      </c>
      <c r="E1205" s="178" t="s">
        <v>1</v>
      </c>
      <c r="F1205" s="179" t="s">
        <v>4691</v>
      </c>
      <c r="H1205" s="180">
        <v>0.6</v>
      </c>
      <c r="I1205" s="181"/>
      <c r="L1205" s="177"/>
      <c r="M1205" s="182"/>
      <c r="T1205" s="183"/>
      <c r="AT1205" s="178" t="s">
        <v>200</v>
      </c>
      <c r="AU1205" s="178" t="s">
        <v>89</v>
      </c>
      <c r="AV1205" s="13" t="s">
        <v>89</v>
      </c>
      <c r="AW1205" s="13" t="s">
        <v>31</v>
      </c>
      <c r="AX1205" s="13" t="s">
        <v>76</v>
      </c>
      <c r="AY1205" s="178" t="s">
        <v>187</v>
      </c>
    </row>
    <row r="1206" spans="2:65" s="13" customFormat="1">
      <c r="B1206" s="177"/>
      <c r="D1206" s="171" t="s">
        <v>200</v>
      </c>
      <c r="E1206" s="178" t="s">
        <v>1</v>
      </c>
      <c r="F1206" s="179" t="s">
        <v>4692</v>
      </c>
      <c r="H1206" s="180">
        <v>1.645</v>
      </c>
      <c r="I1206" s="181"/>
      <c r="L1206" s="177"/>
      <c r="M1206" s="182"/>
      <c r="T1206" s="183"/>
      <c r="AT1206" s="178" t="s">
        <v>200</v>
      </c>
      <c r="AU1206" s="178" t="s">
        <v>89</v>
      </c>
      <c r="AV1206" s="13" t="s">
        <v>89</v>
      </c>
      <c r="AW1206" s="13" t="s">
        <v>31</v>
      </c>
      <c r="AX1206" s="13" t="s">
        <v>76</v>
      </c>
      <c r="AY1206" s="178" t="s">
        <v>187</v>
      </c>
    </row>
    <row r="1207" spans="2:65" s="15" customFormat="1">
      <c r="B1207" s="191"/>
      <c r="D1207" s="171" t="s">
        <v>200</v>
      </c>
      <c r="E1207" s="192" t="s">
        <v>1</v>
      </c>
      <c r="F1207" s="193" t="s">
        <v>4366</v>
      </c>
      <c r="H1207" s="194">
        <v>8.2650000000000006</v>
      </c>
      <c r="I1207" s="195"/>
      <c r="L1207" s="191"/>
      <c r="M1207" s="196"/>
      <c r="T1207" s="197"/>
      <c r="AT1207" s="192" t="s">
        <v>200</v>
      </c>
      <c r="AU1207" s="192" t="s">
        <v>89</v>
      </c>
      <c r="AV1207" s="15" t="s">
        <v>207</v>
      </c>
      <c r="AW1207" s="15" t="s">
        <v>31</v>
      </c>
      <c r="AX1207" s="15" t="s">
        <v>76</v>
      </c>
      <c r="AY1207" s="192" t="s">
        <v>187</v>
      </c>
    </row>
    <row r="1208" spans="2:65" s="13" customFormat="1">
      <c r="B1208" s="177"/>
      <c r="D1208" s="171" t="s">
        <v>200</v>
      </c>
      <c r="E1208" s="178" t="s">
        <v>1</v>
      </c>
      <c r="F1208" s="179" t="s">
        <v>4689</v>
      </c>
      <c r="H1208" s="180">
        <v>3.08</v>
      </c>
      <c r="I1208" s="181"/>
      <c r="L1208" s="177"/>
      <c r="M1208" s="182"/>
      <c r="T1208" s="183"/>
      <c r="AT1208" s="178" t="s">
        <v>200</v>
      </c>
      <c r="AU1208" s="178" t="s">
        <v>89</v>
      </c>
      <c r="AV1208" s="13" t="s">
        <v>89</v>
      </c>
      <c r="AW1208" s="13" t="s">
        <v>31</v>
      </c>
      <c r="AX1208" s="13" t="s">
        <v>76</v>
      </c>
      <c r="AY1208" s="178" t="s">
        <v>187</v>
      </c>
    </row>
    <row r="1209" spans="2:65" s="13" customFormat="1">
      <c r="B1209" s="177"/>
      <c r="D1209" s="171" t="s">
        <v>200</v>
      </c>
      <c r="E1209" s="178" t="s">
        <v>1</v>
      </c>
      <c r="F1209" s="179" t="s">
        <v>4690</v>
      </c>
      <c r="H1209" s="180">
        <v>2.94</v>
      </c>
      <c r="I1209" s="181"/>
      <c r="L1209" s="177"/>
      <c r="M1209" s="182"/>
      <c r="T1209" s="183"/>
      <c r="AT1209" s="178" t="s">
        <v>200</v>
      </c>
      <c r="AU1209" s="178" t="s">
        <v>89</v>
      </c>
      <c r="AV1209" s="13" t="s">
        <v>89</v>
      </c>
      <c r="AW1209" s="13" t="s">
        <v>31</v>
      </c>
      <c r="AX1209" s="13" t="s">
        <v>76</v>
      </c>
      <c r="AY1209" s="178" t="s">
        <v>187</v>
      </c>
    </row>
    <row r="1210" spans="2:65" s="13" customFormat="1">
      <c r="B1210" s="177"/>
      <c r="D1210" s="171" t="s">
        <v>200</v>
      </c>
      <c r="E1210" s="178" t="s">
        <v>1</v>
      </c>
      <c r="F1210" s="179" t="s">
        <v>4691</v>
      </c>
      <c r="H1210" s="180">
        <v>0.6</v>
      </c>
      <c r="I1210" s="181"/>
      <c r="L1210" s="177"/>
      <c r="M1210" s="182"/>
      <c r="T1210" s="183"/>
      <c r="AT1210" s="178" t="s">
        <v>200</v>
      </c>
      <c r="AU1210" s="178" t="s">
        <v>89</v>
      </c>
      <c r="AV1210" s="13" t="s">
        <v>89</v>
      </c>
      <c r="AW1210" s="13" t="s">
        <v>31</v>
      </c>
      <c r="AX1210" s="13" t="s">
        <v>76</v>
      </c>
      <c r="AY1210" s="178" t="s">
        <v>187</v>
      </c>
    </row>
    <row r="1211" spans="2:65" s="13" customFormat="1">
      <c r="B1211" s="177"/>
      <c r="D1211" s="171" t="s">
        <v>200</v>
      </c>
      <c r="E1211" s="178" t="s">
        <v>1</v>
      </c>
      <c r="F1211" s="179" t="s">
        <v>4692</v>
      </c>
      <c r="H1211" s="180">
        <v>1.645</v>
      </c>
      <c r="I1211" s="181"/>
      <c r="L1211" s="177"/>
      <c r="M1211" s="182"/>
      <c r="T1211" s="183"/>
      <c r="AT1211" s="178" t="s">
        <v>200</v>
      </c>
      <c r="AU1211" s="178" t="s">
        <v>89</v>
      </c>
      <c r="AV1211" s="13" t="s">
        <v>89</v>
      </c>
      <c r="AW1211" s="13" t="s">
        <v>31</v>
      </c>
      <c r="AX1211" s="13" t="s">
        <v>76</v>
      </c>
      <c r="AY1211" s="178" t="s">
        <v>187</v>
      </c>
    </row>
    <row r="1212" spans="2:65" s="15" customFormat="1">
      <c r="B1212" s="191"/>
      <c r="D1212" s="171" t="s">
        <v>200</v>
      </c>
      <c r="E1212" s="192" t="s">
        <v>1</v>
      </c>
      <c r="F1212" s="193" t="s">
        <v>4693</v>
      </c>
      <c r="H1212" s="194">
        <v>8.2650000000000006</v>
      </c>
      <c r="I1212" s="195"/>
      <c r="L1212" s="191"/>
      <c r="M1212" s="196"/>
      <c r="T1212" s="197"/>
      <c r="AT1212" s="192" t="s">
        <v>200</v>
      </c>
      <c r="AU1212" s="192" t="s">
        <v>89</v>
      </c>
      <c r="AV1212" s="15" t="s">
        <v>207</v>
      </c>
      <c r="AW1212" s="15" t="s">
        <v>31</v>
      </c>
      <c r="AX1212" s="15" t="s">
        <v>76</v>
      </c>
      <c r="AY1212" s="192" t="s">
        <v>187</v>
      </c>
    </row>
    <row r="1213" spans="2:65" s="14" customFormat="1">
      <c r="B1213" s="184"/>
      <c r="D1213" s="171" t="s">
        <v>200</v>
      </c>
      <c r="E1213" s="185" t="s">
        <v>4099</v>
      </c>
      <c r="F1213" s="186" t="s">
        <v>206</v>
      </c>
      <c r="H1213" s="187">
        <v>32.015999999999998</v>
      </c>
      <c r="I1213" s="188"/>
      <c r="L1213" s="184"/>
      <c r="M1213" s="189"/>
      <c r="T1213" s="190"/>
      <c r="AT1213" s="185" t="s">
        <v>200</v>
      </c>
      <c r="AU1213" s="185" t="s">
        <v>89</v>
      </c>
      <c r="AV1213" s="14" t="s">
        <v>194</v>
      </c>
      <c r="AW1213" s="14" t="s">
        <v>31</v>
      </c>
      <c r="AX1213" s="14" t="s">
        <v>83</v>
      </c>
      <c r="AY1213" s="185" t="s">
        <v>187</v>
      </c>
    </row>
    <row r="1214" spans="2:65" s="1" customFormat="1" ht="37.9" customHeight="1">
      <c r="B1214" s="144"/>
      <c r="C1214" s="160" t="s">
        <v>400</v>
      </c>
      <c r="D1214" s="160" t="s">
        <v>196</v>
      </c>
      <c r="E1214" s="161" t="s">
        <v>4694</v>
      </c>
      <c r="F1214" s="162" t="s">
        <v>4695</v>
      </c>
      <c r="G1214" s="163" t="s">
        <v>144</v>
      </c>
      <c r="H1214" s="164">
        <v>209.185</v>
      </c>
      <c r="I1214" s="165"/>
      <c r="J1214" s="166">
        <f>ROUND(I1214*H1214,2)</f>
        <v>0</v>
      </c>
      <c r="K1214" s="167"/>
      <c r="L1214" s="32"/>
      <c r="M1214" s="168" t="s">
        <v>1</v>
      </c>
      <c r="N1214" s="169" t="s">
        <v>42</v>
      </c>
      <c r="P1214" s="156">
        <f>O1214*H1214</f>
        <v>0</v>
      </c>
      <c r="Q1214" s="156">
        <v>1.2239999999999999E-2</v>
      </c>
      <c r="R1214" s="156">
        <f>Q1214*H1214</f>
        <v>2.5604244</v>
      </c>
      <c r="S1214" s="156">
        <v>0</v>
      </c>
      <c r="T1214" s="157">
        <f>S1214*H1214</f>
        <v>0</v>
      </c>
      <c r="AR1214" s="158" t="s">
        <v>353</v>
      </c>
      <c r="AT1214" s="158" t="s">
        <v>196</v>
      </c>
      <c r="AU1214" s="158" t="s">
        <v>89</v>
      </c>
      <c r="AY1214" s="17" t="s">
        <v>187</v>
      </c>
      <c r="BE1214" s="159">
        <f>IF(N1214="základná",J1214,0)</f>
        <v>0</v>
      </c>
      <c r="BF1214" s="159">
        <f>IF(N1214="znížená",J1214,0)</f>
        <v>0</v>
      </c>
      <c r="BG1214" s="159">
        <f>IF(N1214="zákl. prenesená",J1214,0)</f>
        <v>0</v>
      </c>
      <c r="BH1214" s="159">
        <f>IF(N1214="zníž. prenesená",J1214,0)</f>
        <v>0</v>
      </c>
      <c r="BI1214" s="159">
        <f>IF(N1214="nulová",J1214,0)</f>
        <v>0</v>
      </c>
      <c r="BJ1214" s="17" t="s">
        <v>89</v>
      </c>
      <c r="BK1214" s="159">
        <f>ROUND(I1214*H1214,2)</f>
        <v>0</v>
      </c>
      <c r="BL1214" s="17" t="s">
        <v>353</v>
      </c>
      <c r="BM1214" s="158" t="s">
        <v>4696</v>
      </c>
    </row>
    <row r="1215" spans="2:65" s="12" customFormat="1">
      <c r="B1215" s="170"/>
      <c r="D1215" s="171" t="s">
        <v>200</v>
      </c>
      <c r="E1215" s="172" t="s">
        <v>1</v>
      </c>
      <c r="F1215" s="173" t="s">
        <v>4697</v>
      </c>
      <c r="H1215" s="172" t="s">
        <v>1</v>
      </c>
      <c r="I1215" s="174"/>
      <c r="L1215" s="170"/>
      <c r="M1215" s="175"/>
      <c r="T1215" s="176"/>
      <c r="AT1215" s="172" t="s">
        <v>200</v>
      </c>
      <c r="AU1215" s="172" t="s">
        <v>89</v>
      </c>
      <c r="AV1215" s="12" t="s">
        <v>83</v>
      </c>
      <c r="AW1215" s="12" t="s">
        <v>31</v>
      </c>
      <c r="AX1215" s="12" t="s">
        <v>76</v>
      </c>
      <c r="AY1215" s="172" t="s">
        <v>187</v>
      </c>
    </row>
    <row r="1216" spans="2:65" s="12" customFormat="1">
      <c r="B1216" s="170"/>
      <c r="D1216" s="171" t="s">
        <v>200</v>
      </c>
      <c r="E1216" s="172" t="s">
        <v>1</v>
      </c>
      <c r="F1216" s="173" t="s">
        <v>4698</v>
      </c>
      <c r="H1216" s="172" t="s">
        <v>1</v>
      </c>
      <c r="I1216" s="174"/>
      <c r="L1216" s="170"/>
      <c r="M1216" s="175"/>
      <c r="T1216" s="176"/>
      <c r="AT1216" s="172" t="s">
        <v>200</v>
      </c>
      <c r="AU1216" s="172" t="s">
        <v>89</v>
      </c>
      <c r="AV1216" s="12" t="s">
        <v>83</v>
      </c>
      <c r="AW1216" s="12" t="s">
        <v>31</v>
      </c>
      <c r="AX1216" s="12" t="s">
        <v>76</v>
      </c>
      <c r="AY1216" s="172" t="s">
        <v>187</v>
      </c>
    </row>
    <row r="1217" spans="2:51" s="12" customFormat="1">
      <c r="B1217" s="170"/>
      <c r="D1217" s="171" t="s">
        <v>200</v>
      </c>
      <c r="E1217" s="172" t="s">
        <v>1</v>
      </c>
      <c r="F1217" s="173" t="s">
        <v>4699</v>
      </c>
      <c r="H1217" s="172" t="s">
        <v>1</v>
      </c>
      <c r="I1217" s="174"/>
      <c r="L1217" s="170"/>
      <c r="M1217" s="175"/>
      <c r="T1217" s="176"/>
      <c r="AT1217" s="172" t="s">
        <v>200</v>
      </c>
      <c r="AU1217" s="172" t="s">
        <v>89</v>
      </c>
      <c r="AV1217" s="12" t="s">
        <v>83</v>
      </c>
      <c r="AW1217" s="12" t="s">
        <v>31</v>
      </c>
      <c r="AX1217" s="12" t="s">
        <v>76</v>
      </c>
      <c r="AY1217" s="172" t="s">
        <v>187</v>
      </c>
    </row>
    <row r="1218" spans="2:51" s="12" customFormat="1">
      <c r="B1218" s="170"/>
      <c r="D1218" s="171" t="s">
        <v>200</v>
      </c>
      <c r="E1218" s="172" t="s">
        <v>1</v>
      </c>
      <c r="F1218" s="173" t="s">
        <v>4700</v>
      </c>
      <c r="H1218" s="172" t="s">
        <v>1</v>
      </c>
      <c r="I1218" s="174"/>
      <c r="L1218" s="170"/>
      <c r="M1218" s="175"/>
      <c r="T1218" s="176"/>
      <c r="AT1218" s="172" t="s">
        <v>200</v>
      </c>
      <c r="AU1218" s="172" t="s">
        <v>89</v>
      </c>
      <c r="AV1218" s="12" t="s">
        <v>83</v>
      </c>
      <c r="AW1218" s="12" t="s">
        <v>31</v>
      </c>
      <c r="AX1218" s="12" t="s">
        <v>76</v>
      </c>
      <c r="AY1218" s="172" t="s">
        <v>187</v>
      </c>
    </row>
    <row r="1219" spans="2:51" s="13" customFormat="1">
      <c r="B1219" s="177"/>
      <c r="D1219" s="171" t="s">
        <v>200</v>
      </c>
      <c r="E1219" s="178" t="s">
        <v>1</v>
      </c>
      <c r="F1219" s="179" t="s">
        <v>4701</v>
      </c>
      <c r="H1219" s="180">
        <v>3.34</v>
      </c>
      <c r="I1219" s="181"/>
      <c r="L1219" s="177"/>
      <c r="M1219" s="182"/>
      <c r="T1219" s="183"/>
      <c r="AT1219" s="178" t="s">
        <v>200</v>
      </c>
      <c r="AU1219" s="178" t="s">
        <v>89</v>
      </c>
      <c r="AV1219" s="13" t="s">
        <v>89</v>
      </c>
      <c r="AW1219" s="13" t="s">
        <v>31</v>
      </c>
      <c r="AX1219" s="13" t="s">
        <v>76</v>
      </c>
      <c r="AY1219" s="178" t="s">
        <v>187</v>
      </c>
    </row>
    <row r="1220" spans="2:51" s="13" customFormat="1">
      <c r="B1220" s="177"/>
      <c r="D1220" s="171" t="s">
        <v>200</v>
      </c>
      <c r="E1220" s="178" t="s">
        <v>1</v>
      </c>
      <c r="F1220" s="179" t="s">
        <v>4702</v>
      </c>
      <c r="H1220" s="180">
        <v>3.34</v>
      </c>
      <c r="I1220" s="181"/>
      <c r="L1220" s="177"/>
      <c r="M1220" s="182"/>
      <c r="T1220" s="183"/>
      <c r="AT1220" s="178" t="s">
        <v>200</v>
      </c>
      <c r="AU1220" s="178" t="s">
        <v>89</v>
      </c>
      <c r="AV1220" s="13" t="s">
        <v>89</v>
      </c>
      <c r="AW1220" s="13" t="s">
        <v>31</v>
      </c>
      <c r="AX1220" s="13" t="s">
        <v>76</v>
      </c>
      <c r="AY1220" s="178" t="s">
        <v>187</v>
      </c>
    </row>
    <row r="1221" spans="2:51" s="13" customFormat="1">
      <c r="B1221" s="177"/>
      <c r="D1221" s="171" t="s">
        <v>200</v>
      </c>
      <c r="E1221" s="178" t="s">
        <v>1</v>
      </c>
      <c r="F1221" s="179" t="s">
        <v>4703</v>
      </c>
      <c r="H1221" s="180">
        <v>3.14</v>
      </c>
      <c r="I1221" s="181"/>
      <c r="L1221" s="177"/>
      <c r="M1221" s="182"/>
      <c r="T1221" s="183"/>
      <c r="AT1221" s="178" t="s">
        <v>200</v>
      </c>
      <c r="AU1221" s="178" t="s">
        <v>89</v>
      </c>
      <c r="AV1221" s="13" t="s">
        <v>89</v>
      </c>
      <c r="AW1221" s="13" t="s">
        <v>31</v>
      </c>
      <c r="AX1221" s="13" t="s">
        <v>76</v>
      </c>
      <c r="AY1221" s="178" t="s">
        <v>187</v>
      </c>
    </row>
    <row r="1222" spans="2:51" s="13" customFormat="1">
      <c r="B1222" s="177"/>
      <c r="D1222" s="171" t="s">
        <v>200</v>
      </c>
      <c r="E1222" s="178" t="s">
        <v>1</v>
      </c>
      <c r="F1222" s="179" t="s">
        <v>4704</v>
      </c>
      <c r="H1222" s="180">
        <v>2.9</v>
      </c>
      <c r="I1222" s="181"/>
      <c r="L1222" s="177"/>
      <c r="M1222" s="182"/>
      <c r="T1222" s="183"/>
      <c r="AT1222" s="178" t="s">
        <v>200</v>
      </c>
      <c r="AU1222" s="178" t="s">
        <v>89</v>
      </c>
      <c r="AV1222" s="13" t="s">
        <v>89</v>
      </c>
      <c r="AW1222" s="13" t="s">
        <v>31</v>
      </c>
      <c r="AX1222" s="13" t="s">
        <v>76</v>
      </c>
      <c r="AY1222" s="178" t="s">
        <v>187</v>
      </c>
    </row>
    <row r="1223" spans="2:51" s="13" customFormat="1">
      <c r="B1223" s="177"/>
      <c r="D1223" s="171" t="s">
        <v>200</v>
      </c>
      <c r="E1223" s="178" t="s">
        <v>1</v>
      </c>
      <c r="F1223" s="179" t="s">
        <v>4705</v>
      </c>
      <c r="H1223" s="180">
        <v>3.33</v>
      </c>
      <c r="I1223" s="181"/>
      <c r="L1223" s="177"/>
      <c r="M1223" s="182"/>
      <c r="T1223" s="183"/>
      <c r="AT1223" s="178" t="s">
        <v>200</v>
      </c>
      <c r="AU1223" s="178" t="s">
        <v>89</v>
      </c>
      <c r="AV1223" s="13" t="s">
        <v>89</v>
      </c>
      <c r="AW1223" s="13" t="s">
        <v>31</v>
      </c>
      <c r="AX1223" s="13" t="s">
        <v>76</v>
      </c>
      <c r="AY1223" s="178" t="s">
        <v>187</v>
      </c>
    </row>
    <row r="1224" spans="2:51" s="13" customFormat="1">
      <c r="B1224" s="177"/>
      <c r="D1224" s="171" t="s">
        <v>200</v>
      </c>
      <c r="E1224" s="178" t="s">
        <v>1</v>
      </c>
      <c r="F1224" s="179" t="s">
        <v>4706</v>
      </c>
      <c r="H1224" s="180">
        <v>3.1349999999999998</v>
      </c>
      <c r="I1224" s="181"/>
      <c r="L1224" s="177"/>
      <c r="M1224" s="182"/>
      <c r="T1224" s="183"/>
      <c r="AT1224" s="178" t="s">
        <v>200</v>
      </c>
      <c r="AU1224" s="178" t="s">
        <v>89</v>
      </c>
      <c r="AV1224" s="13" t="s">
        <v>89</v>
      </c>
      <c r="AW1224" s="13" t="s">
        <v>31</v>
      </c>
      <c r="AX1224" s="13" t="s">
        <v>76</v>
      </c>
      <c r="AY1224" s="178" t="s">
        <v>187</v>
      </c>
    </row>
    <row r="1225" spans="2:51" s="13" customFormat="1">
      <c r="B1225" s="177"/>
      <c r="D1225" s="171" t="s">
        <v>200</v>
      </c>
      <c r="E1225" s="178" t="s">
        <v>1</v>
      </c>
      <c r="F1225" s="179" t="s">
        <v>4707</v>
      </c>
      <c r="H1225" s="180">
        <v>3.25</v>
      </c>
      <c r="I1225" s="181"/>
      <c r="L1225" s="177"/>
      <c r="M1225" s="182"/>
      <c r="T1225" s="183"/>
      <c r="AT1225" s="178" t="s">
        <v>200</v>
      </c>
      <c r="AU1225" s="178" t="s">
        <v>89</v>
      </c>
      <c r="AV1225" s="13" t="s">
        <v>89</v>
      </c>
      <c r="AW1225" s="13" t="s">
        <v>31</v>
      </c>
      <c r="AX1225" s="13" t="s">
        <v>76</v>
      </c>
      <c r="AY1225" s="178" t="s">
        <v>187</v>
      </c>
    </row>
    <row r="1226" spans="2:51" s="13" customFormat="1">
      <c r="B1226" s="177"/>
      <c r="D1226" s="171" t="s">
        <v>200</v>
      </c>
      <c r="E1226" s="178" t="s">
        <v>1</v>
      </c>
      <c r="F1226" s="179" t="s">
        <v>4708</v>
      </c>
      <c r="H1226" s="180">
        <v>3.16</v>
      </c>
      <c r="I1226" s="181"/>
      <c r="L1226" s="177"/>
      <c r="M1226" s="182"/>
      <c r="T1226" s="183"/>
      <c r="AT1226" s="178" t="s">
        <v>200</v>
      </c>
      <c r="AU1226" s="178" t="s">
        <v>89</v>
      </c>
      <c r="AV1226" s="13" t="s">
        <v>89</v>
      </c>
      <c r="AW1226" s="13" t="s">
        <v>31</v>
      </c>
      <c r="AX1226" s="13" t="s">
        <v>76</v>
      </c>
      <c r="AY1226" s="178" t="s">
        <v>187</v>
      </c>
    </row>
    <row r="1227" spans="2:51" s="13" customFormat="1">
      <c r="B1227" s="177"/>
      <c r="D1227" s="171" t="s">
        <v>200</v>
      </c>
      <c r="E1227" s="178" t="s">
        <v>1</v>
      </c>
      <c r="F1227" s="179" t="s">
        <v>4709</v>
      </c>
      <c r="H1227" s="180">
        <v>3.16</v>
      </c>
      <c r="I1227" s="181"/>
      <c r="L1227" s="177"/>
      <c r="M1227" s="182"/>
      <c r="T1227" s="183"/>
      <c r="AT1227" s="178" t="s">
        <v>200</v>
      </c>
      <c r="AU1227" s="178" t="s">
        <v>89</v>
      </c>
      <c r="AV1227" s="13" t="s">
        <v>89</v>
      </c>
      <c r="AW1227" s="13" t="s">
        <v>31</v>
      </c>
      <c r="AX1227" s="13" t="s">
        <v>76</v>
      </c>
      <c r="AY1227" s="178" t="s">
        <v>187</v>
      </c>
    </row>
    <row r="1228" spans="2:51" s="13" customFormat="1">
      <c r="B1228" s="177"/>
      <c r="D1228" s="171" t="s">
        <v>200</v>
      </c>
      <c r="E1228" s="178" t="s">
        <v>1</v>
      </c>
      <c r="F1228" s="179" t="s">
        <v>4710</v>
      </c>
      <c r="H1228" s="180">
        <v>2.82</v>
      </c>
      <c r="I1228" s="181"/>
      <c r="L1228" s="177"/>
      <c r="M1228" s="182"/>
      <c r="T1228" s="183"/>
      <c r="AT1228" s="178" t="s">
        <v>200</v>
      </c>
      <c r="AU1228" s="178" t="s">
        <v>89</v>
      </c>
      <c r="AV1228" s="13" t="s">
        <v>89</v>
      </c>
      <c r="AW1228" s="13" t="s">
        <v>31</v>
      </c>
      <c r="AX1228" s="13" t="s">
        <v>76</v>
      </c>
      <c r="AY1228" s="178" t="s">
        <v>187</v>
      </c>
    </row>
    <row r="1229" spans="2:51" s="13" customFormat="1">
      <c r="B1229" s="177"/>
      <c r="D1229" s="171" t="s">
        <v>200</v>
      </c>
      <c r="E1229" s="178" t="s">
        <v>1</v>
      </c>
      <c r="F1229" s="179" t="s">
        <v>4711</v>
      </c>
      <c r="H1229" s="180">
        <v>3.16</v>
      </c>
      <c r="I1229" s="181"/>
      <c r="L1229" s="177"/>
      <c r="M1229" s="182"/>
      <c r="T1229" s="183"/>
      <c r="AT1229" s="178" t="s">
        <v>200</v>
      </c>
      <c r="AU1229" s="178" t="s">
        <v>89</v>
      </c>
      <c r="AV1229" s="13" t="s">
        <v>89</v>
      </c>
      <c r="AW1229" s="13" t="s">
        <v>31</v>
      </c>
      <c r="AX1229" s="13" t="s">
        <v>76</v>
      </c>
      <c r="AY1229" s="178" t="s">
        <v>187</v>
      </c>
    </row>
    <row r="1230" spans="2:51" s="15" customFormat="1">
      <c r="B1230" s="191"/>
      <c r="D1230" s="171" t="s">
        <v>200</v>
      </c>
      <c r="E1230" s="192" t="s">
        <v>4102</v>
      </c>
      <c r="F1230" s="193" t="s">
        <v>4712</v>
      </c>
      <c r="H1230" s="194">
        <v>34.734999999999999</v>
      </c>
      <c r="I1230" s="195"/>
      <c r="L1230" s="191"/>
      <c r="M1230" s="196"/>
      <c r="T1230" s="197"/>
      <c r="AT1230" s="192" t="s">
        <v>200</v>
      </c>
      <c r="AU1230" s="192" t="s">
        <v>89</v>
      </c>
      <c r="AV1230" s="15" t="s">
        <v>207</v>
      </c>
      <c r="AW1230" s="15" t="s">
        <v>31</v>
      </c>
      <c r="AX1230" s="15" t="s">
        <v>76</v>
      </c>
      <c r="AY1230" s="192" t="s">
        <v>187</v>
      </c>
    </row>
    <row r="1231" spans="2:51" s="12" customFormat="1">
      <c r="B1231" s="170"/>
      <c r="D1231" s="171" t="s">
        <v>200</v>
      </c>
      <c r="E1231" s="172" t="s">
        <v>1</v>
      </c>
      <c r="F1231" s="173" t="s">
        <v>4713</v>
      </c>
      <c r="H1231" s="172" t="s">
        <v>1</v>
      </c>
      <c r="I1231" s="174"/>
      <c r="L1231" s="170"/>
      <c r="M1231" s="175"/>
      <c r="T1231" s="176"/>
      <c r="AT1231" s="172" t="s">
        <v>200</v>
      </c>
      <c r="AU1231" s="172" t="s">
        <v>89</v>
      </c>
      <c r="AV1231" s="12" t="s">
        <v>83</v>
      </c>
      <c r="AW1231" s="12" t="s">
        <v>31</v>
      </c>
      <c r="AX1231" s="12" t="s">
        <v>76</v>
      </c>
      <c r="AY1231" s="172" t="s">
        <v>187</v>
      </c>
    </row>
    <row r="1232" spans="2:51" s="13" customFormat="1">
      <c r="B1232" s="177"/>
      <c r="D1232" s="171" t="s">
        <v>200</v>
      </c>
      <c r="E1232" s="178" t="s">
        <v>1</v>
      </c>
      <c r="F1232" s="179" t="s">
        <v>4714</v>
      </c>
      <c r="H1232" s="180">
        <v>2.98</v>
      </c>
      <c r="I1232" s="181"/>
      <c r="L1232" s="177"/>
      <c r="M1232" s="182"/>
      <c r="T1232" s="183"/>
      <c r="AT1232" s="178" t="s">
        <v>200</v>
      </c>
      <c r="AU1232" s="178" t="s">
        <v>89</v>
      </c>
      <c r="AV1232" s="13" t="s">
        <v>89</v>
      </c>
      <c r="AW1232" s="13" t="s">
        <v>31</v>
      </c>
      <c r="AX1232" s="13" t="s">
        <v>76</v>
      </c>
      <c r="AY1232" s="178" t="s">
        <v>187</v>
      </c>
    </row>
    <row r="1233" spans="2:51" s="13" customFormat="1">
      <c r="B1233" s="177"/>
      <c r="D1233" s="171" t="s">
        <v>200</v>
      </c>
      <c r="E1233" s="178" t="s">
        <v>1</v>
      </c>
      <c r="F1233" s="179" t="s">
        <v>4715</v>
      </c>
      <c r="H1233" s="180">
        <v>3.34</v>
      </c>
      <c r="I1233" s="181"/>
      <c r="L1233" s="177"/>
      <c r="M1233" s="182"/>
      <c r="T1233" s="183"/>
      <c r="AT1233" s="178" t="s">
        <v>200</v>
      </c>
      <c r="AU1233" s="178" t="s">
        <v>89</v>
      </c>
      <c r="AV1233" s="13" t="s">
        <v>89</v>
      </c>
      <c r="AW1233" s="13" t="s">
        <v>31</v>
      </c>
      <c r="AX1233" s="13" t="s">
        <v>76</v>
      </c>
      <c r="AY1233" s="178" t="s">
        <v>187</v>
      </c>
    </row>
    <row r="1234" spans="2:51" s="13" customFormat="1">
      <c r="B1234" s="177"/>
      <c r="D1234" s="171" t="s">
        <v>200</v>
      </c>
      <c r="E1234" s="178" t="s">
        <v>1</v>
      </c>
      <c r="F1234" s="179" t="s">
        <v>4716</v>
      </c>
      <c r="H1234" s="180">
        <v>3.34</v>
      </c>
      <c r="I1234" s="181"/>
      <c r="L1234" s="177"/>
      <c r="M1234" s="182"/>
      <c r="T1234" s="183"/>
      <c r="AT1234" s="178" t="s">
        <v>200</v>
      </c>
      <c r="AU1234" s="178" t="s">
        <v>89</v>
      </c>
      <c r="AV1234" s="13" t="s">
        <v>89</v>
      </c>
      <c r="AW1234" s="13" t="s">
        <v>31</v>
      </c>
      <c r="AX1234" s="13" t="s">
        <v>76</v>
      </c>
      <c r="AY1234" s="178" t="s">
        <v>187</v>
      </c>
    </row>
    <row r="1235" spans="2:51" s="13" customFormat="1">
      <c r="B1235" s="177"/>
      <c r="D1235" s="171" t="s">
        <v>200</v>
      </c>
      <c r="E1235" s="178" t="s">
        <v>1</v>
      </c>
      <c r="F1235" s="179" t="s">
        <v>4717</v>
      </c>
      <c r="H1235" s="180">
        <v>3.14</v>
      </c>
      <c r="I1235" s="181"/>
      <c r="L1235" s="177"/>
      <c r="M1235" s="182"/>
      <c r="T1235" s="183"/>
      <c r="AT1235" s="178" t="s">
        <v>200</v>
      </c>
      <c r="AU1235" s="178" t="s">
        <v>89</v>
      </c>
      <c r="AV1235" s="13" t="s">
        <v>89</v>
      </c>
      <c r="AW1235" s="13" t="s">
        <v>31</v>
      </c>
      <c r="AX1235" s="13" t="s">
        <v>76</v>
      </c>
      <c r="AY1235" s="178" t="s">
        <v>187</v>
      </c>
    </row>
    <row r="1236" spans="2:51" s="13" customFormat="1">
      <c r="B1236" s="177"/>
      <c r="D1236" s="171" t="s">
        <v>200</v>
      </c>
      <c r="E1236" s="178" t="s">
        <v>1</v>
      </c>
      <c r="F1236" s="179" t="s">
        <v>4718</v>
      </c>
      <c r="H1236" s="180">
        <v>2.9</v>
      </c>
      <c r="I1236" s="181"/>
      <c r="L1236" s="177"/>
      <c r="M1236" s="182"/>
      <c r="T1236" s="183"/>
      <c r="AT1236" s="178" t="s">
        <v>200</v>
      </c>
      <c r="AU1236" s="178" t="s">
        <v>89</v>
      </c>
      <c r="AV1236" s="13" t="s">
        <v>89</v>
      </c>
      <c r="AW1236" s="13" t="s">
        <v>31</v>
      </c>
      <c r="AX1236" s="13" t="s">
        <v>76</v>
      </c>
      <c r="AY1236" s="178" t="s">
        <v>187</v>
      </c>
    </row>
    <row r="1237" spans="2:51" s="13" customFormat="1">
      <c r="B1237" s="177"/>
      <c r="D1237" s="171" t="s">
        <v>200</v>
      </c>
      <c r="E1237" s="178" t="s">
        <v>1</v>
      </c>
      <c r="F1237" s="179" t="s">
        <v>4719</v>
      </c>
      <c r="H1237" s="180">
        <v>3.33</v>
      </c>
      <c r="I1237" s="181"/>
      <c r="L1237" s="177"/>
      <c r="M1237" s="182"/>
      <c r="T1237" s="183"/>
      <c r="AT1237" s="178" t="s">
        <v>200</v>
      </c>
      <c r="AU1237" s="178" t="s">
        <v>89</v>
      </c>
      <c r="AV1237" s="13" t="s">
        <v>89</v>
      </c>
      <c r="AW1237" s="13" t="s">
        <v>31</v>
      </c>
      <c r="AX1237" s="13" t="s">
        <v>76</v>
      </c>
      <c r="AY1237" s="178" t="s">
        <v>187</v>
      </c>
    </row>
    <row r="1238" spans="2:51" s="13" customFormat="1">
      <c r="B1238" s="177"/>
      <c r="D1238" s="171" t="s">
        <v>200</v>
      </c>
      <c r="E1238" s="178" t="s">
        <v>1</v>
      </c>
      <c r="F1238" s="179" t="s">
        <v>4720</v>
      </c>
      <c r="H1238" s="180">
        <v>3.1349999999999998</v>
      </c>
      <c r="I1238" s="181"/>
      <c r="L1238" s="177"/>
      <c r="M1238" s="182"/>
      <c r="T1238" s="183"/>
      <c r="AT1238" s="178" t="s">
        <v>200</v>
      </c>
      <c r="AU1238" s="178" t="s">
        <v>89</v>
      </c>
      <c r="AV1238" s="13" t="s">
        <v>89</v>
      </c>
      <c r="AW1238" s="13" t="s">
        <v>31</v>
      </c>
      <c r="AX1238" s="13" t="s">
        <v>76</v>
      </c>
      <c r="AY1238" s="178" t="s">
        <v>187</v>
      </c>
    </row>
    <row r="1239" spans="2:51" s="13" customFormat="1">
      <c r="B1239" s="177"/>
      <c r="D1239" s="171" t="s">
        <v>200</v>
      </c>
      <c r="E1239" s="178" t="s">
        <v>1</v>
      </c>
      <c r="F1239" s="179" t="s">
        <v>4721</v>
      </c>
      <c r="H1239" s="180">
        <v>3.25</v>
      </c>
      <c r="I1239" s="181"/>
      <c r="L1239" s="177"/>
      <c r="M1239" s="182"/>
      <c r="T1239" s="183"/>
      <c r="AT1239" s="178" t="s">
        <v>200</v>
      </c>
      <c r="AU1239" s="178" t="s">
        <v>89</v>
      </c>
      <c r="AV1239" s="13" t="s">
        <v>89</v>
      </c>
      <c r="AW1239" s="13" t="s">
        <v>31</v>
      </c>
      <c r="AX1239" s="13" t="s">
        <v>76</v>
      </c>
      <c r="AY1239" s="178" t="s">
        <v>187</v>
      </c>
    </row>
    <row r="1240" spans="2:51" s="13" customFormat="1">
      <c r="B1240" s="177"/>
      <c r="D1240" s="171" t="s">
        <v>200</v>
      </c>
      <c r="E1240" s="178" t="s">
        <v>1</v>
      </c>
      <c r="F1240" s="179" t="s">
        <v>4722</v>
      </c>
      <c r="H1240" s="180">
        <v>3.16</v>
      </c>
      <c r="I1240" s="181"/>
      <c r="L1240" s="177"/>
      <c r="M1240" s="182"/>
      <c r="T1240" s="183"/>
      <c r="AT1240" s="178" t="s">
        <v>200</v>
      </c>
      <c r="AU1240" s="178" t="s">
        <v>89</v>
      </c>
      <c r="AV1240" s="13" t="s">
        <v>89</v>
      </c>
      <c r="AW1240" s="13" t="s">
        <v>31</v>
      </c>
      <c r="AX1240" s="13" t="s">
        <v>76</v>
      </c>
      <c r="AY1240" s="178" t="s">
        <v>187</v>
      </c>
    </row>
    <row r="1241" spans="2:51" s="13" customFormat="1">
      <c r="B1241" s="177"/>
      <c r="D1241" s="171" t="s">
        <v>200</v>
      </c>
      <c r="E1241" s="178" t="s">
        <v>1</v>
      </c>
      <c r="F1241" s="179" t="s">
        <v>4723</v>
      </c>
      <c r="H1241" s="180">
        <v>3.16</v>
      </c>
      <c r="I1241" s="181"/>
      <c r="L1241" s="177"/>
      <c r="M1241" s="182"/>
      <c r="T1241" s="183"/>
      <c r="AT1241" s="178" t="s">
        <v>200</v>
      </c>
      <c r="AU1241" s="178" t="s">
        <v>89</v>
      </c>
      <c r="AV1241" s="13" t="s">
        <v>89</v>
      </c>
      <c r="AW1241" s="13" t="s">
        <v>31</v>
      </c>
      <c r="AX1241" s="13" t="s">
        <v>76</v>
      </c>
      <c r="AY1241" s="178" t="s">
        <v>187</v>
      </c>
    </row>
    <row r="1242" spans="2:51" s="13" customFormat="1">
      <c r="B1242" s="177"/>
      <c r="D1242" s="171" t="s">
        <v>200</v>
      </c>
      <c r="E1242" s="178" t="s">
        <v>1</v>
      </c>
      <c r="F1242" s="179" t="s">
        <v>4724</v>
      </c>
      <c r="H1242" s="180">
        <v>2.82</v>
      </c>
      <c r="I1242" s="181"/>
      <c r="L1242" s="177"/>
      <c r="M1242" s="182"/>
      <c r="T1242" s="183"/>
      <c r="AT1242" s="178" t="s">
        <v>200</v>
      </c>
      <c r="AU1242" s="178" t="s">
        <v>89</v>
      </c>
      <c r="AV1242" s="13" t="s">
        <v>89</v>
      </c>
      <c r="AW1242" s="13" t="s">
        <v>31</v>
      </c>
      <c r="AX1242" s="13" t="s">
        <v>76</v>
      </c>
      <c r="AY1242" s="178" t="s">
        <v>187</v>
      </c>
    </row>
    <row r="1243" spans="2:51" s="13" customFormat="1">
      <c r="B1243" s="177"/>
      <c r="D1243" s="171" t="s">
        <v>200</v>
      </c>
      <c r="E1243" s="178" t="s">
        <v>1</v>
      </c>
      <c r="F1243" s="179" t="s">
        <v>4725</v>
      </c>
      <c r="H1243" s="180">
        <v>3.16</v>
      </c>
      <c r="I1243" s="181"/>
      <c r="L1243" s="177"/>
      <c r="M1243" s="182"/>
      <c r="T1243" s="183"/>
      <c r="AT1243" s="178" t="s">
        <v>200</v>
      </c>
      <c r="AU1243" s="178" t="s">
        <v>89</v>
      </c>
      <c r="AV1243" s="13" t="s">
        <v>89</v>
      </c>
      <c r="AW1243" s="13" t="s">
        <v>31</v>
      </c>
      <c r="AX1243" s="13" t="s">
        <v>76</v>
      </c>
      <c r="AY1243" s="178" t="s">
        <v>187</v>
      </c>
    </row>
    <row r="1244" spans="2:51" s="13" customFormat="1">
      <c r="B1244" s="177"/>
      <c r="D1244" s="171" t="s">
        <v>200</v>
      </c>
      <c r="E1244" s="178" t="s">
        <v>1</v>
      </c>
      <c r="F1244" s="179" t="s">
        <v>4726</v>
      </c>
      <c r="H1244" s="180">
        <v>3.17</v>
      </c>
      <c r="I1244" s="181"/>
      <c r="L1244" s="177"/>
      <c r="M1244" s="182"/>
      <c r="T1244" s="183"/>
      <c r="AT1244" s="178" t="s">
        <v>200</v>
      </c>
      <c r="AU1244" s="178" t="s">
        <v>89</v>
      </c>
      <c r="AV1244" s="13" t="s">
        <v>89</v>
      </c>
      <c r="AW1244" s="13" t="s">
        <v>31</v>
      </c>
      <c r="AX1244" s="13" t="s">
        <v>76</v>
      </c>
      <c r="AY1244" s="178" t="s">
        <v>187</v>
      </c>
    </row>
    <row r="1245" spans="2:51" s="13" customFormat="1">
      <c r="B1245" s="177"/>
      <c r="D1245" s="171" t="s">
        <v>200</v>
      </c>
      <c r="E1245" s="178" t="s">
        <v>1</v>
      </c>
      <c r="F1245" s="179" t="s">
        <v>4727</v>
      </c>
      <c r="H1245" s="180">
        <v>2.9</v>
      </c>
      <c r="I1245" s="181"/>
      <c r="L1245" s="177"/>
      <c r="M1245" s="182"/>
      <c r="T1245" s="183"/>
      <c r="AT1245" s="178" t="s">
        <v>200</v>
      </c>
      <c r="AU1245" s="178" t="s">
        <v>89</v>
      </c>
      <c r="AV1245" s="13" t="s">
        <v>89</v>
      </c>
      <c r="AW1245" s="13" t="s">
        <v>31</v>
      </c>
      <c r="AX1245" s="13" t="s">
        <v>76</v>
      </c>
      <c r="AY1245" s="178" t="s">
        <v>187</v>
      </c>
    </row>
    <row r="1246" spans="2:51" s="13" customFormat="1">
      <c r="B1246" s="177"/>
      <c r="D1246" s="171" t="s">
        <v>200</v>
      </c>
      <c r="E1246" s="178" t="s">
        <v>1</v>
      </c>
      <c r="F1246" s="179" t="s">
        <v>4728</v>
      </c>
      <c r="H1246" s="180">
        <v>2.9</v>
      </c>
      <c r="I1246" s="181"/>
      <c r="L1246" s="177"/>
      <c r="M1246" s="182"/>
      <c r="T1246" s="183"/>
      <c r="AT1246" s="178" t="s">
        <v>200</v>
      </c>
      <c r="AU1246" s="178" t="s">
        <v>89</v>
      </c>
      <c r="AV1246" s="13" t="s">
        <v>89</v>
      </c>
      <c r="AW1246" s="13" t="s">
        <v>31</v>
      </c>
      <c r="AX1246" s="13" t="s">
        <v>76</v>
      </c>
      <c r="AY1246" s="178" t="s">
        <v>187</v>
      </c>
    </row>
    <row r="1247" spans="2:51" s="13" customFormat="1">
      <c r="B1247" s="177"/>
      <c r="D1247" s="171" t="s">
        <v>200</v>
      </c>
      <c r="E1247" s="178" t="s">
        <v>1</v>
      </c>
      <c r="F1247" s="179" t="s">
        <v>4729</v>
      </c>
      <c r="H1247" s="180">
        <v>3.04</v>
      </c>
      <c r="I1247" s="181"/>
      <c r="L1247" s="177"/>
      <c r="M1247" s="182"/>
      <c r="T1247" s="183"/>
      <c r="AT1247" s="178" t="s">
        <v>200</v>
      </c>
      <c r="AU1247" s="178" t="s">
        <v>89</v>
      </c>
      <c r="AV1247" s="13" t="s">
        <v>89</v>
      </c>
      <c r="AW1247" s="13" t="s">
        <v>31</v>
      </c>
      <c r="AX1247" s="13" t="s">
        <v>76</v>
      </c>
      <c r="AY1247" s="178" t="s">
        <v>187</v>
      </c>
    </row>
    <row r="1248" spans="2:51" s="13" customFormat="1">
      <c r="B1248" s="177"/>
      <c r="D1248" s="171" t="s">
        <v>200</v>
      </c>
      <c r="E1248" s="178" t="s">
        <v>1</v>
      </c>
      <c r="F1248" s="179" t="s">
        <v>4730</v>
      </c>
      <c r="H1248" s="180">
        <v>3.16</v>
      </c>
      <c r="I1248" s="181"/>
      <c r="L1248" s="177"/>
      <c r="M1248" s="182"/>
      <c r="T1248" s="183"/>
      <c r="AT1248" s="178" t="s">
        <v>200</v>
      </c>
      <c r="AU1248" s="178" t="s">
        <v>89</v>
      </c>
      <c r="AV1248" s="13" t="s">
        <v>89</v>
      </c>
      <c r="AW1248" s="13" t="s">
        <v>31</v>
      </c>
      <c r="AX1248" s="13" t="s">
        <v>76</v>
      </c>
      <c r="AY1248" s="178" t="s">
        <v>187</v>
      </c>
    </row>
    <row r="1249" spans="2:51" s="13" customFormat="1">
      <c r="B1249" s="177"/>
      <c r="D1249" s="171" t="s">
        <v>200</v>
      </c>
      <c r="E1249" s="178" t="s">
        <v>1</v>
      </c>
      <c r="F1249" s="179" t="s">
        <v>4731</v>
      </c>
      <c r="H1249" s="180">
        <v>34.340000000000003</v>
      </c>
      <c r="I1249" s="181"/>
      <c r="L1249" s="177"/>
      <c r="M1249" s="182"/>
      <c r="T1249" s="183"/>
      <c r="AT1249" s="178" t="s">
        <v>200</v>
      </c>
      <c r="AU1249" s="178" t="s">
        <v>89</v>
      </c>
      <c r="AV1249" s="13" t="s">
        <v>89</v>
      </c>
      <c r="AW1249" s="13" t="s">
        <v>31</v>
      </c>
      <c r="AX1249" s="13" t="s">
        <v>76</v>
      </c>
      <c r="AY1249" s="178" t="s">
        <v>187</v>
      </c>
    </row>
    <row r="1250" spans="2:51" s="15" customFormat="1">
      <c r="B1250" s="191"/>
      <c r="D1250" s="171" t="s">
        <v>200</v>
      </c>
      <c r="E1250" s="192" t="s">
        <v>4105</v>
      </c>
      <c r="F1250" s="193" t="s">
        <v>4732</v>
      </c>
      <c r="H1250" s="194">
        <v>87.224999999999994</v>
      </c>
      <c r="I1250" s="195"/>
      <c r="L1250" s="191"/>
      <c r="M1250" s="196"/>
      <c r="T1250" s="197"/>
      <c r="AT1250" s="192" t="s">
        <v>200</v>
      </c>
      <c r="AU1250" s="192" t="s">
        <v>89</v>
      </c>
      <c r="AV1250" s="15" t="s">
        <v>207</v>
      </c>
      <c r="AW1250" s="15" t="s">
        <v>31</v>
      </c>
      <c r="AX1250" s="15" t="s">
        <v>76</v>
      </c>
      <c r="AY1250" s="192" t="s">
        <v>187</v>
      </c>
    </row>
    <row r="1251" spans="2:51" s="12" customFormat="1">
      <c r="B1251" s="170"/>
      <c r="D1251" s="171" t="s">
        <v>200</v>
      </c>
      <c r="E1251" s="172" t="s">
        <v>1</v>
      </c>
      <c r="F1251" s="173" t="s">
        <v>4713</v>
      </c>
      <c r="H1251" s="172" t="s">
        <v>1</v>
      </c>
      <c r="I1251" s="174"/>
      <c r="L1251" s="170"/>
      <c r="M1251" s="175"/>
      <c r="T1251" s="176"/>
      <c r="AT1251" s="172" t="s">
        <v>200</v>
      </c>
      <c r="AU1251" s="172" t="s">
        <v>89</v>
      </c>
      <c r="AV1251" s="12" t="s">
        <v>83</v>
      </c>
      <c r="AW1251" s="12" t="s">
        <v>31</v>
      </c>
      <c r="AX1251" s="12" t="s">
        <v>76</v>
      </c>
      <c r="AY1251" s="172" t="s">
        <v>187</v>
      </c>
    </row>
    <row r="1252" spans="2:51" s="13" customFormat="1">
      <c r="B1252" s="177"/>
      <c r="D1252" s="171" t="s">
        <v>200</v>
      </c>
      <c r="E1252" s="178" t="s">
        <v>1</v>
      </c>
      <c r="F1252" s="179" t="s">
        <v>4733</v>
      </c>
      <c r="H1252" s="180">
        <v>2.98</v>
      </c>
      <c r="I1252" s="181"/>
      <c r="L1252" s="177"/>
      <c r="M1252" s="182"/>
      <c r="T1252" s="183"/>
      <c r="AT1252" s="178" t="s">
        <v>200</v>
      </c>
      <c r="AU1252" s="178" t="s">
        <v>89</v>
      </c>
      <c r="AV1252" s="13" t="s">
        <v>89</v>
      </c>
      <c r="AW1252" s="13" t="s">
        <v>31</v>
      </c>
      <c r="AX1252" s="13" t="s">
        <v>76</v>
      </c>
      <c r="AY1252" s="178" t="s">
        <v>187</v>
      </c>
    </row>
    <row r="1253" spans="2:51" s="13" customFormat="1">
      <c r="B1253" s="177"/>
      <c r="D1253" s="171" t="s">
        <v>200</v>
      </c>
      <c r="E1253" s="178" t="s">
        <v>1</v>
      </c>
      <c r="F1253" s="179" t="s">
        <v>4734</v>
      </c>
      <c r="H1253" s="180">
        <v>3.34</v>
      </c>
      <c r="I1253" s="181"/>
      <c r="L1253" s="177"/>
      <c r="M1253" s="182"/>
      <c r="T1253" s="183"/>
      <c r="AT1253" s="178" t="s">
        <v>200</v>
      </c>
      <c r="AU1253" s="178" t="s">
        <v>89</v>
      </c>
      <c r="AV1253" s="13" t="s">
        <v>89</v>
      </c>
      <c r="AW1253" s="13" t="s">
        <v>31</v>
      </c>
      <c r="AX1253" s="13" t="s">
        <v>76</v>
      </c>
      <c r="AY1253" s="178" t="s">
        <v>187</v>
      </c>
    </row>
    <row r="1254" spans="2:51" s="13" customFormat="1">
      <c r="B1254" s="177"/>
      <c r="D1254" s="171" t="s">
        <v>200</v>
      </c>
      <c r="E1254" s="178" t="s">
        <v>1</v>
      </c>
      <c r="F1254" s="179" t="s">
        <v>4735</v>
      </c>
      <c r="H1254" s="180">
        <v>3.34</v>
      </c>
      <c r="I1254" s="181"/>
      <c r="L1254" s="177"/>
      <c r="M1254" s="182"/>
      <c r="T1254" s="183"/>
      <c r="AT1254" s="178" t="s">
        <v>200</v>
      </c>
      <c r="AU1254" s="178" t="s">
        <v>89</v>
      </c>
      <c r="AV1254" s="13" t="s">
        <v>89</v>
      </c>
      <c r="AW1254" s="13" t="s">
        <v>31</v>
      </c>
      <c r="AX1254" s="13" t="s">
        <v>76</v>
      </c>
      <c r="AY1254" s="178" t="s">
        <v>187</v>
      </c>
    </row>
    <row r="1255" spans="2:51" s="13" customFormat="1">
      <c r="B1255" s="177"/>
      <c r="D1255" s="171" t="s">
        <v>200</v>
      </c>
      <c r="E1255" s="178" t="s">
        <v>1</v>
      </c>
      <c r="F1255" s="179" t="s">
        <v>4736</v>
      </c>
      <c r="H1255" s="180">
        <v>3.14</v>
      </c>
      <c r="I1255" s="181"/>
      <c r="L1255" s="177"/>
      <c r="M1255" s="182"/>
      <c r="T1255" s="183"/>
      <c r="AT1255" s="178" t="s">
        <v>200</v>
      </c>
      <c r="AU1255" s="178" t="s">
        <v>89</v>
      </c>
      <c r="AV1255" s="13" t="s">
        <v>89</v>
      </c>
      <c r="AW1255" s="13" t="s">
        <v>31</v>
      </c>
      <c r="AX1255" s="13" t="s">
        <v>76</v>
      </c>
      <c r="AY1255" s="178" t="s">
        <v>187</v>
      </c>
    </row>
    <row r="1256" spans="2:51" s="13" customFormat="1">
      <c r="B1256" s="177"/>
      <c r="D1256" s="171" t="s">
        <v>200</v>
      </c>
      <c r="E1256" s="178" t="s">
        <v>1</v>
      </c>
      <c r="F1256" s="179" t="s">
        <v>4737</v>
      </c>
      <c r="H1256" s="180">
        <v>2.9</v>
      </c>
      <c r="I1256" s="181"/>
      <c r="L1256" s="177"/>
      <c r="M1256" s="182"/>
      <c r="T1256" s="183"/>
      <c r="AT1256" s="178" t="s">
        <v>200</v>
      </c>
      <c r="AU1256" s="178" t="s">
        <v>89</v>
      </c>
      <c r="AV1256" s="13" t="s">
        <v>89</v>
      </c>
      <c r="AW1256" s="13" t="s">
        <v>31</v>
      </c>
      <c r="AX1256" s="13" t="s">
        <v>76</v>
      </c>
      <c r="AY1256" s="178" t="s">
        <v>187</v>
      </c>
    </row>
    <row r="1257" spans="2:51" s="13" customFormat="1">
      <c r="B1257" s="177"/>
      <c r="D1257" s="171" t="s">
        <v>200</v>
      </c>
      <c r="E1257" s="178" t="s">
        <v>1</v>
      </c>
      <c r="F1257" s="179" t="s">
        <v>4738</v>
      </c>
      <c r="H1257" s="180">
        <v>3.33</v>
      </c>
      <c r="I1257" s="181"/>
      <c r="L1257" s="177"/>
      <c r="M1257" s="182"/>
      <c r="T1257" s="183"/>
      <c r="AT1257" s="178" t="s">
        <v>200</v>
      </c>
      <c r="AU1257" s="178" t="s">
        <v>89</v>
      </c>
      <c r="AV1257" s="13" t="s">
        <v>89</v>
      </c>
      <c r="AW1257" s="13" t="s">
        <v>31</v>
      </c>
      <c r="AX1257" s="13" t="s">
        <v>76</v>
      </c>
      <c r="AY1257" s="178" t="s">
        <v>187</v>
      </c>
    </row>
    <row r="1258" spans="2:51" s="13" customFormat="1">
      <c r="B1258" s="177"/>
      <c r="D1258" s="171" t="s">
        <v>200</v>
      </c>
      <c r="E1258" s="178" t="s">
        <v>1</v>
      </c>
      <c r="F1258" s="179" t="s">
        <v>4739</v>
      </c>
      <c r="H1258" s="180">
        <v>3.1349999999999998</v>
      </c>
      <c r="I1258" s="181"/>
      <c r="L1258" s="177"/>
      <c r="M1258" s="182"/>
      <c r="T1258" s="183"/>
      <c r="AT1258" s="178" t="s">
        <v>200</v>
      </c>
      <c r="AU1258" s="178" t="s">
        <v>89</v>
      </c>
      <c r="AV1258" s="13" t="s">
        <v>89</v>
      </c>
      <c r="AW1258" s="13" t="s">
        <v>31</v>
      </c>
      <c r="AX1258" s="13" t="s">
        <v>76</v>
      </c>
      <c r="AY1258" s="178" t="s">
        <v>187</v>
      </c>
    </row>
    <row r="1259" spans="2:51" s="13" customFormat="1">
      <c r="B1259" s="177"/>
      <c r="D1259" s="171" t="s">
        <v>200</v>
      </c>
      <c r="E1259" s="178" t="s">
        <v>1</v>
      </c>
      <c r="F1259" s="179" t="s">
        <v>4740</v>
      </c>
      <c r="H1259" s="180">
        <v>3.25</v>
      </c>
      <c r="I1259" s="181"/>
      <c r="L1259" s="177"/>
      <c r="M1259" s="182"/>
      <c r="T1259" s="183"/>
      <c r="AT1259" s="178" t="s">
        <v>200</v>
      </c>
      <c r="AU1259" s="178" t="s">
        <v>89</v>
      </c>
      <c r="AV1259" s="13" t="s">
        <v>89</v>
      </c>
      <c r="AW1259" s="13" t="s">
        <v>31</v>
      </c>
      <c r="AX1259" s="13" t="s">
        <v>76</v>
      </c>
      <c r="AY1259" s="178" t="s">
        <v>187</v>
      </c>
    </row>
    <row r="1260" spans="2:51" s="13" customFormat="1">
      <c r="B1260" s="177"/>
      <c r="D1260" s="171" t="s">
        <v>200</v>
      </c>
      <c r="E1260" s="178" t="s">
        <v>1</v>
      </c>
      <c r="F1260" s="179" t="s">
        <v>4741</v>
      </c>
      <c r="H1260" s="180">
        <v>3.16</v>
      </c>
      <c r="I1260" s="181"/>
      <c r="L1260" s="177"/>
      <c r="M1260" s="182"/>
      <c r="T1260" s="183"/>
      <c r="AT1260" s="178" t="s">
        <v>200</v>
      </c>
      <c r="AU1260" s="178" t="s">
        <v>89</v>
      </c>
      <c r="AV1260" s="13" t="s">
        <v>89</v>
      </c>
      <c r="AW1260" s="13" t="s">
        <v>31</v>
      </c>
      <c r="AX1260" s="13" t="s">
        <v>76</v>
      </c>
      <c r="AY1260" s="178" t="s">
        <v>187</v>
      </c>
    </row>
    <row r="1261" spans="2:51" s="13" customFormat="1">
      <c r="B1261" s="177"/>
      <c r="D1261" s="171" t="s">
        <v>200</v>
      </c>
      <c r="E1261" s="178" t="s">
        <v>1</v>
      </c>
      <c r="F1261" s="179" t="s">
        <v>4742</v>
      </c>
      <c r="H1261" s="180">
        <v>3.16</v>
      </c>
      <c r="I1261" s="181"/>
      <c r="L1261" s="177"/>
      <c r="M1261" s="182"/>
      <c r="T1261" s="183"/>
      <c r="AT1261" s="178" t="s">
        <v>200</v>
      </c>
      <c r="AU1261" s="178" t="s">
        <v>89</v>
      </c>
      <c r="AV1261" s="13" t="s">
        <v>89</v>
      </c>
      <c r="AW1261" s="13" t="s">
        <v>31</v>
      </c>
      <c r="AX1261" s="13" t="s">
        <v>76</v>
      </c>
      <c r="AY1261" s="178" t="s">
        <v>187</v>
      </c>
    </row>
    <row r="1262" spans="2:51" s="13" customFormat="1">
      <c r="B1262" s="177"/>
      <c r="D1262" s="171" t="s">
        <v>200</v>
      </c>
      <c r="E1262" s="178" t="s">
        <v>1</v>
      </c>
      <c r="F1262" s="179" t="s">
        <v>4743</v>
      </c>
      <c r="H1262" s="180">
        <v>2.82</v>
      </c>
      <c r="I1262" s="181"/>
      <c r="L1262" s="177"/>
      <c r="M1262" s="182"/>
      <c r="T1262" s="183"/>
      <c r="AT1262" s="178" t="s">
        <v>200</v>
      </c>
      <c r="AU1262" s="178" t="s">
        <v>89</v>
      </c>
      <c r="AV1262" s="13" t="s">
        <v>89</v>
      </c>
      <c r="AW1262" s="13" t="s">
        <v>31</v>
      </c>
      <c r="AX1262" s="13" t="s">
        <v>76</v>
      </c>
      <c r="AY1262" s="178" t="s">
        <v>187</v>
      </c>
    </row>
    <row r="1263" spans="2:51" s="13" customFormat="1">
      <c r="B1263" s="177"/>
      <c r="D1263" s="171" t="s">
        <v>200</v>
      </c>
      <c r="E1263" s="178" t="s">
        <v>1</v>
      </c>
      <c r="F1263" s="179" t="s">
        <v>4744</v>
      </c>
      <c r="H1263" s="180">
        <v>3.16</v>
      </c>
      <c r="I1263" s="181"/>
      <c r="L1263" s="177"/>
      <c r="M1263" s="182"/>
      <c r="T1263" s="183"/>
      <c r="AT1263" s="178" t="s">
        <v>200</v>
      </c>
      <c r="AU1263" s="178" t="s">
        <v>89</v>
      </c>
      <c r="AV1263" s="13" t="s">
        <v>89</v>
      </c>
      <c r="AW1263" s="13" t="s">
        <v>31</v>
      </c>
      <c r="AX1263" s="13" t="s">
        <v>76</v>
      </c>
      <c r="AY1263" s="178" t="s">
        <v>187</v>
      </c>
    </row>
    <row r="1264" spans="2:51" s="13" customFormat="1">
      <c r="B1264" s="177"/>
      <c r="D1264" s="171" t="s">
        <v>200</v>
      </c>
      <c r="E1264" s="178" t="s">
        <v>1</v>
      </c>
      <c r="F1264" s="179" t="s">
        <v>4745</v>
      </c>
      <c r="H1264" s="180">
        <v>3.17</v>
      </c>
      <c r="I1264" s="181"/>
      <c r="L1264" s="177"/>
      <c r="M1264" s="182"/>
      <c r="T1264" s="183"/>
      <c r="AT1264" s="178" t="s">
        <v>200</v>
      </c>
      <c r="AU1264" s="178" t="s">
        <v>89</v>
      </c>
      <c r="AV1264" s="13" t="s">
        <v>89</v>
      </c>
      <c r="AW1264" s="13" t="s">
        <v>31</v>
      </c>
      <c r="AX1264" s="13" t="s">
        <v>76</v>
      </c>
      <c r="AY1264" s="178" t="s">
        <v>187</v>
      </c>
    </row>
    <row r="1265" spans="2:65" s="13" customFormat="1">
      <c r="B1265" s="177"/>
      <c r="D1265" s="171" t="s">
        <v>200</v>
      </c>
      <c r="E1265" s="178" t="s">
        <v>1</v>
      </c>
      <c r="F1265" s="179" t="s">
        <v>4746</v>
      </c>
      <c r="H1265" s="180">
        <v>2.9</v>
      </c>
      <c r="I1265" s="181"/>
      <c r="L1265" s="177"/>
      <c r="M1265" s="182"/>
      <c r="T1265" s="183"/>
      <c r="AT1265" s="178" t="s">
        <v>200</v>
      </c>
      <c r="AU1265" s="178" t="s">
        <v>89</v>
      </c>
      <c r="AV1265" s="13" t="s">
        <v>89</v>
      </c>
      <c r="AW1265" s="13" t="s">
        <v>31</v>
      </c>
      <c r="AX1265" s="13" t="s">
        <v>76</v>
      </c>
      <c r="AY1265" s="178" t="s">
        <v>187</v>
      </c>
    </row>
    <row r="1266" spans="2:65" s="13" customFormat="1">
      <c r="B1266" s="177"/>
      <c r="D1266" s="171" t="s">
        <v>200</v>
      </c>
      <c r="E1266" s="178" t="s">
        <v>1</v>
      </c>
      <c r="F1266" s="179" t="s">
        <v>4747</v>
      </c>
      <c r="H1266" s="180">
        <v>2.9</v>
      </c>
      <c r="I1266" s="181"/>
      <c r="L1266" s="177"/>
      <c r="M1266" s="182"/>
      <c r="T1266" s="183"/>
      <c r="AT1266" s="178" t="s">
        <v>200</v>
      </c>
      <c r="AU1266" s="178" t="s">
        <v>89</v>
      </c>
      <c r="AV1266" s="13" t="s">
        <v>89</v>
      </c>
      <c r="AW1266" s="13" t="s">
        <v>31</v>
      </c>
      <c r="AX1266" s="13" t="s">
        <v>76</v>
      </c>
      <c r="AY1266" s="178" t="s">
        <v>187</v>
      </c>
    </row>
    <row r="1267" spans="2:65" s="13" customFormat="1">
      <c r="B1267" s="177"/>
      <c r="D1267" s="171" t="s">
        <v>200</v>
      </c>
      <c r="E1267" s="178" t="s">
        <v>1</v>
      </c>
      <c r="F1267" s="179" t="s">
        <v>4748</v>
      </c>
      <c r="H1267" s="180">
        <v>3.04</v>
      </c>
      <c r="I1267" s="181"/>
      <c r="L1267" s="177"/>
      <c r="M1267" s="182"/>
      <c r="T1267" s="183"/>
      <c r="AT1267" s="178" t="s">
        <v>200</v>
      </c>
      <c r="AU1267" s="178" t="s">
        <v>89</v>
      </c>
      <c r="AV1267" s="13" t="s">
        <v>89</v>
      </c>
      <c r="AW1267" s="13" t="s">
        <v>31</v>
      </c>
      <c r="AX1267" s="13" t="s">
        <v>76</v>
      </c>
      <c r="AY1267" s="178" t="s">
        <v>187</v>
      </c>
    </row>
    <row r="1268" spans="2:65" s="13" customFormat="1">
      <c r="B1268" s="177"/>
      <c r="D1268" s="171" t="s">
        <v>200</v>
      </c>
      <c r="E1268" s="178" t="s">
        <v>1</v>
      </c>
      <c r="F1268" s="179" t="s">
        <v>4749</v>
      </c>
      <c r="H1268" s="180">
        <v>3.16</v>
      </c>
      <c r="I1268" s="181"/>
      <c r="L1268" s="177"/>
      <c r="M1268" s="182"/>
      <c r="T1268" s="183"/>
      <c r="AT1268" s="178" t="s">
        <v>200</v>
      </c>
      <c r="AU1268" s="178" t="s">
        <v>89</v>
      </c>
      <c r="AV1268" s="13" t="s">
        <v>89</v>
      </c>
      <c r="AW1268" s="13" t="s">
        <v>31</v>
      </c>
      <c r="AX1268" s="13" t="s">
        <v>76</v>
      </c>
      <c r="AY1268" s="178" t="s">
        <v>187</v>
      </c>
    </row>
    <row r="1269" spans="2:65" s="13" customFormat="1">
      <c r="B1269" s="177"/>
      <c r="D1269" s="171" t="s">
        <v>200</v>
      </c>
      <c r="E1269" s="178" t="s">
        <v>1</v>
      </c>
      <c r="F1269" s="179" t="s">
        <v>4731</v>
      </c>
      <c r="H1269" s="180">
        <v>34.340000000000003</v>
      </c>
      <c r="I1269" s="181"/>
      <c r="L1269" s="177"/>
      <c r="M1269" s="182"/>
      <c r="T1269" s="183"/>
      <c r="AT1269" s="178" t="s">
        <v>200</v>
      </c>
      <c r="AU1269" s="178" t="s">
        <v>89</v>
      </c>
      <c r="AV1269" s="13" t="s">
        <v>89</v>
      </c>
      <c r="AW1269" s="13" t="s">
        <v>31</v>
      </c>
      <c r="AX1269" s="13" t="s">
        <v>76</v>
      </c>
      <c r="AY1269" s="178" t="s">
        <v>187</v>
      </c>
    </row>
    <row r="1270" spans="2:65" s="15" customFormat="1">
      <c r="B1270" s="191"/>
      <c r="D1270" s="171" t="s">
        <v>200</v>
      </c>
      <c r="E1270" s="192" t="s">
        <v>4108</v>
      </c>
      <c r="F1270" s="193" t="s">
        <v>4750</v>
      </c>
      <c r="H1270" s="194">
        <v>87.224999999999994</v>
      </c>
      <c r="I1270" s="195"/>
      <c r="L1270" s="191"/>
      <c r="M1270" s="196"/>
      <c r="T1270" s="197"/>
      <c r="AT1270" s="192" t="s">
        <v>200</v>
      </c>
      <c r="AU1270" s="192" t="s">
        <v>89</v>
      </c>
      <c r="AV1270" s="15" t="s">
        <v>207</v>
      </c>
      <c r="AW1270" s="15" t="s">
        <v>31</v>
      </c>
      <c r="AX1270" s="15" t="s">
        <v>76</v>
      </c>
      <c r="AY1270" s="192" t="s">
        <v>187</v>
      </c>
    </row>
    <row r="1271" spans="2:65" s="14" customFormat="1">
      <c r="B1271" s="184"/>
      <c r="D1271" s="171" t="s">
        <v>200</v>
      </c>
      <c r="E1271" s="185" t="s">
        <v>1</v>
      </c>
      <c r="F1271" s="186" t="s">
        <v>206</v>
      </c>
      <c r="H1271" s="187">
        <v>209.185</v>
      </c>
      <c r="I1271" s="188"/>
      <c r="L1271" s="184"/>
      <c r="M1271" s="189"/>
      <c r="T1271" s="190"/>
      <c r="AT1271" s="185" t="s">
        <v>200</v>
      </c>
      <c r="AU1271" s="185" t="s">
        <v>89</v>
      </c>
      <c r="AV1271" s="14" t="s">
        <v>194</v>
      </c>
      <c r="AW1271" s="14" t="s">
        <v>31</v>
      </c>
      <c r="AX1271" s="14" t="s">
        <v>83</v>
      </c>
      <c r="AY1271" s="185" t="s">
        <v>187</v>
      </c>
    </row>
    <row r="1272" spans="2:65" s="1" customFormat="1" ht="37.9" customHeight="1">
      <c r="B1272" s="144"/>
      <c r="C1272" s="160" t="s">
        <v>404</v>
      </c>
      <c r="D1272" s="160" t="s">
        <v>196</v>
      </c>
      <c r="E1272" s="161" t="s">
        <v>4751</v>
      </c>
      <c r="F1272" s="162" t="s">
        <v>4752</v>
      </c>
      <c r="G1272" s="163" t="s">
        <v>144</v>
      </c>
      <c r="H1272" s="164">
        <v>507.49700000000001</v>
      </c>
      <c r="I1272" s="165"/>
      <c r="J1272" s="166">
        <f>ROUND(I1272*H1272,2)</f>
        <v>0</v>
      </c>
      <c r="K1272" s="167"/>
      <c r="L1272" s="32"/>
      <c r="M1272" s="168" t="s">
        <v>1</v>
      </c>
      <c r="N1272" s="169" t="s">
        <v>42</v>
      </c>
      <c r="P1272" s="156">
        <f>O1272*H1272</f>
        <v>0</v>
      </c>
      <c r="Q1272" s="156">
        <v>1.187E-2</v>
      </c>
      <c r="R1272" s="156">
        <f>Q1272*H1272</f>
        <v>6.0239893900000006</v>
      </c>
      <c r="S1272" s="156">
        <v>0</v>
      </c>
      <c r="T1272" s="157">
        <f>S1272*H1272</f>
        <v>0</v>
      </c>
      <c r="AR1272" s="158" t="s">
        <v>353</v>
      </c>
      <c r="AT1272" s="158" t="s">
        <v>196</v>
      </c>
      <c r="AU1272" s="158" t="s">
        <v>89</v>
      </c>
      <c r="AY1272" s="17" t="s">
        <v>187</v>
      </c>
      <c r="BE1272" s="159">
        <f>IF(N1272="základná",J1272,0)</f>
        <v>0</v>
      </c>
      <c r="BF1272" s="159">
        <f>IF(N1272="znížená",J1272,0)</f>
        <v>0</v>
      </c>
      <c r="BG1272" s="159">
        <f>IF(N1272="zákl. prenesená",J1272,0)</f>
        <v>0</v>
      </c>
      <c r="BH1272" s="159">
        <f>IF(N1272="zníž. prenesená",J1272,0)</f>
        <v>0</v>
      </c>
      <c r="BI1272" s="159">
        <f>IF(N1272="nulová",J1272,0)</f>
        <v>0</v>
      </c>
      <c r="BJ1272" s="17" t="s">
        <v>89</v>
      </c>
      <c r="BK1272" s="159">
        <f>ROUND(I1272*H1272,2)</f>
        <v>0</v>
      </c>
      <c r="BL1272" s="17" t="s">
        <v>353</v>
      </c>
      <c r="BM1272" s="158" t="s">
        <v>4753</v>
      </c>
    </row>
    <row r="1273" spans="2:65" s="12" customFormat="1">
      <c r="B1273" s="170"/>
      <c r="D1273" s="171" t="s">
        <v>200</v>
      </c>
      <c r="E1273" s="172" t="s">
        <v>1</v>
      </c>
      <c r="F1273" s="173" t="s">
        <v>4754</v>
      </c>
      <c r="H1273" s="172" t="s">
        <v>1</v>
      </c>
      <c r="I1273" s="174"/>
      <c r="L1273" s="170"/>
      <c r="M1273" s="175"/>
      <c r="T1273" s="176"/>
      <c r="AT1273" s="172" t="s">
        <v>200</v>
      </c>
      <c r="AU1273" s="172" t="s">
        <v>89</v>
      </c>
      <c r="AV1273" s="12" t="s">
        <v>83</v>
      </c>
      <c r="AW1273" s="12" t="s">
        <v>31</v>
      </c>
      <c r="AX1273" s="12" t="s">
        <v>76</v>
      </c>
      <c r="AY1273" s="172" t="s">
        <v>187</v>
      </c>
    </row>
    <row r="1274" spans="2:65" s="12" customFormat="1" ht="22.5">
      <c r="B1274" s="170"/>
      <c r="D1274" s="171" t="s">
        <v>200</v>
      </c>
      <c r="E1274" s="172" t="s">
        <v>1</v>
      </c>
      <c r="F1274" s="173" t="s">
        <v>4755</v>
      </c>
      <c r="H1274" s="172" t="s">
        <v>1</v>
      </c>
      <c r="I1274" s="174"/>
      <c r="L1274" s="170"/>
      <c r="M1274" s="175"/>
      <c r="T1274" s="176"/>
      <c r="AT1274" s="172" t="s">
        <v>200</v>
      </c>
      <c r="AU1274" s="172" t="s">
        <v>89</v>
      </c>
      <c r="AV1274" s="12" t="s">
        <v>83</v>
      </c>
      <c r="AW1274" s="12" t="s">
        <v>31</v>
      </c>
      <c r="AX1274" s="12" t="s">
        <v>76</v>
      </c>
      <c r="AY1274" s="172" t="s">
        <v>187</v>
      </c>
    </row>
    <row r="1275" spans="2:65" s="12" customFormat="1">
      <c r="B1275" s="170"/>
      <c r="D1275" s="171" t="s">
        <v>200</v>
      </c>
      <c r="E1275" s="172" t="s">
        <v>1</v>
      </c>
      <c r="F1275" s="173" t="s">
        <v>4756</v>
      </c>
      <c r="H1275" s="172" t="s">
        <v>1</v>
      </c>
      <c r="I1275" s="174"/>
      <c r="L1275" s="170"/>
      <c r="M1275" s="175"/>
      <c r="T1275" s="176"/>
      <c r="AT1275" s="172" t="s">
        <v>200</v>
      </c>
      <c r="AU1275" s="172" t="s">
        <v>89</v>
      </c>
      <c r="AV1275" s="12" t="s">
        <v>83</v>
      </c>
      <c r="AW1275" s="12" t="s">
        <v>31</v>
      </c>
      <c r="AX1275" s="12" t="s">
        <v>76</v>
      </c>
      <c r="AY1275" s="172" t="s">
        <v>187</v>
      </c>
    </row>
    <row r="1276" spans="2:65" s="12" customFormat="1">
      <c r="B1276" s="170"/>
      <c r="D1276" s="171" t="s">
        <v>200</v>
      </c>
      <c r="E1276" s="172" t="s">
        <v>1</v>
      </c>
      <c r="F1276" s="173" t="s">
        <v>4757</v>
      </c>
      <c r="H1276" s="172" t="s">
        <v>1</v>
      </c>
      <c r="I1276" s="174"/>
      <c r="L1276" s="170"/>
      <c r="M1276" s="175"/>
      <c r="T1276" s="176"/>
      <c r="AT1276" s="172" t="s">
        <v>200</v>
      </c>
      <c r="AU1276" s="172" t="s">
        <v>89</v>
      </c>
      <c r="AV1276" s="12" t="s">
        <v>83</v>
      </c>
      <c r="AW1276" s="12" t="s">
        <v>31</v>
      </c>
      <c r="AX1276" s="12" t="s">
        <v>76</v>
      </c>
      <c r="AY1276" s="172" t="s">
        <v>187</v>
      </c>
    </row>
    <row r="1277" spans="2:65" s="12" customFormat="1" ht="22.5">
      <c r="B1277" s="170"/>
      <c r="D1277" s="171" t="s">
        <v>200</v>
      </c>
      <c r="E1277" s="172" t="s">
        <v>1</v>
      </c>
      <c r="F1277" s="173" t="s">
        <v>4758</v>
      </c>
      <c r="H1277" s="172" t="s">
        <v>1</v>
      </c>
      <c r="I1277" s="174"/>
      <c r="L1277" s="170"/>
      <c r="M1277" s="175"/>
      <c r="T1277" s="176"/>
      <c r="AT1277" s="172" t="s">
        <v>200</v>
      </c>
      <c r="AU1277" s="172" t="s">
        <v>89</v>
      </c>
      <c r="AV1277" s="12" t="s">
        <v>83</v>
      </c>
      <c r="AW1277" s="12" t="s">
        <v>31</v>
      </c>
      <c r="AX1277" s="12" t="s">
        <v>76</v>
      </c>
      <c r="AY1277" s="172" t="s">
        <v>187</v>
      </c>
    </row>
    <row r="1278" spans="2:65" s="13" customFormat="1">
      <c r="B1278" s="177"/>
      <c r="D1278" s="171" t="s">
        <v>200</v>
      </c>
      <c r="E1278" s="178" t="s">
        <v>1</v>
      </c>
      <c r="F1278" s="179" t="s">
        <v>4759</v>
      </c>
      <c r="H1278" s="180">
        <v>5.0999999999999996</v>
      </c>
      <c r="I1278" s="181"/>
      <c r="L1278" s="177"/>
      <c r="M1278" s="182"/>
      <c r="T1278" s="183"/>
      <c r="AT1278" s="178" t="s">
        <v>200</v>
      </c>
      <c r="AU1278" s="178" t="s">
        <v>89</v>
      </c>
      <c r="AV1278" s="13" t="s">
        <v>89</v>
      </c>
      <c r="AW1278" s="13" t="s">
        <v>31</v>
      </c>
      <c r="AX1278" s="13" t="s">
        <v>76</v>
      </c>
      <c r="AY1278" s="178" t="s">
        <v>187</v>
      </c>
    </row>
    <row r="1279" spans="2:65" s="13" customFormat="1">
      <c r="B1279" s="177"/>
      <c r="D1279" s="171" t="s">
        <v>200</v>
      </c>
      <c r="E1279" s="178" t="s">
        <v>1</v>
      </c>
      <c r="F1279" s="179" t="s">
        <v>4760</v>
      </c>
      <c r="H1279" s="180">
        <v>2.21</v>
      </c>
      <c r="I1279" s="181"/>
      <c r="L1279" s="177"/>
      <c r="M1279" s="182"/>
      <c r="T1279" s="183"/>
      <c r="AT1279" s="178" t="s">
        <v>200</v>
      </c>
      <c r="AU1279" s="178" t="s">
        <v>89</v>
      </c>
      <c r="AV1279" s="13" t="s">
        <v>89</v>
      </c>
      <c r="AW1279" s="13" t="s">
        <v>31</v>
      </c>
      <c r="AX1279" s="13" t="s">
        <v>76</v>
      </c>
      <c r="AY1279" s="178" t="s">
        <v>187</v>
      </c>
    </row>
    <row r="1280" spans="2:65" s="13" customFormat="1">
      <c r="B1280" s="177"/>
      <c r="D1280" s="171" t="s">
        <v>200</v>
      </c>
      <c r="E1280" s="178" t="s">
        <v>1</v>
      </c>
      <c r="F1280" s="179" t="s">
        <v>4761</v>
      </c>
      <c r="H1280" s="180">
        <v>6.23</v>
      </c>
      <c r="I1280" s="181"/>
      <c r="L1280" s="177"/>
      <c r="M1280" s="182"/>
      <c r="T1280" s="183"/>
      <c r="AT1280" s="178" t="s">
        <v>200</v>
      </c>
      <c r="AU1280" s="178" t="s">
        <v>89</v>
      </c>
      <c r="AV1280" s="13" t="s">
        <v>89</v>
      </c>
      <c r="AW1280" s="13" t="s">
        <v>31</v>
      </c>
      <c r="AX1280" s="13" t="s">
        <v>76</v>
      </c>
      <c r="AY1280" s="178" t="s">
        <v>187</v>
      </c>
    </row>
    <row r="1281" spans="2:51" s="13" customFormat="1">
      <c r="B1281" s="177"/>
      <c r="D1281" s="171" t="s">
        <v>200</v>
      </c>
      <c r="E1281" s="178" t="s">
        <v>1</v>
      </c>
      <c r="F1281" s="179" t="s">
        <v>4762</v>
      </c>
      <c r="H1281" s="180">
        <v>4.29</v>
      </c>
      <c r="I1281" s="181"/>
      <c r="L1281" s="177"/>
      <c r="M1281" s="182"/>
      <c r="T1281" s="183"/>
      <c r="AT1281" s="178" t="s">
        <v>200</v>
      </c>
      <c r="AU1281" s="178" t="s">
        <v>89</v>
      </c>
      <c r="AV1281" s="13" t="s">
        <v>89</v>
      </c>
      <c r="AW1281" s="13" t="s">
        <v>31</v>
      </c>
      <c r="AX1281" s="13" t="s">
        <v>76</v>
      </c>
      <c r="AY1281" s="178" t="s">
        <v>187</v>
      </c>
    </row>
    <row r="1282" spans="2:51" s="13" customFormat="1">
      <c r="B1282" s="177"/>
      <c r="D1282" s="171" t="s">
        <v>200</v>
      </c>
      <c r="E1282" s="178" t="s">
        <v>1</v>
      </c>
      <c r="F1282" s="179" t="s">
        <v>4763</v>
      </c>
      <c r="H1282" s="180">
        <v>8.76</v>
      </c>
      <c r="I1282" s="181"/>
      <c r="L1282" s="177"/>
      <c r="M1282" s="182"/>
      <c r="T1282" s="183"/>
      <c r="AT1282" s="178" t="s">
        <v>200</v>
      </c>
      <c r="AU1282" s="178" t="s">
        <v>89</v>
      </c>
      <c r="AV1282" s="13" t="s">
        <v>89</v>
      </c>
      <c r="AW1282" s="13" t="s">
        <v>31</v>
      </c>
      <c r="AX1282" s="13" t="s">
        <v>76</v>
      </c>
      <c r="AY1282" s="178" t="s">
        <v>187</v>
      </c>
    </row>
    <row r="1283" spans="2:51" s="13" customFormat="1">
      <c r="B1283" s="177"/>
      <c r="D1283" s="171" t="s">
        <v>200</v>
      </c>
      <c r="E1283" s="178" t="s">
        <v>1</v>
      </c>
      <c r="F1283" s="179" t="s">
        <v>4764</v>
      </c>
      <c r="H1283" s="180">
        <v>12.938000000000001</v>
      </c>
      <c r="I1283" s="181"/>
      <c r="L1283" s="177"/>
      <c r="M1283" s="182"/>
      <c r="T1283" s="183"/>
      <c r="AT1283" s="178" t="s">
        <v>200</v>
      </c>
      <c r="AU1283" s="178" t="s">
        <v>89</v>
      </c>
      <c r="AV1283" s="13" t="s">
        <v>89</v>
      </c>
      <c r="AW1283" s="13" t="s">
        <v>31</v>
      </c>
      <c r="AX1283" s="13" t="s">
        <v>76</v>
      </c>
      <c r="AY1283" s="178" t="s">
        <v>187</v>
      </c>
    </row>
    <row r="1284" spans="2:51" s="13" customFormat="1">
      <c r="B1284" s="177"/>
      <c r="D1284" s="171" t="s">
        <v>200</v>
      </c>
      <c r="E1284" s="178" t="s">
        <v>1</v>
      </c>
      <c r="F1284" s="179" t="s">
        <v>4765</v>
      </c>
      <c r="H1284" s="180">
        <v>39.299999999999997</v>
      </c>
      <c r="I1284" s="181"/>
      <c r="L1284" s="177"/>
      <c r="M1284" s="182"/>
      <c r="T1284" s="183"/>
      <c r="AT1284" s="178" t="s">
        <v>200</v>
      </c>
      <c r="AU1284" s="178" t="s">
        <v>89</v>
      </c>
      <c r="AV1284" s="13" t="s">
        <v>89</v>
      </c>
      <c r="AW1284" s="13" t="s">
        <v>31</v>
      </c>
      <c r="AX1284" s="13" t="s">
        <v>76</v>
      </c>
      <c r="AY1284" s="178" t="s">
        <v>187</v>
      </c>
    </row>
    <row r="1285" spans="2:51" s="13" customFormat="1">
      <c r="B1285" s="177"/>
      <c r="D1285" s="171" t="s">
        <v>200</v>
      </c>
      <c r="E1285" s="178" t="s">
        <v>1</v>
      </c>
      <c r="F1285" s="179" t="s">
        <v>4766</v>
      </c>
      <c r="H1285" s="180">
        <v>4.7160000000000002</v>
      </c>
      <c r="I1285" s="181"/>
      <c r="L1285" s="177"/>
      <c r="M1285" s="182"/>
      <c r="T1285" s="183"/>
      <c r="AT1285" s="178" t="s">
        <v>200</v>
      </c>
      <c r="AU1285" s="178" t="s">
        <v>89</v>
      </c>
      <c r="AV1285" s="13" t="s">
        <v>89</v>
      </c>
      <c r="AW1285" s="13" t="s">
        <v>31</v>
      </c>
      <c r="AX1285" s="13" t="s">
        <v>76</v>
      </c>
      <c r="AY1285" s="178" t="s">
        <v>187</v>
      </c>
    </row>
    <row r="1286" spans="2:51" s="13" customFormat="1">
      <c r="B1286" s="177"/>
      <c r="D1286" s="171" t="s">
        <v>200</v>
      </c>
      <c r="E1286" s="178" t="s">
        <v>1</v>
      </c>
      <c r="F1286" s="179" t="s">
        <v>4767</v>
      </c>
      <c r="H1286" s="180">
        <v>2.8879999999999999</v>
      </c>
      <c r="I1286" s="181"/>
      <c r="L1286" s="177"/>
      <c r="M1286" s="182"/>
      <c r="T1286" s="183"/>
      <c r="AT1286" s="178" t="s">
        <v>200</v>
      </c>
      <c r="AU1286" s="178" t="s">
        <v>89</v>
      </c>
      <c r="AV1286" s="13" t="s">
        <v>89</v>
      </c>
      <c r="AW1286" s="13" t="s">
        <v>31</v>
      </c>
      <c r="AX1286" s="13" t="s">
        <v>76</v>
      </c>
      <c r="AY1286" s="178" t="s">
        <v>187</v>
      </c>
    </row>
    <row r="1287" spans="2:51" s="13" customFormat="1">
      <c r="B1287" s="177"/>
      <c r="D1287" s="171" t="s">
        <v>200</v>
      </c>
      <c r="E1287" s="178" t="s">
        <v>1</v>
      </c>
      <c r="F1287" s="179" t="s">
        <v>4768</v>
      </c>
      <c r="H1287" s="180">
        <v>10.125</v>
      </c>
      <c r="I1287" s="181"/>
      <c r="L1287" s="177"/>
      <c r="M1287" s="182"/>
      <c r="T1287" s="183"/>
      <c r="AT1287" s="178" t="s">
        <v>200</v>
      </c>
      <c r="AU1287" s="178" t="s">
        <v>89</v>
      </c>
      <c r="AV1287" s="13" t="s">
        <v>89</v>
      </c>
      <c r="AW1287" s="13" t="s">
        <v>31</v>
      </c>
      <c r="AX1287" s="13" t="s">
        <v>76</v>
      </c>
      <c r="AY1287" s="178" t="s">
        <v>187</v>
      </c>
    </row>
    <row r="1288" spans="2:51" s="13" customFormat="1">
      <c r="B1288" s="177"/>
      <c r="D1288" s="171" t="s">
        <v>200</v>
      </c>
      <c r="E1288" s="178" t="s">
        <v>1</v>
      </c>
      <c r="F1288" s="179" t="s">
        <v>4769</v>
      </c>
      <c r="H1288" s="180">
        <v>13.09</v>
      </c>
      <c r="I1288" s="181"/>
      <c r="L1288" s="177"/>
      <c r="M1288" s="182"/>
      <c r="T1288" s="183"/>
      <c r="AT1288" s="178" t="s">
        <v>200</v>
      </c>
      <c r="AU1288" s="178" t="s">
        <v>89</v>
      </c>
      <c r="AV1288" s="13" t="s">
        <v>89</v>
      </c>
      <c r="AW1288" s="13" t="s">
        <v>31</v>
      </c>
      <c r="AX1288" s="13" t="s">
        <v>76</v>
      </c>
      <c r="AY1288" s="178" t="s">
        <v>187</v>
      </c>
    </row>
    <row r="1289" spans="2:51" s="13" customFormat="1">
      <c r="B1289" s="177"/>
      <c r="D1289" s="171" t="s">
        <v>200</v>
      </c>
      <c r="E1289" s="178" t="s">
        <v>1</v>
      </c>
      <c r="F1289" s="179" t="s">
        <v>4770</v>
      </c>
      <c r="H1289" s="180">
        <v>9.24</v>
      </c>
      <c r="I1289" s="181"/>
      <c r="L1289" s="177"/>
      <c r="M1289" s="182"/>
      <c r="T1289" s="183"/>
      <c r="AT1289" s="178" t="s">
        <v>200</v>
      </c>
      <c r="AU1289" s="178" t="s">
        <v>89</v>
      </c>
      <c r="AV1289" s="13" t="s">
        <v>89</v>
      </c>
      <c r="AW1289" s="13" t="s">
        <v>31</v>
      </c>
      <c r="AX1289" s="13" t="s">
        <v>76</v>
      </c>
      <c r="AY1289" s="178" t="s">
        <v>187</v>
      </c>
    </row>
    <row r="1290" spans="2:51" s="13" customFormat="1">
      <c r="B1290" s="177"/>
      <c r="D1290" s="171" t="s">
        <v>200</v>
      </c>
      <c r="E1290" s="178" t="s">
        <v>1</v>
      </c>
      <c r="F1290" s="179" t="s">
        <v>4771</v>
      </c>
      <c r="H1290" s="180">
        <v>8.1</v>
      </c>
      <c r="I1290" s="181"/>
      <c r="L1290" s="177"/>
      <c r="M1290" s="182"/>
      <c r="T1290" s="183"/>
      <c r="AT1290" s="178" t="s">
        <v>200</v>
      </c>
      <c r="AU1290" s="178" t="s">
        <v>89</v>
      </c>
      <c r="AV1290" s="13" t="s">
        <v>89</v>
      </c>
      <c r="AW1290" s="13" t="s">
        <v>31</v>
      </c>
      <c r="AX1290" s="13" t="s">
        <v>76</v>
      </c>
      <c r="AY1290" s="178" t="s">
        <v>187</v>
      </c>
    </row>
    <row r="1291" spans="2:51" s="15" customFormat="1">
      <c r="B1291" s="191"/>
      <c r="D1291" s="171" t="s">
        <v>200</v>
      </c>
      <c r="E1291" s="192" t="s">
        <v>4110</v>
      </c>
      <c r="F1291" s="193" t="s">
        <v>4772</v>
      </c>
      <c r="H1291" s="194">
        <v>126.98699999999999</v>
      </c>
      <c r="I1291" s="195"/>
      <c r="L1291" s="191"/>
      <c r="M1291" s="196"/>
      <c r="T1291" s="197"/>
      <c r="AT1291" s="192" t="s">
        <v>200</v>
      </c>
      <c r="AU1291" s="192" t="s">
        <v>89</v>
      </c>
      <c r="AV1291" s="15" t="s">
        <v>207</v>
      </c>
      <c r="AW1291" s="15" t="s">
        <v>31</v>
      </c>
      <c r="AX1291" s="15" t="s">
        <v>76</v>
      </c>
      <c r="AY1291" s="192" t="s">
        <v>187</v>
      </c>
    </row>
    <row r="1292" spans="2:51" s="12" customFormat="1">
      <c r="B1292" s="170"/>
      <c r="D1292" s="171" t="s">
        <v>200</v>
      </c>
      <c r="E1292" s="172" t="s">
        <v>1</v>
      </c>
      <c r="F1292" s="173" t="s">
        <v>4754</v>
      </c>
      <c r="H1292" s="172" t="s">
        <v>1</v>
      </c>
      <c r="I1292" s="174"/>
      <c r="L1292" s="170"/>
      <c r="M1292" s="175"/>
      <c r="T1292" s="176"/>
      <c r="AT1292" s="172" t="s">
        <v>200</v>
      </c>
      <c r="AU1292" s="172" t="s">
        <v>89</v>
      </c>
      <c r="AV1292" s="12" t="s">
        <v>83</v>
      </c>
      <c r="AW1292" s="12" t="s">
        <v>31</v>
      </c>
      <c r="AX1292" s="12" t="s">
        <v>76</v>
      </c>
      <c r="AY1292" s="172" t="s">
        <v>187</v>
      </c>
    </row>
    <row r="1293" spans="2:51" s="13" customFormat="1">
      <c r="B1293" s="177"/>
      <c r="D1293" s="171" t="s">
        <v>200</v>
      </c>
      <c r="E1293" s="178" t="s">
        <v>1</v>
      </c>
      <c r="F1293" s="179" t="s">
        <v>4773</v>
      </c>
      <c r="H1293" s="180">
        <v>17.824999999999999</v>
      </c>
      <c r="I1293" s="181"/>
      <c r="L1293" s="177"/>
      <c r="M1293" s="182"/>
      <c r="T1293" s="183"/>
      <c r="AT1293" s="178" t="s">
        <v>200</v>
      </c>
      <c r="AU1293" s="178" t="s">
        <v>89</v>
      </c>
      <c r="AV1293" s="13" t="s">
        <v>89</v>
      </c>
      <c r="AW1293" s="13" t="s">
        <v>31</v>
      </c>
      <c r="AX1293" s="13" t="s">
        <v>76</v>
      </c>
      <c r="AY1293" s="178" t="s">
        <v>187</v>
      </c>
    </row>
    <row r="1294" spans="2:51" s="13" customFormat="1">
      <c r="B1294" s="177"/>
      <c r="D1294" s="171" t="s">
        <v>200</v>
      </c>
      <c r="E1294" s="178" t="s">
        <v>1</v>
      </c>
      <c r="F1294" s="179" t="s">
        <v>4774</v>
      </c>
      <c r="H1294" s="180">
        <v>17.824999999999999</v>
      </c>
      <c r="I1294" s="181"/>
      <c r="L1294" s="177"/>
      <c r="M1294" s="182"/>
      <c r="T1294" s="183"/>
      <c r="AT1294" s="178" t="s">
        <v>200</v>
      </c>
      <c r="AU1294" s="178" t="s">
        <v>89</v>
      </c>
      <c r="AV1294" s="13" t="s">
        <v>89</v>
      </c>
      <c r="AW1294" s="13" t="s">
        <v>31</v>
      </c>
      <c r="AX1294" s="13" t="s">
        <v>76</v>
      </c>
      <c r="AY1294" s="178" t="s">
        <v>187</v>
      </c>
    </row>
    <row r="1295" spans="2:51" s="13" customFormat="1">
      <c r="B1295" s="177"/>
      <c r="D1295" s="171" t="s">
        <v>200</v>
      </c>
      <c r="E1295" s="178" t="s">
        <v>1</v>
      </c>
      <c r="F1295" s="179" t="s">
        <v>4775</v>
      </c>
      <c r="H1295" s="180">
        <v>7.64</v>
      </c>
      <c r="I1295" s="181"/>
      <c r="L1295" s="177"/>
      <c r="M1295" s="182"/>
      <c r="T1295" s="183"/>
      <c r="AT1295" s="178" t="s">
        <v>200</v>
      </c>
      <c r="AU1295" s="178" t="s">
        <v>89</v>
      </c>
      <c r="AV1295" s="13" t="s">
        <v>89</v>
      </c>
      <c r="AW1295" s="13" t="s">
        <v>31</v>
      </c>
      <c r="AX1295" s="13" t="s">
        <v>76</v>
      </c>
      <c r="AY1295" s="178" t="s">
        <v>187</v>
      </c>
    </row>
    <row r="1296" spans="2:51" s="13" customFormat="1">
      <c r="B1296" s="177"/>
      <c r="D1296" s="171" t="s">
        <v>200</v>
      </c>
      <c r="E1296" s="178" t="s">
        <v>1</v>
      </c>
      <c r="F1296" s="179" t="s">
        <v>4776</v>
      </c>
      <c r="H1296" s="180">
        <v>8.5500000000000007</v>
      </c>
      <c r="I1296" s="181"/>
      <c r="L1296" s="177"/>
      <c r="M1296" s="182"/>
      <c r="T1296" s="183"/>
      <c r="AT1296" s="178" t="s">
        <v>200</v>
      </c>
      <c r="AU1296" s="178" t="s">
        <v>89</v>
      </c>
      <c r="AV1296" s="13" t="s">
        <v>89</v>
      </c>
      <c r="AW1296" s="13" t="s">
        <v>31</v>
      </c>
      <c r="AX1296" s="13" t="s">
        <v>76</v>
      </c>
      <c r="AY1296" s="178" t="s">
        <v>187</v>
      </c>
    </row>
    <row r="1297" spans="2:51" s="13" customFormat="1">
      <c r="B1297" s="177"/>
      <c r="D1297" s="171" t="s">
        <v>200</v>
      </c>
      <c r="E1297" s="178" t="s">
        <v>1</v>
      </c>
      <c r="F1297" s="179" t="s">
        <v>4777</v>
      </c>
      <c r="H1297" s="180">
        <v>7.21</v>
      </c>
      <c r="I1297" s="181"/>
      <c r="L1297" s="177"/>
      <c r="M1297" s="182"/>
      <c r="T1297" s="183"/>
      <c r="AT1297" s="178" t="s">
        <v>200</v>
      </c>
      <c r="AU1297" s="178" t="s">
        <v>89</v>
      </c>
      <c r="AV1297" s="13" t="s">
        <v>89</v>
      </c>
      <c r="AW1297" s="13" t="s">
        <v>31</v>
      </c>
      <c r="AX1297" s="13" t="s">
        <v>76</v>
      </c>
      <c r="AY1297" s="178" t="s">
        <v>187</v>
      </c>
    </row>
    <row r="1298" spans="2:51" s="13" customFormat="1">
      <c r="B1298" s="177"/>
      <c r="D1298" s="171" t="s">
        <v>200</v>
      </c>
      <c r="E1298" s="178" t="s">
        <v>1</v>
      </c>
      <c r="F1298" s="179" t="s">
        <v>4778</v>
      </c>
      <c r="H1298" s="180">
        <v>7.81</v>
      </c>
      <c r="I1298" s="181"/>
      <c r="L1298" s="177"/>
      <c r="M1298" s="182"/>
      <c r="T1298" s="183"/>
      <c r="AT1298" s="178" t="s">
        <v>200</v>
      </c>
      <c r="AU1298" s="178" t="s">
        <v>89</v>
      </c>
      <c r="AV1298" s="13" t="s">
        <v>89</v>
      </c>
      <c r="AW1298" s="13" t="s">
        <v>31</v>
      </c>
      <c r="AX1298" s="13" t="s">
        <v>76</v>
      </c>
      <c r="AY1298" s="178" t="s">
        <v>187</v>
      </c>
    </row>
    <row r="1299" spans="2:51" s="13" customFormat="1">
      <c r="B1299" s="177"/>
      <c r="D1299" s="171" t="s">
        <v>200</v>
      </c>
      <c r="E1299" s="178" t="s">
        <v>1</v>
      </c>
      <c r="F1299" s="179" t="s">
        <v>4779</v>
      </c>
      <c r="H1299" s="180">
        <v>6.8</v>
      </c>
      <c r="I1299" s="181"/>
      <c r="L1299" s="177"/>
      <c r="M1299" s="182"/>
      <c r="T1299" s="183"/>
      <c r="AT1299" s="178" t="s">
        <v>200</v>
      </c>
      <c r="AU1299" s="178" t="s">
        <v>89</v>
      </c>
      <c r="AV1299" s="13" t="s">
        <v>89</v>
      </c>
      <c r="AW1299" s="13" t="s">
        <v>31</v>
      </c>
      <c r="AX1299" s="13" t="s">
        <v>76</v>
      </c>
      <c r="AY1299" s="178" t="s">
        <v>187</v>
      </c>
    </row>
    <row r="1300" spans="2:51" s="13" customFormat="1">
      <c r="B1300" s="177"/>
      <c r="D1300" s="171" t="s">
        <v>200</v>
      </c>
      <c r="E1300" s="178" t="s">
        <v>1</v>
      </c>
      <c r="F1300" s="179" t="s">
        <v>4780</v>
      </c>
      <c r="H1300" s="180">
        <v>1.91</v>
      </c>
      <c r="I1300" s="181"/>
      <c r="L1300" s="177"/>
      <c r="M1300" s="182"/>
      <c r="T1300" s="183"/>
      <c r="AT1300" s="178" t="s">
        <v>200</v>
      </c>
      <c r="AU1300" s="178" t="s">
        <v>89</v>
      </c>
      <c r="AV1300" s="13" t="s">
        <v>89</v>
      </c>
      <c r="AW1300" s="13" t="s">
        <v>31</v>
      </c>
      <c r="AX1300" s="13" t="s">
        <v>76</v>
      </c>
      <c r="AY1300" s="178" t="s">
        <v>187</v>
      </c>
    </row>
    <row r="1301" spans="2:51" s="13" customFormat="1">
      <c r="B1301" s="177"/>
      <c r="D1301" s="171" t="s">
        <v>200</v>
      </c>
      <c r="E1301" s="178" t="s">
        <v>1</v>
      </c>
      <c r="F1301" s="179" t="s">
        <v>4781</v>
      </c>
      <c r="H1301" s="180">
        <v>4.5199999999999996</v>
      </c>
      <c r="I1301" s="181"/>
      <c r="L1301" s="177"/>
      <c r="M1301" s="182"/>
      <c r="T1301" s="183"/>
      <c r="AT1301" s="178" t="s">
        <v>200</v>
      </c>
      <c r="AU1301" s="178" t="s">
        <v>89</v>
      </c>
      <c r="AV1301" s="13" t="s">
        <v>89</v>
      </c>
      <c r="AW1301" s="13" t="s">
        <v>31</v>
      </c>
      <c r="AX1301" s="13" t="s">
        <v>76</v>
      </c>
      <c r="AY1301" s="178" t="s">
        <v>187</v>
      </c>
    </row>
    <row r="1302" spans="2:51" s="13" customFormat="1">
      <c r="B1302" s="177"/>
      <c r="D1302" s="171" t="s">
        <v>200</v>
      </c>
      <c r="E1302" s="178" t="s">
        <v>1</v>
      </c>
      <c r="F1302" s="179" t="s">
        <v>4782</v>
      </c>
      <c r="H1302" s="180">
        <v>4.34</v>
      </c>
      <c r="I1302" s="181"/>
      <c r="L1302" s="177"/>
      <c r="M1302" s="182"/>
      <c r="T1302" s="183"/>
      <c r="AT1302" s="178" t="s">
        <v>200</v>
      </c>
      <c r="AU1302" s="178" t="s">
        <v>89</v>
      </c>
      <c r="AV1302" s="13" t="s">
        <v>89</v>
      </c>
      <c r="AW1302" s="13" t="s">
        <v>31</v>
      </c>
      <c r="AX1302" s="13" t="s">
        <v>76</v>
      </c>
      <c r="AY1302" s="178" t="s">
        <v>187</v>
      </c>
    </row>
    <row r="1303" spans="2:51" s="13" customFormat="1">
      <c r="B1303" s="177"/>
      <c r="D1303" s="171" t="s">
        <v>200</v>
      </c>
      <c r="E1303" s="178" t="s">
        <v>1</v>
      </c>
      <c r="F1303" s="179" t="s">
        <v>4783</v>
      </c>
      <c r="H1303" s="180">
        <v>4.4800000000000004</v>
      </c>
      <c r="I1303" s="181"/>
      <c r="L1303" s="177"/>
      <c r="M1303" s="182"/>
      <c r="T1303" s="183"/>
      <c r="AT1303" s="178" t="s">
        <v>200</v>
      </c>
      <c r="AU1303" s="178" t="s">
        <v>89</v>
      </c>
      <c r="AV1303" s="13" t="s">
        <v>89</v>
      </c>
      <c r="AW1303" s="13" t="s">
        <v>31</v>
      </c>
      <c r="AX1303" s="13" t="s">
        <v>76</v>
      </c>
      <c r="AY1303" s="178" t="s">
        <v>187</v>
      </c>
    </row>
    <row r="1304" spans="2:51" s="13" customFormat="1">
      <c r="B1304" s="177"/>
      <c r="D1304" s="171" t="s">
        <v>200</v>
      </c>
      <c r="E1304" s="178" t="s">
        <v>1</v>
      </c>
      <c r="F1304" s="179" t="s">
        <v>4784</v>
      </c>
      <c r="H1304" s="180">
        <v>8.5500000000000007</v>
      </c>
      <c r="I1304" s="181"/>
      <c r="L1304" s="177"/>
      <c r="M1304" s="182"/>
      <c r="T1304" s="183"/>
      <c r="AT1304" s="178" t="s">
        <v>200</v>
      </c>
      <c r="AU1304" s="178" t="s">
        <v>89</v>
      </c>
      <c r="AV1304" s="13" t="s">
        <v>89</v>
      </c>
      <c r="AW1304" s="13" t="s">
        <v>31</v>
      </c>
      <c r="AX1304" s="13" t="s">
        <v>76</v>
      </c>
      <c r="AY1304" s="178" t="s">
        <v>187</v>
      </c>
    </row>
    <row r="1305" spans="2:51" s="13" customFormat="1">
      <c r="B1305" s="177"/>
      <c r="D1305" s="171" t="s">
        <v>200</v>
      </c>
      <c r="E1305" s="178" t="s">
        <v>1</v>
      </c>
      <c r="F1305" s="179" t="s">
        <v>4785</v>
      </c>
      <c r="H1305" s="180">
        <v>3.16</v>
      </c>
      <c r="I1305" s="181"/>
      <c r="L1305" s="177"/>
      <c r="M1305" s="182"/>
      <c r="T1305" s="183"/>
      <c r="AT1305" s="178" t="s">
        <v>200</v>
      </c>
      <c r="AU1305" s="178" t="s">
        <v>89</v>
      </c>
      <c r="AV1305" s="13" t="s">
        <v>89</v>
      </c>
      <c r="AW1305" s="13" t="s">
        <v>31</v>
      </c>
      <c r="AX1305" s="13" t="s">
        <v>76</v>
      </c>
      <c r="AY1305" s="178" t="s">
        <v>187</v>
      </c>
    </row>
    <row r="1306" spans="2:51" s="13" customFormat="1">
      <c r="B1306" s="177"/>
      <c r="D1306" s="171" t="s">
        <v>200</v>
      </c>
      <c r="E1306" s="178" t="s">
        <v>1</v>
      </c>
      <c r="F1306" s="179" t="s">
        <v>4786</v>
      </c>
      <c r="H1306" s="180">
        <v>7.8</v>
      </c>
      <c r="I1306" s="181"/>
      <c r="L1306" s="177"/>
      <c r="M1306" s="182"/>
      <c r="T1306" s="183"/>
      <c r="AT1306" s="178" t="s">
        <v>200</v>
      </c>
      <c r="AU1306" s="178" t="s">
        <v>89</v>
      </c>
      <c r="AV1306" s="13" t="s">
        <v>89</v>
      </c>
      <c r="AW1306" s="13" t="s">
        <v>31</v>
      </c>
      <c r="AX1306" s="13" t="s">
        <v>76</v>
      </c>
      <c r="AY1306" s="178" t="s">
        <v>187</v>
      </c>
    </row>
    <row r="1307" spans="2:51" s="13" customFormat="1">
      <c r="B1307" s="177"/>
      <c r="D1307" s="171" t="s">
        <v>200</v>
      </c>
      <c r="E1307" s="178" t="s">
        <v>1</v>
      </c>
      <c r="F1307" s="179" t="s">
        <v>4787</v>
      </c>
      <c r="H1307" s="180">
        <v>8.43</v>
      </c>
      <c r="I1307" s="181"/>
      <c r="L1307" s="177"/>
      <c r="M1307" s="182"/>
      <c r="T1307" s="183"/>
      <c r="AT1307" s="178" t="s">
        <v>200</v>
      </c>
      <c r="AU1307" s="178" t="s">
        <v>89</v>
      </c>
      <c r="AV1307" s="13" t="s">
        <v>89</v>
      </c>
      <c r="AW1307" s="13" t="s">
        <v>31</v>
      </c>
      <c r="AX1307" s="13" t="s">
        <v>76</v>
      </c>
      <c r="AY1307" s="178" t="s">
        <v>187</v>
      </c>
    </row>
    <row r="1308" spans="2:51" s="13" customFormat="1">
      <c r="B1308" s="177"/>
      <c r="D1308" s="171" t="s">
        <v>200</v>
      </c>
      <c r="E1308" s="178" t="s">
        <v>1</v>
      </c>
      <c r="F1308" s="179" t="s">
        <v>4788</v>
      </c>
      <c r="H1308" s="180">
        <v>7.8</v>
      </c>
      <c r="I1308" s="181"/>
      <c r="L1308" s="177"/>
      <c r="M1308" s="182"/>
      <c r="T1308" s="183"/>
      <c r="AT1308" s="178" t="s">
        <v>200</v>
      </c>
      <c r="AU1308" s="178" t="s">
        <v>89</v>
      </c>
      <c r="AV1308" s="13" t="s">
        <v>89</v>
      </c>
      <c r="AW1308" s="13" t="s">
        <v>31</v>
      </c>
      <c r="AX1308" s="13" t="s">
        <v>76</v>
      </c>
      <c r="AY1308" s="178" t="s">
        <v>187</v>
      </c>
    </row>
    <row r="1309" spans="2:51" s="15" customFormat="1">
      <c r="B1309" s="191"/>
      <c r="D1309" s="171" t="s">
        <v>200</v>
      </c>
      <c r="E1309" s="192" t="s">
        <v>4113</v>
      </c>
      <c r="F1309" s="193" t="s">
        <v>4789</v>
      </c>
      <c r="H1309" s="194">
        <v>124.65</v>
      </c>
      <c r="I1309" s="195"/>
      <c r="L1309" s="191"/>
      <c r="M1309" s="196"/>
      <c r="T1309" s="197"/>
      <c r="AT1309" s="192" t="s">
        <v>200</v>
      </c>
      <c r="AU1309" s="192" t="s">
        <v>89</v>
      </c>
      <c r="AV1309" s="15" t="s">
        <v>207</v>
      </c>
      <c r="AW1309" s="15" t="s">
        <v>31</v>
      </c>
      <c r="AX1309" s="15" t="s">
        <v>76</v>
      </c>
      <c r="AY1309" s="192" t="s">
        <v>187</v>
      </c>
    </row>
    <row r="1310" spans="2:51" s="12" customFormat="1">
      <c r="B1310" s="170"/>
      <c r="D1310" s="171" t="s">
        <v>200</v>
      </c>
      <c r="E1310" s="172" t="s">
        <v>1</v>
      </c>
      <c r="F1310" s="173" t="s">
        <v>4790</v>
      </c>
      <c r="H1310" s="172" t="s">
        <v>1</v>
      </c>
      <c r="I1310" s="174"/>
      <c r="L1310" s="170"/>
      <c r="M1310" s="175"/>
      <c r="T1310" s="176"/>
      <c r="AT1310" s="172" t="s">
        <v>200</v>
      </c>
      <c r="AU1310" s="172" t="s">
        <v>89</v>
      </c>
      <c r="AV1310" s="12" t="s">
        <v>83</v>
      </c>
      <c r="AW1310" s="12" t="s">
        <v>31</v>
      </c>
      <c r="AX1310" s="12" t="s">
        <v>76</v>
      </c>
      <c r="AY1310" s="172" t="s">
        <v>187</v>
      </c>
    </row>
    <row r="1311" spans="2:51" s="13" customFormat="1">
      <c r="B1311" s="177"/>
      <c r="D1311" s="171" t="s">
        <v>200</v>
      </c>
      <c r="E1311" s="178" t="s">
        <v>1</v>
      </c>
      <c r="F1311" s="179" t="s">
        <v>4791</v>
      </c>
      <c r="H1311" s="180">
        <v>2.88</v>
      </c>
      <c r="I1311" s="181"/>
      <c r="L1311" s="177"/>
      <c r="M1311" s="182"/>
      <c r="T1311" s="183"/>
      <c r="AT1311" s="178" t="s">
        <v>200</v>
      </c>
      <c r="AU1311" s="178" t="s">
        <v>89</v>
      </c>
      <c r="AV1311" s="13" t="s">
        <v>89</v>
      </c>
      <c r="AW1311" s="13" t="s">
        <v>31</v>
      </c>
      <c r="AX1311" s="13" t="s">
        <v>76</v>
      </c>
      <c r="AY1311" s="178" t="s">
        <v>187</v>
      </c>
    </row>
    <row r="1312" spans="2:51" s="13" customFormat="1">
      <c r="B1312" s="177"/>
      <c r="D1312" s="171" t="s">
        <v>200</v>
      </c>
      <c r="E1312" s="178" t="s">
        <v>1</v>
      </c>
      <c r="F1312" s="179" t="s">
        <v>4792</v>
      </c>
      <c r="H1312" s="180">
        <v>7.64</v>
      </c>
      <c r="I1312" s="181"/>
      <c r="L1312" s="177"/>
      <c r="M1312" s="182"/>
      <c r="T1312" s="183"/>
      <c r="AT1312" s="178" t="s">
        <v>200</v>
      </c>
      <c r="AU1312" s="178" t="s">
        <v>89</v>
      </c>
      <c r="AV1312" s="13" t="s">
        <v>89</v>
      </c>
      <c r="AW1312" s="13" t="s">
        <v>31</v>
      </c>
      <c r="AX1312" s="13" t="s">
        <v>76</v>
      </c>
      <c r="AY1312" s="178" t="s">
        <v>187</v>
      </c>
    </row>
    <row r="1313" spans="2:51" s="13" customFormat="1">
      <c r="B1313" s="177"/>
      <c r="D1313" s="171" t="s">
        <v>200</v>
      </c>
      <c r="E1313" s="178" t="s">
        <v>1</v>
      </c>
      <c r="F1313" s="179" t="s">
        <v>4793</v>
      </c>
      <c r="H1313" s="180">
        <v>8.5500000000000007</v>
      </c>
      <c r="I1313" s="181"/>
      <c r="L1313" s="177"/>
      <c r="M1313" s="182"/>
      <c r="T1313" s="183"/>
      <c r="AT1313" s="178" t="s">
        <v>200</v>
      </c>
      <c r="AU1313" s="178" t="s">
        <v>89</v>
      </c>
      <c r="AV1313" s="13" t="s">
        <v>89</v>
      </c>
      <c r="AW1313" s="13" t="s">
        <v>31</v>
      </c>
      <c r="AX1313" s="13" t="s">
        <v>76</v>
      </c>
      <c r="AY1313" s="178" t="s">
        <v>187</v>
      </c>
    </row>
    <row r="1314" spans="2:51" s="13" customFormat="1">
      <c r="B1314" s="177"/>
      <c r="D1314" s="171" t="s">
        <v>200</v>
      </c>
      <c r="E1314" s="178" t="s">
        <v>1</v>
      </c>
      <c r="F1314" s="179" t="s">
        <v>4794</v>
      </c>
      <c r="H1314" s="180">
        <v>7.21</v>
      </c>
      <c r="I1314" s="181"/>
      <c r="L1314" s="177"/>
      <c r="M1314" s="182"/>
      <c r="T1314" s="183"/>
      <c r="AT1314" s="178" t="s">
        <v>200</v>
      </c>
      <c r="AU1314" s="178" t="s">
        <v>89</v>
      </c>
      <c r="AV1314" s="13" t="s">
        <v>89</v>
      </c>
      <c r="AW1314" s="13" t="s">
        <v>31</v>
      </c>
      <c r="AX1314" s="13" t="s">
        <v>76</v>
      </c>
      <c r="AY1314" s="178" t="s">
        <v>187</v>
      </c>
    </row>
    <row r="1315" spans="2:51" s="13" customFormat="1">
      <c r="B1315" s="177"/>
      <c r="D1315" s="171" t="s">
        <v>200</v>
      </c>
      <c r="E1315" s="178" t="s">
        <v>1</v>
      </c>
      <c r="F1315" s="179" t="s">
        <v>4795</v>
      </c>
      <c r="H1315" s="180">
        <v>7.81</v>
      </c>
      <c r="I1315" s="181"/>
      <c r="L1315" s="177"/>
      <c r="M1315" s="182"/>
      <c r="T1315" s="183"/>
      <c r="AT1315" s="178" t="s">
        <v>200</v>
      </c>
      <c r="AU1315" s="178" t="s">
        <v>89</v>
      </c>
      <c r="AV1315" s="13" t="s">
        <v>89</v>
      </c>
      <c r="AW1315" s="13" t="s">
        <v>31</v>
      </c>
      <c r="AX1315" s="13" t="s">
        <v>76</v>
      </c>
      <c r="AY1315" s="178" t="s">
        <v>187</v>
      </c>
    </row>
    <row r="1316" spans="2:51" s="13" customFormat="1">
      <c r="B1316" s="177"/>
      <c r="D1316" s="171" t="s">
        <v>200</v>
      </c>
      <c r="E1316" s="178" t="s">
        <v>1</v>
      </c>
      <c r="F1316" s="179" t="s">
        <v>4796</v>
      </c>
      <c r="H1316" s="180">
        <v>6.8</v>
      </c>
      <c r="I1316" s="181"/>
      <c r="L1316" s="177"/>
      <c r="M1316" s="182"/>
      <c r="T1316" s="183"/>
      <c r="AT1316" s="178" t="s">
        <v>200</v>
      </c>
      <c r="AU1316" s="178" t="s">
        <v>89</v>
      </c>
      <c r="AV1316" s="13" t="s">
        <v>89</v>
      </c>
      <c r="AW1316" s="13" t="s">
        <v>31</v>
      </c>
      <c r="AX1316" s="13" t="s">
        <v>76</v>
      </c>
      <c r="AY1316" s="178" t="s">
        <v>187</v>
      </c>
    </row>
    <row r="1317" spans="2:51" s="13" customFormat="1">
      <c r="B1317" s="177"/>
      <c r="D1317" s="171" t="s">
        <v>200</v>
      </c>
      <c r="E1317" s="178" t="s">
        <v>1</v>
      </c>
      <c r="F1317" s="179" t="s">
        <v>4797</v>
      </c>
      <c r="H1317" s="180">
        <v>1.91</v>
      </c>
      <c r="I1317" s="181"/>
      <c r="L1317" s="177"/>
      <c r="M1317" s="182"/>
      <c r="T1317" s="183"/>
      <c r="AT1317" s="178" t="s">
        <v>200</v>
      </c>
      <c r="AU1317" s="178" t="s">
        <v>89</v>
      </c>
      <c r="AV1317" s="13" t="s">
        <v>89</v>
      </c>
      <c r="AW1317" s="13" t="s">
        <v>31</v>
      </c>
      <c r="AX1317" s="13" t="s">
        <v>76</v>
      </c>
      <c r="AY1317" s="178" t="s">
        <v>187</v>
      </c>
    </row>
    <row r="1318" spans="2:51" s="13" customFormat="1">
      <c r="B1318" s="177"/>
      <c r="D1318" s="171" t="s">
        <v>200</v>
      </c>
      <c r="E1318" s="178" t="s">
        <v>1</v>
      </c>
      <c r="F1318" s="179" t="s">
        <v>4798</v>
      </c>
      <c r="H1318" s="180">
        <v>4.5199999999999996</v>
      </c>
      <c r="I1318" s="181"/>
      <c r="L1318" s="177"/>
      <c r="M1318" s="182"/>
      <c r="T1318" s="183"/>
      <c r="AT1318" s="178" t="s">
        <v>200</v>
      </c>
      <c r="AU1318" s="178" t="s">
        <v>89</v>
      </c>
      <c r="AV1318" s="13" t="s">
        <v>89</v>
      </c>
      <c r="AW1318" s="13" t="s">
        <v>31</v>
      </c>
      <c r="AX1318" s="13" t="s">
        <v>76</v>
      </c>
      <c r="AY1318" s="178" t="s">
        <v>187</v>
      </c>
    </row>
    <row r="1319" spans="2:51" s="13" customFormat="1">
      <c r="B1319" s="177"/>
      <c r="D1319" s="171" t="s">
        <v>200</v>
      </c>
      <c r="E1319" s="178" t="s">
        <v>1</v>
      </c>
      <c r="F1319" s="179" t="s">
        <v>4799</v>
      </c>
      <c r="H1319" s="180">
        <v>4.34</v>
      </c>
      <c r="I1319" s="181"/>
      <c r="L1319" s="177"/>
      <c r="M1319" s="182"/>
      <c r="T1319" s="183"/>
      <c r="AT1319" s="178" t="s">
        <v>200</v>
      </c>
      <c r="AU1319" s="178" t="s">
        <v>89</v>
      </c>
      <c r="AV1319" s="13" t="s">
        <v>89</v>
      </c>
      <c r="AW1319" s="13" t="s">
        <v>31</v>
      </c>
      <c r="AX1319" s="13" t="s">
        <v>76</v>
      </c>
      <c r="AY1319" s="178" t="s">
        <v>187</v>
      </c>
    </row>
    <row r="1320" spans="2:51" s="13" customFormat="1">
      <c r="B1320" s="177"/>
      <c r="D1320" s="171" t="s">
        <v>200</v>
      </c>
      <c r="E1320" s="178" t="s">
        <v>1</v>
      </c>
      <c r="F1320" s="179" t="s">
        <v>4800</v>
      </c>
      <c r="H1320" s="180">
        <v>4.4800000000000004</v>
      </c>
      <c r="I1320" s="181"/>
      <c r="L1320" s="177"/>
      <c r="M1320" s="182"/>
      <c r="T1320" s="183"/>
      <c r="AT1320" s="178" t="s">
        <v>200</v>
      </c>
      <c r="AU1320" s="178" t="s">
        <v>89</v>
      </c>
      <c r="AV1320" s="13" t="s">
        <v>89</v>
      </c>
      <c r="AW1320" s="13" t="s">
        <v>31</v>
      </c>
      <c r="AX1320" s="13" t="s">
        <v>76</v>
      </c>
      <c r="AY1320" s="178" t="s">
        <v>187</v>
      </c>
    </row>
    <row r="1321" spans="2:51" s="13" customFormat="1">
      <c r="B1321" s="177"/>
      <c r="D1321" s="171" t="s">
        <v>200</v>
      </c>
      <c r="E1321" s="178" t="s">
        <v>1</v>
      </c>
      <c r="F1321" s="179" t="s">
        <v>4801</v>
      </c>
      <c r="H1321" s="180">
        <v>8.5500000000000007</v>
      </c>
      <c r="I1321" s="181"/>
      <c r="L1321" s="177"/>
      <c r="M1321" s="182"/>
      <c r="T1321" s="183"/>
      <c r="AT1321" s="178" t="s">
        <v>200</v>
      </c>
      <c r="AU1321" s="178" t="s">
        <v>89</v>
      </c>
      <c r="AV1321" s="13" t="s">
        <v>89</v>
      </c>
      <c r="AW1321" s="13" t="s">
        <v>31</v>
      </c>
      <c r="AX1321" s="13" t="s">
        <v>76</v>
      </c>
      <c r="AY1321" s="178" t="s">
        <v>187</v>
      </c>
    </row>
    <row r="1322" spans="2:51" s="13" customFormat="1">
      <c r="B1322" s="177"/>
      <c r="D1322" s="171" t="s">
        <v>200</v>
      </c>
      <c r="E1322" s="178" t="s">
        <v>1</v>
      </c>
      <c r="F1322" s="179" t="s">
        <v>4802</v>
      </c>
      <c r="H1322" s="180">
        <v>3.16</v>
      </c>
      <c r="I1322" s="181"/>
      <c r="L1322" s="177"/>
      <c r="M1322" s="182"/>
      <c r="T1322" s="183"/>
      <c r="AT1322" s="178" t="s">
        <v>200</v>
      </c>
      <c r="AU1322" s="178" t="s">
        <v>89</v>
      </c>
      <c r="AV1322" s="13" t="s">
        <v>89</v>
      </c>
      <c r="AW1322" s="13" t="s">
        <v>31</v>
      </c>
      <c r="AX1322" s="13" t="s">
        <v>76</v>
      </c>
      <c r="AY1322" s="178" t="s">
        <v>187</v>
      </c>
    </row>
    <row r="1323" spans="2:51" s="13" customFormat="1">
      <c r="B1323" s="177"/>
      <c r="D1323" s="171" t="s">
        <v>200</v>
      </c>
      <c r="E1323" s="178" t="s">
        <v>1</v>
      </c>
      <c r="F1323" s="179" t="s">
        <v>4803</v>
      </c>
      <c r="H1323" s="180">
        <v>7.8</v>
      </c>
      <c r="I1323" s="181"/>
      <c r="L1323" s="177"/>
      <c r="M1323" s="182"/>
      <c r="T1323" s="183"/>
      <c r="AT1323" s="178" t="s">
        <v>200</v>
      </c>
      <c r="AU1323" s="178" t="s">
        <v>89</v>
      </c>
      <c r="AV1323" s="13" t="s">
        <v>89</v>
      </c>
      <c r="AW1323" s="13" t="s">
        <v>31</v>
      </c>
      <c r="AX1323" s="13" t="s">
        <v>76</v>
      </c>
      <c r="AY1323" s="178" t="s">
        <v>187</v>
      </c>
    </row>
    <row r="1324" spans="2:51" s="13" customFormat="1">
      <c r="B1324" s="177"/>
      <c r="D1324" s="171" t="s">
        <v>200</v>
      </c>
      <c r="E1324" s="178" t="s">
        <v>1</v>
      </c>
      <c r="F1324" s="179" t="s">
        <v>4804</v>
      </c>
      <c r="H1324" s="180">
        <v>8.43</v>
      </c>
      <c r="I1324" s="181"/>
      <c r="L1324" s="177"/>
      <c r="M1324" s="182"/>
      <c r="T1324" s="183"/>
      <c r="AT1324" s="178" t="s">
        <v>200</v>
      </c>
      <c r="AU1324" s="178" t="s">
        <v>89</v>
      </c>
      <c r="AV1324" s="13" t="s">
        <v>89</v>
      </c>
      <c r="AW1324" s="13" t="s">
        <v>31</v>
      </c>
      <c r="AX1324" s="13" t="s">
        <v>76</v>
      </c>
      <c r="AY1324" s="178" t="s">
        <v>187</v>
      </c>
    </row>
    <row r="1325" spans="2:51" s="13" customFormat="1">
      <c r="B1325" s="177"/>
      <c r="D1325" s="171" t="s">
        <v>200</v>
      </c>
      <c r="E1325" s="178" t="s">
        <v>1</v>
      </c>
      <c r="F1325" s="179" t="s">
        <v>4805</v>
      </c>
      <c r="H1325" s="180">
        <v>7.8</v>
      </c>
      <c r="I1325" s="181"/>
      <c r="L1325" s="177"/>
      <c r="M1325" s="182"/>
      <c r="T1325" s="183"/>
      <c r="AT1325" s="178" t="s">
        <v>200</v>
      </c>
      <c r="AU1325" s="178" t="s">
        <v>89</v>
      </c>
      <c r="AV1325" s="13" t="s">
        <v>89</v>
      </c>
      <c r="AW1325" s="13" t="s">
        <v>31</v>
      </c>
      <c r="AX1325" s="13" t="s">
        <v>76</v>
      </c>
      <c r="AY1325" s="178" t="s">
        <v>187</v>
      </c>
    </row>
    <row r="1326" spans="2:51" s="13" customFormat="1">
      <c r="B1326" s="177"/>
      <c r="D1326" s="171" t="s">
        <v>200</v>
      </c>
      <c r="E1326" s="178" t="s">
        <v>1</v>
      </c>
      <c r="F1326" s="179" t="s">
        <v>4806</v>
      </c>
      <c r="H1326" s="180">
        <v>7.7</v>
      </c>
      <c r="I1326" s="181"/>
      <c r="L1326" s="177"/>
      <c r="M1326" s="182"/>
      <c r="T1326" s="183"/>
      <c r="AT1326" s="178" t="s">
        <v>200</v>
      </c>
      <c r="AU1326" s="178" t="s">
        <v>89</v>
      </c>
      <c r="AV1326" s="13" t="s">
        <v>89</v>
      </c>
      <c r="AW1326" s="13" t="s">
        <v>31</v>
      </c>
      <c r="AX1326" s="13" t="s">
        <v>76</v>
      </c>
      <c r="AY1326" s="178" t="s">
        <v>187</v>
      </c>
    </row>
    <row r="1327" spans="2:51" s="13" customFormat="1">
      <c r="B1327" s="177"/>
      <c r="D1327" s="171" t="s">
        <v>200</v>
      </c>
      <c r="E1327" s="178" t="s">
        <v>1</v>
      </c>
      <c r="F1327" s="179" t="s">
        <v>4807</v>
      </c>
      <c r="H1327" s="180">
        <v>8.8699999999999992</v>
      </c>
      <c r="I1327" s="181"/>
      <c r="L1327" s="177"/>
      <c r="M1327" s="182"/>
      <c r="T1327" s="183"/>
      <c r="AT1327" s="178" t="s">
        <v>200</v>
      </c>
      <c r="AU1327" s="178" t="s">
        <v>89</v>
      </c>
      <c r="AV1327" s="13" t="s">
        <v>89</v>
      </c>
      <c r="AW1327" s="13" t="s">
        <v>31</v>
      </c>
      <c r="AX1327" s="13" t="s">
        <v>76</v>
      </c>
      <c r="AY1327" s="178" t="s">
        <v>187</v>
      </c>
    </row>
    <row r="1328" spans="2:51" s="13" customFormat="1">
      <c r="B1328" s="177"/>
      <c r="D1328" s="171" t="s">
        <v>200</v>
      </c>
      <c r="E1328" s="178" t="s">
        <v>1</v>
      </c>
      <c r="F1328" s="179" t="s">
        <v>4808</v>
      </c>
      <c r="H1328" s="180">
        <v>8.8699999999999992</v>
      </c>
      <c r="I1328" s="181"/>
      <c r="L1328" s="177"/>
      <c r="M1328" s="182"/>
      <c r="T1328" s="183"/>
      <c r="AT1328" s="178" t="s">
        <v>200</v>
      </c>
      <c r="AU1328" s="178" t="s">
        <v>89</v>
      </c>
      <c r="AV1328" s="13" t="s">
        <v>89</v>
      </c>
      <c r="AW1328" s="13" t="s">
        <v>31</v>
      </c>
      <c r="AX1328" s="13" t="s">
        <v>76</v>
      </c>
      <c r="AY1328" s="178" t="s">
        <v>187</v>
      </c>
    </row>
    <row r="1329" spans="2:51" s="13" customFormat="1">
      <c r="B1329" s="177"/>
      <c r="D1329" s="171" t="s">
        <v>200</v>
      </c>
      <c r="E1329" s="178" t="s">
        <v>1</v>
      </c>
      <c r="F1329" s="179" t="s">
        <v>4809</v>
      </c>
      <c r="H1329" s="180">
        <v>3.04</v>
      </c>
      <c r="I1329" s="181"/>
      <c r="L1329" s="177"/>
      <c r="M1329" s="182"/>
      <c r="T1329" s="183"/>
      <c r="AT1329" s="178" t="s">
        <v>200</v>
      </c>
      <c r="AU1329" s="178" t="s">
        <v>89</v>
      </c>
      <c r="AV1329" s="13" t="s">
        <v>89</v>
      </c>
      <c r="AW1329" s="13" t="s">
        <v>31</v>
      </c>
      <c r="AX1329" s="13" t="s">
        <v>76</v>
      </c>
      <c r="AY1329" s="178" t="s">
        <v>187</v>
      </c>
    </row>
    <row r="1330" spans="2:51" s="13" customFormat="1">
      <c r="B1330" s="177"/>
      <c r="D1330" s="171" t="s">
        <v>200</v>
      </c>
      <c r="E1330" s="178" t="s">
        <v>1</v>
      </c>
      <c r="F1330" s="179" t="s">
        <v>4810</v>
      </c>
      <c r="H1330" s="180">
        <v>7.57</v>
      </c>
      <c r="I1330" s="181"/>
      <c r="L1330" s="177"/>
      <c r="M1330" s="182"/>
      <c r="T1330" s="183"/>
      <c r="AT1330" s="178" t="s">
        <v>200</v>
      </c>
      <c r="AU1330" s="178" t="s">
        <v>89</v>
      </c>
      <c r="AV1330" s="13" t="s">
        <v>89</v>
      </c>
      <c r="AW1330" s="13" t="s">
        <v>31</v>
      </c>
      <c r="AX1330" s="13" t="s">
        <v>76</v>
      </c>
      <c r="AY1330" s="178" t="s">
        <v>187</v>
      </c>
    </row>
    <row r="1331" spans="2:51" s="15" customFormat="1">
      <c r="B1331" s="191"/>
      <c r="D1331" s="171" t="s">
        <v>200</v>
      </c>
      <c r="E1331" s="192" t="s">
        <v>4116</v>
      </c>
      <c r="F1331" s="193" t="s">
        <v>4670</v>
      </c>
      <c r="H1331" s="194">
        <v>127.93</v>
      </c>
      <c r="I1331" s="195"/>
      <c r="L1331" s="191"/>
      <c r="M1331" s="196"/>
      <c r="T1331" s="197"/>
      <c r="AT1331" s="192" t="s">
        <v>200</v>
      </c>
      <c r="AU1331" s="192" t="s">
        <v>89</v>
      </c>
      <c r="AV1331" s="15" t="s">
        <v>207</v>
      </c>
      <c r="AW1331" s="15" t="s">
        <v>31</v>
      </c>
      <c r="AX1331" s="15" t="s">
        <v>76</v>
      </c>
      <c r="AY1331" s="192" t="s">
        <v>187</v>
      </c>
    </row>
    <row r="1332" spans="2:51" s="12" customFormat="1">
      <c r="B1332" s="170"/>
      <c r="D1332" s="171" t="s">
        <v>200</v>
      </c>
      <c r="E1332" s="172" t="s">
        <v>1</v>
      </c>
      <c r="F1332" s="173" t="s">
        <v>4790</v>
      </c>
      <c r="H1332" s="172" t="s">
        <v>1</v>
      </c>
      <c r="I1332" s="174"/>
      <c r="L1332" s="170"/>
      <c r="M1332" s="175"/>
      <c r="T1332" s="176"/>
      <c r="AT1332" s="172" t="s">
        <v>200</v>
      </c>
      <c r="AU1332" s="172" t="s">
        <v>89</v>
      </c>
      <c r="AV1332" s="12" t="s">
        <v>83</v>
      </c>
      <c r="AW1332" s="12" t="s">
        <v>31</v>
      </c>
      <c r="AX1332" s="12" t="s">
        <v>76</v>
      </c>
      <c r="AY1332" s="172" t="s">
        <v>187</v>
      </c>
    </row>
    <row r="1333" spans="2:51" s="13" customFormat="1">
      <c r="B1333" s="177"/>
      <c r="D1333" s="171" t="s">
        <v>200</v>
      </c>
      <c r="E1333" s="178" t="s">
        <v>1</v>
      </c>
      <c r="F1333" s="179" t="s">
        <v>4791</v>
      </c>
      <c r="H1333" s="180">
        <v>2.88</v>
      </c>
      <c r="I1333" s="181"/>
      <c r="L1333" s="177"/>
      <c r="M1333" s="182"/>
      <c r="T1333" s="183"/>
      <c r="AT1333" s="178" t="s">
        <v>200</v>
      </c>
      <c r="AU1333" s="178" t="s">
        <v>89</v>
      </c>
      <c r="AV1333" s="13" t="s">
        <v>89</v>
      </c>
      <c r="AW1333" s="13" t="s">
        <v>31</v>
      </c>
      <c r="AX1333" s="13" t="s">
        <v>76</v>
      </c>
      <c r="AY1333" s="178" t="s">
        <v>187</v>
      </c>
    </row>
    <row r="1334" spans="2:51" s="13" customFormat="1">
      <c r="B1334" s="177"/>
      <c r="D1334" s="171" t="s">
        <v>200</v>
      </c>
      <c r="E1334" s="178" t="s">
        <v>1</v>
      </c>
      <c r="F1334" s="179" t="s">
        <v>4792</v>
      </c>
      <c r="H1334" s="180">
        <v>7.64</v>
      </c>
      <c r="I1334" s="181"/>
      <c r="L1334" s="177"/>
      <c r="M1334" s="182"/>
      <c r="T1334" s="183"/>
      <c r="AT1334" s="178" t="s">
        <v>200</v>
      </c>
      <c r="AU1334" s="178" t="s">
        <v>89</v>
      </c>
      <c r="AV1334" s="13" t="s">
        <v>89</v>
      </c>
      <c r="AW1334" s="13" t="s">
        <v>31</v>
      </c>
      <c r="AX1334" s="13" t="s">
        <v>76</v>
      </c>
      <c r="AY1334" s="178" t="s">
        <v>187</v>
      </c>
    </row>
    <row r="1335" spans="2:51" s="13" customFormat="1">
      <c r="B1335" s="177"/>
      <c r="D1335" s="171" t="s">
        <v>200</v>
      </c>
      <c r="E1335" s="178" t="s">
        <v>1</v>
      </c>
      <c r="F1335" s="179" t="s">
        <v>4793</v>
      </c>
      <c r="H1335" s="180">
        <v>8.5500000000000007</v>
      </c>
      <c r="I1335" s="181"/>
      <c r="L1335" s="177"/>
      <c r="M1335" s="182"/>
      <c r="T1335" s="183"/>
      <c r="AT1335" s="178" t="s">
        <v>200</v>
      </c>
      <c r="AU1335" s="178" t="s">
        <v>89</v>
      </c>
      <c r="AV1335" s="13" t="s">
        <v>89</v>
      </c>
      <c r="AW1335" s="13" t="s">
        <v>31</v>
      </c>
      <c r="AX1335" s="13" t="s">
        <v>76</v>
      </c>
      <c r="AY1335" s="178" t="s">
        <v>187</v>
      </c>
    </row>
    <row r="1336" spans="2:51" s="13" customFormat="1">
      <c r="B1336" s="177"/>
      <c r="D1336" s="171" t="s">
        <v>200</v>
      </c>
      <c r="E1336" s="178" t="s">
        <v>1</v>
      </c>
      <c r="F1336" s="179" t="s">
        <v>4794</v>
      </c>
      <c r="H1336" s="180">
        <v>7.21</v>
      </c>
      <c r="I1336" s="181"/>
      <c r="L1336" s="177"/>
      <c r="M1336" s="182"/>
      <c r="T1336" s="183"/>
      <c r="AT1336" s="178" t="s">
        <v>200</v>
      </c>
      <c r="AU1336" s="178" t="s">
        <v>89</v>
      </c>
      <c r="AV1336" s="13" t="s">
        <v>89</v>
      </c>
      <c r="AW1336" s="13" t="s">
        <v>31</v>
      </c>
      <c r="AX1336" s="13" t="s">
        <v>76</v>
      </c>
      <c r="AY1336" s="178" t="s">
        <v>187</v>
      </c>
    </row>
    <row r="1337" spans="2:51" s="13" customFormat="1">
      <c r="B1337" s="177"/>
      <c r="D1337" s="171" t="s">
        <v>200</v>
      </c>
      <c r="E1337" s="178" t="s">
        <v>1</v>
      </c>
      <c r="F1337" s="179" t="s">
        <v>4795</v>
      </c>
      <c r="H1337" s="180">
        <v>7.81</v>
      </c>
      <c r="I1337" s="181"/>
      <c r="L1337" s="177"/>
      <c r="M1337" s="182"/>
      <c r="T1337" s="183"/>
      <c r="AT1337" s="178" t="s">
        <v>200</v>
      </c>
      <c r="AU1337" s="178" t="s">
        <v>89</v>
      </c>
      <c r="AV1337" s="13" t="s">
        <v>89</v>
      </c>
      <c r="AW1337" s="13" t="s">
        <v>31</v>
      </c>
      <c r="AX1337" s="13" t="s">
        <v>76</v>
      </c>
      <c r="AY1337" s="178" t="s">
        <v>187</v>
      </c>
    </row>
    <row r="1338" spans="2:51" s="13" customFormat="1">
      <c r="B1338" s="177"/>
      <c r="D1338" s="171" t="s">
        <v>200</v>
      </c>
      <c r="E1338" s="178" t="s">
        <v>1</v>
      </c>
      <c r="F1338" s="179" t="s">
        <v>4796</v>
      </c>
      <c r="H1338" s="180">
        <v>6.8</v>
      </c>
      <c r="I1338" s="181"/>
      <c r="L1338" s="177"/>
      <c r="M1338" s="182"/>
      <c r="T1338" s="183"/>
      <c r="AT1338" s="178" t="s">
        <v>200</v>
      </c>
      <c r="AU1338" s="178" t="s">
        <v>89</v>
      </c>
      <c r="AV1338" s="13" t="s">
        <v>89</v>
      </c>
      <c r="AW1338" s="13" t="s">
        <v>31</v>
      </c>
      <c r="AX1338" s="13" t="s">
        <v>76</v>
      </c>
      <c r="AY1338" s="178" t="s">
        <v>187</v>
      </c>
    </row>
    <row r="1339" spans="2:51" s="13" customFormat="1">
      <c r="B1339" s="177"/>
      <c r="D1339" s="171" t="s">
        <v>200</v>
      </c>
      <c r="E1339" s="178" t="s">
        <v>1</v>
      </c>
      <c r="F1339" s="179" t="s">
        <v>4797</v>
      </c>
      <c r="H1339" s="180">
        <v>1.91</v>
      </c>
      <c r="I1339" s="181"/>
      <c r="L1339" s="177"/>
      <c r="M1339" s="182"/>
      <c r="T1339" s="183"/>
      <c r="AT1339" s="178" t="s">
        <v>200</v>
      </c>
      <c r="AU1339" s="178" t="s">
        <v>89</v>
      </c>
      <c r="AV1339" s="13" t="s">
        <v>89</v>
      </c>
      <c r="AW1339" s="13" t="s">
        <v>31</v>
      </c>
      <c r="AX1339" s="13" t="s">
        <v>76</v>
      </c>
      <c r="AY1339" s="178" t="s">
        <v>187</v>
      </c>
    </row>
    <row r="1340" spans="2:51" s="13" customFormat="1">
      <c r="B1340" s="177"/>
      <c r="D1340" s="171" t="s">
        <v>200</v>
      </c>
      <c r="E1340" s="178" t="s">
        <v>1</v>
      </c>
      <c r="F1340" s="179" t="s">
        <v>4798</v>
      </c>
      <c r="H1340" s="180">
        <v>4.5199999999999996</v>
      </c>
      <c r="I1340" s="181"/>
      <c r="L1340" s="177"/>
      <c r="M1340" s="182"/>
      <c r="T1340" s="183"/>
      <c r="AT1340" s="178" t="s">
        <v>200</v>
      </c>
      <c r="AU1340" s="178" t="s">
        <v>89</v>
      </c>
      <c r="AV1340" s="13" t="s">
        <v>89</v>
      </c>
      <c r="AW1340" s="13" t="s">
        <v>31</v>
      </c>
      <c r="AX1340" s="13" t="s">
        <v>76</v>
      </c>
      <c r="AY1340" s="178" t="s">
        <v>187</v>
      </c>
    </row>
    <row r="1341" spans="2:51" s="13" customFormat="1">
      <c r="B1341" s="177"/>
      <c r="D1341" s="171" t="s">
        <v>200</v>
      </c>
      <c r="E1341" s="178" t="s">
        <v>1</v>
      </c>
      <c r="F1341" s="179" t="s">
        <v>4799</v>
      </c>
      <c r="H1341" s="180">
        <v>4.34</v>
      </c>
      <c r="I1341" s="181"/>
      <c r="L1341" s="177"/>
      <c r="M1341" s="182"/>
      <c r="T1341" s="183"/>
      <c r="AT1341" s="178" t="s">
        <v>200</v>
      </c>
      <c r="AU1341" s="178" t="s">
        <v>89</v>
      </c>
      <c r="AV1341" s="13" t="s">
        <v>89</v>
      </c>
      <c r="AW1341" s="13" t="s">
        <v>31</v>
      </c>
      <c r="AX1341" s="13" t="s">
        <v>76</v>
      </c>
      <c r="AY1341" s="178" t="s">
        <v>187</v>
      </c>
    </row>
    <row r="1342" spans="2:51" s="13" customFormat="1">
      <c r="B1342" s="177"/>
      <c r="D1342" s="171" t="s">
        <v>200</v>
      </c>
      <c r="E1342" s="178" t="s">
        <v>1</v>
      </c>
      <c r="F1342" s="179" t="s">
        <v>4800</v>
      </c>
      <c r="H1342" s="180">
        <v>4.4800000000000004</v>
      </c>
      <c r="I1342" s="181"/>
      <c r="L1342" s="177"/>
      <c r="M1342" s="182"/>
      <c r="T1342" s="183"/>
      <c r="AT1342" s="178" t="s">
        <v>200</v>
      </c>
      <c r="AU1342" s="178" t="s">
        <v>89</v>
      </c>
      <c r="AV1342" s="13" t="s">
        <v>89</v>
      </c>
      <c r="AW1342" s="13" t="s">
        <v>31</v>
      </c>
      <c r="AX1342" s="13" t="s">
        <v>76</v>
      </c>
      <c r="AY1342" s="178" t="s">
        <v>187</v>
      </c>
    </row>
    <row r="1343" spans="2:51" s="13" customFormat="1">
      <c r="B1343" s="177"/>
      <c r="D1343" s="171" t="s">
        <v>200</v>
      </c>
      <c r="E1343" s="178" t="s">
        <v>1</v>
      </c>
      <c r="F1343" s="179" t="s">
        <v>4801</v>
      </c>
      <c r="H1343" s="180">
        <v>8.5500000000000007</v>
      </c>
      <c r="I1343" s="181"/>
      <c r="L1343" s="177"/>
      <c r="M1343" s="182"/>
      <c r="T1343" s="183"/>
      <c r="AT1343" s="178" t="s">
        <v>200</v>
      </c>
      <c r="AU1343" s="178" t="s">
        <v>89</v>
      </c>
      <c r="AV1343" s="13" t="s">
        <v>89</v>
      </c>
      <c r="AW1343" s="13" t="s">
        <v>31</v>
      </c>
      <c r="AX1343" s="13" t="s">
        <v>76</v>
      </c>
      <c r="AY1343" s="178" t="s">
        <v>187</v>
      </c>
    </row>
    <row r="1344" spans="2:51" s="13" customFormat="1">
      <c r="B1344" s="177"/>
      <c r="D1344" s="171" t="s">
        <v>200</v>
      </c>
      <c r="E1344" s="178" t="s">
        <v>1</v>
      </c>
      <c r="F1344" s="179" t="s">
        <v>4802</v>
      </c>
      <c r="H1344" s="180">
        <v>3.16</v>
      </c>
      <c r="I1344" s="181"/>
      <c r="L1344" s="177"/>
      <c r="M1344" s="182"/>
      <c r="T1344" s="183"/>
      <c r="AT1344" s="178" t="s">
        <v>200</v>
      </c>
      <c r="AU1344" s="178" t="s">
        <v>89</v>
      </c>
      <c r="AV1344" s="13" t="s">
        <v>89</v>
      </c>
      <c r="AW1344" s="13" t="s">
        <v>31</v>
      </c>
      <c r="AX1344" s="13" t="s">
        <v>76</v>
      </c>
      <c r="AY1344" s="178" t="s">
        <v>187</v>
      </c>
    </row>
    <row r="1345" spans="2:65" s="13" customFormat="1">
      <c r="B1345" s="177"/>
      <c r="D1345" s="171" t="s">
        <v>200</v>
      </c>
      <c r="E1345" s="178" t="s">
        <v>1</v>
      </c>
      <c r="F1345" s="179" t="s">
        <v>4803</v>
      </c>
      <c r="H1345" s="180">
        <v>7.8</v>
      </c>
      <c r="I1345" s="181"/>
      <c r="L1345" s="177"/>
      <c r="M1345" s="182"/>
      <c r="T1345" s="183"/>
      <c r="AT1345" s="178" t="s">
        <v>200</v>
      </c>
      <c r="AU1345" s="178" t="s">
        <v>89</v>
      </c>
      <c r="AV1345" s="13" t="s">
        <v>89</v>
      </c>
      <c r="AW1345" s="13" t="s">
        <v>31</v>
      </c>
      <c r="AX1345" s="13" t="s">
        <v>76</v>
      </c>
      <c r="AY1345" s="178" t="s">
        <v>187</v>
      </c>
    </row>
    <row r="1346" spans="2:65" s="13" customFormat="1">
      <c r="B1346" s="177"/>
      <c r="D1346" s="171" t="s">
        <v>200</v>
      </c>
      <c r="E1346" s="178" t="s">
        <v>1</v>
      </c>
      <c r="F1346" s="179" t="s">
        <v>4804</v>
      </c>
      <c r="H1346" s="180">
        <v>8.43</v>
      </c>
      <c r="I1346" s="181"/>
      <c r="L1346" s="177"/>
      <c r="M1346" s="182"/>
      <c r="T1346" s="183"/>
      <c r="AT1346" s="178" t="s">
        <v>200</v>
      </c>
      <c r="AU1346" s="178" t="s">
        <v>89</v>
      </c>
      <c r="AV1346" s="13" t="s">
        <v>89</v>
      </c>
      <c r="AW1346" s="13" t="s">
        <v>31</v>
      </c>
      <c r="AX1346" s="13" t="s">
        <v>76</v>
      </c>
      <c r="AY1346" s="178" t="s">
        <v>187</v>
      </c>
    </row>
    <row r="1347" spans="2:65" s="13" customFormat="1">
      <c r="B1347" s="177"/>
      <c r="D1347" s="171" t="s">
        <v>200</v>
      </c>
      <c r="E1347" s="178" t="s">
        <v>1</v>
      </c>
      <c r="F1347" s="179" t="s">
        <v>4805</v>
      </c>
      <c r="H1347" s="180">
        <v>7.8</v>
      </c>
      <c r="I1347" s="181"/>
      <c r="L1347" s="177"/>
      <c r="M1347" s="182"/>
      <c r="T1347" s="183"/>
      <c r="AT1347" s="178" t="s">
        <v>200</v>
      </c>
      <c r="AU1347" s="178" t="s">
        <v>89</v>
      </c>
      <c r="AV1347" s="13" t="s">
        <v>89</v>
      </c>
      <c r="AW1347" s="13" t="s">
        <v>31</v>
      </c>
      <c r="AX1347" s="13" t="s">
        <v>76</v>
      </c>
      <c r="AY1347" s="178" t="s">
        <v>187</v>
      </c>
    </row>
    <row r="1348" spans="2:65" s="13" customFormat="1">
      <c r="B1348" s="177"/>
      <c r="D1348" s="171" t="s">
        <v>200</v>
      </c>
      <c r="E1348" s="178" t="s">
        <v>1</v>
      </c>
      <c r="F1348" s="179" t="s">
        <v>4806</v>
      </c>
      <c r="H1348" s="180">
        <v>7.7</v>
      </c>
      <c r="I1348" s="181"/>
      <c r="L1348" s="177"/>
      <c r="M1348" s="182"/>
      <c r="T1348" s="183"/>
      <c r="AT1348" s="178" t="s">
        <v>200</v>
      </c>
      <c r="AU1348" s="178" t="s">
        <v>89</v>
      </c>
      <c r="AV1348" s="13" t="s">
        <v>89</v>
      </c>
      <c r="AW1348" s="13" t="s">
        <v>31</v>
      </c>
      <c r="AX1348" s="13" t="s">
        <v>76</v>
      </c>
      <c r="AY1348" s="178" t="s">
        <v>187</v>
      </c>
    </row>
    <row r="1349" spans="2:65" s="13" customFormat="1">
      <c r="B1349" s="177"/>
      <c r="D1349" s="171" t="s">
        <v>200</v>
      </c>
      <c r="E1349" s="178" t="s">
        <v>1</v>
      </c>
      <c r="F1349" s="179" t="s">
        <v>4807</v>
      </c>
      <c r="H1349" s="180">
        <v>8.8699999999999992</v>
      </c>
      <c r="I1349" s="181"/>
      <c r="L1349" s="177"/>
      <c r="M1349" s="182"/>
      <c r="T1349" s="183"/>
      <c r="AT1349" s="178" t="s">
        <v>200</v>
      </c>
      <c r="AU1349" s="178" t="s">
        <v>89</v>
      </c>
      <c r="AV1349" s="13" t="s">
        <v>89</v>
      </c>
      <c r="AW1349" s="13" t="s">
        <v>31</v>
      </c>
      <c r="AX1349" s="13" t="s">
        <v>76</v>
      </c>
      <c r="AY1349" s="178" t="s">
        <v>187</v>
      </c>
    </row>
    <row r="1350" spans="2:65" s="13" customFormat="1">
      <c r="B1350" s="177"/>
      <c r="D1350" s="171" t="s">
        <v>200</v>
      </c>
      <c r="E1350" s="178" t="s">
        <v>1</v>
      </c>
      <c r="F1350" s="179" t="s">
        <v>4808</v>
      </c>
      <c r="H1350" s="180">
        <v>8.8699999999999992</v>
      </c>
      <c r="I1350" s="181"/>
      <c r="L1350" s="177"/>
      <c r="M1350" s="182"/>
      <c r="T1350" s="183"/>
      <c r="AT1350" s="178" t="s">
        <v>200</v>
      </c>
      <c r="AU1350" s="178" t="s">
        <v>89</v>
      </c>
      <c r="AV1350" s="13" t="s">
        <v>89</v>
      </c>
      <c r="AW1350" s="13" t="s">
        <v>31</v>
      </c>
      <c r="AX1350" s="13" t="s">
        <v>76</v>
      </c>
      <c r="AY1350" s="178" t="s">
        <v>187</v>
      </c>
    </row>
    <row r="1351" spans="2:65" s="13" customFormat="1">
      <c r="B1351" s="177"/>
      <c r="D1351" s="171" t="s">
        <v>200</v>
      </c>
      <c r="E1351" s="178" t="s">
        <v>1</v>
      </c>
      <c r="F1351" s="179" t="s">
        <v>4809</v>
      </c>
      <c r="H1351" s="180">
        <v>3.04</v>
      </c>
      <c r="I1351" s="181"/>
      <c r="L1351" s="177"/>
      <c r="M1351" s="182"/>
      <c r="T1351" s="183"/>
      <c r="AT1351" s="178" t="s">
        <v>200</v>
      </c>
      <c r="AU1351" s="178" t="s">
        <v>89</v>
      </c>
      <c r="AV1351" s="13" t="s">
        <v>89</v>
      </c>
      <c r="AW1351" s="13" t="s">
        <v>31</v>
      </c>
      <c r="AX1351" s="13" t="s">
        <v>76</v>
      </c>
      <c r="AY1351" s="178" t="s">
        <v>187</v>
      </c>
    </row>
    <row r="1352" spans="2:65" s="13" customFormat="1">
      <c r="B1352" s="177"/>
      <c r="D1352" s="171" t="s">
        <v>200</v>
      </c>
      <c r="E1352" s="178" t="s">
        <v>1</v>
      </c>
      <c r="F1352" s="179" t="s">
        <v>4810</v>
      </c>
      <c r="H1352" s="180">
        <v>7.57</v>
      </c>
      <c r="I1352" s="181"/>
      <c r="L1352" s="177"/>
      <c r="M1352" s="182"/>
      <c r="T1352" s="183"/>
      <c r="AT1352" s="178" t="s">
        <v>200</v>
      </c>
      <c r="AU1352" s="178" t="s">
        <v>89</v>
      </c>
      <c r="AV1352" s="13" t="s">
        <v>89</v>
      </c>
      <c r="AW1352" s="13" t="s">
        <v>31</v>
      </c>
      <c r="AX1352" s="13" t="s">
        <v>76</v>
      </c>
      <c r="AY1352" s="178" t="s">
        <v>187</v>
      </c>
    </row>
    <row r="1353" spans="2:65" s="15" customFormat="1">
      <c r="B1353" s="191"/>
      <c r="D1353" s="171" t="s">
        <v>200</v>
      </c>
      <c r="E1353" s="192" t="s">
        <v>4119</v>
      </c>
      <c r="F1353" s="193" t="s">
        <v>4811</v>
      </c>
      <c r="H1353" s="194">
        <v>127.93</v>
      </c>
      <c r="I1353" s="195"/>
      <c r="L1353" s="191"/>
      <c r="M1353" s="196"/>
      <c r="T1353" s="197"/>
      <c r="AT1353" s="192" t="s">
        <v>200</v>
      </c>
      <c r="AU1353" s="192" t="s">
        <v>89</v>
      </c>
      <c r="AV1353" s="15" t="s">
        <v>207</v>
      </c>
      <c r="AW1353" s="15" t="s">
        <v>31</v>
      </c>
      <c r="AX1353" s="15" t="s">
        <v>76</v>
      </c>
      <c r="AY1353" s="192" t="s">
        <v>187</v>
      </c>
    </row>
    <row r="1354" spans="2:65" s="14" customFormat="1">
      <c r="B1354" s="184"/>
      <c r="D1354" s="171" t="s">
        <v>200</v>
      </c>
      <c r="E1354" s="185" t="s">
        <v>1</v>
      </c>
      <c r="F1354" s="186" t="s">
        <v>206</v>
      </c>
      <c r="H1354" s="187">
        <v>507.49700000000001</v>
      </c>
      <c r="I1354" s="188"/>
      <c r="L1354" s="184"/>
      <c r="M1354" s="189"/>
      <c r="T1354" s="190"/>
      <c r="AT1354" s="185" t="s">
        <v>200</v>
      </c>
      <c r="AU1354" s="185" t="s">
        <v>89</v>
      </c>
      <c r="AV1354" s="14" t="s">
        <v>194</v>
      </c>
      <c r="AW1354" s="14" t="s">
        <v>31</v>
      </c>
      <c r="AX1354" s="14" t="s">
        <v>83</v>
      </c>
      <c r="AY1354" s="185" t="s">
        <v>187</v>
      </c>
    </row>
    <row r="1355" spans="2:65" s="1" customFormat="1" ht="24.2" customHeight="1">
      <c r="B1355" s="144"/>
      <c r="C1355" s="160" t="s">
        <v>410</v>
      </c>
      <c r="D1355" s="160" t="s">
        <v>196</v>
      </c>
      <c r="E1355" s="161" t="s">
        <v>4812</v>
      </c>
      <c r="F1355" s="162" t="s">
        <v>4813</v>
      </c>
      <c r="G1355" s="163" t="s">
        <v>337</v>
      </c>
      <c r="H1355" s="164">
        <v>35</v>
      </c>
      <c r="I1355" s="165"/>
      <c r="J1355" s="166">
        <f>ROUND(I1355*H1355,2)</f>
        <v>0</v>
      </c>
      <c r="K1355" s="167"/>
      <c r="L1355" s="32"/>
      <c r="M1355" s="168" t="s">
        <v>1</v>
      </c>
      <c r="N1355" s="169" t="s">
        <v>42</v>
      </c>
      <c r="P1355" s="156">
        <f>O1355*H1355</f>
        <v>0</v>
      </c>
      <c r="Q1355" s="156">
        <v>1.6330000000000001E-2</v>
      </c>
      <c r="R1355" s="156">
        <f>Q1355*H1355</f>
        <v>0.57155</v>
      </c>
      <c r="S1355" s="156">
        <v>0</v>
      </c>
      <c r="T1355" s="157">
        <f>S1355*H1355</f>
        <v>0</v>
      </c>
      <c r="AR1355" s="158" t="s">
        <v>353</v>
      </c>
      <c r="AT1355" s="158" t="s">
        <v>196</v>
      </c>
      <c r="AU1355" s="158" t="s">
        <v>89</v>
      </c>
      <c r="AY1355" s="17" t="s">
        <v>187</v>
      </c>
      <c r="BE1355" s="159">
        <f>IF(N1355="základná",J1355,0)</f>
        <v>0</v>
      </c>
      <c r="BF1355" s="159">
        <f>IF(N1355="znížená",J1355,0)</f>
        <v>0</v>
      </c>
      <c r="BG1355" s="159">
        <f>IF(N1355="zákl. prenesená",J1355,0)</f>
        <v>0</v>
      </c>
      <c r="BH1355" s="159">
        <f>IF(N1355="zníž. prenesená",J1355,0)</f>
        <v>0</v>
      </c>
      <c r="BI1355" s="159">
        <f>IF(N1355="nulová",J1355,0)</f>
        <v>0</v>
      </c>
      <c r="BJ1355" s="17" t="s">
        <v>89</v>
      </c>
      <c r="BK1355" s="159">
        <f>ROUND(I1355*H1355,2)</f>
        <v>0</v>
      </c>
      <c r="BL1355" s="17" t="s">
        <v>353</v>
      </c>
      <c r="BM1355" s="158" t="s">
        <v>4814</v>
      </c>
    </row>
    <row r="1356" spans="2:65" s="13" customFormat="1">
      <c r="B1356" s="177"/>
      <c r="D1356" s="171" t="s">
        <v>200</v>
      </c>
      <c r="E1356" s="178" t="s">
        <v>1</v>
      </c>
      <c r="F1356" s="179" t="s">
        <v>4815</v>
      </c>
      <c r="H1356" s="180">
        <v>1</v>
      </c>
      <c r="I1356" s="181"/>
      <c r="L1356" s="177"/>
      <c r="M1356" s="182"/>
      <c r="T1356" s="183"/>
      <c r="AT1356" s="178" t="s">
        <v>200</v>
      </c>
      <c r="AU1356" s="178" t="s">
        <v>89</v>
      </c>
      <c r="AV1356" s="13" t="s">
        <v>89</v>
      </c>
      <c r="AW1356" s="13" t="s">
        <v>31</v>
      </c>
      <c r="AX1356" s="13" t="s">
        <v>76</v>
      </c>
      <c r="AY1356" s="178" t="s">
        <v>187</v>
      </c>
    </row>
    <row r="1357" spans="2:65" s="13" customFormat="1">
      <c r="B1357" s="177"/>
      <c r="D1357" s="171" t="s">
        <v>200</v>
      </c>
      <c r="E1357" s="178" t="s">
        <v>1</v>
      </c>
      <c r="F1357" s="179" t="s">
        <v>4816</v>
      </c>
      <c r="H1357" s="180">
        <v>1</v>
      </c>
      <c r="I1357" s="181"/>
      <c r="L1357" s="177"/>
      <c r="M1357" s="182"/>
      <c r="T1357" s="183"/>
      <c r="AT1357" s="178" t="s">
        <v>200</v>
      </c>
      <c r="AU1357" s="178" t="s">
        <v>89</v>
      </c>
      <c r="AV1357" s="13" t="s">
        <v>89</v>
      </c>
      <c r="AW1357" s="13" t="s">
        <v>31</v>
      </c>
      <c r="AX1357" s="13" t="s">
        <v>76</v>
      </c>
      <c r="AY1357" s="178" t="s">
        <v>187</v>
      </c>
    </row>
    <row r="1358" spans="2:65" s="13" customFormat="1">
      <c r="B1358" s="177"/>
      <c r="D1358" s="171" t="s">
        <v>200</v>
      </c>
      <c r="E1358" s="178" t="s">
        <v>1</v>
      </c>
      <c r="F1358" s="179" t="s">
        <v>4817</v>
      </c>
      <c r="H1358" s="180">
        <v>1</v>
      </c>
      <c r="I1358" s="181"/>
      <c r="L1358" s="177"/>
      <c r="M1358" s="182"/>
      <c r="T1358" s="183"/>
      <c r="AT1358" s="178" t="s">
        <v>200</v>
      </c>
      <c r="AU1358" s="178" t="s">
        <v>89</v>
      </c>
      <c r="AV1358" s="13" t="s">
        <v>89</v>
      </c>
      <c r="AW1358" s="13" t="s">
        <v>31</v>
      </c>
      <c r="AX1358" s="13" t="s">
        <v>76</v>
      </c>
      <c r="AY1358" s="178" t="s">
        <v>187</v>
      </c>
    </row>
    <row r="1359" spans="2:65" s="13" customFormat="1">
      <c r="B1359" s="177"/>
      <c r="D1359" s="171" t="s">
        <v>200</v>
      </c>
      <c r="E1359" s="178" t="s">
        <v>1</v>
      </c>
      <c r="F1359" s="179" t="s">
        <v>4818</v>
      </c>
      <c r="H1359" s="180">
        <v>1</v>
      </c>
      <c r="I1359" s="181"/>
      <c r="L1359" s="177"/>
      <c r="M1359" s="182"/>
      <c r="T1359" s="183"/>
      <c r="AT1359" s="178" t="s">
        <v>200</v>
      </c>
      <c r="AU1359" s="178" t="s">
        <v>89</v>
      </c>
      <c r="AV1359" s="13" t="s">
        <v>89</v>
      </c>
      <c r="AW1359" s="13" t="s">
        <v>31</v>
      </c>
      <c r="AX1359" s="13" t="s">
        <v>76</v>
      </c>
      <c r="AY1359" s="178" t="s">
        <v>187</v>
      </c>
    </row>
    <row r="1360" spans="2:65" s="13" customFormat="1">
      <c r="B1360" s="177"/>
      <c r="D1360" s="171" t="s">
        <v>200</v>
      </c>
      <c r="E1360" s="178" t="s">
        <v>1</v>
      </c>
      <c r="F1360" s="179" t="s">
        <v>4819</v>
      </c>
      <c r="H1360" s="180">
        <v>1</v>
      </c>
      <c r="I1360" s="181"/>
      <c r="L1360" s="177"/>
      <c r="M1360" s="182"/>
      <c r="T1360" s="183"/>
      <c r="AT1360" s="178" t="s">
        <v>200</v>
      </c>
      <c r="AU1360" s="178" t="s">
        <v>89</v>
      </c>
      <c r="AV1360" s="13" t="s">
        <v>89</v>
      </c>
      <c r="AW1360" s="13" t="s">
        <v>31</v>
      </c>
      <c r="AX1360" s="13" t="s">
        <v>76</v>
      </c>
      <c r="AY1360" s="178" t="s">
        <v>187</v>
      </c>
    </row>
    <row r="1361" spans="2:65" s="15" customFormat="1">
      <c r="B1361" s="191"/>
      <c r="D1361" s="171" t="s">
        <v>200</v>
      </c>
      <c r="E1361" s="192" t="s">
        <v>1</v>
      </c>
      <c r="F1361" s="193" t="s">
        <v>234</v>
      </c>
      <c r="H1361" s="194">
        <v>5</v>
      </c>
      <c r="I1361" s="195"/>
      <c r="L1361" s="191"/>
      <c r="M1361" s="196"/>
      <c r="T1361" s="197"/>
      <c r="AT1361" s="192" t="s">
        <v>200</v>
      </c>
      <c r="AU1361" s="192" t="s">
        <v>89</v>
      </c>
      <c r="AV1361" s="15" t="s">
        <v>207</v>
      </c>
      <c r="AW1361" s="15" t="s">
        <v>31</v>
      </c>
      <c r="AX1361" s="15" t="s">
        <v>76</v>
      </c>
      <c r="AY1361" s="192" t="s">
        <v>187</v>
      </c>
    </row>
    <row r="1362" spans="2:65" s="13" customFormat="1">
      <c r="B1362" s="177"/>
      <c r="D1362" s="171" t="s">
        <v>200</v>
      </c>
      <c r="E1362" s="178" t="s">
        <v>1</v>
      </c>
      <c r="F1362" s="179" t="s">
        <v>317</v>
      </c>
      <c r="H1362" s="180">
        <v>10</v>
      </c>
      <c r="I1362" s="181"/>
      <c r="L1362" s="177"/>
      <c r="M1362" s="182"/>
      <c r="T1362" s="183"/>
      <c r="AT1362" s="178" t="s">
        <v>200</v>
      </c>
      <c r="AU1362" s="178" t="s">
        <v>89</v>
      </c>
      <c r="AV1362" s="13" t="s">
        <v>89</v>
      </c>
      <c r="AW1362" s="13" t="s">
        <v>31</v>
      </c>
      <c r="AX1362" s="13" t="s">
        <v>76</v>
      </c>
      <c r="AY1362" s="178" t="s">
        <v>187</v>
      </c>
    </row>
    <row r="1363" spans="2:65" s="15" customFormat="1">
      <c r="B1363" s="191"/>
      <c r="D1363" s="171" t="s">
        <v>200</v>
      </c>
      <c r="E1363" s="192" t="s">
        <v>1</v>
      </c>
      <c r="F1363" s="193" t="s">
        <v>234</v>
      </c>
      <c r="H1363" s="194">
        <v>10</v>
      </c>
      <c r="I1363" s="195"/>
      <c r="L1363" s="191"/>
      <c r="M1363" s="196"/>
      <c r="T1363" s="197"/>
      <c r="AT1363" s="192" t="s">
        <v>200</v>
      </c>
      <c r="AU1363" s="192" t="s">
        <v>89</v>
      </c>
      <c r="AV1363" s="15" t="s">
        <v>207</v>
      </c>
      <c r="AW1363" s="15" t="s">
        <v>31</v>
      </c>
      <c r="AX1363" s="15" t="s">
        <v>76</v>
      </c>
      <c r="AY1363" s="192" t="s">
        <v>187</v>
      </c>
    </row>
    <row r="1364" spans="2:65" s="13" customFormat="1">
      <c r="B1364" s="177"/>
      <c r="D1364" s="171" t="s">
        <v>200</v>
      </c>
      <c r="E1364" s="178" t="s">
        <v>1</v>
      </c>
      <c r="F1364" s="179" t="s">
        <v>317</v>
      </c>
      <c r="H1364" s="180">
        <v>10</v>
      </c>
      <c r="I1364" s="181"/>
      <c r="L1364" s="177"/>
      <c r="M1364" s="182"/>
      <c r="T1364" s="183"/>
      <c r="AT1364" s="178" t="s">
        <v>200</v>
      </c>
      <c r="AU1364" s="178" t="s">
        <v>89</v>
      </c>
      <c r="AV1364" s="13" t="s">
        <v>89</v>
      </c>
      <c r="AW1364" s="13" t="s">
        <v>31</v>
      </c>
      <c r="AX1364" s="13" t="s">
        <v>76</v>
      </c>
      <c r="AY1364" s="178" t="s">
        <v>187</v>
      </c>
    </row>
    <row r="1365" spans="2:65" s="15" customFormat="1">
      <c r="B1365" s="191"/>
      <c r="D1365" s="171" t="s">
        <v>200</v>
      </c>
      <c r="E1365" s="192" t="s">
        <v>1</v>
      </c>
      <c r="F1365" s="193" t="s">
        <v>234</v>
      </c>
      <c r="H1365" s="194">
        <v>10</v>
      </c>
      <c r="I1365" s="195"/>
      <c r="L1365" s="191"/>
      <c r="M1365" s="196"/>
      <c r="T1365" s="197"/>
      <c r="AT1365" s="192" t="s">
        <v>200</v>
      </c>
      <c r="AU1365" s="192" t="s">
        <v>89</v>
      </c>
      <c r="AV1365" s="15" t="s">
        <v>207</v>
      </c>
      <c r="AW1365" s="15" t="s">
        <v>31</v>
      </c>
      <c r="AX1365" s="15" t="s">
        <v>76</v>
      </c>
      <c r="AY1365" s="192" t="s">
        <v>187</v>
      </c>
    </row>
    <row r="1366" spans="2:65" s="13" customFormat="1">
      <c r="B1366" s="177"/>
      <c r="D1366" s="171" t="s">
        <v>200</v>
      </c>
      <c r="E1366" s="178" t="s">
        <v>1</v>
      </c>
      <c r="F1366" s="179" t="s">
        <v>317</v>
      </c>
      <c r="H1366" s="180">
        <v>10</v>
      </c>
      <c r="I1366" s="181"/>
      <c r="L1366" s="177"/>
      <c r="M1366" s="182"/>
      <c r="T1366" s="183"/>
      <c r="AT1366" s="178" t="s">
        <v>200</v>
      </c>
      <c r="AU1366" s="178" t="s">
        <v>89</v>
      </c>
      <c r="AV1366" s="13" t="s">
        <v>89</v>
      </c>
      <c r="AW1366" s="13" t="s">
        <v>31</v>
      </c>
      <c r="AX1366" s="13" t="s">
        <v>76</v>
      </c>
      <c r="AY1366" s="178" t="s">
        <v>187</v>
      </c>
    </row>
    <row r="1367" spans="2:65" s="15" customFormat="1">
      <c r="B1367" s="191"/>
      <c r="D1367" s="171" t="s">
        <v>200</v>
      </c>
      <c r="E1367" s="192" t="s">
        <v>1</v>
      </c>
      <c r="F1367" s="193" t="s">
        <v>234</v>
      </c>
      <c r="H1367" s="194">
        <v>10</v>
      </c>
      <c r="I1367" s="195"/>
      <c r="L1367" s="191"/>
      <c r="M1367" s="196"/>
      <c r="T1367" s="197"/>
      <c r="AT1367" s="192" t="s">
        <v>200</v>
      </c>
      <c r="AU1367" s="192" t="s">
        <v>89</v>
      </c>
      <c r="AV1367" s="15" t="s">
        <v>207</v>
      </c>
      <c r="AW1367" s="15" t="s">
        <v>31</v>
      </c>
      <c r="AX1367" s="15" t="s">
        <v>76</v>
      </c>
      <c r="AY1367" s="192" t="s">
        <v>187</v>
      </c>
    </row>
    <row r="1368" spans="2:65" s="14" customFormat="1">
      <c r="B1368" s="184"/>
      <c r="D1368" s="171" t="s">
        <v>200</v>
      </c>
      <c r="E1368" s="185" t="s">
        <v>1</v>
      </c>
      <c r="F1368" s="186" t="s">
        <v>206</v>
      </c>
      <c r="H1368" s="187">
        <v>35</v>
      </c>
      <c r="I1368" s="188"/>
      <c r="L1368" s="184"/>
      <c r="M1368" s="189"/>
      <c r="T1368" s="190"/>
      <c r="AT1368" s="185" t="s">
        <v>200</v>
      </c>
      <c r="AU1368" s="185" t="s">
        <v>89</v>
      </c>
      <c r="AV1368" s="14" t="s">
        <v>194</v>
      </c>
      <c r="AW1368" s="14" t="s">
        <v>31</v>
      </c>
      <c r="AX1368" s="14" t="s">
        <v>83</v>
      </c>
      <c r="AY1368" s="185" t="s">
        <v>187</v>
      </c>
    </row>
    <row r="1369" spans="2:65" s="1" customFormat="1" ht="44.25" customHeight="1">
      <c r="B1369" s="144"/>
      <c r="C1369" s="160" t="s">
        <v>414</v>
      </c>
      <c r="D1369" s="160" t="s">
        <v>196</v>
      </c>
      <c r="E1369" s="161" t="s">
        <v>4820</v>
      </c>
      <c r="F1369" s="162" t="s">
        <v>4821</v>
      </c>
      <c r="G1369" s="163" t="s">
        <v>144</v>
      </c>
      <c r="H1369" s="164">
        <v>172.25200000000001</v>
      </c>
      <c r="I1369" s="165"/>
      <c r="J1369" s="166">
        <f>ROUND(I1369*H1369,2)</f>
        <v>0</v>
      </c>
      <c r="K1369" s="167"/>
      <c r="L1369" s="32"/>
      <c r="M1369" s="168" t="s">
        <v>1</v>
      </c>
      <c r="N1369" s="169" t="s">
        <v>42</v>
      </c>
      <c r="P1369" s="156">
        <f>O1369*H1369</f>
        <v>0</v>
      </c>
      <c r="Q1369" s="156">
        <v>2.265E-2</v>
      </c>
      <c r="R1369" s="156">
        <f>Q1369*H1369</f>
        <v>3.9015078000000001</v>
      </c>
      <c r="S1369" s="156">
        <v>0</v>
      </c>
      <c r="T1369" s="157">
        <f>S1369*H1369</f>
        <v>0</v>
      </c>
      <c r="AR1369" s="158" t="s">
        <v>353</v>
      </c>
      <c r="AT1369" s="158" t="s">
        <v>196</v>
      </c>
      <c r="AU1369" s="158" t="s">
        <v>89</v>
      </c>
      <c r="AY1369" s="17" t="s">
        <v>187</v>
      </c>
      <c r="BE1369" s="159">
        <f>IF(N1369="základná",J1369,0)</f>
        <v>0</v>
      </c>
      <c r="BF1369" s="159">
        <f>IF(N1369="znížená",J1369,0)</f>
        <v>0</v>
      </c>
      <c r="BG1369" s="159">
        <f>IF(N1369="zákl. prenesená",J1369,0)</f>
        <v>0</v>
      </c>
      <c r="BH1369" s="159">
        <f>IF(N1369="zníž. prenesená",J1369,0)</f>
        <v>0</v>
      </c>
      <c r="BI1369" s="159">
        <f>IF(N1369="nulová",J1369,0)</f>
        <v>0</v>
      </c>
      <c r="BJ1369" s="17" t="s">
        <v>89</v>
      </c>
      <c r="BK1369" s="159">
        <f>ROUND(I1369*H1369,2)</f>
        <v>0</v>
      </c>
      <c r="BL1369" s="17" t="s">
        <v>353</v>
      </c>
      <c r="BM1369" s="158" t="s">
        <v>4822</v>
      </c>
    </row>
    <row r="1370" spans="2:65" s="12" customFormat="1">
      <c r="B1370" s="170"/>
      <c r="D1370" s="171" t="s">
        <v>200</v>
      </c>
      <c r="E1370" s="172" t="s">
        <v>1</v>
      </c>
      <c r="F1370" s="173" t="s">
        <v>4823</v>
      </c>
      <c r="H1370" s="172" t="s">
        <v>1</v>
      </c>
      <c r="I1370" s="174"/>
      <c r="L1370" s="170"/>
      <c r="M1370" s="175"/>
      <c r="T1370" s="176"/>
      <c r="AT1370" s="172" t="s">
        <v>200</v>
      </c>
      <c r="AU1370" s="172" t="s">
        <v>89</v>
      </c>
      <c r="AV1370" s="12" t="s">
        <v>83</v>
      </c>
      <c r="AW1370" s="12" t="s">
        <v>31</v>
      </c>
      <c r="AX1370" s="12" t="s">
        <v>76</v>
      </c>
      <c r="AY1370" s="172" t="s">
        <v>187</v>
      </c>
    </row>
    <row r="1371" spans="2:65" s="12" customFormat="1" ht="22.5">
      <c r="B1371" s="170"/>
      <c r="D1371" s="171" t="s">
        <v>200</v>
      </c>
      <c r="E1371" s="172" t="s">
        <v>1</v>
      </c>
      <c r="F1371" s="173" t="s">
        <v>4824</v>
      </c>
      <c r="H1371" s="172" t="s">
        <v>1</v>
      </c>
      <c r="I1371" s="174"/>
      <c r="L1371" s="170"/>
      <c r="M1371" s="175"/>
      <c r="T1371" s="176"/>
      <c r="AT1371" s="172" t="s">
        <v>200</v>
      </c>
      <c r="AU1371" s="172" t="s">
        <v>89</v>
      </c>
      <c r="AV1371" s="12" t="s">
        <v>83</v>
      </c>
      <c r="AW1371" s="12" t="s">
        <v>31</v>
      </c>
      <c r="AX1371" s="12" t="s">
        <v>76</v>
      </c>
      <c r="AY1371" s="172" t="s">
        <v>187</v>
      </c>
    </row>
    <row r="1372" spans="2:65" s="12" customFormat="1">
      <c r="B1372" s="170"/>
      <c r="D1372" s="171" t="s">
        <v>200</v>
      </c>
      <c r="E1372" s="172" t="s">
        <v>1</v>
      </c>
      <c r="F1372" s="173" t="s">
        <v>4825</v>
      </c>
      <c r="H1372" s="172" t="s">
        <v>1</v>
      </c>
      <c r="I1372" s="174"/>
      <c r="L1372" s="170"/>
      <c r="M1372" s="175"/>
      <c r="T1372" s="176"/>
      <c r="AT1372" s="172" t="s">
        <v>200</v>
      </c>
      <c r="AU1372" s="172" t="s">
        <v>89</v>
      </c>
      <c r="AV1372" s="12" t="s">
        <v>83</v>
      </c>
      <c r="AW1372" s="12" t="s">
        <v>31</v>
      </c>
      <c r="AX1372" s="12" t="s">
        <v>76</v>
      </c>
      <c r="AY1372" s="172" t="s">
        <v>187</v>
      </c>
    </row>
    <row r="1373" spans="2:65" s="13" customFormat="1">
      <c r="B1373" s="177"/>
      <c r="D1373" s="171" t="s">
        <v>200</v>
      </c>
      <c r="E1373" s="178" t="s">
        <v>1</v>
      </c>
      <c r="F1373" s="179" t="s">
        <v>4826</v>
      </c>
      <c r="H1373" s="180">
        <v>10.561</v>
      </c>
      <c r="I1373" s="181"/>
      <c r="L1373" s="177"/>
      <c r="M1373" s="182"/>
      <c r="T1373" s="183"/>
      <c r="AT1373" s="178" t="s">
        <v>200</v>
      </c>
      <c r="AU1373" s="178" t="s">
        <v>89</v>
      </c>
      <c r="AV1373" s="13" t="s">
        <v>89</v>
      </c>
      <c r="AW1373" s="13" t="s">
        <v>31</v>
      </c>
      <c r="AX1373" s="13" t="s">
        <v>76</v>
      </c>
      <c r="AY1373" s="178" t="s">
        <v>187</v>
      </c>
    </row>
    <row r="1374" spans="2:65" s="13" customFormat="1">
      <c r="B1374" s="177"/>
      <c r="D1374" s="171" t="s">
        <v>200</v>
      </c>
      <c r="E1374" s="178" t="s">
        <v>1</v>
      </c>
      <c r="F1374" s="179" t="s">
        <v>4827</v>
      </c>
      <c r="H1374" s="180">
        <v>9.7349999999999994</v>
      </c>
      <c r="I1374" s="181"/>
      <c r="L1374" s="177"/>
      <c r="M1374" s="182"/>
      <c r="T1374" s="183"/>
      <c r="AT1374" s="178" t="s">
        <v>200</v>
      </c>
      <c r="AU1374" s="178" t="s">
        <v>89</v>
      </c>
      <c r="AV1374" s="13" t="s">
        <v>89</v>
      </c>
      <c r="AW1374" s="13" t="s">
        <v>31</v>
      </c>
      <c r="AX1374" s="13" t="s">
        <v>76</v>
      </c>
      <c r="AY1374" s="178" t="s">
        <v>187</v>
      </c>
    </row>
    <row r="1375" spans="2:65" s="15" customFormat="1">
      <c r="B1375" s="191"/>
      <c r="D1375" s="171" t="s">
        <v>200</v>
      </c>
      <c r="E1375" s="192" t="s">
        <v>1</v>
      </c>
      <c r="F1375" s="193" t="s">
        <v>4828</v>
      </c>
      <c r="H1375" s="194">
        <v>20.295999999999999</v>
      </c>
      <c r="I1375" s="195"/>
      <c r="L1375" s="191"/>
      <c r="M1375" s="196"/>
      <c r="T1375" s="197"/>
      <c r="AT1375" s="192" t="s">
        <v>200</v>
      </c>
      <c r="AU1375" s="192" t="s">
        <v>89</v>
      </c>
      <c r="AV1375" s="15" t="s">
        <v>207</v>
      </c>
      <c r="AW1375" s="15" t="s">
        <v>31</v>
      </c>
      <c r="AX1375" s="15" t="s">
        <v>76</v>
      </c>
      <c r="AY1375" s="192" t="s">
        <v>187</v>
      </c>
    </row>
    <row r="1376" spans="2:65" s="13" customFormat="1">
      <c r="B1376" s="177"/>
      <c r="D1376" s="171" t="s">
        <v>200</v>
      </c>
      <c r="E1376" s="178" t="s">
        <v>1</v>
      </c>
      <c r="F1376" s="179" t="s">
        <v>4829</v>
      </c>
      <c r="H1376" s="180">
        <v>20.562000000000001</v>
      </c>
      <c r="I1376" s="181"/>
      <c r="L1376" s="177"/>
      <c r="M1376" s="182"/>
      <c r="T1376" s="183"/>
      <c r="AT1376" s="178" t="s">
        <v>200</v>
      </c>
      <c r="AU1376" s="178" t="s">
        <v>89</v>
      </c>
      <c r="AV1376" s="13" t="s">
        <v>89</v>
      </c>
      <c r="AW1376" s="13" t="s">
        <v>31</v>
      </c>
      <c r="AX1376" s="13" t="s">
        <v>76</v>
      </c>
      <c r="AY1376" s="178" t="s">
        <v>187</v>
      </c>
    </row>
    <row r="1377" spans="2:65" s="13" customFormat="1">
      <c r="B1377" s="177"/>
      <c r="D1377" s="171" t="s">
        <v>200</v>
      </c>
      <c r="E1377" s="178" t="s">
        <v>1</v>
      </c>
      <c r="F1377" s="179" t="s">
        <v>4830</v>
      </c>
      <c r="H1377" s="180">
        <v>30.09</v>
      </c>
      <c r="I1377" s="181"/>
      <c r="L1377" s="177"/>
      <c r="M1377" s="182"/>
      <c r="T1377" s="183"/>
      <c r="AT1377" s="178" t="s">
        <v>200</v>
      </c>
      <c r="AU1377" s="178" t="s">
        <v>89</v>
      </c>
      <c r="AV1377" s="13" t="s">
        <v>89</v>
      </c>
      <c r="AW1377" s="13" t="s">
        <v>31</v>
      </c>
      <c r="AX1377" s="13" t="s">
        <v>76</v>
      </c>
      <c r="AY1377" s="178" t="s">
        <v>187</v>
      </c>
    </row>
    <row r="1378" spans="2:65" s="15" customFormat="1">
      <c r="B1378" s="191"/>
      <c r="D1378" s="171" t="s">
        <v>200</v>
      </c>
      <c r="E1378" s="192" t="s">
        <v>1</v>
      </c>
      <c r="F1378" s="193" t="s">
        <v>4831</v>
      </c>
      <c r="H1378" s="194">
        <v>50.652000000000001</v>
      </c>
      <c r="I1378" s="195"/>
      <c r="L1378" s="191"/>
      <c r="M1378" s="196"/>
      <c r="T1378" s="197"/>
      <c r="AT1378" s="192" t="s">
        <v>200</v>
      </c>
      <c r="AU1378" s="192" t="s">
        <v>89</v>
      </c>
      <c r="AV1378" s="15" t="s">
        <v>207</v>
      </c>
      <c r="AW1378" s="15" t="s">
        <v>31</v>
      </c>
      <c r="AX1378" s="15" t="s">
        <v>76</v>
      </c>
      <c r="AY1378" s="192" t="s">
        <v>187</v>
      </c>
    </row>
    <row r="1379" spans="2:65" s="13" customFormat="1">
      <c r="B1379" s="177"/>
      <c r="D1379" s="171" t="s">
        <v>200</v>
      </c>
      <c r="E1379" s="178" t="s">
        <v>1</v>
      </c>
      <c r="F1379" s="179" t="s">
        <v>4832</v>
      </c>
      <c r="H1379" s="180">
        <v>20.562000000000001</v>
      </c>
      <c r="I1379" s="181"/>
      <c r="L1379" s="177"/>
      <c r="M1379" s="182"/>
      <c r="T1379" s="183"/>
      <c r="AT1379" s="178" t="s">
        <v>200</v>
      </c>
      <c r="AU1379" s="178" t="s">
        <v>89</v>
      </c>
      <c r="AV1379" s="13" t="s">
        <v>89</v>
      </c>
      <c r="AW1379" s="13" t="s">
        <v>31</v>
      </c>
      <c r="AX1379" s="13" t="s">
        <v>76</v>
      </c>
      <c r="AY1379" s="178" t="s">
        <v>187</v>
      </c>
    </row>
    <row r="1380" spans="2:65" s="13" customFormat="1">
      <c r="B1380" s="177"/>
      <c r="D1380" s="171" t="s">
        <v>200</v>
      </c>
      <c r="E1380" s="178" t="s">
        <v>1</v>
      </c>
      <c r="F1380" s="179" t="s">
        <v>4833</v>
      </c>
      <c r="H1380" s="180">
        <v>30.09</v>
      </c>
      <c r="I1380" s="181"/>
      <c r="L1380" s="177"/>
      <c r="M1380" s="182"/>
      <c r="T1380" s="183"/>
      <c r="AT1380" s="178" t="s">
        <v>200</v>
      </c>
      <c r="AU1380" s="178" t="s">
        <v>89</v>
      </c>
      <c r="AV1380" s="13" t="s">
        <v>89</v>
      </c>
      <c r="AW1380" s="13" t="s">
        <v>31</v>
      </c>
      <c r="AX1380" s="13" t="s">
        <v>76</v>
      </c>
      <c r="AY1380" s="178" t="s">
        <v>187</v>
      </c>
    </row>
    <row r="1381" spans="2:65" s="15" customFormat="1">
      <c r="B1381" s="191"/>
      <c r="D1381" s="171" t="s">
        <v>200</v>
      </c>
      <c r="E1381" s="192" t="s">
        <v>1</v>
      </c>
      <c r="F1381" s="193" t="s">
        <v>4834</v>
      </c>
      <c r="H1381" s="194">
        <v>50.652000000000001</v>
      </c>
      <c r="I1381" s="195"/>
      <c r="L1381" s="191"/>
      <c r="M1381" s="196"/>
      <c r="T1381" s="197"/>
      <c r="AT1381" s="192" t="s">
        <v>200</v>
      </c>
      <c r="AU1381" s="192" t="s">
        <v>89</v>
      </c>
      <c r="AV1381" s="15" t="s">
        <v>207</v>
      </c>
      <c r="AW1381" s="15" t="s">
        <v>31</v>
      </c>
      <c r="AX1381" s="15" t="s">
        <v>76</v>
      </c>
      <c r="AY1381" s="192" t="s">
        <v>187</v>
      </c>
    </row>
    <row r="1382" spans="2:65" s="13" customFormat="1">
      <c r="B1382" s="177"/>
      <c r="D1382" s="171" t="s">
        <v>200</v>
      </c>
      <c r="E1382" s="178" t="s">
        <v>1</v>
      </c>
      <c r="F1382" s="179" t="s">
        <v>4835</v>
      </c>
      <c r="H1382" s="180">
        <v>20.562000000000001</v>
      </c>
      <c r="I1382" s="181"/>
      <c r="L1382" s="177"/>
      <c r="M1382" s="182"/>
      <c r="T1382" s="183"/>
      <c r="AT1382" s="178" t="s">
        <v>200</v>
      </c>
      <c r="AU1382" s="178" t="s">
        <v>89</v>
      </c>
      <c r="AV1382" s="13" t="s">
        <v>89</v>
      </c>
      <c r="AW1382" s="13" t="s">
        <v>31</v>
      </c>
      <c r="AX1382" s="13" t="s">
        <v>76</v>
      </c>
      <c r="AY1382" s="178" t="s">
        <v>187</v>
      </c>
    </row>
    <row r="1383" spans="2:65" s="13" customFormat="1">
      <c r="B1383" s="177"/>
      <c r="D1383" s="171" t="s">
        <v>200</v>
      </c>
      <c r="E1383" s="178" t="s">
        <v>1</v>
      </c>
      <c r="F1383" s="179" t="s">
        <v>4836</v>
      </c>
      <c r="H1383" s="180">
        <v>30.09</v>
      </c>
      <c r="I1383" s="181"/>
      <c r="L1383" s="177"/>
      <c r="M1383" s="182"/>
      <c r="T1383" s="183"/>
      <c r="AT1383" s="178" t="s">
        <v>200</v>
      </c>
      <c r="AU1383" s="178" t="s">
        <v>89</v>
      </c>
      <c r="AV1383" s="13" t="s">
        <v>89</v>
      </c>
      <c r="AW1383" s="13" t="s">
        <v>31</v>
      </c>
      <c r="AX1383" s="13" t="s">
        <v>76</v>
      </c>
      <c r="AY1383" s="178" t="s">
        <v>187</v>
      </c>
    </row>
    <row r="1384" spans="2:65" s="15" customFormat="1">
      <c r="B1384" s="191"/>
      <c r="D1384" s="171" t="s">
        <v>200</v>
      </c>
      <c r="E1384" s="192" t="s">
        <v>1</v>
      </c>
      <c r="F1384" s="193" t="s">
        <v>4837</v>
      </c>
      <c r="H1384" s="194">
        <v>50.652000000000001</v>
      </c>
      <c r="I1384" s="195"/>
      <c r="L1384" s="191"/>
      <c r="M1384" s="196"/>
      <c r="T1384" s="197"/>
      <c r="AT1384" s="192" t="s">
        <v>200</v>
      </c>
      <c r="AU1384" s="192" t="s">
        <v>89</v>
      </c>
      <c r="AV1384" s="15" t="s">
        <v>207</v>
      </c>
      <c r="AW1384" s="15" t="s">
        <v>31</v>
      </c>
      <c r="AX1384" s="15" t="s">
        <v>76</v>
      </c>
      <c r="AY1384" s="192" t="s">
        <v>187</v>
      </c>
    </row>
    <row r="1385" spans="2:65" s="14" customFormat="1">
      <c r="B1385" s="184"/>
      <c r="D1385" s="171" t="s">
        <v>200</v>
      </c>
      <c r="E1385" s="185" t="s">
        <v>1</v>
      </c>
      <c r="F1385" s="186" t="s">
        <v>206</v>
      </c>
      <c r="H1385" s="187">
        <v>172.25200000000001</v>
      </c>
      <c r="I1385" s="188"/>
      <c r="L1385" s="184"/>
      <c r="M1385" s="189"/>
      <c r="T1385" s="190"/>
      <c r="AT1385" s="185" t="s">
        <v>200</v>
      </c>
      <c r="AU1385" s="185" t="s">
        <v>89</v>
      </c>
      <c r="AV1385" s="14" t="s">
        <v>194</v>
      </c>
      <c r="AW1385" s="14" t="s">
        <v>31</v>
      </c>
      <c r="AX1385" s="14" t="s">
        <v>83</v>
      </c>
      <c r="AY1385" s="185" t="s">
        <v>187</v>
      </c>
    </row>
    <row r="1386" spans="2:65" s="1" customFormat="1" ht="44.25" customHeight="1">
      <c r="B1386" s="144"/>
      <c r="C1386" s="160" t="s">
        <v>419</v>
      </c>
      <c r="D1386" s="160" t="s">
        <v>196</v>
      </c>
      <c r="E1386" s="161" t="s">
        <v>4838</v>
      </c>
      <c r="F1386" s="162" t="s">
        <v>4839</v>
      </c>
      <c r="G1386" s="163" t="s">
        <v>144</v>
      </c>
      <c r="H1386" s="164">
        <v>1340.9179999999999</v>
      </c>
      <c r="I1386" s="165"/>
      <c r="J1386" s="166">
        <f>ROUND(I1386*H1386,2)</f>
        <v>0</v>
      </c>
      <c r="K1386" s="167"/>
      <c r="L1386" s="32"/>
      <c r="M1386" s="168" t="s">
        <v>1</v>
      </c>
      <c r="N1386" s="169" t="s">
        <v>42</v>
      </c>
      <c r="P1386" s="156">
        <f>O1386*H1386</f>
        <v>0</v>
      </c>
      <c r="Q1386" s="156">
        <v>2.265E-2</v>
      </c>
      <c r="R1386" s="156">
        <f>Q1386*H1386</f>
        <v>30.371792699999997</v>
      </c>
      <c r="S1386" s="156">
        <v>0</v>
      </c>
      <c r="T1386" s="157">
        <f>S1386*H1386</f>
        <v>0</v>
      </c>
      <c r="AR1386" s="158" t="s">
        <v>353</v>
      </c>
      <c r="AT1386" s="158" t="s">
        <v>196</v>
      </c>
      <c r="AU1386" s="158" t="s">
        <v>89</v>
      </c>
      <c r="AY1386" s="17" t="s">
        <v>187</v>
      </c>
      <c r="BE1386" s="159">
        <f>IF(N1386="základná",J1386,0)</f>
        <v>0</v>
      </c>
      <c r="BF1386" s="159">
        <f>IF(N1386="znížená",J1386,0)</f>
        <v>0</v>
      </c>
      <c r="BG1386" s="159">
        <f>IF(N1386="zákl. prenesená",J1386,0)</f>
        <v>0</v>
      </c>
      <c r="BH1386" s="159">
        <f>IF(N1386="zníž. prenesená",J1386,0)</f>
        <v>0</v>
      </c>
      <c r="BI1386" s="159">
        <f>IF(N1386="nulová",J1386,0)</f>
        <v>0</v>
      </c>
      <c r="BJ1386" s="17" t="s">
        <v>89</v>
      </c>
      <c r="BK1386" s="159">
        <f>ROUND(I1386*H1386,2)</f>
        <v>0</v>
      </c>
      <c r="BL1386" s="17" t="s">
        <v>353</v>
      </c>
      <c r="BM1386" s="158" t="s">
        <v>4840</v>
      </c>
    </row>
    <row r="1387" spans="2:65" s="12" customFormat="1">
      <c r="B1387" s="170"/>
      <c r="D1387" s="171" t="s">
        <v>200</v>
      </c>
      <c r="E1387" s="172" t="s">
        <v>1</v>
      </c>
      <c r="F1387" s="173" t="s">
        <v>4841</v>
      </c>
      <c r="H1387" s="172" t="s">
        <v>1</v>
      </c>
      <c r="I1387" s="174"/>
      <c r="L1387" s="170"/>
      <c r="M1387" s="175"/>
      <c r="T1387" s="176"/>
      <c r="AT1387" s="172" t="s">
        <v>200</v>
      </c>
      <c r="AU1387" s="172" t="s">
        <v>89</v>
      </c>
      <c r="AV1387" s="12" t="s">
        <v>83</v>
      </c>
      <c r="AW1387" s="12" t="s">
        <v>31</v>
      </c>
      <c r="AX1387" s="12" t="s">
        <v>76</v>
      </c>
      <c r="AY1387" s="172" t="s">
        <v>187</v>
      </c>
    </row>
    <row r="1388" spans="2:65" s="12" customFormat="1" ht="22.5">
      <c r="B1388" s="170"/>
      <c r="D1388" s="171" t="s">
        <v>200</v>
      </c>
      <c r="E1388" s="172" t="s">
        <v>1</v>
      </c>
      <c r="F1388" s="173" t="s">
        <v>4824</v>
      </c>
      <c r="H1388" s="172" t="s">
        <v>1</v>
      </c>
      <c r="I1388" s="174"/>
      <c r="L1388" s="170"/>
      <c r="M1388" s="175"/>
      <c r="T1388" s="176"/>
      <c r="AT1388" s="172" t="s">
        <v>200</v>
      </c>
      <c r="AU1388" s="172" t="s">
        <v>89</v>
      </c>
      <c r="AV1388" s="12" t="s">
        <v>83</v>
      </c>
      <c r="AW1388" s="12" t="s">
        <v>31</v>
      </c>
      <c r="AX1388" s="12" t="s">
        <v>76</v>
      </c>
      <c r="AY1388" s="172" t="s">
        <v>187</v>
      </c>
    </row>
    <row r="1389" spans="2:65" s="12" customFormat="1">
      <c r="B1389" s="170"/>
      <c r="D1389" s="171" t="s">
        <v>200</v>
      </c>
      <c r="E1389" s="172" t="s">
        <v>1</v>
      </c>
      <c r="F1389" s="173" t="s">
        <v>4842</v>
      </c>
      <c r="H1389" s="172" t="s">
        <v>1</v>
      </c>
      <c r="I1389" s="174"/>
      <c r="L1389" s="170"/>
      <c r="M1389" s="175"/>
      <c r="T1389" s="176"/>
      <c r="AT1389" s="172" t="s">
        <v>200</v>
      </c>
      <c r="AU1389" s="172" t="s">
        <v>89</v>
      </c>
      <c r="AV1389" s="12" t="s">
        <v>83</v>
      </c>
      <c r="AW1389" s="12" t="s">
        <v>31</v>
      </c>
      <c r="AX1389" s="12" t="s">
        <v>76</v>
      </c>
      <c r="AY1389" s="172" t="s">
        <v>187</v>
      </c>
    </row>
    <row r="1390" spans="2:65" s="12" customFormat="1">
      <c r="B1390" s="170"/>
      <c r="D1390" s="171" t="s">
        <v>200</v>
      </c>
      <c r="E1390" s="172" t="s">
        <v>1</v>
      </c>
      <c r="F1390" s="173" t="s">
        <v>4843</v>
      </c>
      <c r="H1390" s="172" t="s">
        <v>1</v>
      </c>
      <c r="I1390" s="174"/>
      <c r="L1390" s="170"/>
      <c r="M1390" s="175"/>
      <c r="T1390" s="176"/>
      <c r="AT1390" s="172" t="s">
        <v>200</v>
      </c>
      <c r="AU1390" s="172" t="s">
        <v>89</v>
      </c>
      <c r="AV1390" s="12" t="s">
        <v>83</v>
      </c>
      <c r="AW1390" s="12" t="s">
        <v>31</v>
      </c>
      <c r="AX1390" s="12" t="s">
        <v>76</v>
      </c>
      <c r="AY1390" s="172" t="s">
        <v>187</v>
      </c>
    </row>
    <row r="1391" spans="2:65" s="13" customFormat="1">
      <c r="B1391" s="177"/>
      <c r="D1391" s="171" t="s">
        <v>200</v>
      </c>
      <c r="E1391" s="178" t="s">
        <v>1</v>
      </c>
      <c r="F1391" s="179" t="s">
        <v>4844</v>
      </c>
      <c r="H1391" s="180">
        <v>8.4809999999999999</v>
      </c>
      <c r="I1391" s="181"/>
      <c r="L1391" s="177"/>
      <c r="M1391" s="182"/>
      <c r="T1391" s="183"/>
      <c r="AT1391" s="178" t="s">
        <v>200</v>
      </c>
      <c r="AU1391" s="178" t="s">
        <v>89</v>
      </c>
      <c r="AV1391" s="13" t="s">
        <v>89</v>
      </c>
      <c r="AW1391" s="13" t="s">
        <v>31</v>
      </c>
      <c r="AX1391" s="13" t="s">
        <v>76</v>
      </c>
      <c r="AY1391" s="178" t="s">
        <v>187</v>
      </c>
    </row>
    <row r="1392" spans="2:65" s="13" customFormat="1">
      <c r="B1392" s="177"/>
      <c r="D1392" s="171" t="s">
        <v>200</v>
      </c>
      <c r="E1392" s="178" t="s">
        <v>1</v>
      </c>
      <c r="F1392" s="179" t="s">
        <v>4845</v>
      </c>
      <c r="H1392" s="180">
        <v>41.594999999999999</v>
      </c>
      <c r="I1392" s="181"/>
      <c r="L1392" s="177"/>
      <c r="M1392" s="182"/>
      <c r="T1392" s="183"/>
      <c r="AT1392" s="178" t="s">
        <v>200</v>
      </c>
      <c r="AU1392" s="178" t="s">
        <v>89</v>
      </c>
      <c r="AV1392" s="13" t="s">
        <v>89</v>
      </c>
      <c r="AW1392" s="13" t="s">
        <v>31</v>
      </c>
      <c r="AX1392" s="13" t="s">
        <v>76</v>
      </c>
      <c r="AY1392" s="178" t="s">
        <v>187</v>
      </c>
    </row>
    <row r="1393" spans="2:51" s="15" customFormat="1">
      <c r="B1393" s="191"/>
      <c r="D1393" s="171" t="s">
        <v>200</v>
      </c>
      <c r="E1393" s="192" t="s">
        <v>1</v>
      </c>
      <c r="F1393" s="193" t="s">
        <v>4846</v>
      </c>
      <c r="H1393" s="194">
        <v>50.076000000000001</v>
      </c>
      <c r="I1393" s="195"/>
      <c r="L1393" s="191"/>
      <c r="M1393" s="196"/>
      <c r="T1393" s="197"/>
      <c r="AT1393" s="192" t="s">
        <v>200</v>
      </c>
      <c r="AU1393" s="192" t="s">
        <v>89</v>
      </c>
      <c r="AV1393" s="15" t="s">
        <v>207</v>
      </c>
      <c r="AW1393" s="15" t="s">
        <v>31</v>
      </c>
      <c r="AX1393" s="15" t="s">
        <v>76</v>
      </c>
      <c r="AY1393" s="192" t="s">
        <v>187</v>
      </c>
    </row>
    <row r="1394" spans="2:51" s="12" customFormat="1">
      <c r="B1394" s="170"/>
      <c r="D1394" s="171" t="s">
        <v>200</v>
      </c>
      <c r="E1394" s="172" t="s">
        <v>1</v>
      </c>
      <c r="F1394" s="173" t="s">
        <v>2142</v>
      </c>
      <c r="H1394" s="172" t="s">
        <v>1</v>
      </c>
      <c r="I1394" s="174"/>
      <c r="L1394" s="170"/>
      <c r="M1394" s="175"/>
      <c r="T1394" s="176"/>
      <c r="AT1394" s="172" t="s">
        <v>200</v>
      </c>
      <c r="AU1394" s="172" t="s">
        <v>89</v>
      </c>
      <c r="AV1394" s="12" t="s">
        <v>83</v>
      </c>
      <c r="AW1394" s="12" t="s">
        <v>31</v>
      </c>
      <c r="AX1394" s="12" t="s">
        <v>76</v>
      </c>
      <c r="AY1394" s="172" t="s">
        <v>187</v>
      </c>
    </row>
    <row r="1395" spans="2:51" s="13" customFormat="1">
      <c r="B1395" s="177"/>
      <c r="D1395" s="171" t="s">
        <v>200</v>
      </c>
      <c r="E1395" s="178" t="s">
        <v>1</v>
      </c>
      <c r="F1395" s="179" t="s">
        <v>4847</v>
      </c>
      <c r="H1395" s="180">
        <v>34.146000000000001</v>
      </c>
      <c r="I1395" s="181"/>
      <c r="L1395" s="177"/>
      <c r="M1395" s="182"/>
      <c r="T1395" s="183"/>
      <c r="AT1395" s="178" t="s">
        <v>200</v>
      </c>
      <c r="AU1395" s="178" t="s">
        <v>89</v>
      </c>
      <c r="AV1395" s="13" t="s">
        <v>89</v>
      </c>
      <c r="AW1395" s="13" t="s">
        <v>31</v>
      </c>
      <c r="AX1395" s="13" t="s">
        <v>76</v>
      </c>
      <c r="AY1395" s="178" t="s">
        <v>187</v>
      </c>
    </row>
    <row r="1396" spans="2:51" s="13" customFormat="1">
      <c r="B1396" s="177"/>
      <c r="D1396" s="171" t="s">
        <v>200</v>
      </c>
      <c r="E1396" s="178" t="s">
        <v>1</v>
      </c>
      <c r="F1396" s="179" t="s">
        <v>4848</v>
      </c>
      <c r="H1396" s="180">
        <v>35.326000000000001</v>
      </c>
      <c r="I1396" s="181"/>
      <c r="L1396" s="177"/>
      <c r="M1396" s="182"/>
      <c r="T1396" s="183"/>
      <c r="AT1396" s="178" t="s">
        <v>200</v>
      </c>
      <c r="AU1396" s="178" t="s">
        <v>89</v>
      </c>
      <c r="AV1396" s="13" t="s">
        <v>89</v>
      </c>
      <c r="AW1396" s="13" t="s">
        <v>31</v>
      </c>
      <c r="AX1396" s="13" t="s">
        <v>76</v>
      </c>
      <c r="AY1396" s="178" t="s">
        <v>187</v>
      </c>
    </row>
    <row r="1397" spans="2:51" s="13" customFormat="1">
      <c r="B1397" s="177"/>
      <c r="D1397" s="171" t="s">
        <v>200</v>
      </c>
      <c r="E1397" s="178" t="s">
        <v>1</v>
      </c>
      <c r="F1397" s="179" t="s">
        <v>4849</v>
      </c>
      <c r="H1397" s="180">
        <v>34.146000000000001</v>
      </c>
      <c r="I1397" s="181"/>
      <c r="L1397" s="177"/>
      <c r="M1397" s="182"/>
      <c r="T1397" s="183"/>
      <c r="AT1397" s="178" t="s">
        <v>200</v>
      </c>
      <c r="AU1397" s="178" t="s">
        <v>89</v>
      </c>
      <c r="AV1397" s="13" t="s">
        <v>89</v>
      </c>
      <c r="AW1397" s="13" t="s">
        <v>31</v>
      </c>
      <c r="AX1397" s="13" t="s">
        <v>76</v>
      </c>
      <c r="AY1397" s="178" t="s">
        <v>187</v>
      </c>
    </row>
    <row r="1398" spans="2:51" s="13" customFormat="1">
      <c r="B1398" s="177"/>
      <c r="D1398" s="171" t="s">
        <v>200</v>
      </c>
      <c r="E1398" s="178" t="s">
        <v>1</v>
      </c>
      <c r="F1398" s="179" t="s">
        <v>4850</v>
      </c>
      <c r="H1398" s="180">
        <v>34.146000000000001</v>
      </c>
      <c r="I1398" s="181"/>
      <c r="L1398" s="177"/>
      <c r="M1398" s="182"/>
      <c r="T1398" s="183"/>
      <c r="AT1398" s="178" t="s">
        <v>200</v>
      </c>
      <c r="AU1398" s="178" t="s">
        <v>89</v>
      </c>
      <c r="AV1398" s="13" t="s">
        <v>89</v>
      </c>
      <c r="AW1398" s="13" t="s">
        <v>31</v>
      </c>
      <c r="AX1398" s="13" t="s">
        <v>76</v>
      </c>
      <c r="AY1398" s="178" t="s">
        <v>187</v>
      </c>
    </row>
    <row r="1399" spans="2:51" s="13" customFormat="1">
      <c r="B1399" s="177"/>
      <c r="D1399" s="171" t="s">
        <v>200</v>
      </c>
      <c r="E1399" s="178" t="s">
        <v>1</v>
      </c>
      <c r="F1399" s="179" t="s">
        <v>4851</v>
      </c>
      <c r="H1399" s="180">
        <v>33.555999999999997</v>
      </c>
      <c r="I1399" s="181"/>
      <c r="L1399" s="177"/>
      <c r="M1399" s="182"/>
      <c r="T1399" s="183"/>
      <c r="AT1399" s="178" t="s">
        <v>200</v>
      </c>
      <c r="AU1399" s="178" t="s">
        <v>89</v>
      </c>
      <c r="AV1399" s="13" t="s">
        <v>89</v>
      </c>
      <c r="AW1399" s="13" t="s">
        <v>31</v>
      </c>
      <c r="AX1399" s="13" t="s">
        <v>76</v>
      </c>
      <c r="AY1399" s="178" t="s">
        <v>187</v>
      </c>
    </row>
    <row r="1400" spans="2:51" s="13" customFormat="1">
      <c r="B1400" s="177"/>
      <c r="D1400" s="171" t="s">
        <v>200</v>
      </c>
      <c r="E1400" s="178" t="s">
        <v>1</v>
      </c>
      <c r="F1400" s="179" t="s">
        <v>4852</v>
      </c>
      <c r="H1400" s="180">
        <v>5.31</v>
      </c>
      <c r="I1400" s="181"/>
      <c r="L1400" s="177"/>
      <c r="M1400" s="182"/>
      <c r="T1400" s="183"/>
      <c r="AT1400" s="178" t="s">
        <v>200</v>
      </c>
      <c r="AU1400" s="178" t="s">
        <v>89</v>
      </c>
      <c r="AV1400" s="13" t="s">
        <v>89</v>
      </c>
      <c r="AW1400" s="13" t="s">
        <v>31</v>
      </c>
      <c r="AX1400" s="13" t="s">
        <v>76</v>
      </c>
      <c r="AY1400" s="178" t="s">
        <v>187</v>
      </c>
    </row>
    <row r="1401" spans="2:51" s="13" customFormat="1">
      <c r="B1401" s="177"/>
      <c r="D1401" s="171" t="s">
        <v>200</v>
      </c>
      <c r="E1401" s="178" t="s">
        <v>1</v>
      </c>
      <c r="F1401" s="179" t="s">
        <v>4853</v>
      </c>
      <c r="H1401" s="180">
        <v>17.7</v>
      </c>
      <c r="I1401" s="181"/>
      <c r="L1401" s="177"/>
      <c r="M1401" s="182"/>
      <c r="T1401" s="183"/>
      <c r="AT1401" s="178" t="s">
        <v>200</v>
      </c>
      <c r="AU1401" s="178" t="s">
        <v>89</v>
      </c>
      <c r="AV1401" s="13" t="s">
        <v>89</v>
      </c>
      <c r="AW1401" s="13" t="s">
        <v>31</v>
      </c>
      <c r="AX1401" s="13" t="s">
        <v>76</v>
      </c>
      <c r="AY1401" s="178" t="s">
        <v>187</v>
      </c>
    </row>
    <row r="1402" spans="2:51" s="13" customFormat="1">
      <c r="B1402" s="177"/>
      <c r="D1402" s="171" t="s">
        <v>200</v>
      </c>
      <c r="E1402" s="178" t="s">
        <v>1</v>
      </c>
      <c r="F1402" s="179" t="s">
        <v>4854</v>
      </c>
      <c r="H1402" s="180">
        <v>33.555999999999997</v>
      </c>
      <c r="I1402" s="181"/>
      <c r="L1402" s="177"/>
      <c r="M1402" s="182"/>
      <c r="T1402" s="183"/>
      <c r="AT1402" s="178" t="s">
        <v>200</v>
      </c>
      <c r="AU1402" s="178" t="s">
        <v>89</v>
      </c>
      <c r="AV1402" s="13" t="s">
        <v>89</v>
      </c>
      <c r="AW1402" s="13" t="s">
        <v>31</v>
      </c>
      <c r="AX1402" s="13" t="s">
        <v>76</v>
      </c>
      <c r="AY1402" s="178" t="s">
        <v>187</v>
      </c>
    </row>
    <row r="1403" spans="2:51" s="13" customFormat="1">
      <c r="B1403" s="177"/>
      <c r="D1403" s="171" t="s">
        <v>200</v>
      </c>
      <c r="E1403" s="178" t="s">
        <v>1</v>
      </c>
      <c r="F1403" s="179" t="s">
        <v>4855</v>
      </c>
      <c r="H1403" s="180">
        <v>34.146000000000001</v>
      </c>
      <c r="I1403" s="181"/>
      <c r="L1403" s="177"/>
      <c r="M1403" s="182"/>
      <c r="T1403" s="183"/>
      <c r="AT1403" s="178" t="s">
        <v>200</v>
      </c>
      <c r="AU1403" s="178" t="s">
        <v>89</v>
      </c>
      <c r="AV1403" s="13" t="s">
        <v>89</v>
      </c>
      <c r="AW1403" s="13" t="s">
        <v>31</v>
      </c>
      <c r="AX1403" s="13" t="s">
        <v>76</v>
      </c>
      <c r="AY1403" s="178" t="s">
        <v>187</v>
      </c>
    </row>
    <row r="1404" spans="2:51" s="13" customFormat="1">
      <c r="B1404" s="177"/>
      <c r="D1404" s="171" t="s">
        <v>200</v>
      </c>
      <c r="E1404" s="178" t="s">
        <v>1</v>
      </c>
      <c r="F1404" s="179" t="s">
        <v>4856</v>
      </c>
      <c r="H1404" s="180">
        <v>35.326000000000001</v>
      </c>
      <c r="I1404" s="181"/>
      <c r="L1404" s="177"/>
      <c r="M1404" s="182"/>
      <c r="T1404" s="183"/>
      <c r="AT1404" s="178" t="s">
        <v>200</v>
      </c>
      <c r="AU1404" s="178" t="s">
        <v>89</v>
      </c>
      <c r="AV1404" s="13" t="s">
        <v>89</v>
      </c>
      <c r="AW1404" s="13" t="s">
        <v>31</v>
      </c>
      <c r="AX1404" s="13" t="s">
        <v>76</v>
      </c>
      <c r="AY1404" s="178" t="s">
        <v>187</v>
      </c>
    </row>
    <row r="1405" spans="2:51" s="13" customFormat="1">
      <c r="B1405" s="177"/>
      <c r="D1405" s="171" t="s">
        <v>200</v>
      </c>
      <c r="E1405" s="178" t="s">
        <v>1</v>
      </c>
      <c r="F1405" s="179" t="s">
        <v>4857</v>
      </c>
      <c r="H1405" s="180">
        <v>34.146000000000001</v>
      </c>
      <c r="I1405" s="181"/>
      <c r="L1405" s="177"/>
      <c r="M1405" s="182"/>
      <c r="T1405" s="183"/>
      <c r="AT1405" s="178" t="s">
        <v>200</v>
      </c>
      <c r="AU1405" s="178" t="s">
        <v>89</v>
      </c>
      <c r="AV1405" s="13" t="s">
        <v>89</v>
      </c>
      <c r="AW1405" s="13" t="s">
        <v>31</v>
      </c>
      <c r="AX1405" s="13" t="s">
        <v>76</v>
      </c>
      <c r="AY1405" s="178" t="s">
        <v>187</v>
      </c>
    </row>
    <row r="1406" spans="2:51" s="15" customFormat="1">
      <c r="B1406" s="191"/>
      <c r="D1406" s="171" t="s">
        <v>200</v>
      </c>
      <c r="E1406" s="192" t="s">
        <v>1</v>
      </c>
      <c r="F1406" s="193" t="s">
        <v>4858</v>
      </c>
      <c r="H1406" s="194">
        <v>331.50400000000002</v>
      </c>
      <c r="I1406" s="195"/>
      <c r="L1406" s="191"/>
      <c r="M1406" s="196"/>
      <c r="T1406" s="197"/>
      <c r="AT1406" s="192" t="s">
        <v>200</v>
      </c>
      <c r="AU1406" s="192" t="s">
        <v>89</v>
      </c>
      <c r="AV1406" s="15" t="s">
        <v>207</v>
      </c>
      <c r="AW1406" s="15" t="s">
        <v>31</v>
      </c>
      <c r="AX1406" s="15" t="s">
        <v>76</v>
      </c>
      <c r="AY1406" s="192" t="s">
        <v>187</v>
      </c>
    </row>
    <row r="1407" spans="2:51" s="12" customFormat="1">
      <c r="B1407" s="170"/>
      <c r="D1407" s="171" t="s">
        <v>200</v>
      </c>
      <c r="E1407" s="172" t="s">
        <v>1</v>
      </c>
      <c r="F1407" s="173" t="s">
        <v>2664</v>
      </c>
      <c r="H1407" s="172" t="s">
        <v>1</v>
      </c>
      <c r="I1407" s="174"/>
      <c r="L1407" s="170"/>
      <c r="M1407" s="175"/>
      <c r="T1407" s="176"/>
      <c r="AT1407" s="172" t="s">
        <v>200</v>
      </c>
      <c r="AU1407" s="172" t="s">
        <v>89</v>
      </c>
      <c r="AV1407" s="12" t="s">
        <v>83</v>
      </c>
      <c r="AW1407" s="12" t="s">
        <v>31</v>
      </c>
      <c r="AX1407" s="12" t="s">
        <v>76</v>
      </c>
      <c r="AY1407" s="172" t="s">
        <v>187</v>
      </c>
    </row>
    <row r="1408" spans="2:51" s="12" customFormat="1">
      <c r="B1408" s="170"/>
      <c r="D1408" s="171" t="s">
        <v>200</v>
      </c>
      <c r="E1408" s="172" t="s">
        <v>1</v>
      </c>
      <c r="F1408" s="173" t="s">
        <v>4859</v>
      </c>
      <c r="H1408" s="172" t="s">
        <v>1</v>
      </c>
      <c r="I1408" s="174"/>
      <c r="L1408" s="170"/>
      <c r="M1408" s="175"/>
      <c r="T1408" s="176"/>
      <c r="AT1408" s="172" t="s">
        <v>200</v>
      </c>
      <c r="AU1408" s="172" t="s">
        <v>89</v>
      </c>
      <c r="AV1408" s="12" t="s">
        <v>83</v>
      </c>
      <c r="AW1408" s="12" t="s">
        <v>31</v>
      </c>
      <c r="AX1408" s="12" t="s">
        <v>76</v>
      </c>
      <c r="AY1408" s="172" t="s">
        <v>187</v>
      </c>
    </row>
    <row r="1409" spans="2:51" s="13" customFormat="1">
      <c r="B1409" s="177"/>
      <c r="D1409" s="171" t="s">
        <v>200</v>
      </c>
      <c r="E1409" s="178" t="s">
        <v>1</v>
      </c>
      <c r="F1409" s="179" t="s">
        <v>4860</v>
      </c>
      <c r="H1409" s="180">
        <v>34.146000000000001</v>
      </c>
      <c r="I1409" s="181"/>
      <c r="L1409" s="177"/>
      <c r="M1409" s="182"/>
      <c r="T1409" s="183"/>
      <c r="AT1409" s="178" t="s">
        <v>200</v>
      </c>
      <c r="AU1409" s="178" t="s">
        <v>89</v>
      </c>
      <c r="AV1409" s="13" t="s">
        <v>89</v>
      </c>
      <c r="AW1409" s="13" t="s">
        <v>31</v>
      </c>
      <c r="AX1409" s="13" t="s">
        <v>76</v>
      </c>
      <c r="AY1409" s="178" t="s">
        <v>187</v>
      </c>
    </row>
    <row r="1410" spans="2:51" s="13" customFormat="1">
      <c r="B1410" s="177"/>
      <c r="D1410" s="171" t="s">
        <v>200</v>
      </c>
      <c r="E1410" s="178" t="s">
        <v>1</v>
      </c>
      <c r="F1410" s="179" t="s">
        <v>4861</v>
      </c>
      <c r="H1410" s="180">
        <v>35.326000000000001</v>
      </c>
      <c r="I1410" s="181"/>
      <c r="L1410" s="177"/>
      <c r="M1410" s="182"/>
      <c r="T1410" s="183"/>
      <c r="AT1410" s="178" t="s">
        <v>200</v>
      </c>
      <c r="AU1410" s="178" t="s">
        <v>89</v>
      </c>
      <c r="AV1410" s="13" t="s">
        <v>89</v>
      </c>
      <c r="AW1410" s="13" t="s">
        <v>31</v>
      </c>
      <c r="AX1410" s="13" t="s">
        <v>76</v>
      </c>
      <c r="AY1410" s="178" t="s">
        <v>187</v>
      </c>
    </row>
    <row r="1411" spans="2:51" s="13" customFormat="1">
      <c r="B1411" s="177"/>
      <c r="D1411" s="171" t="s">
        <v>200</v>
      </c>
      <c r="E1411" s="178" t="s">
        <v>1</v>
      </c>
      <c r="F1411" s="179" t="s">
        <v>4862</v>
      </c>
      <c r="H1411" s="180">
        <v>34.146000000000001</v>
      </c>
      <c r="I1411" s="181"/>
      <c r="L1411" s="177"/>
      <c r="M1411" s="182"/>
      <c r="T1411" s="183"/>
      <c r="AT1411" s="178" t="s">
        <v>200</v>
      </c>
      <c r="AU1411" s="178" t="s">
        <v>89</v>
      </c>
      <c r="AV1411" s="13" t="s">
        <v>89</v>
      </c>
      <c r="AW1411" s="13" t="s">
        <v>31</v>
      </c>
      <c r="AX1411" s="13" t="s">
        <v>76</v>
      </c>
      <c r="AY1411" s="178" t="s">
        <v>187</v>
      </c>
    </row>
    <row r="1412" spans="2:51" s="13" customFormat="1">
      <c r="B1412" s="177"/>
      <c r="D1412" s="171" t="s">
        <v>200</v>
      </c>
      <c r="E1412" s="178" t="s">
        <v>1</v>
      </c>
      <c r="F1412" s="179" t="s">
        <v>4863</v>
      </c>
      <c r="H1412" s="180">
        <v>34.146000000000001</v>
      </c>
      <c r="I1412" s="181"/>
      <c r="L1412" s="177"/>
      <c r="M1412" s="182"/>
      <c r="T1412" s="183"/>
      <c r="AT1412" s="178" t="s">
        <v>200</v>
      </c>
      <c r="AU1412" s="178" t="s">
        <v>89</v>
      </c>
      <c r="AV1412" s="13" t="s">
        <v>89</v>
      </c>
      <c r="AW1412" s="13" t="s">
        <v>31</v>
      </c>
      <c r="AX1412" s="13" t="s">
        <v>76</v>
      </c>
      <c r="AY1412" s="178" t="s">
        <v>187</v>
      </c>
    </row>
    <row r="1413" spans="2:51" s="13" customFormat="1">
      <c r="B1413" s="177"/>
      <c r="D1413" s="171" t="s">
        <v>200</v>
      </c>
      <c r="E1413" s="178" t="s">
        <v>1</v>
      </c>
      <c r="F1413" s="179" t="s">
        <v>4864</v>
      </c>
      <c r="H1413" s="180">
        <v>33.555999999999997</v>
      </c>
      <c r="I1413" s="181"/>
      <c r="L1413" s="177"/>
      <c r="M1413" s="182"/>
      <c r="T1413" s="183"/>
      <c r="AT1413" s="178" t="s">
        <v>200</v>
      </c>
      <c r="AU1413" s="178" t="s">
        <v>89</v>
      </c>
      <c r="AV1413" s="13" t="s">
        <v>89</v>
      </c>
      <c r="AW1413" s="13" t="s">
        <v>31</v>
      </c>
      <c r="AX1413" s="13" t="s">
        <v>76</v>
      </c>
      <c r="AY1413" s="178" t="s">
        <v>187</v>
      </c>
    </row>
    <row r="1414" spans="2:51" s="13" customFormat="1">
      <c r="B1414" s="177"/>
      <c r="D1414" s="171" t="s">
        <v>200</v>
      </c>
      <c r="E1414" s="178" t="s">
        <v>1</v>
      </c>
      <c r="F1414" s="179" t="s">
        <v>4865</v>
      </c>
      <c r="H1414" s="180">
        <v>5.31</v>
      </c>
      <c r="I1414" s="181"/>
      <c r="L1414" s="177"/>
      <c r="M1414" s="182"/>
      <c r="T1414" s="183"/>
      <c r="AT1414" s="178" t="s">
        <v>200</v>
      </c>
      <c r="AU1414" s="178" t="s">
        <v>89</v>
      </c>
      <c r="AV1414" s="13" t="s">
        <v>89</v>
      </c>
      <c r="AW1414" s="13" t="s">
        <v>31</v>
      </c>
      <c r="AX1414" s="13" t="s">
        <v>76</v>
      </c>
      <c r="AY1414" s="178" t="s">
        <v>187</v>
      </c>
    </row>
    <row r="1415" spans="2:51" s="13" customFormat="1">
      <c r="B1415" s="177"/>
      <c r="D1415" s="171" t="s">
        <v>200</v>
      </c>
      <c r="E1415" s="178" t="s">
        <v>1</v>
      </c>
      <c r="F1415" s="179" t="s">
        <v>4866</v>
      </c>
      <c r="H1415" s="180">
        <v>17.7</v>
      </c>
      <c r="I1415" s="181"/>
      <c r="L1415" s="177"/>
      <c r="M1415" s="182"/>
      <c r="T1415" s="183"/>
      <c r="AT1415" s="178" t="s">
        <v>200</v>
      </c>
      <c r="AU1415" s="178" t="s">
        <v>89</v>
      </c>
      <c r="AV1415" s="13" t="s">
        <v>89</v>
      </c>
      <c r="AW1415" s="13" t="s">
        <v>31</v>
      </c>
      <c r="AX1415" s="13" t="s">
        <v>76</v>
      </c>
      <c r="AY1415" s="178" t="s">
        <v>187</v>
      </c>
    </row>
    <row r="1416" spans="2:51" s="13" customFormat="1">
      <c r="B1416" s="177"/>
      <c r="D1416" s="171" t="s">
        <v>200</v>
      </c>
      <c r="E1416" s="178" t="s">
        <v>1</v>
      </c>
      <c r="F1416" s="179" t="s">
        <v>4867</v>
      </c>
      <c r="H1416" s="180">
        <v>33.555999999999997</v>
      </c>
      <c r="I1416" s="181"/>
      <c r="L1416" s="177"/>
      <c r="M1416" s="182"/>
      <c r="T1416" s="183"/>
      <c r="AT1416" s="178" t="s">
        <v>200</v>
      </c>
      <c r="AU1416" s="178" t="s">
        <v>89</v>
      </c>
      <c r="AV1416" s="13" t="s">
        <v>89</v>
      </c>
      <c r="AW1416" s="13" t="s">
        <v>31</v>
      </c>
      <c r="AX1416" s="13" t="s">
        <v>76</v>
      </c>
      <c r="AY1416" s="178" t="s">
        <v>187</v>
      </c>
    </row>
    <row r="1417" spans="2:51" s="13" customFormat="1">
      <c r="B1417" s="177"/>
      <c r="D1417" s="171" t="s">
        <v>200</v>
      </c>
      <c r="E1417" s="178" t="s">
        <v>1</v>
      </c>
      <c r="F1417" s="179" t="s">
        <v>4868</v>
      </c>
      <c r="H1417" s="180">
        <v>34.146000000000001</v>
      </c>
      <c r="I1417" s="181"/>
      <c r="L1417" s="177"/>
      <c r="M1417" s="182"/>
      <c r="T1417" s="183"/>
      <c r="AT1417" s="178" t="s">
        <v>200</v>
      </c>
      <c r="AU1417" s="178" t="s">
        <v>89</v>
      </c>
      <c r="AV1417" s="13" t="s">
        <v>89</v>
      </c>
      <c r="AW1417" s="13" t="s">
        <v>31</v>
      </c>
      <c r="AX1417" s="13" t="s">
        <v>76</v>
      </c>
      <c r="AY1417" s="178" t="s">
        <v>187</v>
      </c>
    </row>
    <row r="1418" spans="2:51" s="13" customFormat="1">
      <c r="B1418" s="177"/>
      <c r="D1418" s="171" t="s">
        <v>200</v>
      </c>
      <c r="E1418" s="178" t="s">
        <v>1</v>
      </c>
      <c r="F1418" s="179" t="s">
        <v>4869</v>
      </c>
      <c r="H1418" s="180">
        <v>35.326000000000001</v>
      </c>
      <c r="I1418" s="181"/>
      <c r="L1418" s="177"/>
      <c r="M1418" s="182"/>
      <c r="T1418" s="183"/>
      <c r="AT1418" s="178" t="s">
        <v>200</v>
      </c>
      <c r="AU1418" s="178" t="s">
        <v>89</v>
      </c>
      <c r="AV1418" s="13" t="s">
        <v>89</v>
      </c>
      <c r="AW1418" s="13" t="s">
        <v>31</v>
      </c>
      <c r="AX1418" s="13" t="s">
        <v>76</v>
      </c>
      <c r="AY1418" s="178" t="s">
        <v>187</v>
      </c>
    </row>
    <row r="1419" spans="2:51" s="13" customFormat="1">
      <c r="B1419" s="177"/>
      <c r="D1419" s="171" t="s">
        <v>200</v>
      </c>
      <c r="E1419" s="178" t="s">
        <v>1</v>
      </c>
      <c r="F1419" s="179" t="s">
        <v>4870</v>
      </c>
      <c r="H1419" s="180">
        <v>34.146000000000001</v>
      </c>
      <c r="I1419" s="181"/>
      <c r="L1419" s="177"/>
      <c r="M1419" s="182"/>
      <c r="T1419" s="183"/>
      <c r="AT1419" s="178" t="s">
        <v>200</v>
      </c>
      <c r="AU1419" s="178" t="s">
        <v>89</v>
      </c>
      <c r="AV1419" s="13" t="s">
        <v>89</v>
      </c>
      <c r="AW1419" s="13" t="s">
        <v>31</v>
      </c>
      <c r="AX1419" s="13" t="s">
        <v>76</v>
      </c>
      <c r="AY1419" s="178" t="s">
        <v>187</v>
      </c>
    </row>
    <row r="1420" spans="2:51" s="12" customFormat="1">
      <c r="B1420" s="170"/>
      <c r="D1420" s="171" t="s">
        <v>200</v>
      </c>
      <c r="E1420" s="172" t="s">
        <v>1</v>
      </c>
      <c r="F1420" s="173" t="s">
        <v>4871</v>
      </c>
      <c r="H1420" s="172" t="s">
        <v>1</v>
      </c>
      <c r="I1420" s="174"/>
      <c r="L1420" s="170"/>
      <c r="M1420" s="175"/>
      <c r="T1420" s="176"/>
      <c r="AT1420" s="172" t="s">
        <v>200</v>
      </c>
      <c r="AU1420" s="172" t="s">
        <v>89</v>
      </c>
      <c r="AV1420" s="12" t="s">
        <v>83</v>
      </c>
      <c r="AW1420" s="12" t="s">
        <v>31</v>
      </c>
      <c r="AX1420" s="12" t="s">
        <v>76</v>
      </c>
      <c r="AY1420" s="172" t="s">
        <v>187</v>
      </c>
    </row>
    <row r="1421" spans="2:51" s="13" customFormat="1">
      <c r="B1421" s="177"/>
      <c r="D1421" s="171" t="s">
        <v>200</v>
      </c>
      <c r="E1421" s="178" t="s">
        <v>1</v>
      </c>
      <c r="F1421" s="179" t="s">
        <v>4872</v>
      </c>
      <c r="H1421" s="180">
        <v>34.735999999999997</v>
      </c>
      <c r="I1421" s="181"/>
      <c r="L1421" s="177"/>
      <c r="M1421" s="182"/>
      <c r="T1421" s="183"/>
      <c r="AT1421" s="178" t="s">
        <v>200</v>
      </c>
      <c r="AU1421" s="178" t="s">
        <v>89</v>
      </c>
      <c r="AV1421" s="13" t="s">
        <v>89</v>
      </c>
      <c r="AW1421" s="13" t="s">
        <v>31</v>
      </c>
      <c r="AX1421" s="13" t="s">
        <v>76</v>
      </c>
      <c r="AY1421" s="178" t="s">
        <v>187</v>
      </c>
    </row>
    <row r="1422" spans="2:51" s="13" customFormat="1">
      <c r="B1422" s="177"/>
      <c r="D1422" s="171" t="s">
        <v>200</v>
      </c>
      <c r="E1422" s="178" t="s">
        <v>1</v>
      </c>
      <c r="F1422" s="179" t="s">
        <v>4873</v>
      </c>
      <c r="H1422" s="180">
        <v>9.2929999999999993</v>
      </c>
      <c r="I1422" s="181"/>
      <c r="L1422" s="177"/>
      <c r="M1422" s="182"/>
      <c r="T1422" s="183"/>
      <c r="AT1422" s="178" t="s">
        <v>200</v>
      </c>
      <c r="AU1422" s="178" t="s">
        <v>89</v>
      </c>
      <c r="AV1422" s="13" t="s">
        <v>89</v>
      </c>
      <c r="AW1422" s="13" t="s">
        <v>31</v>
      </c>
      <c r="AX1422" s="13" t="s">
        <v>76</v>
      </c>
      <c r="AY1422" s="178" t="s">
        <v>187</v>
      </c>
    </row>
    <row r="1423" spans="2:51" s="13" customFormat="1">
      <c r="B1423" s="177"/>
      <c r="D1423" s="171" t="s">
        <v>200</v>
      </c>
      <c r="E1423" s="178" t="s">
        <v>1</v>
      </c>
      <c r="F1423" s="179" t="s">
        <v>4874</v>
      </c>
      <c r="H1423" s="180">
        <v>35.253</v>
      </c>
      <c r="I1423" s="181"/>
      <c r="L1423" s="177"/>
      <c r="M1423" s="182"/>
      <c r="T1423" s="183"/>
      <c r="AT1423" s="178" t="s">
        <v>200</v>
      </c>
      <c r="AU1423" s="178" t="s">
        <v>89</v>
      </c>
      <c r="AV1423" s="13" t="s">
        <v>89</v>
      </c>
      <c r="AW1423" s="13" t="s">
        <v>31</v>
      </c>
      <c r="AX1423" s="13" t="s">
        <v>76</v>
      </c>
      <c r="AY1423" s="178" t="s">
        <v>187</v>
      </c>
    </row>
    <row r="1424" spans="2:51" s="13" customFormat="1">
      <c r="B1424" s="177"/>
      <c r="D1424" s="171" t="s">
        <v>200</v>
      </c>
      <c r="E1424" s="178" t="s">
        <v>1</v>
      </c>
      <c r="F1424" s="179" t="s">
        <v>4875</v>
      </c>
      <c r="H1424" s="180">
        <v>34.662999999999997</v>
      </c>
      <c r="I1424" s="181"/>
      <c r="L1424" s="177"/>
      <c r="M1424" s="182"/>
      <c r="T1424" s="183"/>
      <c r="AT1424" s="178" t="s">
        <v>200</v>
      </c>
      <c r="AU1424" s="178" t="s">
        <v>89</v>
      </c>
      <c r="AV1424" s="13" t="s">
        <v>89</v>
      </c>
      <c r="AW1424" s="13" t="s">
        <v>31</v>
      </c>
      <c r="AX1424" s="13" t="s">
        <v>76</v>
      </c>
      <c r="AY1424" s="178" t="s">
        <v>187</v>
      </c>
    </row>
    <row r="1425" spans="2:51" s="13" customFormat="1">
      <c r="B1425" s="177"/>
      <c r="D1425" s="171" t="s">
        <v>200</v>
      </c>
      <c r="E1425" s="178" t="s">
        <v>1</v>
      </c>
      <c r="F1425" s="179" t="s">
        <v>4876</v>
      </c>
      <c r="H1425" s="180">
        <v>34.22</v>
      </c>
      <c r="I1425" s="181"/>
      <c r="L1425" s="177"/>
      <c r="M1425" s="182"/>
      <c r="T1425" s="183"/>
      <c r="AT1425" s="178" t="s">
        <v>200</v>
      </c>
      <c r="AU1425" s="178" t="s">
        <v>89</v>
      </c>
      <c r="AV1425" s="13" t="s">
        <v>89</v>
      </c>
      <c r="AW1425" s="13" t="s">
        <v>31</v>
      </c>
      <c r="AX1425" s="13" t="s">
        <v>76</v>
      </c>
      <c r="AY1425" s="178" t="s">
        <v>187</v>
      </c>
    </row>
    <row r="1426" spans="2:51" s="15" customFormat="1">
      <c r="B1426" s="191"/>
      <c r="D1426" s="171" t="s">
        <v>200</v>
      </c>
      <c r="E1426" s="192" t="s">
        <v>1</v>
      </c>
      <c r="F1426" s="193" t="s">
        <v>4877</v>
      </c>
      <c r="H1426" s="194">
        <v>479.66899999999998</v>
      </c>
      <c r="I1426" s="195"/>
      <c r="L1426" s="191"/>
      <c r="M1426" s="196"/>
      <c r="T1426" s="197"/>
      <c r="AT1426" s="192" t="s">
        <v>200</v>
      </c>
      <c r="AU1426" s="192" t="s">
        <v>89</v>
      </c>
      <c r="AV1426" s="15" t="s">
        <v>207</v>
      </c>
      <c r="AW1426" s="15" t="s">
        <v>31</v>
      </c>
      <c r="AX1426" s="15" t="s">
        <v>76</v>
      </c>
      <c r="AY1426" s="192" t="s">
        <v>187</v>
      </c>
    </row>
    <row r="1427" spans="2:51" s="12" customFormat="1">
      <c r="B1427" s="170"/>
      <c r="D1427" s="171" t="s">
        <v>200</v>
      </c>
      <c r="E1427" s="172" t="s">
        <v>1</v>
      </c>
      <c r="F1427" s="173" t="s">
        <v>2675</v>
      </c>
      <c r="H1427" s="172" t="s">
        <v>1</v>
      </c>
      <c r="I1427" s="174"/>
      <c r="L1427" s="170"/>
      <c r="M1427" s="175"/>
      <c r="T1427" s="176"/>
      <c r="AT1427" s="172" t="s">
        <v>200</v>
      </c>
      <c r="AU1427" s="172" t="s">
        <v>89</v>
      </c>
      <c r="AV1427" s="12" t="s">
        <v>83</v>
      </c>
      <c r="AW1427" s="12" t="s">
        <v>31</v>
      </c>
      <c r="AX1427" s="12" t="s">
        <v>76</v>
      </c>
      <c r="AY1427" s="172" t="s">
        <v>187</v>
      </c>
    </row>
    <row r="1428" spans="2:51" s="12" customFormat="1">
      <c r="B1428" s="170"/>
      <c r="D1428" s="171" t="s">
        <v>200</v>
      </c>
      <c r="E1428" s="172" t="s">
        <v>1</v>
      </c>
      <c r="F1428" s="173" t="s">
        <v>4859</v>
      </c>
      <c r="H1428" s="172" t="s">
        <v>1</v>
      </c>
      <c r="I1428" s="174"/>
      <c r="L1428" s="170"/>
      <c r="M1428" s="175"/>
      <c r="T1428" s="176"/>
      <c r="AT1428" s="172" t="s">
        <v>200</v>
      </c>
      <c r="AU1428" s="172" t="s">
        <v>89</v>
      </c>
      <c r="AV1428" s="12" t="s">
        <v>83</v>
      </c>
      <c r="AW1428" s="12" t="s">
        <v>31</v>
      </c>
      <c r="AX1428" s="12" t="s">
        <v>76</v>
      </c>
      <c r="AY1428" s="172" t="s">
        <v>187</v>
      </c>
    </row>
    <row r="1429" spans="2:51" s="13" customFormat="1">
      <c r="B1429" s="177"/>
      <c r="D1429" s="171" t="s">
        <v>200</v>
      </c>
      <c r="E1429" s="178" t="s">
        <v>1</v>
      </c>
      <c r="F1429" s="179" t="s">
        <v>4878</v>
      </c>
      <c r="H1429" s="180">
        <v>34.146000000000001</v>
      </c>
      <c r="I1429" s="181"/>
      <c r="L1429" s="177"/>
      <c r="M1429" s="182"/>
      <c r="T1429" s="183"/>
      <c r="AT1429" s="178" t="s">
        <v>200</v>
      </c>
      <c r="AU1429" s="178" t="s">
        <v>89</v>
      </c>
      <c r="AV1429" s="13" t="s">
        <v>89</v>
      </c>
      <c r="AW1429" s="13" t="s">
        <v>31</v>
      </c>
      <c r="AX1429" s="13" t="s">
        <v>76</v>
      </c>
      <c r="AY1429" s="178" t="s">
        <v>187</v>
      </c>
    </row>
    <row r="1430" spans="2:51" s="13" customFormat="1">
      <c r="B1430" s="177"/>
      <c r="D1430" s="171" t="s">
        <v>200</v>
      </c>
      <c r="E1430" s="178" t="s">
        <v>1</v>
      </c>
      <c r="F1430" s="179" t="s">
        <v>4861</v>
      </c>
      <c r="H1430" s="180">
        <v>35.326000000000001</v>
      </c>
      <c r="I1430" s="181"/>
      <c r="L1430" s="177"/>
      <c r="M1430" s="182"/>
      <c r="T1430" s="183"/>
      <c r="AT1430" s="178" t="s">
        <v>200</v>
      </c>
      <c r="AU1430" s="178" t="s">
        <v>89</v>
      </c>
      <c r="AV1430" s="13" t="s">
        <v>89</v>
      </c>
      <c r="AW1430" s="13" t="s">
        <v>31</v>
      </c>
      <c r="AX1430" s="13" t="s">
        <v>76</v>
      </c>
      <c r="AY1430" s="178" t="s">
        <v>187</v>
      </c>
    </row>
    <row r="1431" spans="2:51" s="13" customFormat="1">
      <c r="B1431" s="177"/>
      <c r="D1431" s="171" t="s">
        <v>200</v>
      </c>
      <c r="E1431" s="178" t="s">
        <v>1</v>
      </c>
      <c r="F1431" s="179" t="s">
        <v>4862</v>
      </c>
      <c r="H1431" s="180">
        <v>34.146000000000001</v>
      </c>
      <c r="I1431" s="181"/>
      <c r="L1431" s="177"/>
      <c r="M1431" s="182"/>
      <c r="T1431" s="183"/>
      <c r="AT1431" s="178" t="s">
        <v>200</v>
      </c>
      <c r="AU1431" s="178" t="s">
        <v>89</v>
      </c>
      <c r="AV1431" s="13" t="s">
        <v>89</v>
      </c>
      <c r="AW1431" s="13" t="s">
        <v>31</v>
      </c>
      <c r="AX1431" s="13" t="s">
        <v>76</v>
      </c>
      <c r="AY1431" s="178" t="s">
        <v>187</v>
      </c>
    </row>
    <row r="1432" spans="2:51" s="13" customFormat="1">
      <c r="B1432" s="177"/>
      <c r="D1432" s="171" t="s">
        <v>200</v>
      </c>
      <c r="E1432" s="178" t="s">
        <v>1</v>
      </c>
      <c r="F1432" s="179" t="s">
        <v>4863</v>
      </c>
      <c r="H1432" s="180">
        <v>34.146000000000001</v>
      </c>
      <c r="I1432" s="181"/>
      <c r="L1432" s="177"/>
      <c r="M1432" s="182"/>
      <c r="T1432" s="183"/>
      <c r="AT1432" s="178" t="s">
        <v>200</v>
      </c>
      <c r="AU1432" s="178" t="s">
        <v>89</v>
      </c>
      <c r="AV1432" s="13" t="s">
        <v>89</v>
      </c>
      <c r="AW1432" s="13" t="s">
        <v>31</v>
      </c>
      <c r="AX1432" s="13" t="s">
        <v>76</v>
      </c>
      <c r="AY1432" s="178" t="s">
        <v>187</v>
      </c>
    </row>
    <row r="1433" spans="2:51" s="13" customFormat="1">
      <c r="B1433" s="177"/>
      <c r="D1433" s="171" t="s">
        <v>200</v>
      </c>
      <c r="E1433" s="178" t="s">
        <v>1</v>
      </c>
      <c r="F1433" s="179" t="s">
        <v>4864</v>
      </c>
      <c r="H1433" s="180">
        <v>33.555999999999997</v>
      </c>
      <c r="I1433" s="181"/>
      <c r="L1433" s="177"/>
      <c r="M1433" s="182"/>
      <c r="T1433" s="183"/>
      <c r="AT1433" s="178" t="s">
        <v>200</v>
      </c>
      <c r="AU1433" s="178" t="s">
        <v>89</v>
      </c>
      <c r="AV1433" s="13" t="s">
        <v>89</v>
      </c>
      <c r="AW1433" s="13" t="s">
        <v>31</v>
      </c>
      <c r="AX1433" s="13" t="s">
        <v>76</v>
      </c>
      <c r="AY1433" s="178" t="s">
        <v>187</v>
      </c>
    </row>
    <row r="1434" spans="2:51" s="13" customFormat="1">
      <c r="B1434" s="177"/>
      <c r="D1434" s="171" t="s">
        <v>200</v>
      </c>
      <c r="E1434" s="178" t="s">
        <v>1</v>
      </c>
      <c r="F1434" s="179" t="s">
        <v>4865</v>
      </c>
      <c r="H1434" s="180">
        <v>5.31</v>
      </c>
      <c r="I1434" s="181"/>
      <c r="L1434" s="177"/>
      <c r="M1434" s="182"/>
      <c r="T1434" s="183"/>
      <c r="AT1434" s="178" t="s">
        <v>200</v>
      </c>
      <c r="AU1434" s="178" t="s">
        <v>89</v>
      </c>
      <c r="AV1434" s="13" t="s">
        <v>89</v>
      </c>
      <c r="AW1434" s="13" t="s">
        <v>31</v>
      </c>
      <c r="AX1434" s="13" t="s">
        <v>76</v>
      </c>
      <c r="AY1434" s="178" t="s">
        <v>187</v>
      </c>
    </row>
    <row r="1435" spans="2:51" s="13" customFormat="1">
      <c r="B1435" s="177"/>
      <c r="D1435" s="171" t="s">
        <v>200</v>
      </c>
      <c r="E1435" s="178" t="s">
        <v>1</v>
      </c>
      <c r="F1435" s="179" t="s">
        <v>4866</v>
      </c>
      <c r="H1435" s="180">
        <v>17.7</v>
      </c>
      <c r="I1435" s="181"/>
      <c r="L1435" s="177"/>
      <c r="M1435" s="182"/>
      <c r="T1435" s="183"/>
      <c r="AT1435" s="178" t="s">
        <v>200</v>
      </c>
      <c r="AU1435" s="178" t="s">
        <v>89</v>
      </c>
      <c r="AV1435" s="13" t="s">
        <v>89</v>
      </c>
      <c r="AW1435" s="13" t="s">
        <v>31</v>
      </c>
      <c r="AX1435" s="13" t="s">
        <v>76</v>
      </c>
      <c r="AY1435" s="178" t="s">
        <v>187</v>
      </c>
    </row>
    <row r="1436" spans="2:51" s="13" customFormat="1">
      <c r="B1436" s="177"/>
      <c r="D1436" s="171" t="s">
        <v>200</v>
      </c>
      <c r="E1436" s="178" t="s">
        <v>1</v>
      </c>
      <c r="F1436" s="179" t="s">
        <v>4867</v>
      </c>
      <c r="H1436" s="180">
        <v>33.555999999999997</v>
      </c>
      <c r="I1436" s="181"/>
      <c r="L1436" s="177"/>
      <c r="M1436" s="182"/>
      <c r="T1436" s="183"/>
      <c r="AT1436" s="178" t="s">
        <v>200</v>
      </c>
      <c r="AU1436" s="178" t="s">
        <v>89</v>
      </c>
      <c r="AV1436" s="13" t="s">
        <v>89</v>
      </c>
      <c r="AW1436" s="13" t="s">
        <v>31</v>
      </c>
      <c r="AX1436" s="13" t="s">
        <v>76</v>
      </c>
      <c r="AY1436" s="178" t="s">
        <v>187</v>
      </c>
    </row>
    <row r="1437" spans="2:51" s="13" customFormat="1">
      <c r="B1437" s="177"/>
      <c r="D1437" s="171" t="s">
        <v>200</v>
      </c>
      <c r="E1437" s="178" t="s">
        <v>1</v>
      </c>
      <c r="F1437" s="179" t="s">
        <v>4868</v>
      </c>
      <c r="H1437" s="180">
        <v>34.146000000000001</v>
      </c>
      <c r="I1437" s="181"/>
      <c r="L1437" s="177"/>
      <c r="M1437" s="182"/>
      <c r="T1437" s="183"/>
      <c r="AT1437" s="178" t="s">
        <v>200</v>
      </c>
      <c r="AU1437" s="178" t="s">
        <v>89</v>
      </c>
      <c r="AV1437" s="13" t="s">
        <v>89</v>
      </c>
      <c r="AW1437" s="13" t="s">
        <v>31</v>
      </c>
      <c r="AX1437" s="13" t="s">
        <v>76</v>
      </c>
      <c r="AY1437" s="178" t="s">
        <v>187</v>
      </c>
    </row>
    <row r="1438" spans="2:51" s="13" customFormat="1">
      <c r="B1438" s="177"/>
      <c r="D1438" s="171" t="s">
        <v>200</v>
      </c>
      <c r="E1438" s="178" t="s">
        <v>1</v>
      </c>
      <c r="F1438" s="179" t="s">
        <v>4869</v>
      </c>
      <c r="H1438" s="180">
        <v>35.326000000000001</v>
      </c>
      <c r="I1438" s="181"/>
      <c r="L1438" s="177"/>
      <c r="M1438" s="182"/>
      <c r="T1438" s="183"/>
      <c r="AT1438" s="178" t="s">
        <v>200</v>
      </c>
      <c r="AU1438" s="178" t="s">
        <v>89</v>
      </c>
      <c r="AV1438" s="13" t="s">
        <v>89</v>
      </c>
      <c r="AW1438" s="13" t="s">
        <v>31</v>
      </c>
      <c r="AX1438" s="13" t="s">
        <v>76</v>
      </c>
      <c r="AY1438" s="178" t="s">
        <v>187</v>
      </c>
    </row>
    <row r="1439" spans="2:51" s="13" customFormat="1">
      <c r="B1439" s="177"/>
      <c r="D1439" s="171" t="s">
        <v>200</v>
      </c>
      <c r="E1439" s="178" t="s">
        <v>1</v>
      </c>
      <c r="F1439" s="179" t="s">
        <v>4870</v>
      </c>
      <c r="H1439" s="180">
        <v>34.146000000000001</v>
      </c>
      <c r="I1439" s="181"/>
      <c r="L1439" s="177"/>
      <c r="M1439" s="182"/>
      <c r="T1439" s="183"/>
      <c r="AT1439" s="178" t="s">
        <v>200</v>
      </c>
      <c r="AU1439" s="178" t="s">
        <v>89</v>
      </c>
      <c r="AV1439" s="13" t="s">
        <v>89</v>
      </c>
      <c r="AW1439" s="13" t="s">
        <v>31</v>
      </c>
      <c r="AX1439" s="13" t="s">
        <v>76</v>
      </c>
      <c r="AY1439" s="178" t="s">
        <v>187</v>
      </c>
    </row>
    <row r="1440" spans="2:51" s="12" customFormat="1">
      <c r="B1440" s="170"/>
      <c r="D1440" s="171" t="s">
        <v>200</v>
      </c>
      <c r="E1440" s="172" t="s">
        <v>1</v>
      </c>
      <c r="F1440" s="173" t="s">
        <v>4871</v>
      </c>
      <c r="H1440" s="172" t="s">
        <v>1</v>
      </c>
      <c r="I1440" s="174"/>
      <c r="L1440" s="170"/>
      <c r="M1440" s="175"/>
      <c r="T1440" s="176"/>
      <c r="AT1440" s="172" t="s">
        <v>200</v>
      </c>
      <c r="AU1440" s="172" t="s">
        <v>89</v>
      </c>
      <c r="AV1440" s="12" t="s">
        <v>83</v>
      </c>
      <c r="AW1440" s="12" t="s">
        <v>31</v>
      </c>
      <c r="AX1440" s="12" t="s">
        <v>76</v>
      </c>
      <c r="AY1440" s="172" t="s">
        <v>187</v>
      </c>
    </row>
    <row r="1441" spans="2:65" s="13" customFormat="1">
      <c r="B1441" s="177"/>
      <c r="D1441" s="171" t="s">
        <v>200</v>
      </c>
      <c r="E1441" s="178" t="s">
        <v>1</v>
      </c>
      <c r="F1441" s="179" t="s">
        <v>4872</v>
      </c>
      <c r="H1441" s="180">
        <v>34.735999999999997</v>
      </c>
      <c r="I1441" s="181"/>
      <c r="L1441" s="177"/>
      <c r="M1441" s="182"/>
      <c r="T1441" s="183"/>
      <c r="AT1441" s="178" t="s">
        <v>200</v>
      </c>
      <c r="AU1441" s="178" t="s">
        <v>89</v>
      </c>
      <c r="AV1441" s="13" t="s">
        <v>89</v>
      </c>
      <c r="AW1441" s="13" t="s">
        <v>31</v>
      </c>
      <c r="AX1441" s="13" t="s">
        <v>76</v>
      </c>
      <c r="AY1441" s="178" t="s">
        <v>187</v>
      </c>
    </row>
    <row r="1442" spans="2:65" s="13" customFormat="1">
      <c r="B1442" s="177"/>
      <c r="D1442" s="171" t="s">
        <v>200</v>
      </c>
      <c r="E1442" s="178" t="s">
        <v>1</v>
      </c>
      <c r="F1442" s="179" t="s">
        <v>4873</v>
      </c>
      <c r="H1442" s="180">
        <v>9.2929999999999993</v>
      </c>
      <c r="I1442" s="181"/>
      <c r="L1442" s="177"/>
      <c r="M1442" s="182"/>
      <c r="T1442" s="183"/>
      <c r="AT1442" s="178" t="s">
        <v>200</v>
      </c>
      <c r="AU1442" s="178" t="s">
        <v>89</v>
      </c>
      <c r="AV1442" s="13" t="s">
        <v>89</v>
      </c>
      <c r="AW1442" s="13" t="s">
        <v>31</v>
      </c>
      <c r="AX1442" s="13" t="s">
        <v>76</v>
      </c>
      <c r="AY1442" s="178" t="s">
        <v>187</v>
      </c>
    </row>
    <row r="1443" spans="2:65" s="13" customFormat="1">
      <c r="B1443" s="177"/>
      <c r="D1443" s="171" t="s">
        <v>200</v>
      </c>
      <c r="E1443" s="178" t="s">
        <v>1</v>
      </c>
      <c r="F1443" s="179" t="s">
        <v>4874</v>
      </c>
      <c r="H1443" s="180">
        <v>35.253</v>
      </c>
      <c r="I1443" s="181"/>
      <c r="L1443" s="177"/>
      <c r="M1443" s="182"/>
      <c r="T1443" s="183"/>
      <c r="AT1443" s="178" t="s">
        <v>200</v>
      </c>
      <c r="AU1443" s="178" t="s">
        <v>89</v>
      </c>
      <c r="AV1443" s="13" t="s">
        <v>89</v>
      </c>
      <c r="AW1443" s="13" t="s">
        <v>31</v>
      </c>
      <c r="AX1443" s="13" t="s">
        <v>76</v>
      </c>
      <c r="AY1443" s="178" t="s">
        <v>187</v>
      </c>
    </row>
    <row r="1444" spans="2:65" s="13" customFormat="1">
      <c r="B1444" s="177"/>
      <c r="D1444" s="171" t="s">
        <v>200</v>
      </c>
      <c r="E1444" s="178" t="s">
        <v>1</v>
      </c>
      <c r="F1444" s="179" t="s">
        <v>4875</v>
      </c>
      <c r="H1444" s="180">
        <v>34.662999999999997</v>
      </c>
      <c r="I1444" s="181"/>
      <c r="L1444" s="177"/>
      <c r="M1444" s="182"/>
      <c r="T1444" s="183"/>
      <c r="AT1444" s="178" t="s">
        <v>200</v>
      </c>
      <c r="AU1444" s="178" t="s">
        <v>89</v>
      </c>
      <c r="AV1444" s="13" t="s">
        <v>89</v>
      </c>
      <c r="AW1444" s="13" t="s">
        <v>31</v>
      </c>
      <c r="AX1444" s="13" t="s">
        <v>76</v>
      </c>
      <c r="AY1444" s="178" t="s">
        <v>187</v>
      </c>
    </row>
    <row r="1445" spans="2:65" s="13" customFormat="1">
      <c r="B1445" s="177"/>
      <c r="D1445" s="171" t="s">
        <v>200</v>
      </c>
      <c r="E1445" s="178" t="s">
        <v>1</v>
      </c>
      <c r="F1445" s="179" t="s">
        <v>4879</v>
      </c>
      <c r="H1445" s="180">
        <v>34.22</v>
      </c>
      <c r="I1445" s="181"/>
      <c r="L1445" s="177"/>
      <c r="M1445" s="182"/>
      <c r="T1445" s="183"/>
      <c r="AT1445" s="178" t="s">
        <v>200</v>
      </c>
      <c r="AU1445" s="178" t="s">
        <v>89</v>
      </c>
      <c r="AV1445" s="13" t="s">
        <v>89</v>
      </c>
      <c r="AW1445" s="13" t="s">
        <v>31</v>
      </c>
      <c r="AX1445" s="13" t="s">
        <v>76</v>
      </c>
      <c r="AY1445" s="178" t="s">
        <v>187</v>
      </c>
    </row>
    <row r="1446" spans="2:65" s="15" customFormat="1">
      <c r="B1446" s="191"/>
      <c r="D1446" s="171" t="s">
        <v>200</v>
      </c>
      <c r="E1446" s="192" t="s">
        <v>1</v>
      </c>
      <c r="F1446" s="193" t="s">
        <v>4880</v>
      </c>
      <c r="H1446" s="194">
        <v>479.66899999999998</v>
      </c>
      <c r="I1446" s="195"/>
      <c r="L1446" s="191"/>
      <c r="M1446" s="196"/>
      <c r="T1446" s="197"/>
      <c r="AT1446" s="192" t="s">
        <v>200</v>
      </c>
      <c r="AU1446" s="192" t="s">
        <v>89</v>
      </c>
      <c r="AV1446" s="15" t="s">
        <v>207</v>
      </c>
      <c r="AW1446" s="15" t="s">
        <v>31</v>
      </c>
      <c r="AX1446" s="15" t="s">
        <v>76</v>
      </c>
      <c r="AY1446" s="192" t="s">
        <v>187</v>
      </c>
    </row>
    <row r="1447" spans="2:65" s="14" customFormat="1">
      <c r="B1447" s="184"/>
      <c r="D1447" s="171" t="s">
        <v>200</v>
      </c>
      <c r="E1447" s="185" t="s">
        <v>1</v>
      </c>
      <c r="F1447" s="186" t="s">
        <v>206</v>
      </c>
      <c r="H1447" s="187">
        <v>1340.9179999999999</v>
      </c>
      <c r="I1447" s="188"/>
      <c r="L1447" s="184"/>
      <c r="M1447" s="189"/>
      <c r="T1447" s="190"/>
      <c r="AT1447" s="185" t="s">
        <v>200</v>
      </c>
      <c r="AU1447" s="185" t="s">
        <v>89</v>
      </c>
      <c r="AV1447" s="14" t="s">
        <v>194</v>
      </c>
      <c r="AW1447" s="14" t="s">
        <v>31</v>
      </c>
      <c r="AX1447" s="14" t="s">
        <v>83</v>
      </c>
      <c r="AY1447" s="185" t="s">
        <v>187</v>
      </c>
    </row>
    <row r="1448" spans="2:65" s="1" customFormat="1" ht="37.9" customHeight="1">
      <c r="B1448" s="144"/>
      <c r="C1448" s="160" t="s">
        <v>423</v>
      </c>
      <c r="D1448" s="160" t="s">
        <v>196</v>
      </c>
      <c r="E1448" s="161" t="s">
        <v>4881</v>
      </c>
      <c r="F1448" s="162" t="s">
        <v>4882</v>
      </c>
      <c r="G1448" s="163" t="s">
        <v>144</v>
      </c>
      <c r="H1448" s="164">
        <v>371.7</v>
      </c>
      <c r="I1448" s="165"/>
      <c r="J1448" s="166">
        <f>ROUND(I1448*H1448,2)</f>
        <v>0</v>
      </c>
      <c r="K1448" s="167"/>
      <c r="L1448" s="32"/>
      <c r="M1448" s="168" t="s">
        <v>1</v>
      </c>
      <c r="N1448" s="169" t="s">
        <v>42</v>
      </c>
      <c r="P1448" s="156">
        <f>O1448*H1448</f>
        <v>0</v>
      </c>
      <c r="Q1448" s="156">
        <v>2.2349999999999998E-2</v>
      </c>
      <c r="R1448" s="156">
        <f>Q1448*H1448</f>
        <v>8.3074949999999994</v>
      </c>
      <c r="S1448" s="156">
        <v>0</v>
      </c>
      <c r="T1448" s="157">
        <f>S1448*H1448</f>
        <v>0</v>
      </c>
      <c r="AR1448" s="158" t="s">
        <v>353</v>
      </c>
      <c r="AT1448" s="158" t="s">
        <v>196</v>
      </c>
      <c r="AU1448" s="158" t="s">
        <v>89</v>
      </c>
      <c r="AY1448" s="17" t="s">
        <v>187</v>
      </c>
      <c r="BE1448" s="159">
        <f>IF(N1448="základná",J1448,0)</f>
        <v>0</v>
      </c>
      <c r="BF1448" s="159">
        <f>IF(N1448="znížená",J1448,0)</f>
        <v>0</v>
      </c>
      <c r="BG1448" s="159">
        <f>IF(N1448="zákl. prenesená",J1448,0)</f>
        <v>0</v>
      </c>
      <c r="BH1448" s="159">
        <f>IF(N1448="zníž. prenesená",J1448,0)</f>
        <v>0</v>
      </c>
      <c r="BI1448" s="159">
        <f>IF(N1448="nulová",J1448,0)</f>
        <v>0</v>
      </c>
      <c r="BJ1448" s="17" t="s">
        <v>89</v>
      </c>
      <c r="BK1448" s="159">
        <f>ROUND(I1448*H1448,2)</f>
        <v>0</v>
      </c>
      <c r="BL1448" s="17" t="s">
        <v>353</v>
      </c>
      <c r="BM1448" s="158" t="s">
        <v>4883</v>
      </c>
    </row>
    <row r="1449" spans="2:65" s="12" customFormat="1">
      <c r="B1449" s="170"/>
      <c r="D1449" s="171" t="s">
        <v>200</v>
      </c>
      <c r="E1449" s="172" t="s">
        <v>1</v>
      </c>
      <c r="F1449" s="173" t="s">
        <v>4884</v>
      </c>
      <c r="H1449" s="172" t="s">
        <v>1</v>
      </c>
      <c r="I1449" s="174"/>
      <c r="L1449" s="170"/>
      <c r="M1449" s="175"/>
      <c r="T1449" s="176"/>
      <c r="AT1449" s="172" t="s">
        <v>200</v>
      </c>
      <c r="AU1449" s="172" t="s">
        <v>89</v>
      </c>
      <c r="AV1449" s="12" t="s">
        <v>83</v>
      </c>
      <c r="AW1449" s="12" t="s">
        <v>31</v>
      </c>
      <c r="AX1449" s="12" t="s">
        <v>76</v>
      </c>
      <c r="AY1449" s="172" t="s">
        <v>187</v>
      </c>
    </row>
    <row r="1450" spans="2:65" s="12" customFormat="1">
      <c r="B1450" s="170"/>
      <c r="D1450" s="171" t="s">
        <v>200</v>
      </c>
      <c r="E1450" s="172" t="s">
        <v>1</v>
      </c>
      <c r="F1450" s="173" t="s">
        <v>4885</v>
      </c>
      <c r="H1450" s="172" t="s">
        <v>1</v>
      </c>
      <c r="I1450" s="174"/>
      <c r="L1450" s="170"/>
      <c r="M1450" s="175"/>
      <c r="T1450" s="176"/>
      <c r="AT1450" s="172" t="s">
        <v>200</v>
      </c>
      <c r="AU1450" s="172" t="s">
        <v>89</v>
      </c>
      <c r="AV1450" s="12" t="s">
        <v>83</v>
      </c>
      <c r="AW1450" s="12" t="s">
        <v>31</v>
      </c>
      <c r="AX1450" s="12" t="s">
        <v>76</v>
      </c>
      <c r="AY1450" s="172" t="s">
        <v>187</v>
      </c>
    </row>
    <row r="1451" spans="2:65" s="12" customFormat="1">
      <c r="B1451" s="170"/>
      <c r="D1451" s="171" t="s">
        <v>200</v>
      </c>
      <c r="E1451" s="172" t="s">
        <v>1</v>
      </c>
      <c r="F1451" s="173" t="s">
        <v>4886</v>
      </c>
      <c r="H1451" s="172" t="s">
        <v>1</v>
      </c>
      <c r="I1451" s="174"/>
      <c r="L1451" s="170"/>
      <c r="M1451" s="175"/>
      <c r="T1451" s="176"/>
      <c r="AT1451" s="172" t="s">
        <v>200</v>
      </c>
      <c r="AU1451" s="172" t="s">
        <v>89</v>
      </c>
      <c r="AV1451" s="12" t="s">
        <v>83</v>
      </c>
      <c r="AW1451" s="12" t="s">
        <v>31</v>
      </c>
      <c r="AX1451" s="12" t="s">
        <v>76</v>
      </c>
      <c r="AY1451" s="172" t="s">
        <v>187</v>
      </c>
    </row>
    <row r="1452" spans="2:65" s="12" customFormat="1">
      <c r="B1452" s="170"/>
      <c r="D1452" s="171" t="s">
        <v>200</v>
      </c>
      <c r="E1452" s="172" t="s">
        <v>1</v>
      </c>
      <c r="F1452" s="173" t="s">
        <v>4887</v>
      </c>
      <c r="H1452" s="172" t="s">
        <v>1</v>
      </c>
      <c r="I1452" s="174"/>
      <c r="L1452" s="170"/>
      <c r="M1452" s="175"/>
      <c r="T1452" s="176"/>
      <c r="AT1452" s="172" t="s">
        <v>200</v>
      </c>
      <c r="AU1452" s="172" t="s">
        <v>89</v>
      </c>
      <c r="AV1452" s="12" t="s">
        <v>83</v>
      </c>
      <c r="AW1452" s="12" t="s">
        <v>31</v>
      </c>
      <c r="AX1452" s="12" t="s">
        <v>76</v>
      </c>
      <c r="AY1452" s="172" t="s">
        <v>187</v>
      </c>
    </row>
    <row r="1453" spans="2:65" s="12" customFormat="1">
      <c r="B1453" s="170"/>
      <c r="D1453" s="171" t="s">
        <v>200</v>
      </c>
      <c r="E1453" s="172" t="s">
        <v>1</v>
      </c>
      <c r="F1453" s="173" t="s">
        <v>4888</v>
      </c>
      <c r="H1453" s="172" t="s">
        <v>1</v>
      </c>
      <c r="I1453" s="174"/>
      <c r="L1453" s="170"/>
      <c r="M1453" s="175"/>
      <c r="T1453" s="176"/>
      <c r="AT1453" s="172" t="s">
        <v>200</v>
      </c>
      <c r="AU1453" s="172" t="s">
        <v>89</v>
      </c>
      <c r="AV1453" s="12" t="s">
        <v>83</v>
      </c>
      <c r="AW1453" s="12" t="s">
        <v>31</v>
      </c>
      <c r="AX1453" s="12" t="s">
        <v>76</v>
      </c>
      <c r="AY1453" s="172" t="s">
        <v>187</v>
      </c>
    </row>
    <row r="1454" spans="2:65" s="12" customFormat="1">
      <c r="B1454" s="170"/>
      <c r="D1454" s="171" t="s">
        <v>200</v>
      </c>
      <c r="E1454" s="172" t="s">
        <v>1</v>
      </c>
      <c r="F1454" s="173" t="s">
        <v>4889</v>
      </c>
      <c r="H1454" s="172" t="s">
        <v>1</v>
      </c>
      <c r="I1454" s="174"/>
      <c r="L1454" s="170"/>
      <c r="M1454" s="175"/>
      <c r="T1454" s="176"/>
      <c r="AT1454" s="172" t="s">
        <v>200</v>
      </c>
      <c r="AU1454" s="172" t="s">
        <v>89</v>
      </c>
      <c r="AV1454" s="12" t="s">
        <v>83</v>
      </c>
      <c r="AW1454" s="12" t="s">
        <v>31</v>
      </c>
      <c r="AX1454" s="12" t="s">
        <v>76</v>
      </c>
      <c r="AY1454" s="172" t="s">
        <v>187</v>
      </c>
    </row>
    <row r="1455" spans="2:65" s="13" customFormat="1">
      <c r="B1455" s="177"/>
      <c r="D1455" s="171" t="s">
        <v>200</v>
      </c>
      <c r="E1455" s="178" t="s">
        <v>1</v>
      </c>
      <c r="F1455" s="179" t="s">
        <v>4890</v>
      </c>
      <c r="H1455" s="180">
        <v>8.85</v>
      </c>
      <c r="I1455" s="181"/>
      <c r="L1455" s="177"/>
      <c r="M1455" s="182"/>
      <c r="T1455" s="183"/>
      <c r="AT1455" s="178" t="s">
        <v>200</v>
      </c>
      <c r="AU1455" s="178" t="s">
        <v>89</v>
      </c>
      <c r="AV1455" s="13" t="s">
        <v>89</v>
      </c>
      <c r="AW1455" s="13" t="s">
        <v>31</v>
      </c>
      <c r="AX1455" s="13" t="s">
        <v>76</v>
      </c>
      <c r="AY1455" s="178" t="s">
        <v>187</v>
      </c>
    </row>
    <row r="1456" spans="2:65" s="13" customFormat="1">
      <c r="B1456" s="177"/>
      <c r="D1456" s="171" t="s">
        <v>200</v>
      </c>
      <c r="E1456" s="178" t="s">
        <v>1</v>
      </c>
      <c r="F1456" s="179" t="s">
        <v>4891</v>
      </c>
      <c r="H1456" s="180">
        <v>8.85</v>
      </c>
      <c r="I1456" s="181"/>
      <c r="L1456" s="177"/>
      <c r="M1456" s="182"/>
      <c r="T1456" s="183"/>
      <c r="AT1456" s="178" t="s">
        <v>200</v>
      </c>
      <c r="AU1456" s="178" t="s">
        <v>89</v>
      </c>
      <c r="AV1456" s="13" t="s">
        <v>89</v>
      </c>
      <c r="AW1456" s="13" t="s">
        <v>31</v>
      </c>
      <c r="AX1456" s="13" t="s">
        <v>76</v>
      </c>
      <c r="AY1456" s="178" t="s">
        <v>187</v>
      </c>
    </row>
    <row r="1457" spans="2:51" s="13" customFormat="1">
      <c r="B1457" s="177"/>
      <c r="D1457" s="171" t="s">
        <v>200</v>
      </c>
      <c r="E1457" s="178" t="s">
        <v>1</v>
      </c>
      <c r="F1457" s="179" t="s">
        <v>4892</v>
      </c>
      <c r="H1457" s="180">
        <v>8.85</v>
      </c>
      <c r="I1457" s="181"/>
      <c r="L1457" s="177"/>
      <c r="M1457" s="182"/>
      <c r="T1457" s="183"/>
      <c r="AT1457" s="178" t="s">
        <v>200</v>
      </c>
      <c r="AU1457" s="178" t="s">
        <v>89</v>
      </c>
      <c r="AV1457" s="13" t="s">
        <v>89</v>
      </c>
      <c r="AW1457" s="13" t="s">
        <v>31</v>
      </c>
      <c r="AX1457" s="13" t="s">
        <v>76</v>
      </c>
      <c r="AY1457" s="178" t="s">
        <v>187</v>
      </c>
    </row>
    <row r="1458" spans="2:51" s="13" customFormat="1">
      <c r="B1458" s="177"/>
      <c r="D1458" s="171" t="s">
        <v>200</v>
      </c>
      <c r="E1458" s="178" t="s">
        <v>1</v>
      </c>
      <c r="F1458" s="179" t="s">
        <v>4893</v>
      </c>
      <c r="H1458" s="180">
        <v>8.85</v>
      </c>
      <c r="I1458" s="181"/>
      <c r="L1458" s="177"/>
      <c r="M1458" s="182"/>
      <c r="T1458" s="183"/>
      <c r="AT1458" s="178" t="s">
        <v>200</v>
      </c>
      <c r="AU1458" s="178" t="s">
        <v>89</v>
      </c>
      <c r="AV1458" s="13" t="s">
        <v>89</v>
      </c>
      <c r="AW1458" s="13" t="s">
        <v>31</v>
      </c>
      <c r="AX1458" s="13" t="s">
        <v>76</v>
      </c>
      <c r="AY1458" s="178" t="s">
        <v>187</v>
      </c>
    </row>
    <row r="1459" spans="2:51" s="13" customFormat="1">
      <c r="B1459" s="177"/>
      <c r="D1459" s="171" t="s">
        <v>200</v>
      </c>
      <c r="E1459" s="178" t="s">
        <v>1</v>
      </c>
      <c r="F1459" s="179" t="s">
        <v>4894</v>
      </c>
      <c r="H1459" s="180">
        <v>8.85</v>
      </c>
      <c r="I1459" s="181"/>
      <c r="L1459" s="177"/>
      <c r="M1459" s="182"/>
      <c r="T1459" s="183"/>
      <c r="AT1459" s="178" t="s">
        <v>200</v>
      </c>
      <c r="AU1459" s="178" t="s">
        <v>89</v>
      </c>
      <c r="AV1459" s="13" t="s">
        <v>89</v>
      </c>
      <c r="AW1459" s="13" t="s">
        <v>31</v>
      </c>
      <c r="AX1459" s="13" t="s">
        <v>76</v>
      </c>
      <c r="AY1459" s="178" t="s">
        <v>187</v>
      </c>
    </row>
    <row r="1460" spans="2:51" s="13" customFormat="1">
      <c r="B1460" s="177"/>
      <c r="D1460" s="171" t="s">
        <v>200</v>
      </c>
      <c r="E1460" s="178" t="s">
        <v>1</v>
      </c>
      <c r="F1460" s="179" t="s">
        <v>4895</v>
      </c>
      <c r="H1460" s="180">
        <v>8.85</v>
      </c>
      <c r="I1460" s="181"/>
      <c r="L1460" s="177"/>
      <c r="M1460" s="182"/>
      <c r="T1460" s="183"/>
      <c r="AT1460" s="178" t="s">
        <v>200</v>
      </c>
      <c r="AU1460" s="178" t="s">
        <v>89</v>
      </c>
      <c r="AV1460" s="13" t="s">
        <v>89</v>
      </c>
      <c r="AW1460" s="13" t="s">
        <v>31</v>
      </c>
      <c r="AX1460" s="13" t="s">
        <v>76</v>
      </c>
      <c r="AY1460" s="178" t="s">
        <v>187</v>
      </c>
    </row>
    <row r="1461" spans="2:51" s="13" customFormat="1">
      <c r="B1461" s="177"/>
      <c r="D1461" s="171" t="s">
        <v>200</v>
      </c>
      <c r="E1461" s="178" t="s">
        <v>1</v>
      </c>
      <c r="F1461" s="179" t="s">
        <v>4896</v>
      </c>
      <c r="H1461" s="180">
        <v>8.85</v>
      </c>
      <c r="I1461" s="181"/>
      <c r="L1461" s="177"/>
      <c r="M1461" s="182"/>
      <c r="T1461" s="183"/>
      <c r="AT1461" s="178" t="s">
        <v>200</v>
      </c>
      <c r="AU1461" s="178" t="s">
        <v>89</v>
      </c>
      <c r="AV1461" s="13" t="s">
        <v>89</v>
      </c>
      <c r="AW1461" s="13" t="s">
        <v>31</v>
      </c>
      <c r="AX1461" s="13" t="s">
        <v>76</v>
      </c>
      <c r="AY1461" s="178" t="s">
        <v>187</v>
      </c>
    </row>
    <row r="1462" spans="2:51" s="13" customFormat="1">
      <c r="B1462" s="177"/>
      <c r="D1462" s="171" t="s">
        <v>200</v>
      </c>
      <c r="E1462" s="178" t="s">
        <v>1</v>
      </c>
      <c r="F1462" s="179" t="s">
        <v>4897</v>
      </c>
      <c r="H1462" s="180">
        <v>8.85</v>
      </c>
      <c r="I1462" s="181"/>
      <c r="L1462" s="177"/>
      <c r="M1462" s="182"/>
      <c r="T1462" s="183"/>
      <c r="AT1462" s="178" t="s">
        <v>200</v>
      </c>
      <c r="AU1462" s="178" t="s">
        <v>89</v>
      </c>
      <c r="AV1462" s="13" t="s">
        <v>89</v>
      </c>
      <c r="AW1462" s="13" t="s">
        <v>31</v>
      </c>
      <c r="AX1462" s="13" t="s">
        <v>76</v>
      </c>
      <c r="AY1462" s="178" t="s">
        <v>187</v>
      </c>
    </row>
    <row r="1463" spans="2:51" s="13" customFormat="1">
      <c r="B1463" s="177"/>
      <c r="D1463" s="171" t="s">
        <v>200</v>
      </c>
      <c r="E1463" s="178" t="s">
        <v>1</v>
      </c>
      <c r="F1463" s="179" t="s">
        <v>4898</v>
      </c>
      <c r="H1463" s="180">
        <v>8.85</v>
      </c>
      <c r="I1463" s="181"/>
      <c r="L1463" s="177"/>
      <c r="M1463" s="182"/>
      <c r="T1463" s="183"/>
      <c r="AT1463" s="178" t="s">
        <v>200</v>
      </c>
      <c r="AU1463" s="178" t="s">
        <v>89</v>
      </c>
      <c r="AV1463" s="13" t="s">
        <v>89</v>
      </c>
      <c r="AW1463" s="13" t="s">
        <v>31</v>
      </c>
      <c r="AX1463" s="13" t="s">
        <v>76</v>
      </c>
      <c r="AY1463" s="178" t="s">
        <v>187</v>
      </c>
    </row>
    <row r="1464" spans="2:51" s="13" customFormat="1">
      <c r="B1464" s="177"/>
      <c r="D1464" s="171" t="s">
        <v>200</v>
      </c>
      <c r="E1464" s="178" t="s">
        <v>1</v>
      </c>
      <c r="F1464" s="179" t="s">
        <v>4899</v>
      </c>
      <c r="H1464" s="180">
        <v>8.85</v>
      </c>
      <c r="I1464" s="181"/>
      <c r="L1464" s="177"/>
      <c r="M1464" s="182"/>
      <c r="T1464" s="183"/>
      <c r="AT1464" s="178" t="s">
        <v>200</v>
      </c>
      <c r="AU1464" s="178" t="s">
        <v>89</v>
      </c>
      <c r="AV1464" s="13" t="s">
        <v>89</v>
      </c>
      <c r="AW1464" s="13" t="s">
        <v>31</v>
      </c>
      <c r="AX1464" s="13" t="s">
        <v>76</v>
      </c>
      <c r="AY1464" s="178" t="s">
        <v>187</v>
      </c>
    </row>
    <row r="1465" spans="2:51" s="15" customFormat="1">
      <c r="B1465" s="191"/>
      <c r="D1465" s="171" t="s">
        <v>200</v>
      </c>
      <c r="E1465" s="192" t="s">
        <v>1</v>
      </c>
      <c r="F1465" s="193" t="s">
        <v>4900</v>
      </c>
      <c r="H1465" s="194">
        <v>88.5</v>
      </c>
      <c r="I1465" s="195"/>
      <c r="L1465" s="191"/>
      <c r="M1465" s="196"/>
      <c r="T1465" s="197"/>
      <c r="AT1465" s="192" t="s">
        <v>200</v>
      </c>
      <c r="AU1465" s="192" t="s">
        <v>89</v>
      </c>
      <c r="AV1465" s="15" t="s">
        <v>207</v>
      </c>
      <c r="AW1465" s="15" t="s">
        <v>31</v>
      </c>
      <c r="AX1465" s="15" t="s">
        <v>76</v>
      </c>
      <c r="AY1465" s="192" t="s">
        <v>187</v>
      </c>
    </row>
    <row r="1466" spans="2:51" s="12" customFormat="1">
      <c r="B1466" s="170"/>
      <c r="D1466" s="171" t="s">
        <v>200</v>
      </c>
      <c r="E1466" s="172" t="s">
        <v>1</v>
      </c>
      <c r="F1466" s="173" t="s">
        <v>4901</v>
      </c>
      <c r="H1466" s="172" t="s">
        <v>1</v>
      </c>
      <c r="I1466" s="174"/>
      <c r="L1466" s="170"/>
      <c r="M1466" s="175"/>
      <c r="T1466" s="176"/>
      <c r="AT1466" s="172" t="s">
        <v>200</v>
      </c>
      <c r="AU1466" s="172" t="s">
        <v>89</v>
      </c>
      <c r="AV1466" s="12" t="s">
        <v>83</v>
      </c>
      <c r="AW1466" s="12" t="s">
        <v>31</v>
      </c>
      <c r="AX1466" s="12" t="s">
        <v>76</v>
      </c>
      <c r="AY1466" s="172" t="s">
        <v>187</v>
      </c>
    </row>
    <row r="1467" spans="2:51" s="13" customFormat="1">
      <c r="B1467" s="177"/>
      <c r="D1467" s="171" t="s">
        <v>200</v>
      </c>
      <c r="E1467" s="178" t="s">
        <v>1</v>
      </c>
      <c r="F1467" s="179" t="s">
        <v>4902</v>
      </c>
      <c r="H1467" s="180">
        <v>8.85</v>
      </c>
      <c r="I1467" s="181"/>
      <c r="L1467" s="177"/>
      <c r="M1467" s="182"/>
      <c r="T1467" s="183"/>
      <c r="AT1467" s="178" t="s">
        <v>200</v>
      </c>
      <c r="AU1467" s="178" t="s">
        <v>89</v>
      </c>
      <c r="AV1467" s="13" t="s">
        <v>89</v>
      </c>
      <c r="AW1467" s="13" t="s">
        <v>31</v>
      </c>
      <c r="AX1467" s="13" t="s">
        <v>76</v>
      </c>
      <c r="AY1467" s="178" t="s">
        <v>187</v>
      </c>
    </row>
    <row r="1468" spans="2:51" s="13" customFormat="1">
      <c r="B1468" s="177"/>
      <c r="D1468" s="171" t="s">
        <v>200</v>
      </c>
      <c r="E1468" s="178" t="s">
        <v>1</v>
      </c>
      <c r="F1468" s="179" t="s">
        <v>4903</v>
      </c>
      <c r="H1468" s="180">
        <v>8.85</v>
      </c>
      <c r="I1468" s="181"/>
      <c r="L1468" s="177"/>
      <c r="M1468" s="182"/>
      <c r="T1468" s="183"/>
      <c r="AT1468" s="178" t="s">
        <v>200</v>
      </c>
      <c r="AU1468" s="178" t="s">
        <v>89</v>
      </c>
      <c r="AV1468" s="13" t="s">
        <v>89</v>
      </c>
      <c r="AW1468" s="13" t="s">
        <v>31</v>
      </c>
      <c r="AX1468" s="13" t="s">
        <v>76</v>
      </c>
      <c r="AY1468" s="178" t="s">
        <v>187</v>
      </c>
    </row>
    <row r="1469" spans="2:51" s="13" customFormat="1">
      <c r="B1469" s="177"/>
      <c r="D1469" s="171" t="s">
        <v>200</v>
      </c>
      <c r="E1469" s="178" t="s">
        <v>1</v>
      </c>
      <c r="F1469" s="179" t="s">
        <v>4904</v>
      </c>
      <c r="H1469" s="180">
        <v>8.85</v>
      </c>
      <c r="I1469" s="181"/>
      <c r="L1469" s="177"/>
      <c r="M1469" s="182"/>
      <c r="T1469" s="183"/>
      <c r="AT1469" s="178" t="s">
        <v>200</v>
      </c>
      <c r="AU1469" s="178" t="s">
        <v>89</v>
      </c>
      <c r="AV1469" s="13" t="s">
        <v>89</v>
      </c>
      <c r="AW1469" s="13" t="s">
        <v>31</v>
      </c>
      <c r="AX1469" s="13" t="s">
        <v>76</v>
      </c>
      <c r="AY1469" s="178" t="s">
        <v>187</v>
      </c>
    </row>
    <row r="1470" spans="2:51" s="13" customFormat="1">
      <c r="B1470" s="177"/>
      <c r="D1470" s="171" t="s">
        <v>200</v>
      </c>
      <c r="E1470" s="178" t="s">
        <v>1</v>
      </c>
      <c r="F1470" s="179" t="s">
        <v>4905</v>
      </c>
      <c r="H1470" s="180">
        <v>8.85</v>
      </c>
      <c r="I1470" s="181"/>
      <c r="L1470" s="177"/>
      <c r="M1470" s="182"/>
      <c r="T1470" s="183"/>
      <c r="AT1470" s="178" t="s">
        <v>200</v>
      </c>
      <c r="AU1470" s="178" t="s">
        <v>89</v>
      </c>
      <c r="AV1470" s="13" t="s">
        <v>89</v>
      </c>
      <c r="AW1470" s="13" t="s">
        <v>31</v>
      </c>
      <c r="AX1470" s="13" t="s">
        <v>76</v>
      </c>
      <c r="AY1470" s="178" t="s">
        <v>187</v>
      </c>
    </row>
    <row r="1471" spans="2:51" s="13" customFormat="1">
      <c r="B1471" s="177"/>
      <c r="D1471" s="171" t="s">
        <v>200</v>
      </c>
      <c r="E1471" s="178" t="s">
        <v>1</v>
      </c>
      <c r="F1471" s="179" t="s">
        <v>4906</v>
      </c>
      <c r="H1471" s="180">
        <v>8.85</v>
      </c>
      <c r="I1471" s="181"/>
      <c r="L1471" s="177"/>
      <c r="M1471" s="182"/>
      <c r="T1471" s="183"/>
      <c r="AT1471" s="178" t="s">
        <v>200</v>
      </c>
      <c r="AU1471" s="178" t="s">
        <v>89</v>
      </c>
      <c r="AV1471" s="13" t="s">
        <v>89</v>
      </c>
      <c r="AW1471" s="13" t="s">
        <v>31</v>
      </c>
      <c r="AX1471" s="13" t="s">
        <v>76</v>
      </c>
      <c r="AY1471" s="178" t="s">
        <v>187</v>
      </c>
    </row>
    <row r="1472" spans="2:51" s="13" customFormat="1">
      <c r="B1472" s="177"/>
      <c r="D1472" s="171" t="s">
        <v>200</v>
      </c>
      <c r="E1472" s="178" t="s">
        <v>1</v>
      </c>
      <c r="F1472" s="179" t="s">
        <v>4907</v>
      </c>
      <c r="H1472" s="180">
        <v>8.85</v>
      </c>
      <c r="I1472" s="181"/>
      <c r="L1472" s="177"/>
      <c r="M1472" s="182"/>
      <c r="T1472" s="183"/>
      <c r="AT1472" s="178" t="s">
        <v>200</v>
      </c>
      <c r="AU1472" s="178" t="s">
        <v>89</v>
      </c>
      <c r="AV1472" s="13" t="s">
        <v>89</v>
      </c>
      <c r="AW1472" s="13" t="s">
        <v>31</v>
      </c>
      <c r="AX1472" s="13" t="s">
        <v>76</v>
      </c>
      <c r="AY1472" s="178" t="s">
        <v>187</v>
      </c>
    </row>
    <row r="1473" spans="2:51" s="13" customFormat="1">
      <c r="B1473" s="177"/>
      <c r="D1473" s="171" t="s">
        <v>200</v>
      </c>
      <c r="E1473" s="178" t="s">
        <v>1</v>
      </c>
      <c r="F1473" s="179" t="s">
        <v>4908</v>
      </c>
      <c r="H1473" s="180">
        <v>8.85</v>
      </c>
      <c r="I1473" s="181"/>
      <c r="L1473" s="177"/>
      <c r="M1473" s="182"/>
      <c r="T1473" s="183"/>
      <c r="AT1473" s="178" t="s">
        <v>200</v>
      </c>
      <c r="AU1473" s="178" t="s">
        <v>89</v>
      </c>
      <c r="AV1473" s="13" t="s">
        <v>89</v>
      </c>
      <c r="AW1473" s="13" t="s">
        <v>31</v>
      </c>
      <c r="AX1473" s="13" t="s">
        <v>76</v>
      </c>
      <c r="AY1473" s="178" t="s">
        <v>187</v>
      </c>
    </row>
    <row r="1474" spans="2:51" s="13" customFormat="1">
      <c r="B1474" s="177"/>
      <c r="D1474" s="171" t="s">
        <v>200</v>
      </c>
      <c r="E1474" s="178" t="s">
        <v>1</v>
      </c>
      <c r="F1474" s="179" t="s">
        <v>4909</v>
      </c>
      <c r="H1474" s="180">
        <v>8.85</v>
      </c>
      <c r="I1474" s="181"/>
      <c r="L1474" s="177"/>
      <c r="M1474" s="182"/>
      <c r="T1474" s="183"/>
      <c r="AT1474" s="178" t="s">
        <v>200</v>
      </c>
      <c r="AU1474" s="178" t="s">
        <v>89</v>
      </c>
      <c r="AV1474" s="13" t="s">
        <v>89</v>
      </c>
      <c r="AW1474" s="13" t="s">
        <v>31</v>
      </c>
      <c r="AX1474" s="13" t="s">
        <v>76</v>
      </c>
      <c r="AY1474" s="178" t="s">
        <v>187</v>
      </c>
    </row>
    <row r="1475" spans="2:51" s="13" customFormat="1">
      <c r="B1475" s="177"/>
      <c r="D1475" s="171" t="s">
        <v>200</v>
      </c>
      <c r="E1475" s="178" t="s">
        <v>1</v>
      </c>
      <c r="F1475" s="179" t="s">
        <v>4910</v>
      </c>
      <c r="H1475" s="180">
        <v>8.85</v>
      </c>
      <c r="I1475" s="181"/>
      <c r="L1475" s="177"/>
      <c r="M1475" s="182"/>
      <c r="T1475" s="183"/>
      <c r="AT1475" s="178" t="s">
        <v>200</v>
      </c>
      <c r="AU1475" s="178" t="s">
        <v>89</v>
      </c>
      <c r="AV1475" s="13" t="s">
        <v>89</v>
      </c>
      <c r="AW1475" s="13" t="s">
        <v>31</v>
      </c>
      <c r="AX1475" s="13" t="s">
        <v>76</v>
      </c>
      <c r="AY1475" s="178" t="s">
        <v>187</v>
      </c>
    </row>
    <row r="1476" spans="2:51" s="13" customFormat="1">
      <c r="B1476" s="177"/>
      <c r="D1476" s="171" t="s">
        <v>200</v>
      </c>
      <c r="E1476" s="178" t="s">
        <v>1</v>
      </c>
      <c r="F1476" s="179" t="s">
        <v>4911</v>
      </c>
      <c r="H1476" s="180">
        <v>8.85</v>
      </c>
      <c r="I1476" s="181"/>
      <c r="L1476" s="177"/>
      <c r="M1476" s="182"/>
      <c r="T1476" s="183"/>
      <c r="AT1476" s="178" t="s">
        <v>200</v>
      </c>
      <c r="AU1476" s="178" t="s">
        <v>89</v>
      </c>
      <c r="AV1476" s="13" t="s">
        <v>89</v>
      </c>
      <c r="AW1476" s="13" t="s">
        <v>31</v>
      </c>
      <c r="AX1476" s="13" t="s">
        <v>76</v>
      </c>
      <c r="AY1476" s="178" t="s">
        <v>187</v>
      </c>
    </row>
    <row r="1477" spans="2:51" s="13" customFormat="1">
      <c r="B1477" s="177"/>
      <c r="D1477" s="171" t="s">
        <v>200</v>
      </c>
      <c r="E1477" s="178" t="s">
        <v>1</v>
      </c>
      <c r="F1477" s="179" t="s">
        <v>4912</v>
      </c>
      <c r="H1477" s="180">
        <v>8.85</v>
      </c>
      <c r="I1477" s="181"/>
      <c r="L1477" s="177"/>
      <c r="M1477" s="182"/>
      <c r="T1477" s="183"/>
      <c r="AT1477" s="178" t="s">
        <v>200</v>
      </c>
      <c r="AU1477" s="178" t="s">
        <v>89</v>
      </c>
      <c r="AV1477" s="13" t="s">
        <v>89</v>
      </c>
      <c r="AW1477" s="13" t="s">
        <v>31</v>
      </c>
      <c r="AX1477" s="13" t="s">
        <v>76</v>
      </c>
      <c r="AY1477" s="178" t="s">
        <v>187</v>
      </c>
    </row>
    <row r="1478" spans="2:51" s="13" customFormat="1">
      <c r="B1478" s="177"/>
      <c r="D1478" s="171" t="s">
        <v>200</v>
      </c>
      <c r="E1478" s="178" t="s">
        <v>1</v>
      </c>
      <c r="F1478" s="179" t="s">
        <v>4913</v>
      </c>
      <c r="H1478" s="180">
        <v>8.85</v>
      </c>
      <c r="I1478" s="181"/>
      <c r="L1478" s="177"/>
      <c r="M1478" s="182"/>
      <c r="T1478" s="183"/>
      <c r="AT1478" s="178" t="s">
        <v>200</v>
      </c>
      <c r="AU1478" s="178" t="s">
        <v>89</v>
      </c>
      <c r="AV1478" s="13" t="s">
        <v>89</v>
      </c>
      <c r="AW1478" s="13" t="s">
        <v>31</v>
      </c>
      <c r="AX1478" s="13" t="s">
        <v>76</v>
      </c>
      <c r="AY1478" s="178" t="s">
        <v>187</v>
      </c>
    </row>
    <row r="1479" spans="2:51" s="13" customFormat="1">
      <c r="B1479" s="177"/>
      <c r="D1479" s="171" t="s">
        <v>200</v>
      </c>
      <c r="E1479" s="178" t="s">
        <v>1</v>
      </c>
      <c r="F1479" s="179" t="s">
        <v>4914</v>
      </c>
      <c r="H1479" s="180">
        <v>8.85</v>
      </c>
      <c r="I1479" s="181"/>
      <c r="L1479" s="177"/>
      <c r="M1479" s="182"/>
      <c r="T1479" s="183"/>
      <c r="AT1479" s="178" t="s">
        <v>200</v>
      </c>
      <c r="AU1479" s="178" t="s">
        <v>89</v>
      </c>
      <c r="AV1479" s="13" t="s">
        <v>89</v>
      </c>
      <c r="AW1479" s="13" t="s">
        <v>31</v>
      </c>
      <c r="AX1479" s="13" t="s">
        <v>76</v>
      </c>
      <c r="AY1479" s="178" t="s">
        <v>187</v>
      </c>
    </row>
    <row r="1480" spans="2:51" s="13" customFormat="1">
      <c r="B1480" s="177"/>
      <c r="D1480" s="171" t="s">
        <v>200</v>
      </c>
      <c r="E1480" s="178" t="s">
        <v>1</v>
      </c>
      <c r="F1480" s="179" t="s">
        <v>4915</v>
      </c>
      <c r="H1480" s="180">
        <v>8.85</v>
      </c>
      <c r="I1480" s="181"/>
      <c r="L1480" s="177"/>
      <c r="M1480" s="182"/>
      <c r="T1480" s="183"/>
      <c r="AT1480" s="178" t="s">
        <v>200</v>
      </c>
      <c r="AU1480" s="178" t="s">
        <v>89</v>
      </c>
      <c r="AV1480" s="13" t="s">
        <v>89</v>
      </c>
      <c r="AW1480" s="13" t="s">
        <v>31</v>
      </c>
      <c r="AX1480" s="13" t="s">
        <v>76</v>
      </c>
      <c r="AY1480" s="178" t="s">
        <v>187</v>
      </c>
    </row>
    <row r="1481" spans="2:51" s="13" customFormat="1">
      <c r="B1481" s="177"/>
      <c r="D1481" s="171" t="s">
        <v>200</v>
      </c>
      <c r="E1481" s="178" t="s">
        <v>1</v>
      </c>
      <c r="F1481" s="179" t="s">
        <v>4916</v>
      </c>
      <c r="H1481" s="180">
        <v>8.85</v>
      </c>
      <c r="I1481" s="181"/>
      <c r="L1481" s="177"/>
      <c r="M1481" s="182"/>
      <c r="T1481" s="183"/>
      <c r="AT1481" s="178" t="s">
        <v>200</v>
      </c>
      <c r="AU1481" s="178" t="s">
        <v>89</v>
      </c>
      <c r="AV1481" s="13" t="s">
        <v>89</v>
      </c>
      <c r="AW1481" s="13" t="s">
        <v>31</v>
      </c>
      <c r="AX1481" s="13" t="s">
        <v>76</v>
      </c>
      <c r="AY1481" s="178" t="s">
        <v>187</v>
      </c>
    </row>
    <row r="1482" spans="2:51" s="13" customFormat="1">
      <c r="B1482" s="177"/>
      <c r="D1482" s="171" t="s">
        <v>200</v>
      </c>
      <c r="E1482" s="178" t="s">
        <v>1</v>
      </c>
      <c r="F1482" s="179" t="s">
        <v>4917</v>
      </c>
      <c r="H1482" s="180">
        <v>8.85</v>
      </c>
      <c r="I1482" s="181"/>
      <c r="L1482" s="177"/>
      <c r="M1482" s="182"/>
      <c r="T1482" s="183"/>
      <c r="AT1482" s="178" t="s">
        <v>200</v>
      </c>
      <c r="AU1482" s="178" t="s">
        <v>89</v>
      </c>
      <c r="AV1482" s="13" t="s">
        <v>89</v>
      </c>
      <c r="AW1482" s="13" t="s">
        <v>31</v>
      </c>
      <c r="AX1482" s="13" t="s">
        <v>76</v>
      </c>
      <c r="AY1482" s="178" t="s">
        <v>187</v>
      </c>
    </row>
    <row r="1483" spans="2:51" s="15" customFormat="1">
      <c r="B1483" s="191"/>
      <c r="D1483" s="171" t="s">
        <v>200</v>
      </c>
      <c r="E1483" s="192" t="s">
        <v>1</v>
      </c>
      <c r="F1483" s="193" t="s">
        <v>4918</v>
      </c>
      <c r="H1483" s="194">
        <v>141.6</v>
      </c>
      <c r="I1483" s="195"/>
      <c r="L1483" s="191"/>
      <c r="M1483" s="196"/>
      <c r="T1483" s="197"/>
      <c r="AT1483" s="192" t="s">
        <v>200</v>
      </c>
      <c r="AU1483" s="192" t="s">
        <v>89</v>
      </c>
      <c r="AV1483" s="15" t="s">
        <v>207</v>
      </c>
      <c r="AW1483" s="15" t="s">
        <v>31</v>
      </c>
      <c r="AX1483" s="15" t="s">
        <v>76</v>
      </c>
      <c r="AY1483" s="192" t="s">
        <v>187</v>
      </c>
    </row>
    <row r="1484" spans="2:51" s="12" customFormat="1">
      <c r="B1484" s="170"/>
      <c r="D1484" s="171" t="s">
        <v>200</v>
      </c>
      <c r="E1484" s="172" t="s">
        <v>1</v>
      </c>
      <c r="F1484" s="173" t="s">
        <v>4919</v>
      </c>
      <c r="H1484" s="172" t="s">
        <v>1</v>
      </c>
      <c r="I1484" s="174"/>
      <c r="L1484" s="170"/>
      <c r="M1484" s="175"/>
      <c r="T1484" s="176"/>
      <c r="AT1484" s="172" t="s">
        <v>200</v>
      </c>
      <c r="AU1484" s="172" t="s">
        <v>89</v>
      </c>
      <c r="AV1484" s="12" t="s">
        <v>83</v>
      </c>
      <c r="AW1484" s="12" t="s">
        <v>31</v>
      </c>
      <c r="AX1484" s="12" t="s">
        <v>76</v>
      </c>
      <c r="AY1484" s="172" t="s">
        <v>187</v>
      </c>
    </row>
    <row r="1485" spans="2:51" s="13" customFormat="1">
      <c r="B1485" s="177"/>
      <c r="D1485" s="171" t="s">
        <v>200</v>
      </c>
      <c r="E1485" s="178" t="s">
        <v>1</v>
      </c>
      <c r="F1485" s="179" t="s">
        <v>4902</v>
      </c>
      <c r="H1485" s="180">
        <v>8.85</v>
      </c>
      <c r="I1485" s="181"/>
      <c r="L1485" s="177"/>
      <c r="M1485" s="182"/>
      <c r="T1485" s="183"/>
      <c r="AT1485" s="178" t="s">
        <v>200</v>
      </c>
      <c r="AU1485" s="178" t="s">
        <v>89</v>
      </c>
      <c r="AV1485" s="13" t="s">
        <v>89</v>
      </c>
      <c r="AW1485" s="13" t="s">
        <v>31</v>
      </c>
      <c r="AX1485" s="13" t="s">
        <v>76</v>
      </c>
      <c r="AY1485" s="178" t="s">
        <v>187</v>
      </c>
    </row>
    <row r="1486" spans="2:51" s="13" customFormat="1">
      <c r="B1486" s="177"/>
      <c r="D1486" s="171" t="s">
        <v>200</v>
      </c>
      <c r="E1486" s="178" t="s">
        <v>1</v>
      </c>
      <c r="F1486" s="179" t="s">
        <v>4903</v>
      </c>
      <c r="H1486" s="180">
        <v>8.85</v>
      </c>
      <c r="I1486" s="181"/>
      <c r="L1486" s="177"/>
      <c r="M1486" s="182"/>
      <c r="T1486" s="183"/>
      <c r="AT1486" s="178" t="s">
        <v>200</v>
      </c>
      <c r="AU1486" s="178" t="s">
        <v>89</v>
      </c>
      <c r="AV1486" s="13" t="s">
        <v>89</v>
      </c>
      <c r="AW1486" s="13" t="s">
        <v>31</v>
      </c>
      <c r="AX1486" s="13" t="s">
        <v>76</v>
      </c>
      <c r="AY1486" s="178" t="s">
        <v>187</v>
      </c>
    </row>
    <row r="1487" spans="2:51" s="13" customFormat="1">
      <c r="B1487" s="177"/>
      <c r="D1487" s="171" t="s">
        <v>200</v>
      </c>
      <c r="E1487" s="178" t="s">
        <v>1</v>
      </c>
      <c r="F1487" s="179" t="s">
        <v>4904</v>
      </c>
      <c r="H1487" s="180">
        <v>8.85</v>
      </c>
      <c r="I1487" s="181"/>
      <c r="L1487" s="177"/>
      <c r="M1487" s="182"/>
      <c r="T1487" s="183"/>
      <c r="AT1487" s="178" t="s">
        <v>200</v>
      </c>
      <c r="AU1487" s="178" t="s">
        <v>89</v>
      </c>
      <c r="AV1487" s="13" t="s">
        <v>89</v>
      </c>
      <c r="AW1487" s="13" t="s">
        <v>31</v>
      </c>
      <c r="AX1487" s="13" t="s">
        <v>76</v>
      </c>
      <c r="AY1487" s="178" t="s">
        <v>187</v>
      </c>
    </row>
    <row r="1488" spans="2:51" s="13" customFormat="1">
      <c r="B1488" s="177"/>
      <c r="D1488" s="171" t="s">
        <v>200</v>
      </c>
      <c r="E1488" s="178" t="s">
        <v>1</v>
      </c>
      <c r="F1488" s="179" t="s">
        <v>4905</v>
      </c>
      <c r="H1488" s="180">
        <v>8.85</v>
      </c>
      <c r="I1488" s="181"/>
      <c r="L1488" s="177"/>
      <c r="M1488" s="182"/>
      <c r="T1488" s="183"/>
      <c r="AT1488" s="178" t="s">
        <v>200</v>
      </c>
      <c r="AU1488" s="178" t="s">
        <v>89</v>
      </c>
      <c r="AV1488" s="13" t="s">
        <v>89</v>
      </c>
      <c r="AW1488" s="13" t="s">
        <v>31</v>
      </c>
      <c r="AX1488" s="13" t="s">
        <v>76</v>
      </c>
      <c r="AY1488" s="178" t="s">
        <v>187</v>
      </c>
    </row>
    <row r="1489" spans="2:65" s="13" customFormat="1">
      <c r="B1489" s="177"/>
      <c r="D1489" s="171" t="s">
        <v>200</v>
      </c>
      <c r="E1489" s="178" t="s">
        <v>1</v>
      </c>
      <c r="F1489" s="179" t="s">
        <v>4906</v>
      </c>
      <c r="H1489" s="180">
        <v>8.85</v>
      </c>
      <c r="I1489" s="181"/>
      <c r="L1489" s="177"/>
      <c r="M1489" s="182"/>
      <c r="T1489" s="183"/>
      <c r="AT1489" s="178" t="s">
        <v>200</v>
      </c>
      <c r="AU1489" s="178" t="s">
        <v>89</v>
      </c>
      <c r="AV1489" s="13" t="s">
        <v>89</v>
      </c>
      <c r="AW1489" s="13" t="s">
        <v>31</v>
      </c>
      <c r="AX1489" s="13" t="s">
        <v>76</v>
      </c>
      <c r="AY1489" s="178" t="s">
        <v>187</v>
      </c>
    </row>
    <row r="1490" spans="2:65" s="13" customFormat="1">
      <c r="B1490" s="177"/>
      <c r="D1490" s="171" t="s">
        <v>200</v>
      </c>
      <c r="E1490" s="178" t="s">
        <v>1</v>
      </c>
      <c r="F1490" s="179" t="s">
        <v>4907</v>
      </c>
      <c r="H1490" s="180">
        <v>8.85</v>
      </c>
      <c r="I1490" s="181"/>
      <c r="L1490" s="177"/>
      <c r="M1490" s="182"/>
      <c r="T1490" s="183"/>
      <c r="AT1490" s="178" t="s">
        <v>200</v>
      </c>
      <c r="AU1490" s="178" t="s">
        <v>89</v>
      </c>
      <c r="AV1490" s="13" t="s">
        <v>89</v>
      </c>
      <c r="AW1490" s="13" t="s">
        <v>31</v>
      </c>
      <c r="AX1490" s="13" t="s">
        <v>76</v>
      </c>
      <c r="AY1490" s="178" t="s">
        <v>187</v>
      </c>
    </row>
    <row r="1491" spans="2:65" s="13" customFormat="1">
      <c r="B1491" s="177"/>
      <c r="D1491" s="171" t="s">
        <v>200</v>
      </c>
      <c r="E1491" s="178" t="s">
        <v>1</v>
      </c>
      <c r="F1491" s="179" t="s">
        <v>4908</v>
      </c>
      <c r="H1491" s="180">
        <v>8.85</v>
      </c>
      <c r="I1491" s="181"/>
      <c r="L1491" s="177"/>
      <c r="M1491" s="182"/>
      <c r="T1491" s="183"/>
      <c r="AT1491" s="178" t="s">
        <v>200</v>
      </c>
      <c r="AU1491" s="178" t="s">
        <v>89</v>
      </c>
      <c r="AV1491" s="13" t="s">
        <v>89</v>
      </c>
      <c r="AW1491" s="13" t="s">
        <v>31</v>
      </c>
      <c r="AX1491" s="13" t="s">
        <v>76</v>
      </c>
      <c r="AY1491" s="178" t="s">
        <v>187</v>
      </c>
    </row>
    <row r="1492" spans="2:65" s="13" customFormat="1">
      <c r="B1492" s="177"/>
      <c r="D1492" s="171" t="s">
        <v>200</v>
      </c>
      <c r="E1492" s="178" t="s">
        <v>1</v>
      </c>
      <c r="F1492" s="179" t="s">
        <v>4909</v>
      </c>
      <c r="H1492" s="180">
        <v>8.85</v>
      </c>
      <c r="I1492" s="181"/>
      <c r="L1492" s="177"/>
      <c r="M1492" s="182"/>
      <c r="T1492" s="183"/>
      <c r="AT1492" s="178" t="s">
        <v>200</v>
      </c>
      <c r="AU1492" s="178" t="s">
        <v>89</v>
      </c>
      <c r="AV1492" s="13" t="s">
        <v>89</v>
      </c>
      <c r="AW1492" s="13" t="s">
        <v>31</v>
      </c>
      <c r="AX1492" s="13" t="s">
        <v>76</v>
      </c>
      <c r="AY1492" s="178" t="s">
        <v>187</v>
      </c>
    </row>
    <row r="1493" spans="2:65" s="13" customFormat="1">
      <c r="B1493" s="177"/>
      <c r="D1493" s="171" t="s">
        <v>200</v>
      </c>
      <c r="E1493" s="178" t="s">
        <v>1</v>
      </c>
      <c r="F1493" s="179" t="s">
        <v>4910</v>
      </c>
      <c r="H1493" s="180">
        <v>8.85</v>
      </c>
      <c r="I1493" s="181"/>
      <c r="L1493" s="177"/>
      <c r="M1493" s="182"/>
      <c r="T1493" s="183"/>
      <c r="AT1493" s="178" t="s">
        <v>200</v>
      </c>
      <c r="AU1493" s="178" t="s">
        <v>89</v>
      </c>
      <c r="AV1493" s="13" t="s">
        <v>89</v>
      </c>
      <c r="AW1493" s="13" t="s">
        <v>31</v>
      </c>
      <c r="AX1493" s="13" t="s">
        <v>76</v>
      </c>
      <c r="AY1493" s="178" t="s">
        <v>187</v>
      </c>
    </row>
    <row r="1494" spans="2:65" s="13" customFormat="1">
      <c r="B1494" s="177"/>
      <c r="D1494" s="171" t="s">
        <v>200</v>
      </c>
      <c r="E1494" s="178" t="s">
        <v>1</v>
      </c>
      <c r="F1494" s="179" t="s">
        <v>4911</v>
      </c>
      <c r="H1494" s="180">
        <v>8.85</v>
      </c>
      <c r="I1494" s="181"/>
      <c r="L1494" s="177"/>
      <c r="M1494" s="182"/>
      <c r="T1494" s="183"/>
      <c r="AT1494" s="178" t="s">
        <v>200</v>
      </c>
      <c r="AU1494" s="178" t="s">
        <v>89</v>
      </c>
      <c r="AV1494" s="13" t="s">
        <v>89</v>
      </c>
      <c r="AW1494" s="13" t="s">
        <v>31</v>
      </c>
      <c r="AX1494" s="13" t="s">
        <v>76</v>
      </c>
      <c r="AY1494" s="178" t="s">
        <v>187</v>
      </c>
    </row>
    <row r="1495" spans="2:65" s="13" customFormat="1">
      <c r="B1495" s="177"/>
      <c r="D1495" s="171" t="s">
        <v>200</v>
      </c>
      <c r="E1495" s="178" t="s">
        <v>1</v>
      </c>
      <c r="F1495" s="179" t="s">
        <v>4912</v>
      </c>
      <c r="H1495" s="180">
        <v>8.85</v>
      </c>
      <c r="I1495" s="181"/>
      <c r="L1495" s="177"/>
      <c r="M1495" s="182"/>
      <c r="T1495" s="183"/>
      <c r="AT1495" s="178" t="s">
        <v>200</v>
      </c>
      <c r="AU1495" s="178" t="s">
        <v>89</v>
      </c>
      <c r="AV1495" s="13" t="s">
        <v>89</v>
      </c>
      <c r="AW1495" s="13" t="s">
        <v>31</v>
      </c>
      <c r="AX1495" s="13" t="s">
        <v>76</v>
      </c>
      <c r="AY1495" s="178" t="s">
        <v>187</v>
      </c>
    </row>
    <row r="1496" spans="2:65" s="13" customFormat="1">
      <c r="B1496" s="177"/>
      <c r="D1496" s="171" t="s">
        <v>200</v>
      </c>
      <c r="E1496" s="178" t="s">
        <v>1</v>
      </c>
      <c r="F1496" s="179" t="s">
        <v>4913</v>
      </c>
      <c r="H1496" s="180">
        <v>8.85</v>
      </c>
      <c r="I1496" s="181"/>
      <c r="L1496" s="177"/>
      <c r="M1496" s="182"/>
      <c r="T1496" s="183"/>
      <c r="AT1496" s="178" t="s">
        <v>200</v>
      </c>
      <c r="AU1496" s="178" t="s">
        <v>89</v>
      </c>
      <c r="AV1496" s="13" t="s">
        <v>89</v>
      </c>
      <c r="AW1496" s="13" t="s">
        <v>31</v>
      </c>
      <c r="AX1496" s="13" t="s">
        <v>76</v>
      </c>
      <c r="AY1496" s="178" t="s">
        <v>187</v>
      </c>
    </row>
    <row r="1497" spans="2:65" s="13" customFormat="1">
      <c r="B1497" s="177"/>
      <c r="D1497" s="171" t="s">
        <v>200</v>
      </c>
      <c r="E1497" s="178" t="s">
        <v>1</v>
      </c>
      <c r="F1497" s="179" t="s">
        <v>4914</v>
      </c>
      <c r="H1497" s="180">
        <v>8.85</v>
      </c>
      <c r="I1497" s="181"/>
      <c r="L1497" s="177"/>
      <c r="M1497" s="182"/>
      <c r="T1497" s="183"/>
      <c r="AT1497" s="178" t="s">
        <v>200</v>
      </c>
      <c r="AU1497" s="178" t="s">
        <v>89</v>
      </c>
      <c r="AV1497" s="13" t="s">
        <v>89</v>
      </c>
      <c r="AW1497" s="13" t="s">
        <v>31</v>
      </c>
      <c r="AX1497" s="13" t="s">
        <v>76</v>
      </c>
      <c r="AY1497" s="178" t="s">
        <v>187</v>
      </c>
    </row>
    <row r="1498" spans="2:65" s="13" customFormat="1">
      <c r="B1498" s="177"/>
      <c r="D1498" s="171" t="s">
        <v>200</v>
      </c>
      <c r="E1498" s="178" t="s">
        <v>1</v>
      </c>
      <c r="F1498" s="179" t="s">
        <v>4915</v>
      </c>
      <c r="H1498" s="180">
        <v>8.85</v>
      </c>
      <c r="I1498" s="181"/>
      <c r="L1498" s="177"/>
      <c r="M1498" s="182"/>
      <c r="T1498" s="183"/>
      <c r="AT1498" s="178" t="s">
        <v>200</v>
      </c>
      <c r="AU1498" s="178" t="s">
        <v>89</v>
      </c>
      <c r="AV1498" s="13" t="s">
        <v>89</v>
      </c>
      <c r="AW1498" s="13" t="s">
        <v>31</v>
      </c>
      <c r="AX1498" s="13" t="s">
        <v>76</v>
      </c>
      <c r="AY1498" s="178" t="s">
        <v>187</v>
      </c>
    </row>
    <row r="1499" spans="2:65" s="13" customFormat="1">
      <c r="B1499" s="177"/>
      <c r="D1499" s="171" t="s">
        <v>200</v>
      </c>
      <c r="E1499" s="178" t="s">
        <v>1</v>
      </c>
      <c r="F1499" s="179" t="s">
        <v>4916</v>
      </c>
      <c r="H1499" s="180">
        <v>8.85</v>
      </c>
      <c r="I1499" s="181"/>
      <c r="L1499" s="177"/>
      <c r="M1499" s="182"/>
      <c r="T1499" s="183"/>
      <c r="AT1499" s="178" t="s">
        <v>200</v>
      </c>
      <c r="AU1499" s="178" t="s">
        <v>89</v>
      </c>
      <c r="AV1499" s="13" t="s">
        <v>89</v>
      </c>
      <c r="AW1499" s="13" t="s">
        <v>31</v>
      </c>
      <c r="AX1499" s="13" t="s">
        <v>76</v>
      </c>
      <c r="AY1499" s="178" t="s">
        <v>187</v>
      </c>
    </row>
    <row r="1500" spans="2:65" s="13" customFormat="1">
      <c r="B1500" s="177"/>
      <c r="D1500" s="171" t="s">
        <v>200</v>
      </c>
      <c r="E1500" s="178" t="s">
        <v>1</v>
      </c>
      <c r="F1500" s="179" t="s">
        <v>4917</v>
      </c>
      <c r="H1500" s="180">
        <v>8.85</v>
      </c>
      <c r="I1500" s="181"/>
      <c r="L1500" s="177"/>
      <c r="M1500" s="182"/>
      <c r="T1500" s="183"/>
      <c r="AT1500" s="178" t="s">
        <v>200</v>
      </c>
      <c r="AU1500" s="178" t="s">
        <v>89</v>
      </c>
      <c r="AV1500" s="13" t="s">
        <v>89</v>
      </c>
      <c r="AW1500" s="13" t="s">
        <v>31</v>
      </c>
      <c r="AX1500" s="13" t="s">
        <v>76</v>
      </c>
      <c r="AY1500" s="178" t="s">
        <v>187</v>
      </c>
    </row>
    <row r="1501" spans="2:65" s="15" customFormat="1">
      <c r="B1501" s="191"/>
      <c r="D1501" s="171" t="s">
        <v>200</v>
      </c>
      <c r="E1501" s="192" t="s">
        <v>1</v>
      </c>
      <c r="F1501" s="193" t="s">
        <v>4918</v>
      </c>
      <c r="H1501" s="194">
        <v>141.6</v>
      </c>
      <c r="I1501" s="195"/>
      <c r="L1501" s="191"/>
      <c r="M1501" s="196"/>
      <c r="T1501" s="197"/>
      <c r="AT1501" s="192" t="s">
        <v>200</v>
      </c>
      <c r="AU1501" s="192" t="s">
        <v>89</v>
      </c>
      <c r="AV1501" s="15" t="s">
        <v>207</v>
      </c>
      <c r="AW1501" s="15" t="s">
        <v>31</v>
      </c>
      <c r="AX1501" s="15" t="s">
        <v>76</v>
      </c>
      <c r="AY1501" s="192" t="s">
        <v>187</v>
      </c>
    </row>
    <row r="1502" spans="2:65" s="14" customFormat="1">
      <c r="B1502" s="184"/>
      <c r="D1502" s="171" t="s">
        <v>200</v>
      </c>
      <c r="E1502" s="185" t="s">
        <v>1</v>
      </c>
      <c r="F1502" s="186" t="s">
        <v>206</v>
      </c>
      <c r="H1502" s="187">
        <v>371.7</v>
      </c>
      <c r="I1502" s="188"/>
      <c r="L1502" s="184"/>
      <c r="M1502" s="189"/>
      <c r="T1502" s="190"/>
      <c r="AT1502" s="185" t="s">
        <v>200</v>
      </c>
      <c r="AU1502" s="185" t="s">
        <v>89</v>
      </c>
      <c r="AV1502" s="14" t="s">
        <v>194</v>
      </c>
      <c r="AW1502" s="14" t="s">
        <v>31</v>
      </c>
      <c r="AX1502" s="14" t="s">
        <v>83</v>
      </c>
      <c r="AY1502" s="185" t="s">
        <v>187</v>
      </c>
    </row>
    <row r="1503" spans="2:65" s="1" customFormat="1" ht="44.25" customHeight="1">
      <c r="B1503" s="144"/>
      <c r="C1503" s="160" t="s">
        <v>429</v>
      </c>
      <c r="D1503" s="160" t="s">
        <v>196</v>
      </c>
      <c r="E1503" s="161" t="s">
        <v>4920</v>
      </c>
      <c r="F1503" s="162" t="s">
        <v>4921</v>
      </c>
      <c r="G1503" s="163" t="s">
        <v>144</v>
      </c>
      <c r="H1503" s="164">
        <v>362.40699999999998</v>
      </c>
      <c r="I1503" s="165"/>
      <c r="J1503" s="166">
        <f>ROUND(I1503*H1503,2)</f>
        <v>0</v>
      </c>
      <c r="K1503" s="167"/>
      <c r="L1503" s="32"/>
      <c r="M1503" s="168" t="s">
        <v>1</v>
      </c>
      <c r="N1503" s="169" t="s">
        <v>42</v>
      </c>
      <c r="P1503" s="156">
        <f>O1503*H1503</f>
        <v>0</v>
      </c>
      <c r="Q1503" s="156">
        <v>2.5399999999999999E-2</v>
      </c>
      <c r="R1503" s="156">
        <f>Q1503*H1503</f>
        <v>9.2051377999999993</v>
      </c>
      <c r="S1503" s="156">
        <v>0</v>
      </c>
      <c r="T1503" s="157">
        <f>S1503*H1503</f>
        <v>0</v>
      </c>
      <c r="AR1503" s="158" t="s">
        <v>353</v>
      </c>
      <c r="AT1503" s="158" t="s">
        <v>196</v>
      </c>
      <c r="AU1503" s="158" t="s">
        <v>89</v>
      </c>
      <c r="AY1503" s="17" t="s">
        <v>187</v>
      </c>
      <c r="BE1503" s="159">
        <f>IF(N1503="základná",J1503,0)</f>
        <v>0</v>
      </c>
      <c r="BF1503" s="159">
        <f>IF(N1503="znížená",J1503,0)</f>
        <v>0</v>
      </c>
      <c r="BG1503" s="159">
        <f>IF(N1503="zákl. prenesená",J1503,0)</f>
        <v>0</v>
      </c>
      <c r="BH1503" s="159">
        <f>IF(N1503="zníž. prenesená",J1503,0)</f>
        <v>0</v>
      </c>
      <c r="BI1503" s="159">
        <f>IF(N1503="nulová",J1503,0)</f>
        <v>0</v>
      </c>
      <c r="BJ1503" s="17" t="s">
        <v>89</v>
      </c>
      <c r="BK1503" s="159">
        <f>ROUND(I1503*H1503,2)</f>
        <v>0</v>
      </c>
      <c r="BL1503" s="17" t="s">
        <v>353</v>
      </c>
      <c r="BM1503" s="158" t="s">
        <v>4922</v>
      </c>
    </row>
    <row r="1504" spans="2:65" s="12" customFormat="1">
      <c r="B1504" s="170"/>
      <c r="D1504" s="171" t="s">
        <v>200</v>
      </c>
      <c r="E1504" s="172" t="s">
        <v>1</v>
      </c>
      <c r="F1504" s="173" t="s">
        <v>4923</v>
      </c>
      <c r="H1504" s="172" t="s">
        <v>1</v>
      </c>
      <c r="I1504" s="174"/>
      <c r="L1504" s="170"/>
      <c r="M1504" s="175"/>
      <c r="T1504" s="176"/>
      <c r="AT1504" s="172" t="s">
        <v>200</v>
      </c>
      <c r="AU1504" s="172" t="s">
        <v>89</v>
      </c>
      <c r="AV1504" s="12" t="s">
        <v>83</v>
      </c>
      <c r="AW1504" s="12" t="s">
        <v>31</v>
      </c>
      <c r="AX1504" s="12" t="s">
        <v>76</v>
      </c>
      <c r="AY1504" s="172" t="s">
        <v>187</v>
      </c>
    </row>
    <row r="1505" spans="2:51" s="12" customFormat="1">
      <c r="B1505" s="170"/>
      <c r="D1505" s="171" t="s">
        <v>200</v>
      </c>
      <c r="E1505" s="172" t="s">
        <v>1</v>
      </c>
      <c r="F1505" s="173" t="s">
        <v>4924</v>
      </c>
      <c r="H1505" s="172" t="s">
        <v>1</v>
      </c>
      <c r="I1505" s="174"/>
      <c r="L1505" s="170"/>
      <c r="M1505" s="175"/>
      <c r="T1505" s="176"/>
      <c r="AT1505" s="172" t="s">
        <v>200</v>
      </c>
      <c r="AU1505" s="172" t="s">
        <v>89</v>
      </c>
      <c r="AV1505" s="12" t="s">
        <v>83</v>
      </c>
      <c r="AW1505" s="12" t="s">
        <v>31</v>
      </c>
      <c r="AX1505" s="12" t="s">
        <v>76</v>
      </c>
      <c r="AY1505" s="172" t="s">
        <v>187</v>
      </c>
    </row>
    <row r="1506" spans="2:51" s="12" customFormat="1">
      <c r="B1506" s="170"/>
      <c r="D1506" s="171" t="s">
        <v>200</v>
      </c>
      <c r="E1506" s="172" t="s">
        <v>1</v>
      </c>
      <c r="F1506" s="173" t="s">
        <v>4925</v>
      </c>
      <c r="H1506" s="172" t="s">
        <v>1</v>
      </c>
      <c r="I1506" s="174"/>
      <c r="L1506" s="170"/>
      <c r="M1506" s="175"/>
      <c r="T1506" s="176"/>
      <c r="AT1506" s="172" t="s">
        <v>200</v>
      </c>
      <c r="AU1506" s="172" t="s">
        <v>89</v>
      </c>
      <c r="AV1506" s="12" t="s">
        <v>83</v>
      </c>
      <c r="AW1506" s="12" t="s">
        <v>31</v>
      </c>
      <c r="AX1506" s="12" t="s">
        <v>76</v>
      </c>
      <c r="AY1506" s="172" t="s">
        <v>187</v>
      </c>
    </row>
    <row r="1507" spans="2:51" s="12" customFormat="1" ht="22.5">
      <c r="B1507" s="170"/>
      <c r="D1507" s="171" t="s">
        <v>200</v>
      </c>
      <c r="E1507" s="172" t="s">
        <v>1</v>
      </c>
      <c r="F1507" s="173" t="s">
        <v>4926</v>
      </c>
      <c r="H1507" s="172" t="s">
        <v>1</v>
      </c>
      <c r="I1507" s="174"/>
      <c r="L1507" s="170"/>
      <c r="M1507" s="175"/>
      <c r="T1507" s="176"/>
      <c r="AT1507" s="172" t="s">
        <v>200</v>
      </c>
      <c r="AU1507" s="172" t="s">
        <v>89</v>
      </c>
      <c r="AV1507" s="12" t="s">
        <v>83</v>
      </c>
      <c r="AW1507" s="12" t="s">
        <v>31</v>
      </c>
      <c r="AX1507" s="12" t="s">
        <v>76</v>
      </c>
      <c r="AY1507" s="172" t="s">
        <v>187</v>
      </c>
    </row>
    <row r="1508" spans="2:51" s="13" customFormat="1">
      <c r="B1508" s="177"/>
      <c r="D1508" s="171" t="s">
        <v>200</v>
      </c>
      <c r="E1508" s="178" t="s">
        <v>1</v>
      </c>
      <c r="F1508" s="179" t="s">
        <v>4927</v>
      </c>
      <c r="H1508" s="180">
        <v>4.4249999999999998</v>
      </c>
      <c r="I1508" s="181"/>
      <c r="L1508" s="177"/>
      <c r="M1508" s="182"/>
      <c r="T1508" s="183"/>
      <c r="AT1508" s="178" t="s">
        <v>200</v>
      </c>
      <c r="AU1508" s="178" t="s">
        <v>89</v>
      </c>
      <c r="AV1508" s="13" t="s">
        <v>89</v>
      </c>
      <c r="AW1508" s="13" t="s">
        <v>31</v>
      </c>
      <c r="AX1508" s="13" t="s">
        <v>76</v>
      </c>
      <c r="AY1508" s="178" t="s">
        <v>187</v>
      </c>
    </row>
    <row r="1509" spans="2:51" s="13" customFormat="1">
      <c r="B1509" s="177"/>
      <c r="D1509" s="171" t="s">
        <v>200</v>
      </c>
      <c r="E1509" s="178" t="s">
        <v>1</v>
      </c>
      <c r="F1509" s="179" t="s">
        <v>4928</v>
      </c>
      <c r="H1509" s="180">
        <v>4.4249999999999998</v>
      </c>
      <c r="I1509" s="181"/>
      <c r="L1509" s="177"/>
      <c r="M1509" s="182"/>
      <c r="T1509" s="183"/>
      <c r="AT1509" s="178" t="s">
        <v>200</v>
      </c>
      <c r="AU1509" s="178" t="s">
        <v>89</v>
      </c>
      <c r="AV1509" s="13" t="s">
        <v>89</v>
      </c>
      <c r="AW1509" s="13" t="s">
        <v>31</v>
      </c>
      <c r="AX1509" s="13" t="s">
        <v>76</v>
      </c>
      <c r="AY1509" s="178" t="s">
        <v>187</v>
      </c>
    </row>
    <row r="1510" spans="2:51" s="13" customFormat="1">
      <c r="B1510" s="177"/>
      <c r="D1510" s="171" t="s">
        <v>200</v>
      </c>
      <c r="E1510" s="178" t="s">
        <v>1</v>
      </c>
      <c r="F1510" s="179" t="s">
        <v>4929</v>
      </c>
      <c r="H1510" s="180">
        <v>4.4249999999999998</v>
      </c>
      <c r="I1510" s="181"/>
      <c r="L1510" s="177"/>
      <c r="M1510" s="182"/>
      <c r="T1510" s="183"/>
      <c r="AT1510" s="178" t="s">
        <v>200</v>
      </c>
      <c r="AU1510" s="178" t="s">
        <v>89</v>
      </c>
      <c r="AV1510" s="13" t="s">
        <v>89</v>
      </c>
      <c r="AW1510" s="13" t="s">
        <v>31</v>
      </c>
      <c r="AX1510" s="13" t="s">
        <v>76</v>
      </c>
      <c r="AY1510" s="178" t="s">
        <v>187</v>
      </c>
    </row>
    <row r="1511" spans="2:51" s="13" customFormat="1">
      <c r="B1511" s="177"/>
      <c r="D1511" s="171" t="s">
        <v>200</v>
      </c>
      <c r="E1511" s="178" t="s">
        <v>1</v>
      </c>
      <c r="F1511" s="179" t="s">
        <v>4930</v>
      </c>
      <c r="H1511" s="180">
        <v>4.4249999999999998</v>
      </c>
      <c r="I1511" s="181"/>
      <c r="L1511" s="177"/>
      <c r="M1511" s="182"/>
      <c r="T1511" s="183"/>
      <c r="AT1511" s="178" t="s">
        <v>200</v>
      </c>
      <c r="AU1511" s="178" t="s">
        <v>89</v>
      </c>
      <c r="AV1511" s="13" t="s">
        <v>89</v>
      </c>
      <c r="AW1511" s="13" t="s">
        <v>31</v>
      </c>
      <c r="AX1511" s="13" t="s">
        <v>76</v>
      </c>
      <c r="AY1511" s="178" t="s">
        <v>187</v>
      </c>
    </row>
    <row r="1512" spans="2:51" s="13" customFormat="1">
      <c r="B1512" s="177"/>
      <c r="D1512" s="171" t="s">
        <v>200</v>
      </c>
      <c r="E1512" s="178" t="s">
        <v>1</v>
      </c>
      <c r="F1512" s="179" t="s">
        <v>4931</v>
      </c>
      <c r="H1512" s="180">
        <v>4.4249999999999998</v>
      </c>
      <c r="I1512" s="181"/>
      <c r="L1512" s="177"/>
      <c r="M1512" s="182"/>
      <c r="T1512" s="183"/>
      <c r="AT1512" s="178" t="s">
        <v>200</v>
      </c>
      <c r="AU1512" s="178" t="s">
        <v>89</v>
      </c>
      <c r="AV1512" s="13" t="s">
        <v>89</v>
      </c>
      <c r="AW1512" s="13" t="s">
        <v>31</v>
      </c>
      <c r="AX1512" s="13" t="s">
        <v>76</v>
      </c>
      <c r="AY1512" s="178" t="s">
        <v>187</v>
      </c>
    </row>
    <row r="1513" spans="2:51" s="13" customFormat="1">
      <c r="B1513" s="177"/>
      <c r="D1513" s="171" t="s">
        <v>200</v>
      </c>
      <c r="E1513" s="178" t="s">
        <v>1</v>
      </c>
      <c r="F1513" s="179" t="s">
        <v>4932</v>
      </c>
      <c r="H1513" s="180">
        <v>15.34</v>
      </c>
      <c r="I1513" s="181"/>
      <c r="L1513" s="177"/>
      <c r="M1513" s="182"/>
      <c r="T1513" s="183"/>
      <c r="AT1513" s="178" t="s">
        <v>200</v>
      </c>
      <c r="AU1513" s="178" t="s">
        <v>89</v>
      </c>
      <c r="AV1513" s="13" t="s">
        <v>89</v>
      </c>
      <c r="AW1513" s="13" t="s">
        <v>31</v>
      </c>
      <c r="AX1513" s="13" t="s">
        <v>76</v>
      </c>
      <c r="AY1513" s="178" t="s">
        <v>187</v>
      </c>
    </row>
    <row r="1514" spans="2:51" s="13" customFormat="1">
      <c r="B1514" s="177"/>
      <c r="D1514" s="171" t="s">
        <v>200</v>
      </c>
      <c r="E1514" s="178" t="s">
        <v>1</v>
      </c>
      <c r="F1514" s="179" t="s">
        <v>4933</v>
      </c>
      <c r="H1514" s="180">
        <v>4.4249999999999998</v>
      </c>
      <c r="I1514" s="181"/>
      <c r="L1514" s="177"/>
      <c r="M1514" s="182"/>
      <c r="T1514" s="183"/>
      <c r="AT1514" s="178" t="s">
        <v>200</v>
      </c>
      <c r="AU1514" s="178" t="s">
        <v>89</v>
      </c>
      <c r="AV1514" s="13" t="s">
        <v>89</v>
      </c>
      <c r="AW1514" s="13" t="s">
        <v>31</v>
      </c>
      <c r="AX1514" s="13" t="s">
        <v>76</v>
      </c>
      <c r="AY1514" s="178" t="s">
        <v>187</v>
      </c>
    </row>
    <row r="1515" spans="2:51" s="13" customFormat="1">
      <c r="B1515" s="177"/>
      <c r="D1515" s="171" t="s">
        <v>200</v>
      </c>
      <c r="E1515" s="178" t="s">
        <v>1</v>
      </c>
      <c r="F1515" s="179" t="s">
        <v>4934</v>
      </c>
      <c r="H1515" s="180">
        <v>4.4249999999999998</v>
      </c>
      <c r="I1515" s="181"/>
      <c r="L1515" s="177"/>
      <c r="M1515" s="182"/>
      <c r="T1515" s="183"/>
      <c r="AT1515" s="178" t="s">
        <v>200</v>
      </c>
      <c r="AU1515" s="178" t="s">
        <v>89</v>
      </c>
      <c r="AV1515" s="13" t="s">
        <v>89</v>
      </c>
      <c r="AW1515" s="13" t="s">
        <v>31</v>
      </c>
      <c r="AX1515" s="13" t="s">
        <v>76</v>
      </c>
      <c r="AY1515" s="178" t="s">
        <v>187</v>
      </c>
    </row>
    <row r="1516" spans="2:51" s="13" customFormat="1">
      <c r="B1516" s="177"/>
      <c r="D1516" s="171" t="s">
        <v>200</v>
      </c>
      <c r="E1516" s="178" t="s">
        <v>1</v>
      </c>
      <c r="F1516" s="179" t="s">
        <v>4935</v>
      </c>
      <c r="H1516" s="180">
        <v>4.4249999999999998</v>
      </c>
      <c r="I1516" s="181"/>
      <c r="L1516" s="177"/>
      <c r="M1516" s="182"/>
      <c r="T1516" s="183"/>
      <c r="AT1516" s="178" t="s">
        <v>200</v>
      </c>
      <c r="AU1516" s="178" t="s">
        <v>89</v>
      </c>
      <c r="AV1516" s="13" t="s">
        <v>89</v>
      </c>
      <c r="AW1516" s="13" t="s">
        <v>31</v>
      </c>
      <c r="AX1516" s="13" t="s">
        <v>76</v>
      </c>
      <c r="AY1516" s="178" t="s">
        <v>187</v>
      </c>
    </row>
    <row r="1517" spans="2:51" s="13" customFormat="1">
      <c r="B1517" s="177"/>
      <c r="D1517" s="171" t="s">
        <v>200</v>
      </c>
      <c r="E1517" s="178" t="s">
        <v>1</v>
      </c>
      <c r="F1517" s="179" t="s">
        <v>4936</v>
      </c>
      <c r="H1517" s="180">
        <v>4.4249999999999998</v>
      </c>
      <c r="I1517" s="181"/>
      <c r="L1517" s="177"/>
      <c r="M1517" s="182"/>
      <c r="T1517" s="183"/>
      <c r="AT1517" s="178" t="s">
        <v>200</v>
      </c>
      <c r="AU1517" s="178" t="s">
        <v>89</v>
      </c>
      <c r="AV1517" s="13" t="s">
        <v>89</v>
      </c>
      <c r="AW1517" s="13" t="s">
        <v>31</v>
      </c>
      <c r="AX1517" s="13" t="s">
        <v>76</v>
      </c>
      <c r="AY1517" s="178" t="s">
        <v>187</v>
      </c>
    </row>
    <row r="1518" spans="2:51" s="13" customFormat="1">
      <c r="B1518" s="177"/>
      <c r="D1518" s="171" t="s">
        <v>200</v>
      </c>
      <c r="E1518" s="178" t="s">
        <v>1</v>
      </c>
      <c r="F1518" s="179" t="s">
        <v>4937</v>
      </c>
      <c r="H1518" s="180">
        <v>4.4249999999999998</v>
      </c>
      <c r="I1518" s="181"/>
      <c r="L1518" s="177"/>
      <c r="M1518" s="182"/>
      <c r="T1518" s="183"/>
      <c r="AT1518" s="178" t="s">
        <v>200</v>
      </c>
      <c r="AU1518" s="178" t="s">
        <v>89</v>
      </c>
      <c r="AV1518" s="13" t="s">
        <v>89</v>
      </c>
      <c r="AW1518" s="13" t="s">
        <v>31</v>
      </c>
      <c r="AX1518" s="13" t="s">
        <v>76</v>
      </c>
      <c r="AY1518" s="178" t="s">
        <v>187</v>
      </c>
    </row>
    <row r="1519" spans="2:51" s="13" customFormat="1">
      <c r="B1519" s="177"/>
      <c r="D1519" s="171" t="s">
        <v>200</v>
      </c>
      <c r="E1519" s="178" t="s">
        <v>1</v>
      </c>
      <c r="F1519" s="179" t="s">
        <v>4938</v>
      </c>
      <c r="H1519" s="180">
        <v>4.4249999999999998</v>
      </c>
      <c r="I1519" s="181"/>
      <c r="L1519" s="177"/>
      <c r="M1519" s="182"/>
      <c r="T1519" s="183"/>
      <c r="AT1519" s="178" t="s">
        <v>200</v>
      </c>
      <c r="AU1519" s="178" t="s">
        <v>89</v>
      </c>
      <c r="AV1519" s="13" t="s">
        <v>89</v>
      </c>
      <c r="AW1519" s="13" t="s">
        <v>31</v>
      </c>
      <c r="AX1519" s="13" t="s">
        <v>76</v>
      </c>
      <c r="AY1519" s="178" t="s">
        <v>187</v>
      </c>
    </row>
    <row r="1520" spans="2:51" s="15" customFormat="1">
      <c r="B1520" s="191"/>
      <c r="D1520" s="171" t="s">
        <v>200</v>
      </c>
      <c r="E1520" s="192" t="s">
        <v>1</v>
      </c>
      <c r="F1520" s="193" t="s">
        <v>4939</v>
      </c>
      <c r="H1520" s="194">
        <v>64.015000000000001</v>
      </c>
      <c r="I1520" s="195"/>
      <c r="L1520" s="191"/>
      <c r="M1520" s="196"/>
      <c r="T1520" s="197"/>
      <c r="AT1520" s="192" t="s">
        <v>200</v>
      </c>
      <c r="AU1520" s="192" t="s">
        <v>89</v>
      </c>
      <c r="AV1520" s="15" t="s">
        <v>207</v>
      </c>
      <c r="AW1520" s="15" t="s">
        <v>31</v>
      </c>
      <c r="AX1520" s="15" t="s">
        <v>76</v>
      </c>
      <c r="AY1520" s="192" t="s">
        <v>187</v>
      </c>
    </row>
    <row r="1521" spans="2:51" s="13" customFormat="1">
      <c r="B1521" s="177"/>
      <c r="D1521" s="171" t="s">
        <v>200</v>
      </c>
      <c r="E1521" s="178" t="s">
        <v>1</v>
      </c>
      <c r="F1521" s="179" t="s">
        <v>4940</v>
      </c>
      <c r="H1521" s="180">
        <v>5.9</v>
      </c>
      <c r="I1521" s="181"/>
      <c r="L1521" s="177"/>
      <c r="M1521" s="182"/>
      <c r="T1521" s="183"/>
      <c r="AT1521" s="178" t="s">
        <v>200</v>
      </c>
      <c r="AU1521" s="178" t="s">
        <v>89</v>
      </c>
      <c r="AV1521" s="13" t="s">
        <v>89</v>
      </c>
      <c r="AW1521" s="13" t="s">
        <v>31</v>
      </c>
      <c r="AX1521" s="13" t="s">
        <v>76</v>
      </c>
      <c r="AY1521" s="178" t="s">
        <v>187</v>
      </c>
    </row>
    <row r="1522" spans="2:51" s="13" customFormat="1">
      <c r="B1522" s="177"/>
      <c r="D1522" s="171" t="s">
        <v>200</v>
      </c>
      <c r="E1522" s="178" t="s">
        <v>1</v>
      </c>
      <c r="F1522" s="179" t="s">
        <v>4941</v>
      </c>
      <c r="H1522" s="180">
        <v>4.4249999999999998</v>
      </c>
      <c r="I1522" s="181"/>
      <c r="L1522" s="177"/>
      <c r="M1522" s="182"/>
      <c r="T1522" s="183"/>
      <c r="AT1522" s="178" t="s">
        <v>200</v>
      </c>
      <c r="AU1522" s="178" t="s">
        <v>89</v>
      </c>
      <c r="AV1522" s="13" t="s">
        <v>89</v>
      </c>
      <c r="AW1522" s="13" t="s">
        <v>31</v>
      </c>
      <c r="AX1522" s="13" t="s">
        <v>76</v>
      </c>
      <c r="AY1522" s="178" t="s">
        <v>187</v>
      </c>
    </row>
    <row r="1523" spans="2:51" s="13" customFormat="1">
      <c r="B1523" s="177"/>
      <c r="D1523" s="171" t="s">
        <v>200</v>
      </c>
      <c r="E1523" s="178" t="s">
        <v>1</v>
      </c>
      <c r="F1523" s="179" t="s">
        <v>4942</v>
      </c>
      <c r="H1523" s="180">
        <v>4.4249999999999998</v>
      </c>
      <c r="I1523" s="181"/>
      <c r="L1523" s="177"/>
      <c r="M1523" s="182"/>
      <c r="T1523" s="183"/>
      <c r="AT1523" s="178" t="s">
        <v>200</v>
      </c>
      <c r="AU1523" s="178" t="s">
        <v>89</v>
      </c>
      <c r="AV1523" s="13" t="s">
        <v>89</v>
      </c>
      <c r="AW1523" s="13" t="s">
        <v>31</v>
      </c>
      <c r="AX1523" s="13" t="s">
        <v>76</v>
      </c>
      <c r="AY1523" s="178" t="s">
        <v>187</v>
      </c>
    </row>
    <row r="1524" spans="2:51" s="13" customFormat="1">
      <c r="B1524" s="177"/>
      <c r="D1524" s="171" t="s">
        <v>200</v>
      </c>
      <c r="E1524" s="178" t="s">
        <v>1</v>
      </c>
      <c r="F1524" s="179" t="s">
        <v>4943</v>
      </c>
      <c r="H1524" s="180">
        <v>5.9</v>
      </c>
      <c r="I1524" s="181"/>
      <c r="L1524" s="177"/>
      <c r="M1524" s="182"/>
      <c r="T1524" s="183"/>
      <c r="AT1524" s="178" t="s">
        <v>200</v>
      </c>
      <c r="AU1524" s="178" t="s">
        <v>89</v>
      </c>
      <c r="AV1524" s="13" t="s">
        <v>89</v>
      </c>
      <c r="AW1524" s="13" t="s">
        <v>31</v>
      </c>
      <c r="AX1524" s="13" t="s">
        <v>76</v>
      </c>
      <c r="AY1524" s="178" t="s">
        <v>187</v>
      </c>
    </row>
    <row r="1525" spans="2:51" s="13" customFormat="1">
      <c r="B1525" s="177"/>
      <c r="D1525" s="171" t="s">
        <v>200</v>
      </c>
      <c r="E1525" s="178" t="s">
        <v>1</v>
      </c>
      <c r="F1525" s="179" t="s">
        <v>4944</v>
      </c>
      <c r="H1525" s="180">
        <v>4.4249999999999998</v>
      </c>
      <c r="I1525" s="181"/>
      <c r="L1525" s="177"/>
      <c r="M1525" s="182"/>
      <c r="T1525" s="183"/>
      <c r="AT1525" s="178" t="s">
        <v>200</v>
      </c>
      <c r="AU1525" s="178" t="s">
        <v>89</v>
      </c>
      <c r="AV1525" s="13" t="s">
        <v>89</v>
      </c>
      <c r="AW1525" s="13" t="s">
        <v>31</v>
      </c>
      <c r="AX1525" s="13" t="s">
        <v>76</v>
      </c>
      <c r="AY1525" s="178" t="s">
        <v>187</v>
      </c>
    </row>
    <row r="1526" spans="2:51" s="13" customFormat="1">
      <c r="B1526" s="177"/>
      <c r="D1526" s="171" t="s">
        <v>200</v>
      </c>
      <c r="E1526" s="178" t="s">
        <v>1</v>
      </c>
      <c r="F1526" s="179" t="s">
        <v>4945</v>
      </c>
      <c r="H1526" s="180">
        <v>22.715</v>
      </c>
      <c r="I1526" s="181"/>
      <c r="L1526" s="177"/>
      <c r="M1526" s="182"/>
      <c r="T1526" s="183"/>
      <c r="AT1526" s="178" t="s">
        <v>200</v>
      </c>
      <c r="AU1526" s="178" t="s">
        <v>89</v>
      </c>
      <c r="AV1526" s="13" t="s">
        <v>89</v>
      </c>
      <c r="AW1526" s="13" t="s">
        <v>31</v>
      </c>
      <c r="AX1526" s="13" t="s">
        <v>76</v>
      </c>
      <c r="AY1526" s="178" t="s">
        <v>187</v>
      </c>
    </row>
    <row r="1527" spans="2:51" s="13" customFormat="1">
      <c r="B1527" s="177"/>
      <c r="D1527" s="171" t="s">
        <v>200</v>
      </c>
      <c r="E1527" s="178" t="s">
        <v>1</v>
      </c>
      <c r="F1527" s="179" t="s">
        <v>4946</v>
      </c>
      <c r="H1527" s="180">
        <v>5.0149999999999997</v>
      </c>
      <c r="I1527" s="181"/>
      <c r="L1527" s="177"/>
      <c r="M1527" s="182"/>
      <c r="T1527" s="183"/>
      <c r="AT1527" s="178" t="s">
        <v>200</v>
      </c>
      <c r="AU1527" s="178" t="s">
        <v>89</v>
      </c>
      <c r="AV1527" s="13" t="s">
        <v>89</v>
      </c>
      <c r="AW1527" s="13" t="s">
        <v>31</v>
      </c>
      <c r="AX1527" s="13" t="s">
        <v>76</v>
      </c>
      <c r="AY1527" s="178" t="s">
        <v>187</v>
      </c>
    </row>
    <row r="1528" spans="2:51" s="13" customFormat="1">
      <c r="B1528" s="177"/>
      <c r="D1528" s="171" t="s">
        <v>200</v>
      </c>
      <c r="E1528" s="178" t="s">
        <v>1</v>
      </c>
      <c r="F1528" s="179" t="s">
        <v>4947</v>
      </c>
      <c r="H1528" s="180">
        <v>5.9</v>
      </c>
      <c r="I1528" s="181"/>
      <c r="L1528" s="177"/>
      <c r="M1528" s="182"/>
      <c r="T1528" s="183"/>
      <c r="AT1528" s="178" t="s">
        <v>200</v>
      </c>
      <c r="AU1528" s="178" t="s">
        <v>89</v>
      </c>
      <c r="AV1528" s="13" t="s">
        <v>89</v>
      </c>
      <c r="AW1528" s="13" t="s">
        <v>31</v>
      </c>
      <c r="AX1528" s="13" t="s">
        <v>76</v>
      </c>
      <c r="AY1528" s="178" t="s">
        <v>187</v>
      </c>
    </row>
    <row r="1529" spans="2:51" s="13" customFormat="1">
      <c r="B1529" s="177"/>
      <c r="D1529" s="171" t="s">
        <v>200</v>
      </c>
      <c r="E1529" s="178" t="s">
        <v>1</v>
      </c>
      <c r="F1529" s="179" t="s">
        <v>4948</v>
      </c>
      <c r="H1529" s="180">
        <v>5.9</v>
      </c>
      <c r="I1529" s="181"/>
      <c r="L1529" s="177"/>
      <c r="M1529" s="182"/>
      <c r="T1529" s="183"/>
      <c r="AT1529" s="178" t="s">
        <v>200</v>
      </c>
      <c r="AU1529" s="178" t="s">
        <v>89</v>
      </c>
      <c r="AV1529" s="13" t="s">
        <v>89</v>
      </c>
      <c r="AW1529" s="13" t="s">
        <v>31</v>
      </c>
      <c r="AX1529" s="13" t="s">
        <v>76</v>
      </c>
      <c r="AY1529" s="178" t="s">
        <v>187</v>
      </c>
    </row>
    <row r="1530" spans="2:51" s="13" customFormat="1">
      <c r="B1530" s="177"/>
      <c r="D1530" s="171" t="s">
        <v>200</v>
      </c>
      <c r="E1530" s="178" t="s">
        <v>1</v>
      </c>
      <c r="F1530" s="179" t="s">
        <v>4949</v>
      </c>
      <c r="H1530" s="180">
        <v>5.0149999999999997</v>
      </c>
      <c r="I1530" s="181"/>
      <c r="L1530" s="177"/>
      <c r="M1530" s="182"/>
      <c r="T1530" s="183"/>
      <c r="AT1530" s="178" t="s">
        <v>200</v>
      </c>
      <c r="AU1530" s="178" t="s">
        <v>89</v>
      </c>
      <c r="AV1530" s="13" t="s">
        <v>89</v>
      </c>
      <c r="AW1530" s="13" t="s">
        <v>31</v>
      </c>
      <c r="AX1530" s="13" t="s">
        <v>76</v>
      </c>
      <c r="AY1530" s="178" t="s">
        <v>187</v>
      </c>
    </row>
    <row r="1531" spans="2:51" s="13" customFormat="1">
      <c r="B1531" s="177"/>
      <c r="D1531" s="171" t="s">
        <v>200</v>
      </c>
      <c r="E1531" s="178" t="s">
        <v>1</v>
      </c>
      <c r="F1531" s="179" t="s">
        <v>4950</v>
      </c>
      <c r="H1531" s="180">
        <v>5.9</v>
      </c>
      <c r="I1531" s="181"/>
      <c r="L1531" s="177"/>
      <c r="M1531" s="182"/>
      <c r="T1531" s="183"/>
      <c r="AT1531" s="178" t="s">
        <v>200</v>
      </c>
      <c r="AU1531" s="178" t="s">
        <v>89</v>
      </c>
      <c r="AV1531" s="13" t="s">
        <v>89</v>
      </c>
      <c r="AW1531" s="13" t="s">
        <v>31</v>
      </c>
      <c r="AX1531" s="13" t="s">
        <v>76</v>
      </c>
      <c r="AY1531" s="178" t="s">
        <v>187</v>
      </c>
    </row>
    <row r="1532" spans="2:51" s="13" customFormat="1">
      <c r="B1532" s="177"/>
      <c r="D1532" s="171" t="s">
        <v>200</v>
      </c>
      <c r="E1532" s="178" t="s">
        <v>1</v>
      </c>
      <c r="F1532" s="179" t="s">
        <v>4951</v>
      </c>
      <c r="H1532" s="180">
        <v>6.49</v>
      </c>
      <c r="I1532" s="181"/>
      <c r="L1532" s="177"/>
      <c r="M1532" s="182"/>
      <c r="T1532" s="183"/>
      <c r="AT1532" s="178" t="s">
        <v>200</v>
      </c>
      <c r="AU1532" s="178" t="s">
        <v>89</v>
      </c>
      <c r="AV1532" s="13" t="s">
        <v>89</v>
      </c>
      <c r="AW1532" s="13" t="s">
        <v>31</v>
      </c>
      <c r="AX1532" s="13" t="s">
        <v>76</v>
      </c>
      <c r="AY1532" s="178" t="s">
        <v>187</v>
      </c>
    </row>
    <row r="1533" spans="2:51" s="13" customFormat="1">
      <c r="B1533" s="177"/>
      <c r="D1533" s="171" t="s">
        <v>200</v>
      </c>
      <c r="E1533" s="178" t="s">
        <v>1</v>
      </c>
      <c r="F1533" s="179" t="s">
        <v>4952</v>
      </c>
      <c r="H1533" s="180">
        <v>6.49</v>
      </c>
      <c r="I1533" s="181"/>
      <c r="L1533" s="177"/>
      <c r="M1533" s="182"/>
      <c r="T1533" s="183"/>
      <c r="AT1533" s="178" t="s">
        <v>200</v>
      </c>
      <c r="AU1533" s="178" t="s">
        <v>89</v>
      </c>
      <c r="AV1533" s="13" t="s">
        <v>89</v>
      </c>
      <c r="AW1533" s="13" t="s">
        <v>31</v>
      </c>
      <c r="AX1533" s="13" t="s">
        <v>76</v>
      </c>
      <c r="AY1533" s="178" t="s">
        <v>187</v>
      </c>
    </row>
    <row r="1534" spans="2:51" s="13" customFormat="1">
      <c r="B1534" s="177"/>
      <c r="D1534" s="171" t="s">
        <v>200</v>
      </c>
      <c r="E1534" s="178" t="s">
        <v>1</v>
      </c>
      <c r="F1534" s="179" t="s">
        <v>4953</v>
      </c>
      <c r="H1534" s="180">
        <v>6.49</v>
      </c>
      <c r="I1534" s="181"/>
      <c r="L1534" s="177"/>
      <c r="M1534" s="182"/>
      <c r="T1534" s="183"/>
      <c r="AT1534" s="178" t="s">
        <v>200</v>
      </c>
      <c r="AU1534" s="178" t="s">
        <v>89</v>
      </c>
      <c r="AV1534" s="13" t="s">
        <v>89</v>
      </c>
      <c r="AW1534" s="13" t="s">
        <v>31</v>
      </c>
      <c r="AX1534" s="13" t="s">
        <v>76</v>
      </c>
      <c r="AY1534" s="178" t="s">
        <v>187</v>
      </c>
    </row>
    <row r="1535" spans="2:51" s="13" customFormat="1">
      <c r="B1535" s="177"/>
      <c r="D1535" s="171" t="s">
        <v>200</v>
      </c>
      <c r="E1535" s="178" t="s">
        <v>1</v>
      </c>
      <c r="F1535" s="179" t="s">
        <v>4954</v>
      </c>
      <c r="H1535" s="180">
        <v>6.49</v>
      </c>
      <c r="I1535" s="181"/>
      <c r="L1535" s="177"/>
      <c r="M1535" s="182"/>
      <c r="T1535" s="183"/>
      <c r="AT1535" s="178" t="s">
        <v>200</v>
      </c>
      <c r="AU1535" s="178" t="s">
        <v>89</v>
      </c>
      <c r="AV1535" s="13" t="s">
        <v>89</v>
      </c>
      <c r="AW1535" s="13" t="s">
        <v>31</v>
      </c>
      <c r="AX1535" s="13" t="s">
        <v>76</v>
      </c>
      <c r="AY1535" s="178" t="s">
        <v>187</v>
      </c>
    </row>
    <row r="1536" spans="2:51" s="13" customFormat="1">
      <c r="B1536" s="177"/>
      <c r="D1536" s="171" t="s">
        <v>200</v>
      </c>
      <c r="E1536" s="178" t="s">
        <v>1</v>
      </c>
      <c r="F1536" s="179" t="s">
        <v>4955</v>
      </c>
      <c r="H1536" s="180">
        <v>6.49</v>
      </c>
      <c r="I1536" s="181"/>
      <c r="L1536" s="177"/>
      <c r="M1536" s="182"/>
      <c r="T1536" s="183"/>
      <c r="AT1536" s="178" t="s">
        <v>200</v>
      </c>
      <c r="AU1536" s="178" t="s">
        <v>89</v>
      </c>
      <c r="AV1536" s="13" t="s">
        <v>89</v>
      </c>
      <c r="AW1536" s="13" t="s">
        <v>31</v>
      </c>
      <c r="AX1536" s="13" t="s">
        <v>76</v>
      </c>
      <c r="AY1536" s="178" t="s">
        <v>187</v>
      </c>
    </row>
    <row r="1537" spans="2:51" s="13" customFormat="1">
      <c r="B1537" s="177"/>
      <c r="D1537" s="171" t="s">
        <v>200</v>
      </c>
      <c r="E1537" s="178" t="s">
        <v>1</v>
      </c>
      <c r="F1537" s="179" t="s">
        <v>4956</v>
      </c>
      <c r="H1537" s="180">
        <v>6.49</v>
      </c>
      <c r="I1537" s="181"/>
      <c r="L1537" s="177"/>
      <c r="M1537" s="182"/>
      <c r="T1537" s="183"/>
      <c r="AT1537" s="178" t="s">
        <v>200</v>
      </c>
      <c r="AU1537" s="178" t="s">
        <v>89</v>
      </c>
      <c r="AV1537" s="13" t="s">
        <v>89</v>
      </c>
      <c r="AW1537" s="13" t="s">
        <v>31</v>
      </c>
      <c r="AX1537" s="13" t="s">
        <v>76</v>
      </c>
      <c r="AY1537" s="178" t="s">
        <v>187</v>
      </c>
    </row>
    <row r="1538" spans="2:51" s="13" customFormat="1">
      <c r="B1538" s="177"/>
      <c r="D1538" s="171" t="s">
        <v>200</v>
      </c>
      <c r="E1538" s="178" t="s">
        <v>1</v>
      </c>
      <c r="F1538" s="179" t="s">
        <v>4957</v>
      </c>
      <c r="H1538" s="180">
        <v>9.44</v>
      </c>
      <c r="I1538" s="181"/>
      <c r="L1538" s="177"/>
      <c r="M1538" s="182"/>
      <c r="T1538" s="183"/>
      <c r="AT1538" s="178" t="s">
        <v>200</v>
      </c>
      <c r="AU1538" s="178" t="s">
        <v>89</v>
      </c>
      <c r="AV1538" s="13" t="s">
        <v>89</v>
      </c>
      <c r="AW1538" s="13" t="s">
        <v>31</v>
      </c>
      <c r="AX1538" s="13" t="s">
        <v>76</v>
      </c>
      <c r="AY1538" s="178" t="s">
        <v>187</v>
      </c>
    </row>
    <row r="1539" spans="2:51" s="13" customFormat="1">
      <c r="B1539" s="177"/>
      <c r="D1539" s="171" t="s">
        <v>200</v>
      </c>
      <c r="E1539" s="178" t="s">
        <v>1</v>
      </c>
      <c r="F1539" s="179" t="s">
        <v>4958</v>
      </c>
      <c r="H1539" s="180">
        <v>25.295999999999999</v>
      </c>
      <c r="I1539" s="181"/>
      <c r="L1539" s="177"/>
      <c r="M1539" s="182"/>
      <c r="T1539" s="183"/>
      <c r="AT1539" s="178" t="s">
        <v>200</v>
      </c>
      <c r="AU1539" s="178" t="s">
        <v>89</v>
      </c>
      <c r="AV1539" s="13" t="s">
        <v>89</v>
      </c>
      <c r="AW1539" s="13" t="s">
        <v>31</v>
      </c>
      <c r="AX1539" s="13" t="s">
        <v>76</v>
      </c>
      <c r="AY1539" s="178" t="s">
        <v>187</v>
      </c>
    </row>
    <row r="1540" spans="2:51" s="15" customFormat="1">
      <c r="B1540" s="191"/>
      <c r="D1540" s="171" t="s">
        <v>200</v>
      </c>
      <c r="E1540" s="192" t="s">
        <v>1</v>
      </c>
      <c r="F1540" s="193" t="s">
        <v>4366</v>
      </c>
      <c r="H1540" s="194">
        <v>149.196</v>
      </c>
      <c r="I1540" s="195"/>
      <c r="L1540" s="191"/>
      <c r="M1540" s="196"/>
      <c r="T1540" s="197"/>
      <c r="AT1540" s="192" t="s">
        <v>200</v>
      </c>
      <c r="AU1540" s="192" t="s">
        <v>89</v>
      </c>
      <c r="AV1540" s="15" t="s">
        <v>207</v>
      </c>
      <c r="AW1540" s="15" t="s">
        <v>31</v>
      </c>
      <c r="AX1540" s="15" t="s">
        <v>76</v>
      </c>
      <c r="AY1540" s="192" t="s">
        <v>187</v>
      </c>
    </row>
    <row r="1541" spans="2:51" s="13" customFormat="1">
      <c r="B1541" s="177"/>
      <c r="D1541" s="171" t="s">
        <v>200</v>
      </c>
      <c r="E1541" s="178" t="s">
        <v>1</v>
      </c>
      <c r="F1541" s="179" t="s">
        <v>4959</v>
      </c>
      <c r="H1541" s="180">
        <v>5.9</v>
      </c>
      <c r="I1541" s="181"/>
      <c r="L1541" s="177"/>
      <c r="M1541" s="182"/>
      <c r="T1541" s="183"/>
      <c r="AT1541" s="178" t="s">
        <v>200</v>
      </c>
      <c r="AU1541" s="178" t="s">
        <v>89</v>
      </c>
      <c r="AV1541" s="13" t="s">
        <v>89</v>
      </c>
      <c r="AW1541" s="13" t="s">
        <v>31</v>
      </c>
      <c r="AX1541" s="13" t="s">
        <v>76</v>
      </c>
      <c r="AY1541" s="178" t="s">
        <v>187</v>
      </c>
    </row>
    <row r="1542" spans="2:51" s="13" customFormat="1">
      <c r="B1542" s="177"/>
      <c r="D1542" s="171" t="s">
        <v>200</v>
      </c>
      <c r="E1542" s="178" t="s">
        <v>1</v>
      </c>
      <c r="F1542" s="179" t="s">
        <v>4960</v>
      </c>
      <c r="H1542" s="180">
        <v>4.4249999999999998</v>
      </c>
      <c r="I1542" s="181"/>
      <c r="L1542" s="177"/>
      <c r="M1542" s="182"/>
      <c r="T1542" s="183"/>
      <c r="AT1542" s="178" t="s">
        <v>200</v>
      </c>
      <c r="AU1542" s="178" t="s">
        <v>89</v>
      </c>
      <c r="AV1542" s="13" t="s">
        <v>89</v>
      </c>
      <c r="AW1542" s="13" t="s">
        <v>31</v>
      </c>
      <c r="AX1542" s="13" t="s">
        <v>76</v>
      </c>
      <c r="AY1542" s="178" t="s">
        <v>187</v>
      </c>
    </row>
    <row r="1543" spans="2:51" s="13" customFormat="1">
      <c r="B1543" s="177"/>
      <c r="D1543" s="171" t="s">
        <v>200</v>
      </c>
      <c r="E1543" s="178" t="s">
        <v>1</v>
      </c>
      <c r="F1543" s="179" t="s">
        <v>4961</v>
      </c>
      <c r="H1543" s="180">
        <v>4.4249999999999998</v>
      </c>
      <c r="I1543" s="181"/>
      <c r="L1543" s="177"/>
      <c r="M1543" s="182"/>
      <c r="T1543" s="183"/>
      <c r="AT1543" s="178" t="s">
        <v>200</v>
      </c>
      <c r="AU1543" s="178" t="s">
        <v>89</v>
      </c>
      <c r="AV1543" s="13" t="s">
        <v>89</v>
      </c>
      <c r="AW1543" s="13" t="s">
        <v>31</v>
      </c>
      <c r="AX1543" s="13" t="s">
        <v>76</v>
      </c>
      <c r="AY1543" s="178" t="s">
        <v>187</v>
      </c>
    </row>
    <row r="1544" spans="2:51" s="13" customFormat="1">
      <c r="B1544" s="177"/>
      <c r="D1544" s="171" t="s">
        <v>200</v>
      </c>
      <c r="E1544" s="178" t="s">
        <v>1</v>
      </c>
      <c r="F1544" s="179" t="s">
        <v>4962</v>
      </c>
      <c r="H1544" s="180">
        <v>5.9</v>
      </c>
      <c r="I1544" s="181"/>
      <c r="L1544" s="177"/>
      <c r="M1544" s="182"/>
      <c r="T1544" s="183"/>
      <c r="AT1544" s="178" t="s">
        <v>200</v>
      </c>
      <c r="AU1544" s="178" t="s">
        <v>89</v>
      </c>
      <c r="AV1544" s="13" t="s">
        <v>89</v>
      </c>
      <c r="AW1544" s="13" t="s">
        <v>31</v>
      </c>
      <c r="AX1544" s="13" t="s">
        <v>76</v>
      </c>
      <c r="AY1544" s="178" t="s">
        <v>187</v>
      </c>
    </row>
    <row r="1545" spans="2:51" s="13" customFormat="1">
      <c r="B1545" s="177"/>
      <c r="D1545" s="171" t="s">
        <v>200</v>
      </c>
      <c r="E1545" s="178" t="s">
        <v>1</v>
      </c>
      <c r="F1545" s="179" t="s">
        <v>4963</v>
      </c>
      <c r="H1545" s="180">
        <v>4.4249999999999998</v>
      </c>
      <c r="I1545" s="181"/>
      <c r="L1545" s="177"/>
      <c r="M1545" s="182"/>
      <c r="T1545" s="183"/>
      <c r="AT1545" s="178" t="s">
        <v>200</v>
      </c>
      <c r="AU1545" s="178" t="s">
        <v>89</v>
      </c>
      <c r="AV1545" s="13" t="s">
        <v>89</v>
      </c>
      <c r="AW1545" s="13" t="s">
        <v>31</v>
      </c>
      <c r="AX1545" s="13" t="s">
        <v>76</v>
      </c>
      <c r="AY1545" s="178" t="s">
        <v>187</v>
      </c>
    </row>
    <row r="1546" spans="2:51" s="13" customFormat="1">
      <c r="B1546" s="177"/>
      <c r="D1546" s="171" t="s">
        <v>200</v>
      </c>
      <c r="E1546" s="178" t="s">
        <v>1</v>
      </c>
      <c r="F1546" s="179" t="s">
        <v>4964</v>
      </c>
      <c r="H1546" s="180">
        <v>22.715</v>
      </c>
      <c r="I1546" s="181"/>
      <c r="L1546" s="177"/>
      <c r="M1546" s="182"/>
      <c r="T1546" s="183"/>
      <c r="AT1546" s="178" t="s">
        <v>200</v>
      </c>
      <c r="AU1546" s="178" t="s">
        <v>89</v>
      </c>
      <c r="AV1546" s="13" t="s">
        <v>89</v>
      </c>
      <c r="AW1546" s="13" t="s">
        <v>31</v>
      </c>
      <c r="AX1546" s="13" t="s">
        <v>76</v>
      </c>
      <c r="AY1546" s="178" t="s">
        <v>187</v>
      </c>
    </row>
    <row r="1547" spans="2:51" s="13" customFormat="1">
      <c r="B1547" s="177"/>
      <c r="D1547" s="171" t="s">
        <v>200</v>
      </c>
      <c r="E1547" s="178" t="s">
        <v>1</v>
      </c>
      <c r="F1547" s="179" t="s">
        <v>4965</v>
      </c>
      <c r="H1547" s="180">
        <v>5.0149999999999997</v>
      </c>
      <c r="I1547" s="181"/>
      <c r="L1547" s="177"/>
      <c r="M1547" s="182"/>
      <c r="T1547" s="183"/>
      <c r="AT1547" s="178" t="s">
        <v>200</v>
      </c>
      <c r="AU1547" s="178" t="s">
        <v>89</v>
      </c>
      <c r="AV1547" s="13" t="s">
        <v>89</v>
      </c>
      <c r="AW1547" s="13" t="s">
        <v>31</v>
      </c>
      <c r="AX1547" s="13" t="s">
        <v>76</v>
      </c>
      <c r="AY1547" s="178" t="s">
        <v>187</v>
      </c>
    </row>
    <row r="1548" spans="2:51" s="13" customFormat="1">
      <c r="B1548" s="177"/>
      <c r="D1548" s="171" t="s">
        <v>200</v>
      </c>
      <c r="E1548" s="178" t="s">
        <v>1</v>
      </c>
      <c r="F1548" s="179" t="s">
        <v>4966</v>
      </c>
      <c r="H1548" s="180">
        <v>5.9</v>
      </c>
      <c r="I1548" s="181"/>
      <c r="L1548" s="177"/>
      <c r="M1548" s="182"/>
      <c r="T1548" s="183"/>
      <c r="AT1548" s="178" t="s">
        <v>200</v>
      </c>
      <c r="AU1548" s="178" t="s">
        <v>89</v>
      </c>
      <c r="AV1548" s="13" t="s">
        <v>89</v>
      </c>
      <c r="AW1548" s="13" t="s">
        <v>31</v>
      </c>
      <c r="AX1548" s="13" t="s">
        <v>76</v>
      </c>
      <c r="AY1548" s="178" t="s">
        <v>187</v>
      </c>
    </row>
    <row r="1549" spans="2:51" s="13" customFormat="1">
      <c r="B1549" s="177"/>
      <c r="D1549" s="171" t="s">
        <v>200</v>
      </c>
      <c r="E1549" s="178" t="s">
        <v>1</v>
      </c>
      <c r="F1549" s="179" t="s">
        <v>4967</v>
      </c>
      <c r="H1549" s="180">
        <v>5.9</v>
      </c>
      <c r="I1549" s="181"/>
      <c r="L1549" s="177"/>
      <c r="M1549" s="182"/>
      <c r="T1549" s="183"/>
      <c r="AT1549" s="178" t="s">
        <v>200</v>
      </c>
      <c r="AU1549" s="178" t="s">
        <v>89</v>
      </c>
      <c r="AV1549" s="13" t="s">
        <v>89</v>
      </c>
      <c r="AW1549" s="13" t="s">
        <v>31</v>
      </c>
      <c r="AX1549" s="13" t="s">
        <v>76</v>
      </c>
      <c r="AY1549" s="178" t="s">
        <v>187</v>
      </c>
    </row>
    <row r="1550" spans="2:51" s="13" customFormat="1">
      <c r="B1550" s="177"/>
      <c r="D1550" s="171" t="s">
        <v>200</v>
      </c>
      <c r="E1550" s="178" t="s">
        <v>1</v>
      </c>
      <c r="F1550" s="179" t="s">
        <v>4968</v>
      </c>
      <c r="H1550" s="180">
        <v>5.0149999999999997</v>
      </c>
      <c r="I1550" s="181"/>
      <c r="L1550" s="177"/>
      <c r="M1550" s="182"/>
      <c r="T1550" s="183"/>
      <c r="AT1550" s="178" t="s">
        <v>200</v>
      </c>
      <c r="AU1550" s="178" t="s">
        <v>89</v>
      </c>
      <c r="AV1550" s="13" t="s">
        <v>89</v>
      </c>
      <c r="AW1550" s="13" t="s">
        <v>31</v>
      </c>
      <c r="AX1550" s="13" t="s">
        <v>76</v>
      </c>
      <c r="AY1550" s="178" t="s">
        <v>187</v>
      </c>
    </row>
    <row r="1551" spans="2:51" s="13" customFormat="1">
      <c r="B1551" s="177"/>
      <c r="D1551" s="171" t="s">
        <v>200</v>
      </c>
      <c r="E1551" s="178" t="s">
        <v>1</v>
      </c>
      <c r="F1551" s="179" t="s">
        <v>4969</v>
      </c>
      <c r="H1551" s="180">
        <v>5.9</v>
      </c>
      <c r="I1551" s="181"/>
      <c r="L1551" s="177"/>
      <c r="M1551" s="182"/>
      <c r="T1551" s="183"/>
      <c r="AT1551" s="178" t="s">
        <v>200</v>
      </c>
      <c r="AU1551" s="178" t="s">
        <v>89</v>
      </c>
      <c r="AV1551" s="13" t="s">
        <v>89</v>
      </c>
      <c r="AW1551" s="13" t="s">
        <v>31</v>
      </c>
      <c r="AX1551" s="13" t="s">
        <v>76</v>
      </c>
      <c r="AY1551" s="178" t="s">
        <v>187</v>
      </c>
    </row>
    <row r="1552" spans="2:51" s="13" customFormat="1">
      <c r="B1552" s="177"/>
      <c r="D1552" s="171" t="s">
        <v>200</v>
      </c>
      <c r="E1552" s="178" t="s">
        <v>1</v>
      </c>
      <c r="F1552" s="179" t="s">
        <v>4970</v>
      </c>
      <c r="H1552" s="180">
        <v>6.49</v>
      </c>
      <c r="I1552" s="181"/>
      <c r="L1552" s="177"/>
      <c r="M1552" s="182"/>
      <c r="T1552" s="183"/>
      <c r="AT1552" s="178" t="s">
        <v>200</v>
      </c>
      <c r="AU1552" s="178" t="s">
        <v>89</v>
      </c>
      <c r="AV1552" s="13" t="s">
        <v>89</v>
      </c>
      <c r="AW1552" s="13" t="s">
        <v>31</v>
      </c>
      <c r="AX1552" s="13" t="s">
        <v>76</v>
      </c>
      <c r="AY1552" s="178" t="s">
        <v>187</v>
      </c>
    </row>
    <row r="1553" spans="2:65" s="13" customFormat="1">
      <c r="B1553" s="177"/>
      <c r="D1553" s="171" t="s">
        <v>200</v>
      </c>
      <c r="E1553" s="178" t="s">
        <v>1</v>
      </c>
      <c r="F1553" s="179" t="s">
        <v>4971</v>
      </c>
      <c r="H1553" s="180">
        <v>6.49</v>
      </c>
      <c r="I1553" s="181"/>
      <c r="L1553" s="177"/>
      <c r="M1553" s="182"/>
      <c r="T1553" s="183"/>
      <c r="AT1553" s="178" t="s">
        <v>200</v>
      </c>
      <c r="AU1553" s="178" t="s">
        <v>89</v>
      </c>
      <c r="AV1553" s="13" t="s">
        <v>89</v>
      </c>
      <c r="AW1553" s="13" t="s">
        <v>31</v>
      </c>
      <c r="AX1553" s="13" t="s">
        <v>76</v>
      </c>
      <c r="AY1553" s="178" t="s">
        <v>187</v>
      </c>
    </row>
    <row r="1554" spans="2:65" s="13" customFormat="1">
      <c r="B1554" s="177"/>
      <c r="D1554" s="171" t="s">
        <v>200</v>
      </c>
      <c r="E1554" s="178" t="s">
        <v>1</v>
      </c>
      <c r="F1554" s="179" t="s">
        <v>4972</v>
      </c>
      <c r="H1554" s="180">
        <v>6.49</v>
      </c>
      <c r="I1554" s="181"/>
      <c r="L1554" s="177"/>
      <c r="M1554" s="182"/>
      <c r="T1554" s="183"/>
      <c r="AT1554" s="178" t="s">
        <v>200</v>
      </c>
      <c r="AU1554" s="178" t="s">
        <v>89</v>
      </c>
      <c r="AV1554" s="13" t="s">
        <v>89</v>
      </c>
      <c r="AW1554" s="13" t="s">
        <v>31</v>
      </c>
      <c r="AX1554" s="13" t="s">
        <v>76</v>
      </c>
      <c r="AY1554" s="178" t="s">
        <v>187</v>
      </c>
    </row>
    <row r="1555" spans="2:65" s="13" customFormat="1">
      <c r="B1555" s="177"/>
      <c r="D1555" s="171" t="s">
        <v>200</v>
      </c>
      <c r="E1555" s="178" t="s">
        <v>1</v>
      </c>
      <c r="F1555" s="179" t="s">
        <v>4973</v>
      </c>
      <c r="H1555" s="180">
        <v>6.49</v>
      </c>
      <c r="I1555" s="181"/>
      <c r="L1555" s="177"/>
      <c r="M1555" s="182"/>
      <c r="T1555" s="183"/>
      <c r="AT1555" s="178" t="s">
        <v>200</v>
      </c>
      <c r="AU1555" s="178" t="s">
        <v>89</v>
      </c>
      <c r="AV1555" s="13" t="s">
        <v>89</v>
      </c>
      <c r="AW1555" s="13" t="s">
        <v>31</v>
      </c>
      <c r="AX1555" s="13" t="s">
        <v>76</v>
      </c>
      <c r="AY1555" s="178" t="s">
        <v>187</v>
      </c>
    </row>
    <row r="1556" spans="2:65" s="13" customFormat="1">
      <c r="B1556" s="177"/>
      <c r="D1556" s="171" t="s">
        <v>200</v>
      </c>
      <c r="E1556" s="178" t="s">
        <v>1</v>
      </c>
      <c r="F1556" s="179" t="s">
        <v>4974</v>
      </c>
      <c r="H1556" s="180">
        <v>6.49</v>
      </c>
      <c r="I1556" s="181"/>
      <c r="L1556" s="177"/>
      <c r="M1556" s="182"/>
      <c r="T1556" s="183"/>
      <c r="AT1556" s="178" t="s">
        <v>200</v>
      </c>
      <c r="AU1556" s="178" t="s">
        <v>89</v>
      </c>
      <c r="AV1556" s="13" t="s">
        <v>89</v>
      </c>
      <c r="AW1556" s="13" t="s">
        <v>31</v>
      </c>
      <c r="AX1556" s="13" t="s">
        <v>76</v>
      </c>
      <c r="AY1556" s="178" t="s">
        <v>187</v>
      </c>
    </row>
    <row r="1557" spans="2:65" s="13" customFormat="1">
      <c r="B1557" s="177"/>
      <c r="D1557" s="171" t="s">
        <v>200</v>
      </c>
      <c r="E1557" s="178" t="s">
        <v>1</v>
      </c>
      <c r="F1557" s="179" t="s">
        <v>4975</v>
      </c>
      <c r="H1557" s="180">
        <v>6.49</v>
      </c>
      <c r="I1557" s="181"/>
      <c r="L1557" s="177"/>
      <c r="M1557" s="182"/>
      <c r="T1557" s="183"/>
      <c r="AT1557" s="178" t="s">
        <v>200</v>
      </c>
      <c r="AU1557" s="178" t="s">
        <v>89</v>
      </c>
      <c r="AV1557" s="13" t="s">
        <v>89</v>
      </c>
      <c r="AW1557" s="13" t="s">
        <v>31</v>
      </c>
      <c r="AX1557" s="13" t="s">
        <v>76</v>
      </c>
      <c r="AY1557" s="178" t="s">
        <v>187</v>
      </c>
    </row>
    <row r="1558" spans="2:65" s="13" customFormat="1">
      <c r="B1558" s="177"/>
      <c r="D1558" s="171" t="s">
        <v>200</v>
      </c>
      <c r="E1558" s="178" t="s">
        <v>1</v>
      </c>
      <c r="F1558" s="179" t="s">
        <v>4976</v>
      </c>
      <c r="H1558" s="180">
        <v>9.44</v>
      </c>
      <c r="I1558" s="181"/>
      <c r="L1558" s="177"/>
      <c r="M1558" s="182"/>
      <c r="T1558" s="183"/>
      <c r="AT1558" s="178" t="s">
        <v>200</v>
      </c>
      <c r="AU1558" s="178" t="s">
        <v>89</v>
      </c>
      <c r="AV1558" s="13" t="s">
        <v>89</v>
      </c>
      <c r="AW1558" s="13" t="s">
        <v>31</v>
      </c>
      <c r="AX1558" s="13" t="s">
        <v>76</v>
      </c>
      <c r="AY1558" s="178" t="s">
        <v>187</v>
      </c>
    </row>
    <row r="1559" spans="2:65" s="13" customFormat="1">
      <c r="B1559" s="177"/>
      <c r="D1559" s="171" t="s">
        <v>200</v>
      </c>
      <c r="E1559" s="178" t="s">
        <v>1</v>
      </c>
      <c r="F1559" s="179" t="s">
        <v>4977</v>
      </c>
      <c r="H1559" s="180">
        <v>25.295999999999999</v>
      </c>
      <c r="I1559" s="181"/>
      <c r="L1559" s="177"/>
      <c r="M1559" s="182"/>
      <c r="T1559" s="183"/>
      <c r="AT1559" s="178" t="s">
        <v>200</v>
      </c>
      <c r="AU1559" s="178" t="s">
        <v>89</v>
      </c>
      <c r="AV1559" s="13" t="s">
        <v>89</v>
      </c>
      <c r="AW1559" s="13" t="s">
        <v>31</v>
      </c>
      <c r="AX1559" s="13" t="s">
        <v>76</v>
      </c>
      <c r="AY1559" s="178" t="s">
        <v>187</v>
      </c>
    </row>
    <row r="1560" spans="2:65" s="15" customFormat="1">
      <c r="B1560" s="191"/>
      <c r="D1560" s="171" t="s">
        <v>200</v>
      </c>
      <c r="E1560" s="192" t="s">
        <v>1</v>
      </c>
      <c r="F1560" s="193" t="s">
        <v>4978</v>
      </c>
      <c r="H1560" s="194">
        <v>149.196</v>
      </c>
      <c r="I1560" s="195"/>
      <c r="L1560" s="191"/>
      <c r="M1560" s="196"/>
      <c r="T1560" s="197"/>
      <c r="AT1560" s="192" t="s">
        <v>200</v>
      </c>
      <c r="AU1560" s="192" t="s">
        <v>89</v>
      </c>
      <c r="AV1560" s="15" t="s">
        <v>207</v>
      </c>
      <c r="AW1560" s="15" t="s">
        <v>31</v>
      </c>
      <c r="AX1560" s="15" t="s">
        <v>76</v>
      </c>
      <c r="AY1560" s="192" t="s">
        <v>187</v>
      </c>
    </row>
    <row r="1561" spans="2:65" s="14" customFormat="1">
      <c r="B1561" s="184"/>
      <c r="D1561" s="171" t="s">
        <v>200</v>
      </c>
      <c r="E1561" s="185" t="s">
        <v>1</v>
      </c>
      <c r="F1561" s="186" t="s">
        <v>206</v>
      </c>
      <c r="H1561" s="187">
        <v>362.40699999999998</v>
      </c>
      <c r="I1561" s="188"/>
      <c r="L1561" s="184"/>
      <c r="M1561" s="189"/>
      <c r="T1561" s="190"/>
      <c r="AT1561" s="185" t="s">
        <v>200</v>
      </c>
      <c r="AU1561" s="185" t="s">
        <v>89</v>
      </c>
      <c r="AV1561" s="14" t="s">
        <v>194</v>
      </c>
      <c r="AW1561" s="14" t="s">
        <v>31</v>
      </c>
      <c r="AX1561" s="14" t="s">
        <v>83</v>
      </c>
      <c r="AY1561" s="185" t="s">
        <v>187</v>
      </c>
    </row>
    <row r="1562" spans="2:65" s="1" customFormat="1" ht="62.65" customHeight="1">
      <c r="B1562" s="144"/>
      <c r="C1562" s="160" t="s">
        <v>388</v>
      </c>
      <c r="D1562" s="160" t="s">
        <v>196</v>
      </c>
      <c r="E1562" s="161" t="s">
        <v>4979</v>
      </c>
      <c r="F1562" s="162" t="s">
        <v>4980</v>
      </c>
      <c r="G1562" s="163" t="s">
        <v>144</v>
      </c>
      <c r="H1562" s="164">
        <v>85.495000000000005</v>
      </c>
      <c r="I1562" s="165"/>
      <c r="J1562" s="166">
        <f>ROUND(I1562*H1562,2)</f>
        <v>0</v>
      </c>
      <c r="K1562" s="167"/>
      <c r="L1562" s="32"/>
      <c r="M1562" s="168" t="s">
        <v>1</v>
      </c>
      <c r="N1562" s="169" t="s">
        <v>42</v>
      </c>
      <c r="P1562" s="156">
        <f>O1562*H1562</f>
        <v>0</v>
      </c>
      <c r="Q1562" s="156">
        <v>2.1770000000000001E-2</v>
      </c>
      <c r="R1562" s="156">
        <f>Q1562*H1562</f>
        <v>1.8612261500000002</v>
      </c>
      <c r="S1562" s="156">
        <v>0</v>
      </c>
      <c r="T1562" s="157">
        <f>S1562*H1562</f>
        <v>0</v>
      </c>
      <c r="AR1562" s="158" t="s">
        <v>353</v>
      </c>
      <c r="AT1562" s="158" t="s">
        <v>196</v>
      </c>
      <c r="AU1562" s="158" t="s">
        <v>89</v>
      </c>
      <c r="AY1562" s="17" t="s">
        <v>187</v>
      </c>
      <c r="BE1562" s="159">
        <f>IF(N1562="základná",J1562,0)</f>
        <v>0</v>
      </c>
      <c r="BF1562" s="159">
        <f>IF(N1562="znížená",J1562,0)</f>
        <v>0</v>
      </c>
      <c r="BG1562" s="159">
        <f>IF(N1562="zákl. prenesená",J1562,0)</f>
        <v>0</v>
      </c>
      <c r="BH1562" s="159">
        <f>IF(N1562="zníž. prenesená",J1562,0)</f>
        <v>0</v>
      </c>
      <c r="BI1562" s="159">
        <f>IF(N1562="nulová",J1562,0)</f>
        <v>0</v>
      </c>
      <c r="BJ1562" s="17" t="s">
        <v>89</v>
      </c>
      <c r="BK1562" s="159">
        <f>ROUND(I1562*H1562,2)</f>
        <v>0</v>
      </c>
      <c r="BL1562" s="17" t="s">
        <v>353</v>
      </c>
      <c r="BM1562" s="158" t="s">
        <v>4981</v>
      </c>
    </row>
    <row r="1563" spans="2:65" s="12" customFormat="1">
      <c r="B1563" s="170"/>
      <c r="D1563" s="171" t="s">
        <v>200</v>
      </c>
      <c r="E1563" s="172" t="s">
        <v>1</v>
      </c>
      <c r="F1563" s="173" t="s">
        <v>4982</v>
      </c>
      <c r="H1563" s="172" t="s">
        <v>1</v>
      </c>
      <c r="I1563" s="174"/>
      <c r="L1563" s="170"/>
      <c r="M1563" s="175"/>
      <c r="T1563" s="176"/>
      <c r="AT1563" s="172" t="s">
        <v>200</v>
      </c>
      <c r="AU1563" s="172" t="s">
        <v>89</v>
      </c>
      <c r="AV1563" s="12" t="s">
        <v>83</v>
      </c>
      <c r="AW1563" s="12" t="s">
        <v>31</v>
      </c>
      <c r="AX1563" s="12" t="s">
        <v>76</v>
      </c>
      <c r="AY1563" s="172" t="s">
        <v>187</v>
      </c>
    </row>
    <row r="1564" spans="2:65" s="13" customFormat="1">
      <c r="B1564" s="177"/>
      <c r="D1564" s="171" t="s">
        <v>200</v>
      </c>
      <c r="E1564" s="178" t="s">
        <v>1</v>
      </c>
      <c r="F1564" s="179" t="s">
        <v>4983</v>
      </c>
      <c r="H1564" s="180">
        <v>4</v>
      </c>
      <c r="I1564" s="181"/>
      <c r="L1564" s="177"/>
      <c r="M1564" s="182"/>
      <c r="T1564" s="183"/>
      <c r="AT1564" s="178" t="s">
        <v>200</v>
      </c>
      <c r="AU1564" s="178" t="s">
        <v>89</v>
      </c>
      <c r="AV1564" s="13" t="s">
        <v>89</v>
      </c>
      <c r="AW1564" s="13" t="s">
        <v>31</v>
      </c>
      <c r="AX1564" s="13" t="s">
        <v>76</v>
      </c>
      <c r="AY1564" s="178" t="s">
        <v>187</v>
      </c>
    </row>
    <row r="1565" spans="2:65" s="13" customFormat="1">
      <c r="B1565" s="177"/>
      <c r="D1565" s="171" t="s">
        <v>200</v>
      </c>
      <c r="E1565" s="178" t="s">
        <v>1</v>
      </c>
      <c r="F1565" s="179" t="s">
        <v>4984</v>
      </c>
      <c r="H1565" s="180">
        <v>2.6</v>
      </c>
      <c r="I1565" s="181"/>
      <c r="L1565" s="177"/>
      <c r="M1565" s="182"/>
      <c r="T1565" s="183"/>
      <c r="AT1565" s="178" t="s">
        <v>200</v>
      </c>
      <c r="AU1565" s="178" t="s">
        <v>89</v>
      </c>
      <c r="AV1565" s="13" t="s">
        <v>89</v>
      </c>
      <c r="AW1565" s="13" t="s">
        <v>31</v>
      </c>
      <c r="AX1565" s="13" t="s">
        <v>76</v>
      </c>
      <c r="AY1565" s="178" t="s">
        <v>187</v>
      </c>
    </row>
    <row r="1566" spans="2:65" s="13" customFormat="1">
      <c r="B1566" s="177"/>
      <c r="D1566" s="171" t="s">
        <v>200</v>
      </c>
      <c r="E1566" s="178" t="s">
        <v>1</v>
      </c>
      <c r="F1566" s="179" t="s">
        <v>4985</v>
      </c>
      <c r="H1566" s="180">
        <v>3.6</v>
      </c>
      <c r="I1566" s="181"/>
      <c r="L1566" s="177"/>
      <c r="M1566" s="182"/>
      <c r="T1566" s="183"/>
      <c r="AT1566" s="178" t="s">
        <v>200</v>
      </c>
      <c r="AU1566" s="178" t="s">
        <v>89</v>
      </c>
      <c r="AV1566" s="13" t="s">
        <v>89</v>
      </c>
      <c r="AW1566" s="13" t="s">
        <v>31</v>
      </c>
      <c r="AX1566" s="13" t="s">
        <v>76</v>
      </c>
      <c r="AY1566" s="178" t="s">
        <v>187</v>
      </c>
    </row>
    <row r="1567" spans="2:65" s="13" customFormat="1">
      <c r="B1567" s="177"/>
      <c r="D1567" s="171" t="s">
        <v>200</v>
      </c>
      <c r="E1567" s="178" t="s">
        <v>1</v>
      </c>
      <c r="F1567" s="179" t="s">
        <v>4986</v>
      </c>
      <c r="H1567" s="180">
        <v>4</v>
      </c>
      <c r="I1567" s="181"/>
      <c r="L1567" s="177"/>
      <c r="M1567" s="182"/>
      <c r="T1567" s="183"/>
      <c r="AT1567" s="178" t="s">
        <v>200</v>
      </c>
      <c r="AU1567" s="178" t="s">
        <v>89</v>
      </c>
      <c r="AV1567" s="13" t="s">
        <v>89</v>
      </c>
      <c r="AW1567" s="13" t="s">
        <v>31</v>
      </c>
      <c r="AX1567" s="13" t="s">
        <v>76</v>
      </c>
      <c r="AY1567" s="178" t="s">
        <v>187</v>
      </c>
    </row>
    <row r="1568" spans="2:65" s="15" customFormat="1">
      <c r="B1568" s="191"/>
      <c r="D1568" s="171" t="s">
        <v>200</v>
      </c>
      <c r="E1568" s="192" t="s">
        <v>1</v>
      </c>
      <c r="F1568" s="193" t="s">
        <v>3110</v>
      </c>
      <c r="H1568" s="194">
        <v>14.2</v>
      </c>
      <c r="I1568" s="195"/>
      <c r="L1568" s="191"/>
      <c r="M1568" s="196"/>
      <c r="T1568" s="197"/>
      <c r="AT1568" s="192" t="s">
        <v>200</v>
      </c>
      <c r="AU1568" s="192" t="s">
        <v>89</v>
      </c>
      <c r="AV1568" s="15" t="s">
        <v>207</v>
      </c>
      <c r="AW1568" s="15" t="s">
        <v>31</v>
      </c>
      <c r="AX1568" s="15" t="s">
        <v>76</v>
      </c>
      <c r="AY1568" s="192" t="s">
        <v>187</v>
      </c>
    </row>
    <row r="1569" spans="2:51" s="12" customFormat="1">
      <c r="B1569" s="170"/>
      <c r="D1569" s="171" t="s">
        <v>200</v>
      </c>
      <c r="E1569" s="172" t="s">
        <v>1</v>
      </c>
      <c r="F1569" s="173" t="s">
        <v>2142</v>
      </c>
      <c r="H1569" s="172" t="s">
        <v>1</v>
      </c>
      <c r="I1569" s="174"/>
      <c r="L1569" s="170"/>
      <c r="M1569" s="175"/>
      <c r="T1569" s="176"/>
      <c r="AT1569" s="172" t="s">
        <v>200</v>
      </c>
      <c r="AU1569" s="172" t="s">
        <v>89</v>
      </c>
      <c r="AV1569" s="12" t="s">
        <v>83</v>
      </c>
      <c r="AW1569" s="12" t="s">
        <v>31</v>
      </c>
      <c r="AX1569" s="12" t="s">
        <v>76</v>
      </c>
      <c r="AY1569" s="172" t="s">
        <v>187</v>
      </c>
    </row>
    <row r="1570" spans="2:51" s="13" customFormat="1">
      <c r="B1570" s="177"/>
      <c r="D1570" s="171" t="s">
        <v>200</v>
      </c>
      <c r="E1570" s="178" t="s">
        <v>1</v>
      </c>
      <c r="F1570" s="179" t="s">
        <v>4987</v>
      </c>
      <c r="H1570" s="180">
        <v>1.08</v>
      </c>
      <c r="I1570" s="181"/>
      <c r="L1570" s="177"/>
      <c r="M1570" s="182"/>
      <c r="T1570" s="183"/>
      <c r="AT1570" s="178" t="s">
        <v>200</v>
      </c>
      <c r="AU1570" s="178" t="s">
        <v>89</v>
      </c>
      <c r="AV1570" s="13" t="s">
        <v>89</v>
      </c>
      <c r="AW1570" s="13" t="s">
        <v>31</v>
      </c>
      <c r="AX1570" s="13" t="s">
        <v>76</v>
      </c>
      <c r="AY1570" s="178" t="s">
        <v>187</v>
      </c>
    </row>
    <row r="1571" spans="2:51" s="13" customFormat="1">
      <c r="B1571" s="177"/>
      <c r="D1571" s="171" t="s">
        <v>200</v>
      </c>
      <c r="E1571" s="178" t="s">
        <v>1</v>
      </c>
      <c r="F1571" s="179" t="s">
        <v>4988</v>
      </c>
      <c r="H1571" s="180">
        <v>1.08</v>
      </c>
      <c r="I1571" s="181"/>
      <c r="L1571" s="177"/>
      <c r="M1571" s="182"/>
      <c r="T1571" s="183"/>
      <c r="AT1571" s="178" t="s">
        <v>200</v>
      </c>
      <c r="AU1571" s="178" t="s">
        <v>89</v>
      </c>
      <c r="AV1571" s="13" t="s">
        <v>89</v>
      </c>
      <c r="AW1571" s="13" t="s">
        <v>31</v>
      </c>
      <c r="AX1571" s="13" t="s">
        <v>76</v>
      </c>
      <c r="AY1571" s="178" t="s">
        <v>187</v>
      </c>
    </row>
    <row r="1572" spans="2:51" s="13" customFormat="1">
      <c r="B1572" s="177"/>
      <c r="D1572" s="171" t="s">
        <v>200</v>
      </c>
      <c r="E1572" s="178" t="s">
        <v>1</v>
      </c>
      <c r="F1572" s="179" t="s">
        <v>4989</v>
      </c>
      <c r="H1572" s="180">
        <v>1.08</v>
      </c>
      <c r="I1572" s="181"/>
      <c r="L1572" s="177"/>
      <c r="M1572" s="182"/>
      <c r="T1572" s="183"/>
      <c r="AT1572" s="178" t="s">
        <v>200</v>
      </c>
      <c r="AU1572" s="178" t="s">
        <v>89</v>
      </c>
      <c r="AV1572" s="13" t="s">
        <v>89</v>
      </c>
      <c r="AW1572" s="13" t="s">
        <v>31</v>
      </c>
      <c r="AX1572" s="13" t="s">
        <v>76</v>
      </c>
      <c r="AY1572" s="178" t="s">
        <v>187</v>
      </c>
    </row>
    <row r="1573" spans="2:51" s="13" customFormat="1">
      <c r="B1573" s="177"/>
      <c r="D1573" s="171" t="s">
        <v>200</v>
      </c>
      <c r="E1573" s="178" t="s">
        <v>1</v>
      </c>
      <c r="F1573" s="179" t="s">
        <v>4990</v>
      </c>
      <c r="H1573" s="180">
        <v>1.08</v>
      </c>
      <c r="I1573" s="181"/>
      <c r="L1573" s="177"/>
      <c r="M1573" s="182"/>
      <c r="T1573" s="183"/>
      <c r="AT1573" s="178" t="s">
        <v>200</v>
      </c>
      <c r="AU1573" s="178" t="s">
        <v>89</v>
      </c>
      <c r="AV1573" s="13" t="s">
        <v>89</v>
      </c>
      <c r="AW1573" s="13" t="s">
        <v>31</v>
      </c>
      <c r="AX1573" s="13" t="s">
        <v>76</v>
      </c>
      <c r="AY1573" s="178" t="s">
        <v>187</v>
      </c>
    </row>
    <row r="1574" spans="2:51" s="13" customFormat="1">
      <c r="B1574" s="177"/>
      <c r="D1574" s="171" t="s">
        <v>200</v>
      </c>
      <c r="E1574" s="178" t="s">
        <v>1</v>
      </c>
      <c r="F1574" s="179" t="s">
        <v>4991</v>
      </c>
      <c r="H1574" s="180">
        <v>1.08</v>
      </c>
      <c r="I1574" s="181"/>
      <c r="L1574" s="177"/>
      <c r="M1574" s="182"/>
      <c r="T1574" s="183"/>
      <c r="AT1574" s="178" t="s">
        <v>200</v>
      </c>
      <c r="AU1574" s="178" t="s">
        <v>89</v>
      </c>
      <c r="AV1574" s="13" t="s">
        <v>89</v>
      </c>
      <c r="AW1574" s="13" t="s">
        <v>31</v>
      </c>
      <c r="AX1574" s="13" t="s">
        <v>76</v>
      </c>
      <c r="AY1574" s="178" t="s">
        <v>187</v>
      </c>
    </row>
    <row r="1575" spans="2:51" s="13" customFormat="1">
      <c r="B1575" s="177"/>
      <c r="D1575" s="171" t="s">
        <v>200</v>
      </c>
      <c r="E1575" s="178" t="s">
        <v>1</v>
      </c>
      <c r="F1575" s="179" t="s">
        <v>4992</v>
      </c>
      <c r="H1575" s="180">
        <v>1.409</v>
      </c>
      <c r="I1575" s="181"/>
      <c r="L1575" s="177"/>
      <c r="M1575" s="182"/>
      <c r="T1575" s="183"/>
      <c r="AT1575" s="178" t="s">
        <v>200</v>
      </c>
      <c r="AU1575" s="178" t="s">
        <v>89</v>
      </c>
      <c r="AV1575" s="13" t="s">
        <v>89</v>
      </c>
      <c r="AW1575" s="13" t="s">
        <v>31</v>
      </c>
      <c r="AX1575" s="13" t="s">
        <v>76</v>
      </c>
      <c r="AY1575" s="178" t="s">
        <v>187</v>
      </c>
    </row>
    <row r="1576" spans="2:51" s="13" customFormat="1">
      <c r="B1576" s="177"/>
      <c r="D1576" s="171" t="s">
        <v>200</v>
      </c>
      <c r="E1576" s="178" t="s">
        <v>1</v>
      </c>
      <c r="F1576" s="179" t="s">
        <v>4993</v>
      </c>
      <c r="H1576" s="180">
        <v>1.8</v>
      </c>
      <c r="I1576" s="181"/>
      <c r="L1576" s="177"/>
      <c r="M1576" s="182"/>
      <c r="T1576" s="183"/>
      <c r="AT1576" s="178" t="s">
        <v>200</v>
      </c>
      <c r="AU1576" s="178" t="s">
        <v>89</v>
      </c>
      <c r="AV1576" s="13" t="s">
        <v>89</v>
      </c>
      <c r="AW1576" s="13" t="s">
        <v>31</v>
      </c>
      <c r="AX1576" s="13" t="s">
        <v>76</v>
      </c>
      <c r="AY1576" s="178" t="s">
        <v>187</v>
      </c>
    </row>
    <row r="1577" spans="2:51" s="13" customFormat="1">
      <c r="B1577" s="177"/>
      <c r="D1577" s="171" t="s">
        <v>200</v>
      </c>
      <c r="E1577" s="178" t="s">
        <v>1</v>
      </c>
      <c r="F1577" s="179" t="s">
        <v>4994</v>
      </c>
      <c r="H1577" s="180">
        <v>2.1960000000000002</v>
      </c>
      <c r="I1577" s="181"/>
      <c r="L1577" s="177"/>
      <c r="M1577" s="182"/>
      <c r="T1577" s="183"/>
      <c r="AT1577" s="178" t="s">
        <v>200</v>
      </c>
      <c r="AU1577" s="178" t="s">
        <v>89</v>
      </c>
      <c r="AV1577" s="13" t="s">
        <v>89</v>
      </c>
      <c r="AW1577" s="13" t="s">
        <v>31</v>
      </c>
      <c r="AX1577" s="13" t="s">
        <v>76</v>
      </c>
      <c r="AY1577" s="178" t="s">
        <v>187</v>
      </c>
    </row>
    <row r="1578" spans="2:51" s="13" customFormat="1">
      <c r="B1578" s="177"/>
      <c r="D1578" s="171" t="s">
        <v>200</v>
      </c>
      <c r="E1578" s="178" t="s">
        <v>1</v>
      </c>
      <c r="F1578" s="179" t="s">
        <v>4995</v>
      </c>
      <c r="H1578" s="180">
        <v>3.96</v>
      </c>
      <c r="I1578" s="181"/>
      <c r="L1578" s="177"/>
      <c r="M1578" s="182"/>
      <c r="T1578" s="183"/>
      <c r="AT1578" s="178" t="s">
        <v>200</v>
      </c>
      <c r="AU1578" s="178" t="s">
        <v>89</v>
      </c>
      <c r="AV1578" s="13" t="s">
        <v>89</v>
      </c>
      <c r="AW1578" s="13" t="s">
        <v>31</v>
      </c>
      <c r="AX1578" s="13" t="s">
        <v>76</v>
      </c>
      <c r="AY1578" s="178" t="s">
        <v>187</v>
      </c>
    </row>
    <row r="1579" spans="2:51" s="13" customFormat="1">
      <c r="B1579" s="177"/>
      <c r="D1579" s="171" t="s">
        <v>200</v>
      </c>
      <c r="E1579" s="178" t="s">
        <v>1</v>
      </c>
      <c r="F1579" s="179" t="s">
        <v>4996</v>
      </c>
      <c r="H1579" s="180">
        <v>1.08</v>
      </c>
      <c r="I1579" s="181"/>
      <c r="L1579" s="177"/>
      <c r="M1579" s="182"/>
      <c r="T1579" s="183"/>
      <c r="AT1579" s="178" t="s">
        <v>200</v>
      </c>
      <c r="AU1579" s="178" t="s">
        <v>89</v>
      </c>
      <c r="AV1579" s="13" t="s">
        <v>89</v>
      </c>
      <c r="AW1579" s="13" t="s">
        <v>31</v>
      </c>
      <c r="AX1579" s="13" t="s">
        <v>76</v>
      </c>
      <c r="AY1579" s="178" t="s">
        <v>187</v>
      </c>
    </row>
    <row r="1580" spans="2:51" s="13" customFormat="1">
      <c r="B1580" s="177"/>
      <c r="D1580" s="171" t="s">
        <v>200</v>
      </c>
      <c r="E1580" s="178" t="s">
        <v>1</v>
      </c>
      <c r="F1580" s="179" t="s">
        <v>4997</v>
      </c>
      <c r="H1580" s="180">
        <v>1.08</v>
      </c>
      <c r="I1580" s="181"/>
      <c r="L1580" s="177"/>
      <c r="M1580" s="182"/>
      <c r="T1580" s="183"/>
      <c r="AT1580" s="178" t="s">
        <v>200</v>
      </c>
      <c r="AU1580" s="178" t="s">
        <v>89</v>
      </c>
      <c r="AV1580" s="13" t="s">
        <v>89</v>
      </c>
      <c r="AW1580" s="13" t="s">
        <v>31</v>
      </c>
      <c r="AX1580" s="13" t="s">
        <v>76</v>
      </c>
      <c r="AY1580" s="178" t="s">
        <v>187</v>
      </c>
    </row>
    <row r="1581" spans="2:51" s="13" customFormat="1">
      <c r="B1581" s="177"/>
      <c r="D1581" s="171" t="s">
        <v>200</v>
      </c>
      <c r="E1581" s="178" t="s">
        <v>1</v>
      </c>
      <c r="F1581" s="179" t="s">
        <v>4998</v>
      </c>
      <c r="H1581" s="180">
        <v>1.08</v>
      </c>
      <c r="I1581" s="181"/>
      <c r="L1581" s="177"/>
      <c r="M1581" s="182"/>
      <c r="T1581" s="183"/>
      <c r="AT1581" s="178" t="s">
        <v>200</v>
      </c>
      <c r="AU1581" s="178" t="s">
        <v>89</v>
      </c>
      <c r="AV1581" s="13" t="s">
        <v>89</v>
      </c>
      <c r="AW1581" s="13" t="s">
        <v>31</v>
      </c>
      <c r="AX1581" s="13" t="s">
        <v>76</v>
      </c>
      <c r="AY1581" s="178" t="s">
        <v>187</v>
      </c>
    </row>
    <row r="1582" spans="2:51" s="13" customFormat="1">
      <c r="B1582" s="177"/>
      <c r="D1582" s="171" t="s">
        <v>200</v>
      </c>
      <c r="E1582" s="178" t="s">
        <v>1</v>
      </c>
      <c r="F1582" s="179" t="s">
        <v>4999</v>
      </c>
      <c r="H1582" s="180">
        <v>1.08</v>
      </c>
      <c r="I1582" s="181"/>
      <c r="L1582" s="177"/>
      <c r="M1582" s="182"/>
      <c r="T1582" s="183"/>
      <c r="AT1582" s="178" t="s">
        <v>200</v>
      </c>
      <c r="AU1582" s="178" t="s">
        <v>89</v>
      </c>
      <c r="AV1582" s="13" t="s">
        <v>89</v>
      </c>
      <c r="AW1582" s="13" t="s">
        <v>31</v>
      </c>
      <c r="AX1582" s="13" t="s">
        <v>76</v>
      </c>
      <c r="AY1582" s="178" t="s">
        <v>187</v>
      </c>
    </row>
    <row r="1583" spans="2:51" s="13" customFormat="1">
      <c r="B1583" s="177"/>
      <c r="D1583" s="171" t="s">
        <v>200</v>
      </c>
      <c r="E1583" s="178" t="s">
        <v>1</v>
      </c>
      <c r="F1583" s="179" t="s">
        <v>5000</v>
      </c>
      <c r="H1583" s="180">
        <v>1.08</v>
      </c>
      <c r="I1583" s="181"/>
      <c r="L1583" s="177"/>
      <c r="M1583" s="182"/>
      <c r="T1583" s="183"/>
      <c r="AT1583" s="178" t="s">
        <v>200</v>
      </c>
      <c r="AU1583" s="178" t="s">
        <v>89</v>
      </c>
      <c r="AV1583" s="13" t="s">
        <v>89</v>
      </c>
      <c r="AW1583" s="13" t="s">
        <v>31</v>
      </c>
      <c r="AX1583" s="13" t="s">
        <v>76</v>
      </c>
      <c r="AY1583" s="178" t="s">
        <v>187</v>
      </c>
    </row>
    <row r="1584" spans="2:51" s="15" customFormat="1">
      <c r="B1584" s="191"/>
      <c r="D1584" s="171" t="s">
        <v>200</v>
      </c>
      <c r="E1584" s="192" t="s">
        <v>1</v>
      </c>
      <c r="F1584" s="193" t="s">
        <v>5001</v>
      </c>
      <c r="H1584" s="194">
        <v>20.164999999999999</v>
      </c>
      <c r="I1584" s="195"/>
      <c r="L1584" s="191"/>
      <c r="M1584" s="196"/>
      <c r="T1584" s="197"/>
      <c r="AT1584" s="192" t="s">
        <v>200</v>
      </c>
      <c r="AU1584" s="192" t="s">
        <v>89</v>
      </c>
      <c r="AV1584" s="15" t="s">
        <v>207</v>
      </c>
      <c r="AW1584" s="15" t="s">
        <v>31</v>
      </c>
      <c r="AX1584" s="15" t="s">
        <v>76</v>
      </c>
      <c r="AY1584" s="192" t="s">
        <v>187</v>
      </c>
    </row>
    <row r="1585" spans="2:51" s="12" customFormat="1">
      <c r="B1585" s="170"/>
      <c r="D1585" s="171" t="s">
        <v>200</v>
      </c>
      <c r="E1585" s="172" t="s">
        <v>1</v>
      </c>
      <c r="F1585" s="173" t="s">
        <v>2664</v>
      </c>
      <c r="H1585" s="172" t="s">
        <v>1</v>
      </c>
      <c r="I1585" s="174"/>
      <c r="L1585" s="170"/>
      <c r="M1585" s="175"/>
      <c r="T1585" s="176"/>
      <c r="AT1585" s="172" t="s">
        <v>200</v>
      </c>
      <c r="AU1585" s="172" t="s">
        <v>89</v>
      </c>
      <c r="AV1585" s="12" t="s">
        <v>83</v>
      </c>
      <c r="AW1585" s="12" t="s">
        <v>31</v>
      </c>
      <c r="AX1585" s="12" t="s">
        <v>76</v>
      </c>
      <c r="AY1585" s="172" t="s">
        <v>187</v>
      </c>
    </row>
    <row r="1586" spans="2:51" s="12" customFormat="1">
      <c r="B1586" s="170"/>
      <c r="D1586" s="171" t="s">
        <v>200</v>
      </c>
      <c r="E1586" s="172" t="s">
        <v>1</v>
      </c>
      <c r="F1586" s="173" t="s">
        <v>4859</v>
      </c>
      <c r="H1586" s="172" t="s">
        <v>1</v>
      </c>
      <c r="I1586" s="174"/>
      <c r="L1586" s="170"/>
      <c r="M1586" s="175"/>
      <c r="T1586" s="176"/>
      <c r="AT1586" s="172" t="s">
        <v>200</v>
      </c>
      <c r="AU1586" s="172" t="s">
        <v>89</v>
      </c>
      <c r="AV1586" s="12" t="s">
        <v>83</v>
      </c>
      <c r="AW1586" s="12" t="s">
        <v>31</v>
      </c>
      <c r="AX1586" s="12" t="s">
        <v>76</v>
      </c>
      <c r="AY1586" s="172" t="s">
        <v>187</v>
      </c>
    </row>
    <row r="1587" spans="2:51" s="13" customFormat="1">
      <c r="B1587" s="177"/>
      <c r="D1587" s="171" t="s">
        <v>200</v>
      </c>
      <c r="E1587" s="178" t="s">
        <v>1</v>
      </c>
      <c r="F1587" s="179" t="s">
        <v>5002</v>
      </c>
      <c r="H1587" s="180">
        <v>1.08</v>
      </c>
      <c r="I1587" s="181"/>
      <c r="L1587" s="177"/>
      <c r="M1587" s="182"/>
      <c r="T1587" s="183"/>
      <c r="AT1587" s="178" t="s">
        <v>200</v>
      </c>
      <c r="AU1587" s="178" t="s">
        <v>89</v>
      </c>
      <c r="AV1587" s="13" t="s">
        <v>89</v>
      </c>
      <c r="AW1587" s="13" t="s">
        <v>31</v>
      </c>
      <c r="AX1587" s="13" t="s">
        <v>76</v>
      </c>
      <c r="AY1587" s="178" t="s">
        <v>187</v>
      </c>
    </row>
    <row r="1588" spans="2:51" s="13" customFormat="1">
      <c r="B1588" s="177"/>
      <c r="D1588" s="171" t="s">
        <v>200</v>
      </c>
      <c r="E1588" s="178" t="s">
        <v>1</v>
      </c>
      <c r="F1588" s="179" t="s">
        <v>5003</v>
      </c>
      <c r="H1588" s="180">
        <v>1.08</v>
      </c>
      <c r="I1588" s="181"/>
      <c r="L1588" s="177"/>
      <c r="M1588" s="182"/>
      <c r="T1588" s="183"/>
      <c r="AT1588" s="178" t="s">
        <v>200</v>
      </c>
      <c r="AU1588" s="178" t="s">
        <v>89</v>
      </c>
      <c r="AV1588" s="13" t="s">
        <v>89</v>
      </c>
      <c r="AW1588" s="13" t="s">
        <v>31</v>
      </c>
      <c r="AX1588" s="13" t="s">
        <v>76</v>
      </c>
      <c r="AY1588" s="178" t="s">
        <v>187</v>
      </c>
    </row>
    <row r="1589" spans="2:51" s="13" customFormat="1">
      <c r="B1589" s="177"/>
      <c r="D1589" s="171" t="s">
        <v>200</v>
      </c>
      <c r="E1589" s="178" t="s">
        <v>1</v>
      </c>
      <c r="F1589" s="179" t="s">
        <v>5004</v>
      </c>
      <c r="H1589" s="180">
        <v>1.08</v>
      </c>
      <c r="I1589" s="181"/>
      <c r="L1589" s="177"/>
      <c r="M1589" s="182"/>
      <c r="T1589" s="183"/>
      <c r="AT1589" s="178" t="s">
        <v>200</v>
      </c>
      <c r="AU1589" s="178" t="s">
        <v>89</v>
      </c>
      <c r="AV1589" s="13" t="s">
        <v>89</v>
      </c>
      <c r="AW1589" s="13" t="s">
        <v>31</v>
      </c>
      <c r="AX1589" s="13" t="s">
        <v>76</v>
      </c>
      <c r="AY1589" s="178" t="s">
        <v>187</v>
      </c>
    </row>
    <row r="1590" spans="2:51" s="13" customFormat="1">
      <c r="B1590" s="177"/>
      <c r="D1590" s="171" t="s">
        <v>200</v>
      </c>
      <c r="E1590" s="178" t="s">
        <v>1</v>
      </c>
      <c r="F1590" s="179" t="s">
        <v>5005</v>
      </c>
      <c r="H1590" s="180">
        <v>1.08</v>
      </c>
      <c r="I1590" s="181"/>
      <c r="L1590" s="177"/>
      <c r="M1590" s="182"/>
      <c r="T1590" s="183"/>
      <c r="AT1590" s="178" t="s">
        <v>200</v>
      </c>
      <c r="AU1590" s="178" t="s">
        <v>89</v>
      </c>
      <c r="AV1590" s="13" t="s">
        <v>89</v>
      </c>
      <c r="AW1590" s="13" t="s">
        <v>31</v>
      </c>
      <c r="AX1590" s="13" t="s">
        <v>76</v>
      </c>
      <c r="AY1590" s="178" t="s">
        <v>187</v>
      </c>
    </row>
    <row r="1591" spans="2:51" s="13" customFormat="1">
      <c r="B1591" s="177"/>
      <c r="D1591" s="171" t="s">
        <v>200</v>
      </c>
      <c r="E1591" s="178" t="s">
        <v>1</v>
      </c>
      <c r="F1591" s="179" t="s">
        <v>5006</v>
      </c>
      <c r="H1591" s="180">
        <v>1.08</v>
      </c>
      <c r="I1591" s="181"/>
      <c r="L1591" s="177"/>
      <c r="M1591" s="182"/>
      <c r="T1591" s="183"/>
      <c r="AT1591" s="178" t="s">
        <v>200</v>
      </c>
      <c r="AU1591" s="178" t="s">
        <v>89</v>
      </c>
      <c r="AV1591" s="13" t="s">
        <v>89</v>
      </c>
      <c r="AW1591" s="13" t="s">
        <v>31</v>
      </c>
      <c r="AX1591" s="13" t="s">
        <v>76</v>
      </c>
      <c r="AY1591" s="178" t="s">
        <v>187</v>
      </c>
    </row>
    <row r="1592" spans="2:51" s="13" customFormat="1">
      <c r="B1592" s="177"/>
      <c r="D1592" s="171" t="s">
        <v>200</v>
      </c>
      <c r="E1592" s="178" t="s">
        <v>1</v>
      </c>
      <c r="F1592" s="179" t="s">
        <v>5007</v>
      </c>
      <c r="H1592" s="180">
        <v>1.409</v>
      </c>
      <c r="I1592" s="181"/>
      <c r="L1592" s="177"/>
      <c r="M1592" s="182"/>
      <c r="T1592" s="183"/>
      <c r="AT1592" s="178" t="s">
        <v>200</v>
      </c>
      <c r="AU1592" s="178" t="s">
        <v>89</v>
      </c>
      <c r="AV1592" s="13" t="s">
        <v>89</v>
      </c>
      <c r="AW1592" s="13" t="s">
        <v>31</v>
      </c>
      <c r="AX1592" s="13" t="s">
        <v>76</v>
      </c>
      <c r="AY1592" s="178" t="s">
        <v>187</v>
      </c>
    </row>
    <row r="1593" spans="2:51" s="13" customFormat="1">
      <c r="B1593" s="177"/>
      <c r="D1593" s="171" t="s">
        <v>200</v>
      </c>
      <c r="E1593" s="178" t="s">
        <v>1</v>
      </c>
      <c r="F1593" s="179" t="s">
        <v>5008</v>
      </c>
      <c r="H1593" s="180">
        <v>1.8</v>
      </c>
      <c r="I1593" s="181"/>
      <c r="L1593" s="177"/>
      <c r="M1593" s="182"/>
      <c r="T1593" s="183"/>
      <c r="AT1593" s="178" t="s">
        <v>200</v>
      </c>
      <c r="AU1593" s="178" t="s">
        <v>89</v>
      </c>
      <c r="AV1593" s="13" t="s">
        <v>89</v>
      </c>
      <c r="AW1593" s="13" t="s">
        <v>31</v>
      </c>
      <c r="AX1593" s="13" t="s">
        <v>76</v>
      </c>
      <c r="AY1593" s="178" t="s">
        <v>187</v>
      </c>
    </row>
    <row r="1594" spans="2:51" s="13" customFormat="1">
      <c r="B1594" s="177"/>
      <c r="D1594" s="171" t="s">
        <v>200</v>
      </c>
      <c r="E1594" s="178" t="s">
        <v>1</v>
      </c>
      <c r="F1594" s="179" t="s">
        <v>5009</v>
      </c>
      <c r="H1594" s="180">
        <v>2.1960000000000002</v>
      </c>
      <c r="I1594" s="181"/>
      <c r="L1594" s="177"/>
      <c r="M1594" s="182"/>
      <c r="T1594" s="183"/>
      <c r="AT1594" s="178" t="s">
        <v>200</v>
      </c>
      <c r="AU1594" s="178" t="s">
        <v>89</v>
      </c>
      <c r="AV1594" s="13" t="s">
        <v>89</v>
      </c>
      <c r="AW1594" s="13" t="s">
        <v>31</v>
      </c>
      <c r="AX1594" s="13" t="s">
        <v>76</v>
      </c>
      <c r="AY1594" s="178" t="s">
        <v>187</v>
      </c>
    </row>
    <row r="1595" spans="2:51" s="13" customFormat="1">
      <c r="B1595" s="177"/>
      <c r="D1595" s="171" t="s">
        <v>200</v>
      </c>
      <c r="E1595" s="178" t="s">
        <v>1</v>
      </c>
      <c r="F1595" s="179" t="s">
        <v>5010</v>
      </c>
      <c r="H1595" s="180">
        <v>3.96</v>
      </c>
      <c r="I1595" s="181"/>
      <c r="L1595" s="177"/>
      <c r="M1595" s="182"/>
      <c r="T1595" s="183"/>
      <c r="AT1595" s="178" t="s">
        <v>200</v>
      </c>
      <c r="AU1595" s="178" t="s">
        <v>89</v>
      </c>
      <c r="AV1595" s="13" t="s">
        <v>89</v>
      </c>
      <c r="AW1595" s="13" t="s">
        <v>31</v>
      </c>
      <c r="AX1595" s="13" t="s">
        <v>76</v>
      </c>
      <c r="AY1595" s="178" t="s">
        <v>187</v>
      </c>
    </row>
    <row r="1596" spans="2:51" s="13" customFormat="1">
      <c r="B1596" s="177"/>
      <c r="D1596" s="171" t="s">
        <v>200</v>
      </c>
      <c r="E1596" s="178" t="s">
        <v>1</v>
      </c>
      <c r="F1596" s="179" t="s">
        <v>5011</v>
      </c>
      <c r="H1596" s="180">
        <v>1.08</v>
      </c>
      <c r="I1596" s="181"/>
      <c r="L1596" s="177"/>
      <c r="M1596" s="182"/>
      <c r="T1596" s="183"/>
      <c r="AT1596" s="178" t="s">
        <v>200</v>
      </c>
      <c r="AU1596" s="178" t="s">
        <v>89</v>
      </c>
      <c r="AV1596" s="13" t="s">
        <v>89</v>
      </c>
      <c r="AW1596" s="13" t="s">
        <v>31</v>
      </c>
      <c r="AX1596" s="13" t="s">
        <v>76</v>
      </c>
      <c r="AY1596" s="178" t="s">
        <v>187</v>
      </c>
    </row>
    <row r="1597" spans="2:51" s="13" customFormat="1">
      <c r="B1597" s="177"/>
      <c r="D1597" s="171" t="s">
        <v>200</v>
      </c>
      <c r="E1597" s="178" t="s">
        <v>1</v>
      </c>
      <c r="F1597" s="179" t="s">
        <v>5012</v>
      </c>
      <c r="H1597" s="180">
        <v>1.08</v>
      </c>
      <c r="I1597" s="181"/>
      <c r="L1597" s="177"/>
      <c r="M1597" s="182"/>
      <c r="T1597" s="183"/>
      <c r="AT1597" s="178" t="s">
        <v>200</v>
      </c>
      <c r="AU1597" s="178" t="s">
        <v>89</v>
      </c>
      <c r="AV1597" s="13" t="s">
        <v>89</v>
      </c>
      <c r="AW1597" s="13" t="s">
        <v>31</v>
      </c>
      <c r="AX1597" s="13" t="s">
        <v>76</v>
      </c>
      <c r="AY1597" s="178" t="s">
        <v>187</v>
      </c>
    </row>
    <row r="1598" spans="2:51" s="13" customFormat="1">
      <c r="B1598" s="177"/>
      <c r="D1598" s="171" t="s">
        <v>200</v>
      </c>
      <c r="E1598" s="178" t="s">
        <v>1</v>
      </c>
      <c r="F1598" s="179" t="s">
        <v>5013</v>
      </c>
      <c r="H1598" s="180">
        <v>1.08</v>
      </c>
      <c r="I1598" s="181"/>
      <c r="L1598" s="177"/>
      <c r="M1598" s="182"/>
      <c r="T1598" s="183"/>
      <c r="AT1598" s="178" t="s">
        <v>200</v>
      </c>
      <c r="AU1598" s="178" t="s">
        <v>89</v>
      </c>
      <c r="AV1598" s="13" t="s">
        <v>89</v>
      </c>
      <c r="AW1598" s="13" t="s">
        <v>31</v>
      </c>
      <c r="AX1598" s="13" t="s">
        <v>76</v>
      </c>
      <c r="AY1598" s="178" t="s">
        <v>187</v>
      </c>
    </row>
    <row r="1599" spans="2:51" s="13" customFormat="1">
      <c r="B1599" s="177"/>
      <c r="D1599" s="171" t="s">
        <v>200</v>
      </c>
      <c r="E1599" s="178" t="s">
        <v>1</v>
      </c>
      <c r="F1599" s="179" t="s">
        <v>5014</v>
      </c>
      <c r="H1599" s="180">
        <v>1.08</v>
      </c>
      <c r="I1599" s="181"/>
      <c r="L1599" s="177"/>
      <c r="M1599" s="182"/>
      <c r="T1599" s="183"/>
      <c r="AT1599" s="178" t="s">
        <v>200</v>
      </c>
      <c r="AU1599" s="178" t="s">
        <v>89</v>
      </c>
      <c r="AV1599" s="13" t="s">
        <v>89</v>
      </c>
      <c r="AW1599" s="13" t="s">
        <v>31</v>
      </c>
      <c r="AX1599" s="13" t="s">
        <v>76</v>
      </c>
      <c r="AY1599" s="178" t="s">
        <v>187</v>
      </c>
    </row>
    <row r="1600" spans="2:51" s="13" customFormat="1">
      <c r="B1600" s="177"/>
      <c r="D1600" s="171" t="s">
        <v>200</v>
      </c>
      <c r="E1600" s="178" t="s">
        <v>1</v>
      </c>
      <c r="F1600" s="179" t="s">
        <v>5015</v>
      </c>
      <c r="H1600" s="180">
        <v>1.08</v>
      </c>
      <c r="I1600" s="181"/>
      <c r="L1600" s="177"/>
      <c r="M1600" s="182"/>
      <c r="T1600" s="183"/>
      <c r="AT1600" s="178" t="s">
        <v>200</v>
      </c>
      <c r="AU1600" s="178" t="s">
        <v>89</v>
      </c>
      <c r="AV1600" s="13" t="s">
        <v>89</v>
      </c>
      <c r="AW1600" s="13" t="s">
        <v>31</v>
      </c>
      <c r="AX1600" s="13" t="s">
        <v>76</v>
      </c>
      <c r="AY1600" s="178" t="s">
        <v>187</v>
      </c>
    </row>
    <row r="1601" spans="2:51" s="12" customFormat="1">
      <c r="B1601" s="170"/>
      <c r="D1601" s="171" t="s">
        <v>200</v>
      </c>
      <c r="E1601" s="172" t="s">
        <v>1</v>
      </c>
      <c r="F1601" s="173" t="s">
        <v>4871</v>
      </c>
      <c r="H1601" s="172" t="s">
        <v>1</v>
      </c>
      <c r="I1601" s="174"/>
      <c r="L1601" s="170"/>
      <c r="M1601" s="175"/>
      <c r="T1601" s="176"/>
      <c r="AT1601" s="172" t="s">
        <v>200</v>
      </c>
      <c r="AU1601" s="172" t="s">
        <v>89</v>
      </c>
      <c r="AV1601" s="12" t="s">
        <v>83</v>
      </c>
      <c r="AW1601" s="12" t="s">
        <v>31</v>
      </c>
      <c r="AX1601" s="12" t="s">
        <v>76</v>
      </c>
      <c r="AY1601" s="172" t="s">
        <v>187</v>
      </c>
    </row>
    <row r="1602" spans="2:51" s="13" customFormat="1">
      <c r="B1602" s="177"/>
      <c r="D1602" s="171" t="s">
        <v>200</v>
      </c>
      <c r="E1602" s="178" t="s">
        <v>1</v>
      </c>
      <c r="F1602" s="179" t="s">
        <v>5016</v>
      </c>
      <c r="H1602" s="180">
        <v>1.08</v>
      </c>
      <c r="I1602" s="181"/>
      <c r="L1602" s="177"/>
      <c r="M1602" s="182"/>
      <c r="T1602" s="183"/>
      <c r="AT1602" s="178" t="s">
        <v>200</v>
      </c>
      <c r="AU1602" s="178" t="s">
        <v>89</v>
      </c>
      <c r="AV1602" s="13" t="s">
        <v>89</v>
      </c>
      <c r="AW1602" s="13" t="s">
        <v>31</v>
      </c>
      <c r="AX1602" s="13" t="s">
        <v>76</v>
      </c>
      <c r="AY1602" s="178" t="s">
        <v>187</v>
      </c>
    </row>
    <row r="1603" spans="2:51" s="13" customFormat="1">
      <c r="B1603" s="177"/>
      <c r="D1603" s="171" t="s">
        <v>200</v>
      </c>
      <c r="E1603" s="178" t="s">
        <v>1</v>
      </c>
      <c r="F1603" s="179" t="s">
        <v>5017</v>
      </c>
      <c r="H1603" s="180">
        <v>1.08</v>
      </c>
      <c r="I1603" s="181"/>
      <c r="L1603" s="177"/>
      <c r="M1603" s="182"/>
      <c r="T1603" s="183"/>
      <c r="AT1603" s="178" t="s">
        <v>200</v>
      </c>
      <c r="AU1603" s="178" t="s">
        <v>89</v>
      </c>
      <c r="AV1603" s="13" t="s">
        <v>89</v>
      </c>
      <c r="AW1603" s="13" t="s">
        <v>31</v>
      </c>
      <c r="AX1603" s="13" t="s">
        <v>76</v>
      </c>
      <c r="AY1603" s="178" t="s">
        <v>187</v>
      </c>
    </row>
    <row r="1604" spans="2:51" s="13" customFormat="1">
      <c r="B1604" s="177"/>
      <c r="D1604" s="171" t="s">
        <v>200</v>
      </c>
      <c r="E1604" s="178" t="s">
        <v>1</v>
      </c>
      <c r="F1604" s="179" t="s">
        <v>5018</v>
      </c>
      <c r="H1604" s="180">
        <v>1.08</v>
      </c>
      <c r="I1604" s="181"/>
      <c r="L1604" s="177"/>
      <c r="M1604" s="182"/>
      <c r="T1604" s="183"/>
      <c r="AT1604" s="178" t="s">
        <v>200</v>
      </c>
      <c r="AU1604" s="178" t="s">
        <v>89</v>
      </c>
      <c r="AV1604" s="13" t="s">
        <v>89</v>
      </c>
      <c r="AW1604" s="13" t="s">
        <v>31</v>
      </c>
      <c r="AX1604" s="13" t="s">
        <v>76</v>
      </c>
      <c r="AY1604" s="178" t="s">
        <v>187</v>
      </c>
    </row>
    <row r="1605" spans="2:51" s="13" customFormat="1">
      <c r="B1605" s="177"/>
      <c r="D1605" s="171" t="s">
        <v>200</v>
      </c>
      <c r="E1605" s="178" t="s">
        <v>1</v>
      </c>
      <c r="F1605" s="179" t="s">
        <v>5019</v>
      </c>
      <c r="H1605" s="180">
        <v>1.08</v>
      </c>
      <c r="I1605" s="181"/>
      <c r="L1605" s="177"/>
      <c r="M1605" s="182"/>
      <c r="T1605" s="183"/>
      <c r="AT1605" s="178" t="s">
        <v>200</v>
      </c>
      <c r="AU1605" s="178" t="s">
        <v>89</v>
      </c>
      <c r="AV1605" s="13" t="s">
        <v>89</v>
      </c>
      <c r="AW1605" s="13" t="s">
        <v>31</v>
      </c>
      <c r="AX1605" s="13" t="s">
        <v>76</v>
      </c>
      <c r="AY1605" s="178" t="s">
        <v>187</v>
      </c>
    </row>
    <row r="1606" spans="2:51" s="13" customFormat="1">
      <c r="B1606" s="177"/>
      <c r="D1606" s="171" t="s">
        <v>200</v>
      </c>
      <c r="E1606" s="178" t="s">
        <v>1</v>
      </c>
      <c r="F1606" s="179" t="s">
        <v>5020</v>
      </c>
      <c r="H1606" s="180">
        <v>1.08</v>
      </c>
      <c r="I1606" s="181"/>
      <c r="L1606" s="177"/>
      <c r="M1606" s="182"/>
      <c r="T1606" s="183"/>
      <c r="AT1606" s="178" t="s">
        <v>200</v>
      </c>
      <c r="AU1606" s="178" t="s">
        <v>89</v>
      </c>
      <c r="AV1606" s="13" t="s">
        <v>89</v>
      </c>
      <c r="AW1606" s="13" t="s">
        <v>31</v>
      </c>
      <c r="AX1606" s="13" t="s">
        <v>76</v>
      </c>
      <c r="AY1606" s="178" t="s">
        <v>187</v>
      </c>
    </row>
    <row r="1607" spans="2:51" s="15" customFormat="1">
      <c r="B1607" s="191"/>
      <c r="D1607" s="171" t="s">
        <v>200</v>
      </c>
      <c r="E1607" s="192" t="s">
        <v>1</v>
      </c>
      <c r="F1607" s="193" t="s">
        <v>5021</v>
      </c>
      <c r="H1607" s="194">
        <v>25.565000000000001</v>
      </c>
      <c r="I1607" s="195"/>
      <c r="L1607" s="191"/>
      <c r="M1607" s="196"/>
      <c r="T1607" s="197"/>
      <c r="AT1607" s="192" t="s">
        <v>200</v>
      </c>
      <c r="AU1607" s="192" t="s">
        <v>89</v>
      </c>
      <c r="AV1607" s="15" t="s">
        <v>207</v>
      </c>
      <c r="AW1607" s="15" t="s">
        <v>31</v>
      </c>
      <c r="AX1607" s="15" t="s">
        <v>76</v>
      </c>
      <c r="AY1607" s="192" t="s">
        <v>187</v>
      </c>
    </row>
    <row r="1608" spans="2:51" s="12" customFormat="1">
      <c r="B1608" s="170"/>
      <c r="D1608" s="171" t="s">
        <v>200</v>
      </c>
      <c r="E1608" s="172" t="s">
        <v>1</v>
      </c>
      <c r="F1608" s="173" t="s">
        <v>2675</v>
      </c>
      <c r="H1608" s="172" t="s">
        <v>1</v>
      </c>
      <c r="I1608" s="174"/>
      <c r="L1608" s="170"/>
      <c r="M1608" s="175"/>
      <c r="T1608" s="176"/>
      <c r="AT1608" s="172" t="s">
        <v>200</v>
      </c>
      <c r="AU1608" s="172" t="s">
        <v>89</v>
      </c>
      <c r="AV1608" s="12" t="s">
        <v>83</v>
      </c>
      <c r="AW1608" s="12" t="s">
        <v>31</v>
      </c>
      <c r="AX1608" s="12" t="s">
        <v>76</v>
      </c>
      <c r="AY1608" s="172" t="s">
        <v>187</v>
      </c>
    </row>
    <row r="1609" spans="2:51" s="12" customFormat="1">
      <c r="B1609" s="170"/>
      <c r="D1609" s="171" t="s">
        <v>200</v>
      </c>
      <c r="E1609" s="172" t="s">
        <v>1</v>
      </c>
      <c r="F1609" s="173" t="s">
        <v>4859</v>
      </c>
      <c r="H1609" s="172" t="s">
        <v>1</v>
      </c>
      <c r="I1609" s="174"/>
      <c r="L1609" s="170"/>
      <c r="M1609" s="175"/>
      <c r="T1609" s="176"/>
      <c r="AT1609" s="172" t="s">
        <v>200</v>
      </c>
      <c r="AU1609" s="172" t="s">
        <v>89</v>
      </c>
      <c r="AV1609" s="12" t="s">
        <v>83</v>
      </c>
      <c r="AW1609" s="12" t="s">
        <v>31</v>
      </c>
      <c r="AX1609" s="12" t="s">
        <v>76</v>
      </c>
      <c r="AY1609" s="172" t="s">
        <v>187</v>
      </c>
    </row>
    <row r="1610" spans="2:51" s="13" customFormat="1">
      <c r="B1610" s="177"/>
      <c r="D1610" s="171" t="s">
        <v>200</v>
      </c>
      <c r="E1610" s="178" t="s">
        <v>1</v>
      </c>
      <c r="F1610" s="179" t="s">
        <v>5002</v>
      </c>
      <c r="H1610" s="180">
        <v>1.08</v>
      </c>
      <c r="I1610" s="181"/>
      <c r="L1610" s="177"/>
      <c r="M1610" s="182"/>
      <c r="T1610" s="183"/>
      <c r="AT1610" s="178" t="s">
        <v>200</v>
      </c>
      <c r="AU1610" s="178" t="s">
        <v>89</v>
      </c>
      <c r="AV1610" s="13" t="s">
        <v>89</v>
      </c>
      <c r="AW1610" s="13" t="s">
        <v>31</v>
      </c>
      <c r="AX1610" s="13" t="s">
        <v>76</v>
      </c>
      <c r="AY1610" s="178" t="s">
        <v>187</v>
      </c>
    </row>
    <row r="1611" spans="2:51" s="13" customFormat="1">
      <c r="B1611" s="177"/>
      <c r="D1611" s="171" t="s">
        <v>200</v>
      </c>
      <c r="E1611" s="178" t="s">
        <v>1</v>
      </c>
      <c r="F1611" s="179" t="s">
        <v>5003</v>
      </c>
      <c r="H1611" s="180">
        <v>1.08</v>
      </c>
      <c r="I1611" s="181"/>
      <c r="L1611" s="177"/>
      <c r="M1611" s="182"/>
      <c r="T1611" s="183"/>
      <c r="AT1611" s="178" t="s">
        <v>200</v>
      </c>
      <c r="AU1611" s="178" t="s">
        <v>89</v>
      </c>
      <c r="AV1611" s="13" t="s">
        <v>89</v>
      </c>
      <c r="AW1611" s="13" t="s">
        <v>31</v>
      </c>
      <c r="AX1611" s="13" t="s">
        <v>76</v>
      </c>
      <c r="AY1611" s="178" t="s">
        <v>187</v>
      </c>
    </row>
    <row r="1612" spans="2:51" s="13" customFormat="1">
      <c r="B1612" s="177"/>
      <c r="D1612" s="171" t="s">
        <v>200</v>
      </c>
      <c r="E1612" s="178" t="s">
        <v>1</v>
      </c>
      <c r="F1612" s="179" t="s">
        <v>5004</v>
      </c>
      <c r="H1612" s="180">
        <v>1.08</v>
      </c>
      <c r="I1612" s="181"/>
      <c r="L1612" s="177"/>
      <c r="M1612" s="182"/>
      <c r="T1612" s="183"/>
      <c r="AT1612" s="178" t="s">
        <v>200</v>
      </c>
      <c r="AU1612" s="178" t="s">
        <v>89</v>
      </c>
      <c r="AV1612" s="13" t="s">
        <v>89</v>
      </c>
      <c r="AW1612" s="13" t="s">
        <v>31</v>
      </c>
      <c r="AX1612" s="13" t="s">
        <v>76</v>
      </c>
      <c r="AY1612" s="178" t="s">
        <v>187</v>
      </c>
    </row>
    <row r="1613" spans="2:51" s="13" customFormat="1">
      <c r="B1613" s="177"/>
      <c r="D1613" s="171" t="s">
        <v>200</v>
      </c>
      <c r="E1613" s="178" t="s">
        <v>1</v>
      </c>
      <c r="F1613" s="179" t="s">
        <v>5005</v>
      </c>
      <c r="H1613" s="180">
        <v>1.08</v>
      </c>
      <c r="I1613" s="181"/>
      <c r="L1613" s="177"/>
      <c r="M1613" s="182"/>
      <c r="T1613" s="183"/>
      <c r="AT1613" s="178" t="s">
        <v>200</v>
      </c>
      <c r="AU1613" s="178" t="s">
        <v>89</v>
      </c>
      <c r="AV1613" s="13" t="s">
        <v>89</v>
      </c>
      <c r="AW1613" s="13" t="s">
        <v>31</v>
      </c>
      <c r="AX1613" s="13" t="s">
        <v>76</v>
      </c>
      <c r="AY1613" s="178" t="s">
        <v>187</v>
      </c>
    </row>
    <row r="1614" spans="2:51" s="13" customFormat="1">
      <c r="B1614" s="177"/>
      <c r="D1614" s="171" t="s">
        <v>200</v>
      </c>
      <c r="E1614" s="178" t="s">
        <v>1</v>
      </c>
      <c r="F1614" s="179" t="s">
        <v>5006</v>
      </c>
      <c r="H1614" s="180">
        <v>1.08</v>
      </c>
      <c r="I1614" s="181"/>
      <c r="L1614" s="177"/>
      <c r="M1614" s="182"/>
      <c r="T1614" s="183"/>
      <c r="AT1614" s="178" t="s">
        <v>200</v>
      </c>
      <c r="AU1614" s="178" t="s">
        <v>89</v>
      </c>
      <c r="AV1614" s="13" t="s">
        <v>89</v>
      </c>
      <c r="AW1614" s="13" t="s">
        <v>31</v>
      </c>
      <c r="AX1614" s="13" t="s">
        <v>76</v>
      </c>
      <c r="AY1614" s="178" t="s">
        <v>187</v>
      </c>
    </row>
    <row r="1615" spans="2:51" s="13" customFormat="1">
      <c r="B1615" s="177"/>
      <c r="D1615" s="171" t="s">
        <v>200</v>
      </c>
      <c r="E1615" s="178" t="s">
        <v>1</v>
      </c>
      <c r="F1615" s="179" t="s">
        <v>5007</v>
      </c>
      <c r="H1615" s="180">
        <v>1.409</v>
      </c>
      <c r="I1615" s="181"/>
      <c r="L1615" s="177"/>
      <c r="M1615" s="182"/>
      <c r="T1615" s="183"/>
      <c r="AT1615" s="178" t="s">
        <v>200</v>
      </c>
      <c r="AU1615" s="178" t="s">
        <v>89</v>
      </c>
      <c r="AV1615" s="13" t="s">
        <v>89</v>
      </c>
      <c r="AW1615" s="13" t="s">
        <v>31</v>
      </c>
      <c r="AX1615" s="13" t="s">
        <v>76</v>
      </c>
      <c r="AY1615" s="178" t="s">
        <v>187</v>
      </c>
    </row>
    <row r="1616" spans="2:51" s="13" customFormat="1">
      <c r="B1616" s="177"/>
      <c r="D1616" s="171" t="s">
        <v>200</v>
      </c>
      <c r="E1616" s="178" t="s">
        <v>1</v>
      </c>
      <c r="F1616" s="179" t="s">
        <v>5008</v>
      </c>
      <c r="H1616" s="180">
        <v>1.8</v>
      </c>
      <c r="I1616" s="181"/>
      <c r="L1616" s="177"/>
      <c r="M1616" s="182"/>
      <c r="T1616" s="183"/>
      <c r="AT1616" s="178" t="s">
        <v>200</v>
      </c>
      <c r="AU1616" s="178" t="s">
        <v>89</v>
      </c>
      <c r="AV1616" s="13" t="s">
        <v>89</v>
      </c>
      <c r="AW1616" s="13" t="s">
        <v>31</v>
      </c>
      <c r="AX1616" s="13" t="s">
        <v>76</v>
      </c>
      <c r="AY1616" s="178" t="s">
        <v>187</v>
      </c>
    </row>
    <row r="1617" spans="2:65" s="13" customFormat="1">
      <c r="B1617" s="177"/>
      <c r="D1617" s="171" t="s">
        <v>200</v>
      </c>
      <c r="E1617" s="178" t="s">
        <v>1</v>
      </c>
      <c r="F1617" s="179" t="s">
        <v>5009</v>
      </c>
      <c r="H1617" s="180">
        <v>2.1960000000000002</v>
      </c>
      <c r="I1617" s="181"/>
      <c r="L1617" s="177"/>
      <c r="M1617" s="182"/>
      <c r="T1617" s="183"/>
      <c r="AT1617" s="178" t="s">
        <v>200</v>
      </c>
      <c r="AU1617" s="178" t="s">
        <v>89</v>
      </c>
      <c r="AV1617" s="13" t="s">
        <v>89</v>
      </c>
      <c r="AW1617" s="13" t="s">
        <v>31</v>
      </c>
      <c r="AX1617" s="13" t="s">
        <v>76</v>
      </c>
      <c r="AY1617" s="178" t="s">
        <v>187</v>
      </c>
    </row>
    <row r="1618" spans="2:65" s="13" customFormat="1">
      <c r="B1618" s="177"/>
      <c r="D1618" s="171" t="s">
        <v>200</v>
      </c>
      <c r="E1618" s="178" t="s">
        <v>1</v>
      </c>
      <c r="F1618" s="179" t="s">
        <v>5010</v>
      </c>
      <c r="H1618" s="180">
        <v>3.96</v>
      </c>
      <c r="I1618" s="181"/>
      <c r="L1618" s="177"/>
      <c r="M1618" s="182"/>
      <c r="T1618" s="183"/>
      <c r="AT1618" s="178" t="s">
        <v>200</v>
      </c>
      <c r="AU1618" s="178" t="s">
        <v>89</v>
      </c>
      <c r="AV1618" s="13" t="s">
        <v>89</v>
      </c>
      <c r="AW1618" s="13" t="s">
        <v>31</v>
      </c>
      <c r="AX1618" s="13" t="s">
        <v>76</v>
      </c>
      <c r="AY1618" s="178" t="s">
        <v>187</v>
      </c>
    </row>
    <row r="1619" spans="2:65" s="13" customFormat="1">
      <c r="B1619" s="177"/>
      <c r="D1619" s="171" t="s">
        <v>200</v>
      </c>
      <c r="E1619" s="178" t="s">
        <v>1</v>
      </c>
      <c r="F1619" s="179" t="s">
        <v>5011</v>
      </c>
      <c r="H1619" s="180">
        <v>1.08</v>
      </c>
      <c r="I1619" s="181"/>
      <c r="L1619" s="177"/>
      <c r="M1619" s="182"/>
      <c r="T1619" s="183"/>
      <c r="AT1619" s="178" t="s">
        <v>200</v>
      </c>
      <c r="AU1619" s="178" t="s">
        <v>89</v>
      </c>
      <c r="AV1619" s="13" t="s">
        <v>89</v>
      </c>
      <c r="AW1619" s="13" t="s">
        <v>31</v>
      </c>
      <c r="AX1619" s="13" t="s">
        <v>76</v>
      </c>
      <c r="AY1619" s="178" t="s">
        <v>187</v>
      </c>
    </row>
    <row r="1620" spans="2:65" s="13" customFormat="1">
      <c r="B1620" s="177"/>
      <c r="D1620" s="171" t="s">
        <v>200</v>
      </c>
      <c r="E1620" s="178" t="s">
        <v>1</v>
      </c>
      <c r="F1620" s="179" t="s">
        <v>5012</v>
      </c>
      <c r="H1620" s="180">
        <v>1.08</v>
      </c>
      <c r="I1620" s="181"/>
      <c r="L1620" s="177"/>
      <c r="M1620" s="182"/>
      <c r="T1620" s="183"/>
      <c r="AT1620" s="178" t="s">
        <v>200</v>
      </c>
      <c r="AU1620" s="178" t="s">
        <v>89</v>
      </c>
      <c r="AV1620" s="13" t="s">
        <v>89</v>
      </c>
      <c r="AW1620" s="13" t="s">
        <v>31</v>
      </c>
      <c r="AX1620" s="13" t="s">
        <v>76</v>
      </c>
      <c r="AY1620" s="178" t="s">
        <v>187</v>
      </c>
    </row>
    <row r="1621" spans="2:65" s="13" customFormat="1">
      <c r="B1621" s="177"/>
      <c r="D1621" s="171" t="s">
        <v>200</v>
      </c>
      <c r="E1621" s="178" t="s">
        <v>1</v>
      </c>
      <c r="F1621" s="179" t="s">
        <v>5013</v>
      </c>
      <c r="H1621" s="180">
        <v>1.08</v>
      </c>
      <c r="I1621" s="181"/>
      <c r="L1621" s="177"/>
      <c r="M1621" s="182"/>
      <c r="T1621" s="183"/>
      <c r="AT1621" s="178" t="s">
        <v>200</v>
      </c>
      <c r="AU1621" s="178" t="s">
        <v>89</v>
      </c>
      <c r="AV1621" s="13" t="s">
        <v>89</v>
      </c>
      <c r="AW1621" s="13" t="s">
        <v>31</v>
      </c>
      <c r="AX1621" s="13" t="s">
        <v>76</v>
      </c>
      <c r="AY1621" s="178" t="s">
        <v>187</v>
      </c>
    </row>
    <row r="1622" spans="2:65" s="13" customFormat="1">
      <c r="B1622" s="177"/>
      <c r="D1622" s="171" t="s">
        <v>200</v>
      </c>
      <c r="E1622" s="178" t="s">
        <v>1</v>
      </c>
      <c r="F1622" s="179" t="s">
        <v>5014</v>
      </c>
      <c r="H1622" s="180">
        <v>1.08</v>
      </c>
      <c r="I1622" s="181"/>
      <c r="L1622" s="177"/>
      <c r="M1622" s="182"/>
      <c r="T1622" s="183"/>
      <c r="AT1622" s="178" t="s">
        <v>200</v>
      </c>
      <c r="AU1622" s="178" t="s">
        <v>89</v>
      </c>
      <c r="AV1622" s="13" t="s">
        <v>89</v>
      </c>
      <c r="AW1622" s="13" t="s">
        <v>31</v>
      </c>
      <c r="AX1622" s="13" t="s">
        <v>76</v>
      </c>
      <c r="AY1622" s="178" t="s">
        <v>187</v>
      </c>
    </row>
    <row r="1623" spans="2:65" s="13" customFormat="1">
      <c r="B1623" s="177"/>
      <c r="D1623" s="171" t="s">
        <v>200</v>
      </c>
      <c r="E1623" s="178" t="s">
        <v>1</v>
      </c>
      <c r="F1623" s="179" t="s">
        <v>5015</v>
      </c>
      <c r="H1623" s="180">
        <v>1.08</v>
      </c>
      <c r="I1623" s="181"/>
      <c r="L1623" s="177"/>
      <c r="M1623" s="182"/>
      <c r="T1623" s="183"/>
      <c r="AT1623" s="178" t="s">
        <v>200</v>
      </c>
      <c r="AU1623" s="178" t="s">
        <v>89</v>
      </c>
      <c r="AV1623" s="13" t="s">
        <v>89</v>
      </c>
      <c r="AW1623" s="13" t="s">
        <v>31</v>
      </c>
      <c r="AX1623" s="13" t="s">
        <v>76</v>
      </c>
      <c r="AY1623" s="178" t="s">
        <v>187</v>
      </c>
    </row>
    <row r="1624" spans="2:65" s="12" customFormat="1">
      <c r="B1624" s="170"/>
      <c r="D1624" s="171" t="s">
        <v>200</v>
      </c>
      <c r="E1624" s="172" t="s">
        <v>1</v>
      </c>
      <c r="F1624" s="173" t="s">
        <v>4871</v>
      </c>
      <c r="H1624" s="172" t="s">
        <v>1</v>
      </c>
      <c r="I1624" s="174"/>
      <c r="L1624" s="170"/>
      <c r="M1624" s="175"/>
      <c r="T1624" s="176"/>
      <c r="AT1624" s="172" t="s">
        <v>200</v>
      </c>
      <c r="AU1624" s="172" t="s">
        <v>89</v>
      </c>
      <c r="AV1624" s="12" t="s">
        <v>83</v>
      </c>
      <c r="AW1624" s="12" t="s">
        <v>31</v>
      </c>
      <c r="AX1624" s="12" t="s">
        <v>76</v>
      </c>
      <c r="AY1624" s="172" t="s">
        <v>187</v>
      </c>
    </row>
    <row r="1625" spans="2:65" s="13" customFormat="1">
      <c r="B1625" s="177"/>
      <c r="D1625" s="171" t="s">
        <v>200</v>
      </c>
      <c r="E1625" s="178" t="s">
        <v>1</v>
      </c>
      <c r="F1625" s="179" t="s">
        <v>5016</v>
      </c>
      <c r="H1625" s="180">
        <v>1.08</v>
      </c>
      <c r="I1625" s="181"/>
      <c r="L1625" s="177"/>
      <c r="M1625" s="182"/>
      <c r="T1625" s="183"/>
      <c r="AT1625" s="178" t="s">
        <v>200</v>
      </c>
      <c r="AU1625" s="178" t="s">
        <v>89</v>
      </c>
      <c r="AV1625" s="13" t="s">
        <v>89</v>
      </c>
      <c r="AW1625" s="13" t="s">
        <v>31</v>
      </c>
      <c r="AX1625" s="13" t="s">
        <v>76</v>
      </c>
      <c r="AY1625" s="178" t="s">
        <v>187</v>
      </c>
    </row>
    <row r="1626" spans="2:65" s="13" customFormat="1">
      <c r="B1626" s="177"/>
      <c r="D1626" s="171" t="s">
        <v>200</v>
      </c>
      <c r="E1626" s="178" t="s">
        <v>1</v>
      </c>
      <c r="F1626" s="179" t="s">
        <v>5017</v>
      </c>
      <c r="H1626" s="180">
        <v>1.08</v>
      </c>
      <c r="I1626" s="181"/>
      <c r="L1626" s="177"/>
      <c r="M1626" s="182"/>
      <c r="T1626" s="183"/>
      <c r="AT1626" s="178" t="s">
        <v>200</v>
      </c>
      <c r="AU1626" s="178" t="s">
        <v>89</v>
      </c>
      <c r="AV1626" s="13" t="s">
        <v>89</v>
      </c>
      <c r="AW1626" s="13" t="s">
        <v>31</v>
      </c>
      <c r="AX1626" s="13" t="s">
        <v>76</v>
      </c>
      <c r="AY1626" s="178" t="s">
        <v>187</v>
      </c>
    </row>
    <row r="1627" spans="2:65" s="13" customFormat="1">
      <c r="B1627" s="177"/>
      <c r="D1627" s="171" t="s">
        <v>200</v>
      </c>
      <c r="E1627" s="178" t="s">
        <v>1</v>
      </c>
      <c r="F1627" s="179" t="s">
        <v>5018</v>
      </c>
      <c r="H1627" s="180">
        <v>1.08</v>
      </c>
      <c r="I1627" s="181"/>
      <c r="L1627" s="177"/>
      <c r="M1627" s="182"/>
      <c r="T1627" s="183"/>
      <c r="AT1627" s="178" t="s">
        <v>200</v>
      </c>
      <c r="AU1627" s="178" t="s">
        <v>89</v>
      </c>
      <c r="AV1627" s="13" t="s">
        <v>89</v>
      </c>
      <c r="AW1627" s="13" t="s">
        <v>31</v>
      </c>
      <c r="AX1627" s="13" t="s">
        <v>76</v>
      </c>
      <c r="AY1627" s="178" t="s">
        <v>187</v>
      </c>
    </row>
    <row r="1628" spans="2:65" s="13" customFormat="1">
      <c r="B1628" s="177"/>
      <c r="D1628" s="171" t="s">
        <v>200</v>
      </c>
      <c r="E1628" s="178" t="s">
        <v>1</v>
      </c>
      <c r="F1628" s="179" t="s">
        <v>5019</v>
      </c>
      <c r="H1628" s="180">
        <v>1.08</v>
      </c>
      <c r="I1628" s="181"/>
      <c r="L1628" s="177"/>
      <c r="M1628" s="182"/>
      <c r="T1628" s="183"/>
      <c r="AT1628" s="178" t="s">
        <v>200</v>
      </c>
      <c r="AU1628" s="178" t="s">
        <v>89</v>
      </c>
      <c r="AV1628" s="13" t="s">
        <v>89</v>
      </c>
      <c r="AW1628" s="13" t="s">
        <v>31</v>
      </c>
      <c r="AX1628" s="13" t="s">
        <v>76</v>
      </c>
      <c r="AY1628" s="178" t="s">
        <v>187</v>
      </c>
    </row>
    <row r="1629" spans="2:65" s="13" customFormat="1">
      <c r="B1629" s="177"/>
      <c r="D1629" s="171" t="s">
        <v>200</v>
      </c>
      <c r="E1629" s="178" t="s">
        <v>1</v>
      </c>
      <c r="F1629" s="179" t="s">
        <v>5020</v>
      </c>
      <c r="H1629" s="180">
        <v>1.08</v>
      </c>
      <c r="I1629" s="181"/>
      <c r="L1629" s="177"/>
      <c r="M1629" s="182"/>
      <c r="T1629" s="183"/>
      <c r="AT1629" s="178" t="s">
        <v>200</v>
      </c>
      <c r="AU1629" s="178" t="s">
        <v>89</v>
      </c>
      <c r="AV1629" s="13" t="s">
        <v>89</v>
      </c>
      <c r="AW1629" s="13" t="s">
        <v>31</v>
      </c>
      <c r="AX1629" s="13" t="s">
        <v>76</v>
      </c>
      <c r="AY1629" s="178" t="s">
        <v>187</v>
      </c>
    </row>
    <row r="1630" spans="2:65" s="15" customFormat="1">
      <c r="B1630" s="191"/>
      <c r="D1630" s="171" t="s">
        <v>200</v>
      </c>
      <c r="E1630" s="192" t="s">
        <v>1</v>
      </c>
      <c r="F1630" s="193" t="s">
        <v>5022</v>
      </c>
      <c r="H1630" s="194">
        <v>25.565000000000001</v>
      </c>
      <c r="I1630" s="195"/>
      <c r="L1630" s="191"/>
      <c r="M1630" s="196"/>
      <c r="T1630" s="197"/>
      <c r="AT1630" s="192" t="s">
        <v>200</v>
      </c>
      <c r="AU1630" s="192" t="s">
        <v>89</v>
      </c>
      <c r="AV1630" s="15" t="s">
        <v>207</v>
      </c>
      <c r="AW1630" s="15" t="s">
        <v>31</v>
      </c>
      <c r="AX1630" s="15" t="s">
        <v>76</v>
      </c>
      <c r="AY1630" s="192" t="s">
        <v>187</v>
      </c>
    </row>
    <row r="1631" spans="2:65" s="14" customFormat="1">
      <c r="B1631" s="184"/>
      <c r="D1631" s="171" t="s">
        <v>200</v>
      </c>
      <c r="E1631" s="185" t="s">
        <v>1</v>
      </c>
      <c r="F1631" s="186" t="s">
        <v>206</v>
      </c>
      <c r="H1631" s="187">
        <v>85.494999999999905</v>
      </c>
      <c r="I1631" s="188"/>
      <c r="L1631" s="184"/>
      <c r="M1631" s="189"/>
      <c r="T1631" s="190"/>
      <c r="AT1631" s="185" t="s">
        <v>200</v>
      </c>
      <c r="AU1631" s="185" t="s">
        <v>89</v>
      </c>
      <c r="AV1631" s="14" t="s">
        <v>194</v>
      </c>
      <c r="AW1631" s="14" t="s">
        <v>31</v>
      </c>
      <c r="AX1631" s="14" t="s">
        <v>83</v>
      </c>
      <c r="AY1631" s="185" t="s">
        <v>187</v>
      </c>
    </row>
    <row r="1632" spans="2:65" s="1" customFormat="1" ht="33" customHeight="1">
      <c r="B1632" s="144"/>
      <c r="C1632" s="160" t="s">
        <v>629</v>
      </c>
      <c r="D1632" s="160" t="s">
        <v>196</v>
      </c>
      <c r="E1632" s="161" t="s">
        <v>5023</v>
      </c>
      <c r="F1632" s="162" t="s">
        <v>5024</v>
      </c>
      <c r="G1632" s="163" t="s">
        <v>320</v>
      </c>
      <c r="H1632" s="164">
        <v>49.35</v>
      </c>
      <c r="I1632" s="165"/>
      <c r="J1632" s="166">
        <f>ROUND(I1632*H1632,2)</f>
        <v>0</v>
      </c>
      <c r="K1632" s="167"/>
      <c r="L1632" s="32"/>
      <c r="M1632" s="168" t="s">
        <v>1</v>
      </c>
      <c r="N1632" s="169" t="s">
        <v>42</v>
      </c>
      <c r="P1632" s="156">
        <f>O1632*H1632</f>
        <v>0</v>
      </c>
      <c r="Q1632" s="156">
        <v>2.6120000000000001E-2</v>
      </c>
      <c r="R1632" s="156">
        <f>Q1632*H1632</f>
        <v>1.2890220000000001</v>
      </c>
      <c r="S1632" s="156">
        <v>0</v>
      </c>
      <c r="T1632" s="157">
        <f>S1632*H1632</f>
        <v>0</v>
      </c>
      <c r="AR1632" s="158" t="s">
        <v>353</v>
      </c>
      <c r="AT1632" s="158" t="s">
        <v>196</v>
      </c>
      <c r="AU1632" s="158" t="s">
        <v>89</v>
      </c>
      <c r="AY1632" s="17" t="s">
        <v>187</v>
      </c>
      <c r="BE1632" s="159">
        <f>IF(N1632="základná",J1632,0)</f>
        <v>0</v>
      </c>
      <c r="BF1632" s="159">
        <f>IF(N1632="znížená",J1632,0)</f>
        <v>0</v>
      </c>
      <c r="BG1632" s="159">
        <f>IF(N1632="zákl. prenesená",J1632,0)</f>
        <v>0</v>
      </c>
      <c r="BH1632" s="159">
        <f>IF(N1632="zníž. prenesená",J1632,0)</f>
        <v>0</v>
      </c>
      <c r="BI1632" s="159">
        <f>IF(N1632="nulová",J1632,0)</f>
        <v>0</v>
      </c>
      <c r="BJ1632" s="17" t="s">
        <v>89</v>
      </c>
      <c r="BK1632" s="159">
        <f>ROUND(I1632*H1632,2)</f>
        <v>0</v>
      </c>
      <c r="BL1632" s="17" t="s">
        <v>353</v>
      </c>
      <c r="BM1632" s="158" t="s">
        <v>5025</v>
      </c>
    </row>
    <row r="1633" spans="2:65" s="12" customFormat="1">
      <c r="B1633" s="170"/>
      <c r="D1633" s="171" t="s">
        <v>200</v>
      </c>
      <c r="E1633" s="172" t="s">
        <v>1</v>
      </c>
      <c r="F1633" s="173" t="s">
        <v>5026</v>
      </c>
      <c r="H1633" s="172" t="s">
        <v>1</v>
      </c>
      <c r="I1633" s="174"/>
      <c r="L1633" s="170"/>
      <c r="M1633" s="175"/>
      <c r="T1633" s="176"/>
      <c r="AT1633" s="172" t="s">
        <v>200</v>
      </c>
      <c r="AU1633" s="172" t="s">
        <v>89</v>
      </c>
      <c r="AV1633" s="12" t="s">
        <v>83</v>
      </c>
      <c r="AW1633" s="12" t="s">
        <v>31</v>
      </c>
      <c r="AX1633" s="12" t="s">
        <v>76</v>
      </c>
      <c r="AY1633" s="172" t="s">
        <v>187</v>
      </c>
    </row>
    <row r="1634" spans="2:65" s="12" customFormat="1">
      <c r="B1634" s="170"/>
      <c r="D1634" s="171" t="s">
        <v>200</v>
      </c>
      <c r="E1634" s="172" t="s">
        <v>1</v>
      </c>
      <c r="F1634" s="173" t="s">
        <v>5027</v>
      </c>
      <c r="H1634" s="172" t="s">
        <v>1</v>
      </c>
      <c r="I1634" s="174"/>
      <c r="L1634" s="170"/>
      <c r="M1634" s="175"/>
      <c r="T1634" s="176"/>
      <c r="AT1634" s="172" t="s">
        <v>200</v>
      </c>
      <c r="AU1634" s="172" t="s">
        <v>89</v>
      </c>
      <c r="AV1634" s="12" t="s">
        <v>83</v>
      </c>
      <c r="AW1634" s="12" t="s">
        <v>31</v>
      </c>
      <c r="AX1634" s="12" t="s">
        <v>76</v>
      </c>
      <c r="AY1634" s="172" t="s">
        <v>187</v>
      </c>
    </row>
    <row r="1635" spans="2:65" s="13" customFormat="1">
      <c r="B1635" s="177"/>
      <c r="D1635" s="171" t="s">
        <v>200</v>
      </c>
      <c r="E1635" s="178" t="s">
        <v>1</v>
      </c>
      <c r="F1635" s="179" t="s">
        <v>5028</v>
      </c>
      <c r="H1635" s="180">
        <v>18</v>
      </c>
      <c r="I1635" s="181"/>
      <c r="L1635" s="177"/>
      <c r="M1635" s="182"/>
      <c r="T1635" s="183"/>
      <c r="AT1635" s="178" t="s">
        <v>200</v>
      </c>
      <c r="AU1635" s="178" t="s">
        <v>89</v>
      </c>
      <c r="AV1635" s="13" t="s">
        <v>89</v>
      </c>
      <c r="AW1635" s="13" t="s">
        <v>31</v>
      </c>
      <c r="AX1635" s="13" t="s">
        <v>76</v>
      </c>
      <c r="AY1635" s="178" t="s">
        <v>187</v>
      </c>
    </row>
    <row r="1636" spans="2:65" s="13" customFormat="1">
      <c r="B1636" s="177"/>
      <c r="D1636" s="171" t="s">
        <v>200</v>
      </c>
      <c r="E1636" s="178" t="s">
        <v>1</v>
      </c>
      <c r="F1636" s="179" t="s">
        <v>5029</v>
      </c>
      <c r="H1636" s="180">
        <v>20.8</v>
      </c>
      <c r="I1636" s="181"/>
      <c r="L1636" s="177"/>
      <c r="M1636" s="182"/>
      <c r="T1636" s="183"/>
      <c r="AT1636" s="178" t="s">
        <v>200</v>
      </c>
      <c r="AU1636" s="178" t="s">
        <v>89</v>
      </c>
      <c r="AV1636" s="13" t="s">
        <v>89</v>
      </c>
      <c r="AW1636" s="13" t="s">
        <v>31</v>
      </c>
      <c r="AX1636" s="13" t="s">
        <v>76</v>
      </c>
      <c r="AY1636" s="178" t="s">
        <v>187</v>
      </c>
    </row>
    <row r="1637" spans="2:65" s="13" customFormat="1">
      <c r="B1637" s="177"/>
      <c r="D1637" s="171" t="s">
        <v>200</v>
      </c>
      <c r="E1637" s="178" t="s">
        <v>1</v>
      </c>
      <c r="F1637" s="179" t="s">
        <v>5030</v>
      </c>
      <c r="H1637" s="180">
        <v>10.55</v>
      </c>
      <c r="I1637" s="181"/>
      <c r="L1637" s="177"/>
      <c r="M1637" s="182"/>
      <c r="T1637" s="183"/>
      <c r="AT1637" s="178" t="s">
        <v>200</v>
      </c>
      <c r="AU1637" s="178" t="s">
        <v>89</v>
      </c>
      <c r="AV1637" s="13" t="s">
        <v>89</v>
      </c>
      <c r="AW1637" s="13" t="s">
        <v>31</v>
      </c>
      <c r="AX1637" s="13" t="s">
        <v>76</v>
      </c>
      <c r="AY1637" s="178" t="s">
        <v>187</v>
      </c>
    </row>
    <row r="1638" spans="2:65" s="15" customFormat="1">
      <c r="B1638" s="191"/>
      <c r="D1638" s="171" t="s">
        <v>200</v>
      </c>
      <c r="E1638" s="192" t="s">
        <v>1</v>
      </c>
      <c r="F1638" s="193" t="s">
        <v>234</v>
      </c>
      <c r="H1638" s="194">
        <v>49.35</v>
      </c>
      <c r="I1638" s="195"/>
      <c r="L1638" s="191"/>
      <c r="M1638" s="196"/>
      <c r="T1638" s="197"/>
      <c r="AT1638" s="192" t="s">
        <v>200</v>
      </c>
      <c r="AU1638" s="192" t="s">
        <v>89</v>
      </c>
      <c r="AV1638" s="15" t="s">
        <v>207</v>
      </c>
      <c r="AW1638" s="15" t="s">
        <v>31</v>
      </c>
      <c r="AX1638" s="15" t="s">
        <v>76</v>
      </c>
      <c r="AY1638" s="192" t="s">
        <v>187</v>
      </c>
    </row>
    <row r="1639" spans="2:65" s="14" customFormat="1">
      <c r="B1639" s="184"/>
      <c r="D1639" s="171" t="s">
        <v>200</v>
      </c>
      <c r="E1639" s="185" t="s">
        <v>1</v>
      </c>
      <c r="F1639" s="186" t="s">
        <v>206</v>
      </c>
      <c r="H1639" s="187">
        <v>49.35</v>
      </c>
      <c r="I1639" s="188"/>
      <c r="L1639" s="184"/>
      <c r="M1639" s="189"/>
      <c r="T1639" s="190"/>
      <c r="AT1639" s="185" t="s">
        <v>200</v>
      </c>
      <c r="AU1639" s="185" t="s">
        <v>89</v>
      </c>
      <c r="AV1639" s="14" t="s">
        <v>194</v>
      </c>
      <c r="AW1639" s="14" t="s">
        <v>31</v>
      </c>
      <c r="AX1639" s="14" t="s">
        <v>83</v>
      </c>
      <c r="AY1639" s="185" t="s">
        <v>187</v>
      </c>
    </row>
    <row r="1640" spans="2:65" s="1" customFormat="1" ht="44.25" customHeight="1">
      <c r="B1640" s="144"/>
      <c r="C1640" s="160" t="s">
        <v>633</v>
      </c>
      <c r="D1640" s="160" t="s">
        <v>196</v>
      </c>
      <c r="E1640" s="161" t="s">
        <v>5031</v>
      </c>
      <c r="F1640" s="162" t="s">
        <v>5032</v>
      </c>
      <c r="G1640" s="163" t="s">
        <v>144</v>
      </c>
      <c r="H1640" s="164">
        <v>76.7</v>
      </c>
      <c r="I1640" s="165"/>
      <c r="J1640" s="166">
        <f>ROUND(I1640*H1640,2)</f>
        <v>0</v>
      </c>
      <c r="K1640" s="167"/>
      <c r="L1640" s="32"/>
      <c r="M1640" s="168" t="s">
        <v>1</v>
      </c>
      <c r="N1640" s="169" t="s">
        <v>42</v>
      </c>
      <c r="P1640" s="156">
        <f>O1640*H1640</f>
        <v>0</v>
      </c>
      <c r="Q1640" s="156">
        <v>2.1479999999999999E-2</v>
      </c>
      <c r="R1640" s="156">
        <f>Q1640*H1640</f>
        <v>1.647516</v>
      </c>
      <c r="S1640" s="156">
        <v>0</v>
      </c>
      <c r="T1640" s="157">
        <f>S1640*H1640</f>
        <v>0</v>
      </c>
      <c r="AR1640" s="158" t="s">
        <v>353</v>
      </c>
      <c r="AT1640" s="158" t="s">
        <v>196</v>
      </c>
      <c r="AU1640" s="158" t="s">
        <v>89</v>
      </c>
      <c r="AY1640" s="17" t="s">
        <v>187</v>
      </c>
      <c r="BE1640" s="159">
        <f>IF(N1640="základná",J1640,0)</f>
        <v>0</v>
      </c>
      <c r="BF1640" s="159">
        <f>IF(N1640="znížená",J1640,0)</f>
        <v>0</v>
      </c>
      <c r="BG1640" s="159">
        <f>IF(N1640="zákl. prenesená",J1640,0)</f>
        <v>0</v>
      </c>
      <c r="BH1640" s="159">
        <f>IF(N1640="zníž. prenesená",J1640,0)</f>
        <v>0</v>
      </c>
      <c r="BI1640" s="159">
        <f>IF(N1640="nulová",J1640,0)</f>
        <v>0</v>
      </c>
      <c r="BJ1640" s="17" t="s">
        <v>89</v>
      </c>
      <c r="BK1640" s="159">
        <f>ROUND(I1640*H1640,2)</f>
        <v>0</v>
      </c>
      <c r="BL1640" s="17" t="s">
        <v>353</v>
      </c>
      <c r="BM1640" s="158" t="s">
        <v>5033</v>
      </c>
    </row>
    <row r="1641" spans="2:65" s="12" customFormat="1">
      <c r="B1641" s="170"/>
      <c r="D1641" s="171" t="s">
        <v>200</v>
      </c>
      <c r="E1641" s="172" t="s">
        <v>1</v>
      </c>
      <c r="F1641" s="173" t="s">
        <v>5034</v>
      </c>
      <c r="H1641" s="172" t="s">
        <v>1</v>
      </c>
      <c r="I1641" s="174"/>
      <c r="L1641" s="170"/>
      <c r="M1641" s="175"/>
      <c r="T1641" s="176"/>
      <c r="AT1641" s="172" t="s">
        <v>200</v>
      </c>
      <c r="AU1641" s="172" t="s">
        <v>89</v>
      </c>
      <c r="AV1641" s="12" t="s">
        <v>83</v>
      </c>
      <c r="AW1641" s="12" t="s">
        <v>31</v>
      </c>
      <c r="AX1641" s="12" t="s">
        <v>76</v>
      </c>
      <c r="AY1641" s="172" t="s">
        <v>187</v>
      </c>
    </row>
    <row r="1642" spans="2:65" s="12" customFormat="1">
      <c r="B1642" s="170"/>
      <c r="D1642" s="171" t="s">
        <v>200</v>
      </c>
      <c r="E1642" s="172" t="s">
        <v>1</v>
      </c>
      <c r="F1642" s="173" t="s">
        <v>5035</v>
      </c>
      <c r="H1642" s="172" t="s">
        <v>1</v>
      </c>
      <c r="I1642" s="174"/>
      <c r="L1642" s="170"/>
      <c r="M1642" s="175"/>
      <c r="T1642" s="176"/>
      <c r="AT1642" s="172" t="s">
        <v>200</v>
      </c>
      <c r="AU1642" s="172" t="s">
        <v>89</v>
      </c>
      <c r="AV1642" s="12" t="s">
        <v>83</v>
      </c>
      <c r="AW1642" s="12" t="s">
        <v>31</v>
      </c>
      <c r="AX1642" s="12" t="s">
        <v>76</v>
      </c>
      <c r="AY1642" s="172" t="s">
        <v>187</v>
      </c>
    </row>
    <row r="1643" spans="2:65" s="12" customFormat="1" ht="22.5">
      <c r="B1643" s="170"/>
      <c r="D1643" s="171" t="s">
        <v>200</v>
      </c>
      <c r="E1643" s="172" t="s">
        <v>1</v>
      </c>
      <c r="F1643" s="173" t="s">
        <v>5036</v>
      </c>
      <c r="H1643" s="172" t="s">
        <v>1</v>
      </c>
      <c r="I1643" s="174"/>
      <c r="L1643" s="170"/>
      <c r="M1643" s="175"/>
      <c r="T1643" s="176"/>
      <c r="AT1643" s="172" t="s">
        <v>200</v>
      </c>
      <c r="AU1643" s="172" t="s">
        <v>89</v>
      </c>
      <c r="AV1643" s="12" t="s">
        <v>83</v>
      </c>
      <c r="AW1643" s="12" t="s">
        <v>31</v>
      </c>
      <c r="AX1643" s="12" t="s">
        <v>76</v>
      </c>
      <c r="AY1643" s="172" t="s">
        <v>187</v>
      </c>
    </row>
    <row r="1644" spans="2:65" s="12" customFormat="1">
      <c r="B1644" s="170"/>
      <c r="D1644" s="171" t="s">
        <v>200</v>
      </c>
      <c r="E1644" s="172" t="s">
        <v>1</v>
      </c>
      <c r="F1644" s="173" t="s">
        <v>2646</v>
      </c>
      <c r="H1644" s="172" t="s">
        <v>1</v>
      </c>
      <c r="I1644" s="174"/>
      <c r="L1644" s="170"/>
      <c r="M1644" s="175"/>
      <c r="T1644" s="176"/>
      <c r="AT1644" s="172" t="s">
        <v>200</v>
      </c>
      <c r="AU1644" s="172" t="s">
        <v>89</v>
      </c>
      <c r="AV1644" s="12" t="s">
        <v>83</v>
      </c>
      <c r="AW1644" s="12" t="s">
        <v>31</v>
      </c>
      <c r="AX1644" s="12" t="s">
        <v>76</v>
      </c>
      <c r="AY1644" s="172" t="s">
        <v>187</v>
      </c>
    </row>
    <row r="1645" spans="2:65" s="13" customFormat="1">
      <c r="B1645" s="177"/>
      <c r="D1645" s="171" t="s">
        <v>200</v>
      </c>
      <c r="E1645" s="178" t="s">
        <v>1</v>
      </c>
      <c r="F1645" s="179" t="s">
        <v>5037</v>
      </c>
      <c r="H1645" s="180">
        <v>3.2450000000000001</v>
      </c>
      <c r="I1645" s="181"/>
      <c r="L1645" s="177"/>
      <c r="M1645" s="182"/>
      <c r="T1645" s="183"/>
      <c r="AT1645" s="178" t="s">
        <v>200</v>
      </c>
      <c r="AU1645" s="178" t="s">
        <v>89</v>
      </c>
      <c r="AV1645" s="13" t="s">
        <v>89</v>
      </c>
      <c r="AW1645" s="13" t="s">
        <v>31</v>
      </c>
      <c r="AX1645" s="13" t="s">
        <v>76</v>
      </c>
      <c r="AY1645" s="178" t="s">
        <v>187</v>
      </c>
    </row>
    <row r="1646" spans="2:65" s="13" customFormat="1">
      <c r="B1646" s="177"/>
      <c r="D1646" s="171" t="s">
        <v>200</v>
      </c>
      <c r="E1646" s="178" t="s">
        <v>1</v>
      </c>
      <c r="F1646" s="179" t="s">
        <v>5038</v>
      </c>
      <c r="H1646" s="180">
        <v>1.77</v>
      </c>
      <c r="I1646" s="181"/>
      <c r="L1646" s="177"/>
      <c r="M1646" s="182"/>
      <c r="T1646" s="183"/>
      <c r="AT1646" s="178" t="s">
        <v>200</v>
      </c>
      <c r="AU1646" s="178" t="s">
        <v>89</v>
      </c>
      <c r="AV1646" s="13" t="s">
        <v>89</v>
      </c>
      <c r="AW1646" s="13" t="s">
        <v>31</v>
      </c>
      <c r="AX1646" s="13" t="s">
        <v>76</v>
      </c>
      <c r="AY1646" s="178" t="s">
        <v>187</v>
      </c>
    </row>
    <row r="1647" spans="2:65" s="13" customFormat="1">
      <c r="B1647" s="177"/>
      <c r="D1647" s="171" t="s">
        <v>200</v>
      </c>
      <c r="E1647" s="178" t="s">
        <v>1</v>
      </c>
      <c r="F1647" s="179" t="s">
        <v>5039</v>
      </c>
      <c r="H1647" s="180">
        <v>2.6549999999999998</v>
      </c>
      <c r="I1647" s="181"/>
      <c r="L1647" s="177"/>
      <c r="M1647" s="182"/>
      <c r="T1647" s="183"/>
      <c r="AT1647" s="178" t="s">
        <v>200</v>
      </c>
      <c r="AU1647" s="178" t="s">
        <v>89</v>
      </c>
      <c r="AV1647" s="13" t="s">
        <v>89</v>
      </c>
      <c r="AW1647" s="13" t="s">
        <v>31</v>
      </c>
      <c r="AX1647" s="13" t="s">
        <v>76</v>
      </c>
      <c r="AY1647" s="178" t="s">
        <v>187</v>
      </c>
    </row>
    <row r="1648" spans="2:65" s="13" customFormat="1">
      <c r="B1648" s="177"/>
      <c r="D1648" s="171" t="s">
        <v>200</v>
      </c>
      <c r="E1648" s="178" t="s">
        <v>1</v>
      </c>
      <c r="F1648" s="179" t="s">
        <v>5040</v>
      </c>
      <c r="H1648" s="180">
        <v>2.95</v>
      </c>
      <c r="I1648" s="181"/>
      <c r="L1648" s="177"/>
      <c r="M1648" s="182"/>
      <c r="T1648" s="183"/>
      <c r="AT1648" s="178" t="s">
        <v>200</v>
      </c>
      <c r="AU1648" s="178" t="s">
        <v>89</v>
      </c>
      <c r="AV1648" s="13" t="s">
        <v>89</v>
      </c>
      <c r="AW1648" s="13" t="s">
        <v>31</v>
      </c>
      <c r="AX1648" s="13" t="s">
        <v>76</v>
      </c>
      <c r="AY1648" s="178" t="s">
        <v>187</v>
      </c>
    </row>
    <row r="1649" spans="2:51" s="15" customFormat="1">
      <c r="B1649" s="191"/>
      <c r="D1649" s="171" t="s">
        <v>200</v>
      </c>
      <c r="E1649" s="192" t="s">
        <v>1</v>
      </c>
      <c r="F1649" s="193" t="s">
        <v>3110</v>
      </c>
      <c r="H1649" s="194">
        <v>10.62</v>
      </c>
      <c r="I1649" s="195"/>
      <c r="L1649" s="191"/>
      <c r="M1649" s="196"/>
      <c r="T1649" s="197"/>
      <c r="AT1649" s="192" t="s">
        <v>200</v>
      </c>
      <c r="AU1649" s="192" t="s">
        <v>89</v>
      </c>
      <c r="AV1649" s="15" t="s">
        <v>207</v>
      </c>
      <c r="AW1649" s="15" t="s">
        <v>31</v>
      </c>
      <c r="AX1649" s="15" t="s">
        <v>76</v>
      </c>
      <c r="AY1649" s="192" t="s">
        <v>187</v>
      </c>
    </row>
    <row r="1650" spans="2:51" s="12" customFormat="1">
      <c r="B1650" s="170"/>
      <c r="D1650" s="171" t="s">
        <v>200</v>
      </c>
      <c r="E1650" s="172" t="s">
        <v>1</v>
      </c>
      <c r="F1650" s="173" t="s">
        <v>5041</v>
      </c>
      <c r="H1650" s="172" t="s">
        <v>1</v>
      </c>
      <c r="I1650" s="174"/>
      <c r="L1650" s="170"/>
      <c r="M1650" s="175"/>
      <c r="T1650" s="176"/>
      <c r="AT1650" s="172" t="s">
        <v>200</v>
      </c>
      <c r="AU1650" s="172" t="s">
        <v>89</v>
      </c>
      <c r="AV1650" s="12" t="s">
        <v>83</v>
      </c>
      <c r="AW1650" s="12" t="s">
        <v>31</v>
      </c>
      <c r="AX1650" s="12" t="s">
        <v>76</v>
      </c>
      <c r="AY1650" s="172" t="s">
        <v>187</v>
      </c>
    </row>
    <row r="1651" spans="2:51" s="13" customFormat="1">
      <c r="B1651" s="177"/>
      <c r="D1651" s="171" t="s">
        <v>200</v>
      </c>
      <c r="E1651" s="178" t="s">
        <v>1</v>
      </c>
      <c r="F1651" s="179" t="s">
        <v>5042</v>
      </c>
      <c r="H1651" s="180">
        <v>7.375</v>
      </c>
      <c r="I1651" s="181"/>
      <c r="L1651" s="177"/>
      <c r="M1651" s="182"/>
      <c r="T1651" s="183"/>
      <c r="AT1651" s="178" t="s">
        <v>200</v>
      </c>
      <c r="AU1651" s="178" t="s">
        <v>89</v>
      </c>
      <c r="AV1651" s="13" t="s">
        <v>89</v>
      </c>
      <c r="AW1651" s="13" t="s">
        <v>31</v>
      </c>
      <c r="AX1651" s="13" t="s">
        <v>76</v>
      </c>
      <c r="AY1651" s="178" t="s">
        <v>187</v>
      </c>
    </row>
    <row r="1652" spans="2:51" s="13" customFormat="1">
      <c r="B1652" s="177"/>
      <c r="D1652" s="171" t="s">
        <v>200</v>
      </c>
      <c r="E1652" s="178" t="s">
        <v>1</v>
      </c>
      <c r="F1652" s="179" t="s">
        <v>5043</v>
      </c>
      <c r="H1652" s="180">
        <v>2.95</v>
      </c>
      <c r="I1652" s="181"/>
      <c r="L1652" s="177"/>
      <c r="M1652" s="182"/>
      <c r="T1652" s="183"/>
      <c r="AT1652" s="178" t="s">
        <v>200</v>
      </c>
      <c r="AU1652" s="178" t="s">
        <v>89</v>
      </c>
      <c r="AV1652" s="13" t="s">
        <v>89</v>
      </c>
      <c r="AW1652" s="13" t="s">
        <v>31</v>
      </c>
      <c r="AX1652" s="13" t="s">
        <v>76</v>
      </c>
      <c r="AY1652" s="178" t="s">
        <v>187</v>
      </c>
    </row>
    <row r="1653" spans="2:51" s="13" customFormat="1">
      <c r="B1653" s="177"/>
      <c r="D1653" s="171" t="s">
        <v>200</v>
      </c>
      <c r="E1653" s="178" t="s">
        <v>1</v>
      </c>
      <c r="F1653" s="179" t="s">
        <v>5044</v>
      </c>
      <c r="H1653" s="180">
        <v>3.2450000000000001</v>
      </c>
      <c r="I1653" s="181"/>
      <c r="L1653" s="177"/>
      <c r="M1653" s="182"/>
      <c r="T1653" s="183"/>
      <c r="AT1653" s="178" t="s">
        <v>200</v>
      </c>
      <c r="AU1653" s="178" t="s">
        <v>89</v>
      </c>
      <c r="AV1653" s="13" t="s">
        <v>89</v>
      </c>
      <c r="AW1653" s="13" t="s">
        <v>31</v>
      </c>
      <c r="AX1653" s="13" t="s">
        <v>76</v>
      </c>
      <c r="AY1653" s="178" t="s">
        <v>187</v>
      </c>
    </row>
    <row r="1654" spans="2:51" s="13" customFormat="1">
      <c r="B1654" s="177"/>
      <c r="D1654" s="171" t="s">
        <v>200</v>
      </c>
      <c r="E1654" s="178" t="s">
        <v>1</v>
      </c>
      <c r="F1654" s="179" t="s">
        <v>5045</v>
      </c>
      <c r="H1654" s="180">
        <v>3.54</v>
      </c>
      <c r="I1654" s="181"/>
      <c r="L1654" s="177"/>
      <c r="M1654" s="182"/>
      <c r="T1654" s="183"/>
      <c r="AT1654" s="178" t="s">
        <v>200</v>
      </c>
      <c r="AU1654" s="178" t="s">
        <v>89</v>
      </c>
      <c r="AV1654" s="13" t="s">
        <v>89</v>
      </c>
      <c r="AW1654" s="13" t="s">
        <v>31</v>
      </c>
      <c r="AX1654" s="13" t="s">
        <v>76</v>
      </c>
      <c r="AY1654" s="178" t="s">
        <v>187</v>
      </c>
    </row>
    <row r="1655" spans="2:51" s="13" customFormat="1">
      <c r="B1655" s="177"/>
      <c r="D1655" s="171" t="s">
        <v>200</v>
      </c>
      <c r="E1655" s="178" t="s">
        <v>1</v>
      </c>
      <c r="F1655" s="179" t="s">
        <v>5046</v>
      </c>
      <c r="H1655" s="180">
        <v>2.95</v>
      </c>
      <c r="I1655" s="181"/>
      <c r="L1655" s="177"/>
      <c r="M1655" s="182"/>
      <c r="T1655" s="183"/>
      <c r="AT1655" s="178" t="s">
        <v>200</v>
      </c>
      <c r="AU1655" s="178" t="s">
        <v>89</v>
      </c>
      <c r="AV1655" s="13" t="s">
        <v>89</v>
      </c>
      <c r="AW1655" s="13" t="s">
        <v>31</v>
      </c>
      <c r="AX1655" s="13" t="s">
        <v>76</v>
      </c>
      <c r="AY1655" s="178" t="s">
        <v>187</v>
      </c>
    </row>
    <row r="1656" spans="2:51" s="15" customFormat="1">
      <c r="B1656" s="191"/>
      <c r="D1656" s="171" t="s">
        <v>200</v>
      </c>
      <c r="E1656" s="192" t="s">
        <v>1</v>
      </c>
      <c r="F1656" s="193" t="s">
        <v>3392</v>
      </c>
      <c r="H1656" s="194">
        <v>20.059999999999999</v>
      </c>
      <c r="I1656" s="195"/>
      <c r="L1656" s="191"/>
      <c r="M1656" s="196"/>
      <c r="T1656" s="197"/>
      <c r="AT1656" s="192" t="s">
        <v>200</v>
      </c>
      <c r="AU1656" s="192" t="s">
        <v>89</v>
      </c>
      <c r="AV1656" s="15" t="s">
        <v>207</v>
      </c>
      <c r="AW1656" s="15" t="s">
        <v>31</v>
      </c>
      <c r="AX1656" s="15" t="s">
        <v>76</v>
      </c>
      <c r="AY1656" s="192" t="s">
        <v>187</v>
      </c>
    </row>
    <row r="1657" spans="2:51" s="12" customFormat="1">
      <c r="B1657" s="170"/>
      <c r="D1657" s="171" t="s">
        <v>200</v>
      </c>
      <c r="E1657" s="172" t="s">
        <v>1</v>
      </c>
      <c r="F1657" s="173" t="s">
        <v>2664</v>
      </c>
      <c r="H1657" s="172" t="s">
        <v>1</v>
      </c>
      <c r="I1657" s="174"/>
      <c r="L1657" s="170"/>
      <c r="M1657" s="175"/>
      <c r="T1657" s="176"/>
      <c r="AT1657" s="172" t="s">
        <v>200</v>
      </c>
      <c r="AU1657" s="172" t="s">
        <v>89</v>
      </c>
      <c r="AV1657" s="12" t="s">
        <v>83</v>
      </c>
      <c r="AW1657" s="12" t="s">
        <v>31</v>
      </c>
      <c r="AX1657" s="12" t="s">
        <v>76</v>
      </c>
      <c r="AY1657" s="172" t="s">
        <v>187</v>
      </c>
    </row>
    <row r="1658" spans="2:51" s="13" customFormat="1">
      <c r="B1658" s="177"/>
      <c r="D1658" s="171" t="s">
        <v>200</v>
      </c>
      <c r="E1658" s="178" t="s">
        <v>1</v>
      </c>
      <c r="F1658" s="179" t="s">
        <v>5047</v>
      </c>
      <c r="H1658" s="180">
        <v>10.324999999999999</v>
      </c>
      <c r="I1658" s="181"/>
      <c r="L1658" s="177"/>
      <c r="M1658" s="182"/>
      <c r="T1658" s="183"/>
      <c r="AT1658" s="178" t="s">
        <v>200</v>
      </c>
      <c r="AU1658" s="178" t="s">
        <v>89</v>
      </c>
      <c r="AV1658" s="13" t="s">
        <v>89</v>
      </c>
      <c r="AW1658" s="13" t="s">
        <v>31</v>
      </c>
      <c r="AX1658" s="13" t="s">
        <v>76</v>
      </c>
      <c r="AY1658" s="178" t="s">
        <v>187</v>
      </c>
    </row>
    <row r="1659" spans="2:51" s="13" customFormat="1">
      <c r="B1659" s="177"/>
      <c r="D1659" s="171" t="s">
        <v>200</v>
      </c>
      <c r="E1659" s="178" t="s">
        <v>1</v>
      </c>
      <c r="F1659" s="179" t="s">
        <v>5048</v>
      </c>
      <c r="H1659" s="180">
        <v>3.2450000000000001</v>
      </c>
      <c r="I1659" s="181"/>
      <c r="L1659" s="177"/>
      <c r="M1659" s="182"/>
      <c r="T1659" s="183"/>
      <c r="AT1659" s="178" t="s">
        <v>200</v>
      </c>
      <c r="AU1659" s="178" t="s">
        <v>89</v>
      </c>
      <c r="AV1659" s="13" t="s">
        <v>89</v>
      </c>
      <c r="AW1659" s="13" t="s">
        <v>31</v>
      </c>
      <c r="AX1659" s="13" t="s">
        <v>76</v>
      </c>
      <c r="AY1659" s="178" t="s">
        <v>187</v>
      </c>
    </row>
    <row r="1660" spans="2:51" s="13" customFormat="1">
      <c r="B1660" s="177"/>
      <c r="D1660" s="171" t="s">
        <v>200</v>
      </c>
      <c r="E1660" s="178" t="s">
        <v>1</v>
      </c>
      <c r="F1660" s="179" t="s">
        <v>5049</v>
      </c>
      <c r="H1660" s="180">
        <v>2.95</v>
      </c>
      <c r="I1660" s="181"/>
      <c r="L1660" s="177"/>
      <c r="M1660" s="182"/>
      <c r="T1660" s="183"/>
      <c r="AT1660" s="178" t="s">
        <v>200</v>
      </c>
      <c r="AU1660" s="178" t="s">
        <v>89</v>
      </c>
      <c r="AV1660" s="13" t="s">
        <v>89</v>
      </c>
      <c r="AW1660" s="13" t="s">
        <v>31</v>
      </c>
      <c r="AX1660" s="13" t="s">
        <v>76</v>
      </c>
      <c r="AY1660" s="178" t="s">
        <v>187</v>
      </c>
    </row>
    <row r="1661" spans="2:51" s="13" customFormat="1">
      <c r="B1661" s="177"/>
      <c r="D1661" s="171" t="s">
        <v>200</v>
      </c>
      <c r="E1661" s="178" t="s">
        <v>1</v>
      </c>
      <c r="F1661" s="179" t="s">
        <v>5050</v>
      </c>
      <c r="H1661" s="180">
        <v>3.2450000000000001</v>
      </c>
      <c r="I1661" s="181"/>
      <c r="L1661" s="177"/>
      <c r="M1661" s="182"/>
      <c r="T1661" s="183"/>
      <c r="AT1661" s="178" t="s">
        <v>200</v>
      </c>
      <c r="AU1661" s="178" t="s">
        <v>89</v>
      </c>
      <c r="AV1661" s="13" t="s">
        <v>89</v>
      </c>
      <c r="AW1661" s="13" t="s">
        <v>31</v>
      </c>
      <c r="AX1661" s="13" t="s">
        <v>76</v>
      </c>
      <c r="AY1661" s="178" t="s">
        <v>187</v>
      </c>
    </row>
    <row r="1662" spans="2:51" s="13" customFormat="1">
      <c r="B1662" s="177"/>
      <c r="D1662" s="171" t="s">
        <v>200</v>
      </c>
      <c r="E1662" s="178" t="s">
        <v>1</v>
      </c>
      <c r="F1662" s="179" t="s">
        <v>5051</v>
      </c>
      <c r="H1662" s="180">
        <v>3.2450000000000001</v>
      </c>
      <c r="I1662" s="181"/>
      <c r="L1662" s="177"/>
      <c r="M1662" s="182"/>
      <c r="T1662" s="183"/>
      <c r="AT1662" s="178" t="s">
        <v>200</v>
      </c>
      <c r="AU1662" s="178" t="s">
        <v>89</v>
      </c>
      <c r="AV1662" s="13" t="s">
        <v>89</v>
      </c>
      <c r="AW1662" s="13" t="s">
        <v>31</v>
      </c>
      <c r="AX1662" s="13" t="s">
        <v>76</v>
      </c>
      <c r="AY1662" s="178" t="s">
        <v>187</v>
      </c>
    </row>
    <row r="1663" spans="2:51" s="15" customFormat="1">
      <c r="B1663" s="191"/>
      <c r="D1663" s="171" t="s">
        <v>200</v>
      </c>
      <c r="E1663" s="192" t="s">
        <v>1</v>
      </c>
      <c r="F1663" s="193" t="s">
        <v>4918</v>
      </c>
      <c r="H1663" s="194">
        <v>23.01</v>
      </c>
      <c r="I1663" s="195"/>
      <c r="L1663" s="191"/>
      <c r="M1663" s="196"/>
      <c r="T1663" s="197"/>
      <c r="AT1663" s="192" t="s">
        <v>200</v>
      </c>
      <c r="AU1663" s="192" t="s">
        <v>89</v>
      </c>
      <c r="AV1663" s="15" t="s">
        <v>207</v>
      </c>
      <c r="AW1663" s="15" t="s">
        <v>31</v>
      </c>
      <c r="AX1663" s="15" t="s">
        <v>76</v>
      </c>
      <c r="AY1663" s="192" t="s">
        <v>187</v>
      </c>
    </row>
    <row r="1664" spans="2:51" s="12" customFormat="1">
      <c r="B1664" s="170"/>
      <c r="D1664" s="171" t="s">
        <v>200</v>
      </c>
      <c r="E1664" s="172" t="s">
        <v>1</v>
      </c>
      <c r="F1664" s="173" t="s">
        <v>2675</v>
      </c>
      <c r="H1664" s="172" t="s">
        <v>1</v>
      </c>
      <c r="I1664" s="174"/>
      <c r="L1664" s="170"/>
      <c r="M1664" s="175"/>
      <c r="T1664" s="176"/>
      <c r="AT1664" s="172" t="s">
        <v>200</v>
      </c>
      <c r="AU1664" s="172" t="s">
        <v>89</v>
      </c>
      <c r="AV1664" s="12" t="s">
        <v>83</v>
      </c>
      <c r="AW1664" s="12" t="s">
        <v>31</v>
      </c>
      <c r="AX1664" s="12" t="s">
        <v>76</v>
      </c>
      <c r="AY1664" s="172" t="s">
        <v>187</v>
      </c>
    </row>
    <row r="1665" spans="2:65" s="13" customFormat="1">
      <c r="B1665" s="177"/>
      <c r="D1665" s="171" t="s">
        <v>200</v>
      </c>
      <c r="E1665" s="178" t="s">
        <v>1</v>
      </c>
      <c r="F1665" s="179" t="s">
        <v>5052</v>
      </c>
      <c r="H1665" s="180">
        <v>10.324999999999999</v>
      </c>
      <c r="I1665" s="181"/>
      <c r="L1665" s="177"/>
      <c r="M1665" s="182"/>
      <c r="T1665" s="183"/>
      <c r="AT1665" s="178" t="s">
        <v>200</v>
      </c>
      <c r="AU1665" s="178" t="s">
        <v>89</v>
      </c>
      <c r="AV1665" s="13" t="s">
        <v>89</v>
      </c>
      <c r="AW1665" s="13" t="s">
        <v>31</v>
      </c>
      <c r="AX1665" s="13" t="s">
        <v>76</v>
      </c>
      <c r="AY1665" s="178" t="s">
        <v>187</v>
      </c>
    </row>
    <row r="1666" spans="2:65" s="13" customFormat="1">
      <c r="B1666" s="177"/>
      <c r="D1666" s="171" t="s">
        <v>200</v>
      </c>
      <c r="E1666" s="178" t="s">
        <v>1</v>
      </c>
      <c r="F1666" s="179" t="s">
        <v>5053</v>
      </c>
      <c r="H1666" s="180">
        <v>3.2450000000000001</v>
      </c>
      <c r="I1666" s="181"/>
      <c r="L1666" s="177"/>
      <c r="M1666" s="182"/>
      <c r="T1666" s="183"/>
      <c r="AT1666" s="178" t="s">
        <v>200</v>
      </c>
      <c r="AU1666" s="178" t="s">
        <v>89</v>
      </c>
      <c r="AV1666" s="13" t="s">
        <v>89</v>
      </c>
      <c r="AW1666" s="13" t="s">
        <v>31</v>
      </c>
      <c r="AX1666" s="13" t="s">
        <v>76</v>
      </c>
      <c r="AY1666" s="178" t="s">
        <v>187</v>
      </c>
    </row>
    <row r="1667" spans="2:65" s="13" customFormat="1">
      <c r="B1667" s="177"/>
      <c r="D1667" s="171" t="s">
        <v>200</v>
      </c>
      <c r="E1667" s="178" t="s">
        <v>1</v>
      </c>
      <c r="F1667" s="179" t="s">
        <v>5054</v>
      </c>
      <c r="H1667" s="180">
        <v>2.95</v>
      </c>
      <c r="I1667" s="181"/>
      <c r="L1667" s="177"/>
      <c r="M1667" s="182"/>
      <c r="T1667" s="183"/>
      <c r="AT1667" s="178" t="s">
        <v>200</v>
      </c>
      <c r="AU1667" s="178" t="s">
        <v>89</v>
      </c>
      <c r="AV1667" s="13" t="s">
        <v>89</v>
      </c>
      <c r="AW1667" s="13" t="s">
        <v>31</v>
      </c>
      <c r="AX1667" s="13" t="s">
        <v>76</v>
      </c>
      <c r="AY1667" s="178" t="s">
        <v>187</v>
      </c>
    </row>
    <row r="1668" spans="2:65" s="13" customFormat="1">
      <c r="B1668" s="177"/>
      <c r="D1668" s="171" t="s">
        <v>200</v>
      </c>
      <c r="E1668" s="178" t="s">
        <v>1</v>
      </c>
      <c r="F1668" s="179" t="s">
        <v>5055</v>
      </c>
      <c r="H1668" s="180">
        <v>3.2450000000000001</v>
      </c>
      <c r="I1668" s="181"/>
      <c r="L1668" s="177"/>
      <c r="M1668" s="182"/>
      <c r="T1668" s="183"/>
      <c r="AT1668" s="178" t="s">
        <v>200</v>
      </c>
      <c r="AU1668" s="178" t="s">
        <v>89</v>
      </c>
      <c r="AV1668" s="13" t="s">
        <v>89</v>
      </c>
      <c r="AW1668" s="13" t="s">
        <v>31</v>
      </c>
      <c r="AX1668" s="13" t="s">
        <v>76</v>
      </c>
      <c r="AY1668" s="178" t="s">
        <v>187</v>
      </c>
    </row>
    <row r="1669" spans="2:65" s="13" customFormat="1">
      <c r="B1669" s="177"/>
      <c r="D1669" s="171" t="s">
        <v>200</v>
      </c>
      <c r="E1669" s="178" t="s">
        <v>1</v>
      </c>
      <c r="F1669" s="179" t="s">
        <v>5056</v>
      </c>
      <c r="H1669" s="180">
        <v>3.2450000000000001</v>
      </c>
      <c r="I1669" s="181"/>
      <c r="L1669" s="177"/>
      <c r="M1669" s="182"/>
      <c r="T1669" s="183"/>
      <c r="AT1669" s="178" t="s">
        <v>200</v>
      </c>
      <c r="AU1669" s="178" t="s">
        <v>89</v>
      </c>
      <c r="AV1669" s="13" t="s">
        <v>89</v>
      </c>
      <c r="AW1669" s="13" t="s">
        <v>31</v>
      </c>
      <c r="AX1669" s="13" t="s">
        <v>76</v>
      </c>
      <c r="AY1669" s="178" t="s">
        <v>187</v>
      </c>
    </row>
    <row r="1670" spans="2:65" s="15" customFormat="1">
      <c r="B1670" s="191"/>
      <c r="D1670" s="171" t="s">
        <v>200</v>
      </c>
      <c r="E1670" s="192" t="s">
        <v>1</v>
      </c>
      <c r="F1670" s="193" t="s">
        <v>5057</v>
      </c>
      <c r="H1670" s="194">
        <v>23.01</v>
      </c>
      <c r="I1670" s="195"/>
      <c r="L1670" s="191"/>
      <c r="M1670" s="196"/>
      <c r="T1670" s="197"/>
      <c r="AT1670" s="192" t="s">
        <v>200</v>
      </c>
      <c r="AU1670" s="192" t="s">
        <v>89</v>
      </c>
      <c r="AV1670" s="15" t="s">
        <v>207</v>
      </c>
      <c r="AW1670" s="15" t="s">
        <v>31</v>
      </c>
      <c r="AX1670" s="15" t="s">
        <v>76</v>
      </c>
      <c r="AY1670" s="192" t="s">
        <v>187</v>
      </c>
    </row>
    <row r="1671" spans="2:65" s="14" customFormat="1">
      <c r="B1671" s="184"/>
      <c r="D1671" s="171" t="s">
        <v>200</v>
      </c>
      <c r="E1671" s="185" t="s">
        <v>1</v>
      </c>
      <c r="F1671" s="186" t="s">
        <v>206</v>
      </c>
      <c r="H1671" s="187">
        <v>76.7</v>
      </c>
      <c r="I1671" s="188"/>
      <c r="L1671" s="184"/>
      <c r="M1671" s="189"/>
      <c r="T1671" s="190"/>
      <c r="AT1671" s="185" t="s">
        <v>200</v>
      </c>
      <c r="AU1671" s="185" t="s">
        <v>89</v>
      </c>
      <c r="AV1671" s="14" t="s">
        <v>194</v>
      </c>
      <c r="AW1671" s="14" t="s">
        <v>31</v>
      </c>
      <c r="AX1671" s="14" t="s">
        <v>83</v>
      </c>
      <c r="AY1671" s="185" t="s">
        <v>187</v>
      </c>
    </row>
    <row r="1672" spans="2:65" s="1" customFormat="1" ht="33" customHeight="1">
      <c r="B1672" s="144"/>
      <c r="C1672" s="160" t="s">
        <v>637</v>
      </c>
      <c r="D1672" s="160" t="s">
        <v>196</v>
      </c>
      <c r="E1672" s="161" t="s">
        <v>5058</v>
      </c>
      <c r="F1672" s="162" t="s">
        <v>5059</v>
      </c>
      <c r="G1672" s="163" t="s">
        <v>320</v>
      </c>
      <c r="H1672" s="164">
        <v>640</v>
      </c>
      <c r="I1672" s="165"/>
      <c r="J1672" s="166">
        <f>ROUND(I1672*H1672,2)</f>
        <v>0</v>
      </c>
      <c r="K1672" s="167"/>
      <c r="L1672" s="32"/>
      <c r="M1672" s="168" t="s">
        <v>1</v>
      </c>
      <c r="N1672" s="169" t="s">
        <v>42</v>
      </c>
      <c r="P1672" s="156">
        <f>O1672*H1672</f>
        <v>0</v>
      </c>
      <c r="Q1672" s="156">
        <v>5.0000000000000002E-5</v>
      </c>
      <c r="R1672" s="156">
        <f>Q1672*H1672</f>
        <v>3.2000000000000001E-2</v>
      </c>
      <c r="S1672" s="156">
        <v>0</v>
      </c>
      <c r="T1672" s="157">
        <f>S1672*H1672</f>
        <v>0</v>
      </c>
      <c r="AR1672" s="158" t="s">
        <v>353</v>
      </c>
      <c r="AT1672" s="158" t="s">
        <v>196</v>
      </c>
      <c r="AU1672" s="158" t="s">
        <v>89</v>
      </c>
      <c r="AY1672" s="17" t="s">
        <v>187</v>
      </c>
      <c r="BE1672" s="159">
        <f>IF(N1672="základná",J1672,0)</f>
        <v>0</v>
      </c>
      <c r="BF1672" s="159">
        <f>IF(N1672="znížená",J1672,0)</f>
        <v>0</v>
      </c>
      <c r="BG1672" s="159">
        <f>IF(N1672="zákl. prenesená",J1672,0)</f>
        <v>0</v>
      </c>
      <c r="BH1672" s="159">
        <f>IF(N1672="zníž. prenesená",J1672,0)</f>
        <v>0</v>
      </c>
      <c r="BI1672" s="159">
        <f>IF(N1672="nulová",J1672,0)</f>
        <v>0</v>
      </c>
      <c r="BJ1672" s="17" t="s">
        <v>89</v>
      </c>
      <c r="BK1672" s="159">
        <f>ROUND(I1672*H1672,2)</f>
        <v>0</v>
      </c>
      <c r="BL1672" s="17" t="s">
        <v>353</v>
      </c>
      <c r="BM1672" s="158" t="s">
        <v>5060</v>
      </c>
    </row>
    <row r="1673" spans="2:65" s="12" customFormat="1">
      <c r="B1673" s="170"/>
      <c r="D1673" s="171" t="s">
        <v>200</v>
      </c>
      <c r="E1673" s="172" t="s">
        <v>1</v>
      </c>
      <c r="F1673" s="173" t="s">
        <v>5061</v>
      </c>
      <c r="H1673" s="172" t="s">
        <v>1</v>
      </c>
      <c r="I1673" s="174"/>
      <c r="L1673" s="170"/>
      <c r="M1673" s="175"/>
      <c r="T1673" s="176"/>
      <c r="AT1673" s="172" t="s">
        <v>200</v>
      </c>
      <c r="AU1673" s="172" t="s">
        <v>89</v>
      </c>
      <c r="AV1673" s="12" t="s">
        <v>83</v>
      </c>
      <c r="AW1673" s="12" t="s">
        <v>31</v>
      </c>
      <c r="AX1673" s="12" t="s">
        <v>76</v>
      </c>
      <c r="AY1673" s="172" t="s">
        <v>187</v>
      </c>
    </row>
    <row r="1674" spans="2:65" s="13" customFormat="1">
      <c r="B1674" s="177"/>
      <c r="D1674" s="171" t="s">
        <v>200</v>
      </c>
      <c r="E1674" s="178" t="s">
        <v>1</v>
      </c>
      <c r="F1674" s="179" t="s">
        <v>1311</v>
      </c>
      <c r="H1674" s="180">
        <v>160</v>
      </c>
      <c r="I1674" s="181"/>
      <c r="L1674" s="177"/>
      <c r="M1674" s="182"/>
      <c r="T1674" s="183"/>
      <c r="AT1674" s="178" t="s">
        <v>200</v>
      </c>
      <c r="AU1674" s="178" t="s">
        <v>89</v>
      </c>
      <c r="AV1674" s="13" t="s">
        <v>89</v>
      </c>
      <c r="AW1674" s="13" t="s">
        <v>31</v>
      </c>
      <c r="AX1674" s="13" t="s">
        <v>76</v>
      </c>
      <c r="AY1674" s="178" t="s">
        <v>187</v>
      </c>
    </row>
    <row r="1675" spans="2:65" s="15" customFormat="1">
      <c r="B1675" s="191"/>
      <c r="D1675" s="171" t="s">
        <v>200</v>
      </c>
      <c r="E1675" s="192" t="s">
        <v>1</v>
      </c>
      <c r="F1675" s="193" t="s">
        <v>234</v>
      </c>
      <c r="H1675" s="194">
        <v>160</v>
      </c>
      <c r="I1675" s="195"/>
      <c r="L1675" s="191"/>
      <c r="M1675" s="196"/>
      <c r="T1675" s="197"/>
      <c r="AT1675" s="192" t="s">
        <v>200</v>
      </c>
      <c r="AU1675" s="192" t="s">
        <v>89</v>
      </c>
      <c r="AV1675" s="15" t="s">
        <v>207</v>
      </c>
      <c r="AW1675" s="15" t="s">
        <v>31</v>
      </c>
      <c r="AX1675" s="15" t="s">
        <v>76</v>
      </c>
      <c r="AY1675" s="192" t="s">
        <v>187</v>
      </c>
    </row>
    <row r="1676" spans="2:65" s="12" customFormat="1">
      <c r="B1676" s="170"/>
      <c r="D1676" s="171" t="s">
        <v>200</v>
      </c>
      <c r="E1676" s="172" t="s">
        <v>1</v>
      </c>
      <c r="F1676" s="173" t="s">
        <v>5062</v>
      </c>
      <c r="H1676" s="172" t="s">
        <v>1</v>
      </c>
      <c r="I1676" s="174"/>
      <c r="L1676" s="170"/>
      <c r="M1676" s="175"/>
      <c r="T1676" s="176"/>
      <c r="AT1676" s="172" t="s">
        <v>200</v>
      </c>
      <c r="AU1676" s="172" t="s">
        <v>89</v>
      </c>
      <c r="AV1676" s="12" t="s">
        <v>83</v>
      </c>
      <c r="AW1676" s="12" t="s">
        <v>31</v>
      </c>
      <c r="AX1676" s="12" t="s">
        <v>76</v>
      </c>
      <c r="AY1676" s="172" t="s">
        <v>187</v>
      </c>
    </row>
    <row r="1677" spans="2:65" s="13" customFormat="1">
      <c r="B1677" s="177"/>
      <c r="D1677" s="171" t="s">
        <v>200</v>
      </c>
      <c r="E1677" s="178" t="s">
        <v>1</v>
      </c>
      <c r="F1677" s="179" t="s">
        <v>1311</v>
      </c>
      <c r="H1677" s="180">
        <v>160</v>
      </c>
      <c r="I1677" s="181"/>
      <c r="L1677" s="177"/>
      <c r="M1677" s="182"/>
      <c r="T1677" s="183"/>
      <c r="AT1677" s="178" t="s">
        <v>200</v>
      </c>
      <c r="AU1677" s="178" t="s">
        <v>89</v>
      </c>
      <c r="AV1677" s="13" t="s">
        <v>89</v>
      </c>
      <c r="AW1677" s="13" t="s">
        <v>31</v>
      </c>
      <c r="AX1677" s="13" t="s">
        <v>76</v>
      </c>
      <c r="AY1677" s="178" t="s">
        <v>187</v>
      </c>
    </row>
    <row r="1678" spans="2:65" s="15" customFormat="1">
      <c r="B1678" s="191"/>
      <c r="D1678" s="171" t="s">
        <v>200</v>
      </c>
      <c r="E1678" s="192" t="s">
        <v>1</v>
      </c>
      <c r="F1678" s="193" t="s">
        <v>234</v>
      </c>
      <c r="H1678" s="194">
        <v>160</v>
      </c>
      <c r="I1678" s="195"/>
      <c r="L1678" s="191"/>
      <c r="M1678" s="196"/>
      <c r="T1678" s="197"/>
      <c r="AT1678" s="192" t="s">
        <v>200</v>
      </c>
      <c r="AU1678" s="192" t="s">
        <v>89</v>
      </c>
      <c r="AV1678" s="15" t="s">
        <v>207</v>
      </c>
      <c r="AW1678" s="15" t="s">
        <v>31</v>
      </c>
      <c r="AX1678" s="15" t="s">
        <v>76</v>
      </c>
      <c r="AY1678" s="192" t="s">
        <v>187</v>
      </c>
    </row>
    <row r="1679" spans="2:65" s="12" customFormat="1">
      <c r="B1679" s="170"/>
      <c r="D1679" s="171" t="s">
        <v>200</v>
      </c>
      <c r="E1679" s="172" t="s">
        <v>1</v>
      </c>
      <c r="F1679" s="173" t="s">
        <v>2664</v>
      </c>
      <c r="H1679" s="172" t="s">
        <v>1</v>
      </c>
      <c r="I1679" s="174"/>
      <c r="L1679" s="170"/>
      <c r="M1679" s="175"/>
      <c r="T1679" s="176"/>
      <c r="AT1679" s="172" t="s">
        <v>200</v>
      </c>
      <c r="AU1679" s="172" t="s">
        <v>89</v>
      </c>
      <c r="AV1679" s="12" t="s">
        <v>83</v>
      </c>
      <c r="AW1679" s="12" t="s">
        <v>31</v>
      </c>
      <c r="AX1679" s="12" t="s">
        <v>76</v>
      </c>
      <c r="AY1679" s="172" t="s">
        <v>187</v>
      </c>
    </row>
    <row r="1680" spans="2:65" s="13" customFormat="1">
      <c r="B1680" s="177"/>
      <c r="D1680" s="171" t="s">
        <v>200</v>
      </c>
      <c r="E1680" s="178" t="s">
        <v>1</v>
      </c>
      <c r="F1680" s="179" t="s">
        <v>1311</v>
      </c>
      <c r="H1680" s="180">
        <v>160</v>
      </c>
      <c r="I1680" s="181"/>
      <c r="L1680" s="177"/>
      <c r="M1680" s="182"/>
      <c r="T1680" s="183"/>
      <c r="AT1680" s="178" t="s">
        <v>200</v>
      </c>
      <c r="AU1680" s="178" t="s">
        <v>89</v>
      </c>
      <c r="AV1680" s="13" t="s">
        <v>89</v>
      </c>
      <c r="AW1680" s="13" t="s">
        <v>31</v>
      </c>
      <c r="AX1680" s="13" t="s">
        <v>76</v>
      </c>
      <c r="AY1680" s="178" t="s">
        <v>187</v>
      </c>
    </row>
    <row r="1681" spans="2:65" s="15" customFormat="1">
      <c r="B1681" s="191"/>
      <c r="D1681" s="171" t="s">
        <v>200</v>
      </c>
      <c r="E1681" s="192" t="s">
        <v>1</v>
      </c>
      <c r="F1681" s="193" t="s">
        <v>234</v>
      </c>
      <c r="H1681" s="194">
        <v>160</v>
      </c>
      <c r="I1681" s="195"/>
      <c r="L1681" s="191"/>
      <c r="M1681" s="196"/>
      <c r="T1681" s="197"/>
      <c r="AT1681" s="192" t="s">
        <v>200</v>
      </c>
      <c r="AU1681" s="192" t="s">
        <v>89</v>
      </c>
      <c r="AV1681" s="15" t="s">
        <v>207</v>
      </c>
      <c r="AW1681" s="15" t="s">
        <v>31</v>
      </c>
      <c r="AX1681" s="15" t="s">
        <v>76</v>
      </c>
      <c r="AY1681" s="192" t="s">
        <v>187</v>
      </c>
    </row>
    <row r="1682" spans="2:65" s="12" customFormat="1">
      <c r="B1682" s="170"/>
      <c r="D1682" s="171" t="s">
        <v>200</v>
      </c>
      <c r="E1682" s="172" t="s">
        <v>1</v>
      </c>
      <c r="F1682" s="173" t="s">
        <v>2675</v>
      </c>
      <c r="H1682" s="172" t="s">
        <v>1</v>
      </c>
      <c r="I1682" s="174"/>
      <c r="L1682" s="170"/>
      <c r="M1682" s="175"/>
      <c r="T1682" s="176"/>
      <c r="AT1682" s="172" t="s">
        <v>200</v>
      </c>
      <c r="AU1682" s="172" t="s">
        <v>89</v>
      </c>
      <c r="AV1682" s="12" t="s">
        <v>83</v>
      </c>
      <c r="AW1682" s="12" t="s">
        <v>31</v>
      </c>
      <c r="AX1682" s="12" t="s">
        <v>76</v>
      </c>
      <c r="AY1682" s="172" t="s">
        <v>187</v>
      </c>
    </row>
    <row r="1683" spans="2:65" s="13" customFormat="1">
      <c r="B1683" s="177"/>
      <c r="D1683" s="171" t="s">
        <v>200</v>
      </c>
      <c r="E1683" s="178" t="s">
        <v>1</v>
      </c>
      <c r="F1683" s="179" t="s">
        <v>1311</v>
      </c>
      <c r="H1683" s="180">
        <v>160</v>
      </c>
      <c r="I1683" s="181"/>
      <c r="L1683" s="177"/>
      <c r="M1683" s="182"/>
      <c r="T1683" s="183"/>
      <c r="AT1683" s="178" t="s">
        <v>200</v>
      </c>
      <c r="AU1683" s="178" t="s">
        <v>89</v>
      </c>
      <c r="AV1683" s="13" t="s">
        <v>89</v>
      </c>
      <c r="AW1683" s="13" t="s">
        <v>31</v>
      </c>
      <c r="AX1683" s="13" t="s">
        <v>76</v>
      </c>
      <c r="AY1683" s="178" t="s">
        <v>187</v>
      </c>
    </row>
    <row r="1684" spans="2:65" s="15" customFormat="1">
      <c r="B1684" s="191"/>
      <c r="D1684" s="171" t="s">
        <v>200</v>
      </c>
      <c r="E1684" s="192" t="s">
        <v>1</v>
      </c>
      <c r="F1684" s="193" t="s">
        <v>234</v>
      </c>
      <c r="H1684" s="194">
        <v>160</v>
      </c>
      <c r="I1684" s="195"/>
      <c r="L1684" s="191"/>
      <c r="M1684" s="196"/>
      <c r="T1684" s="197"/>
      <c r="AT1684" s="192" t="s">
        <v>200</v>
      </c>
      <c r="AU1684" s="192" t="s">
        <v>89</v>
      </c>
      <c r="AV1684" s="15" t="s">
        <v>207</v>
      </c>
      <c r="AW1684" s="15" t="s">
        <v>31</v>
      </c>
      <c r="AX1684" s="15" t="s">
        <v>76</v>
      </c>
      <c r="AY1684" s="192" t="s">
        <v>187</v>
      </c>
    </row>
    <row r="1685" spans="2:65" s="14" customFormat="1">
      <c r="B1685" s="184"/>
      <c r="D1685" s="171" t="s">
        <v>200</v>
      </c>
      <c r="E1685" s="185" t="s">
        <v>1</v>
      </c>
      <c r="F1685" s="186" t="s">
        <v>206</v>
      </c>
      <c r="H1685" s="187">
        <v>640</v>
      </c>
      <c r="I1685" s="188"/>
      <c r="L1685" s="184"/>
      <c r="M1685" s="189"/>
      <c r="T1685" s="190"/>
      <c r="AT1685" s="185" t="s">
        <v>200</v>
      </c>
      <c r="AU1685" s="185" t="s">
        <v>89</v>
      </c>
      <c r="AV1685" s="14" t="s">
        <v>194</v>
      </c>
      <c r="AW1685" s="14" t="s">
        <v>31</v>
      </c>
      <c r="AX1685" s="14" t="s">
        <v>83</v>
      </c>
      <c r="AY1685" s="185" t="s">
        <v>187</v>
      </c>
    </row>
    <row r="1686" spans="2:65" s="1" customFormat="1" ht="21.75" customHeight="1">
      <c r="B1686" s="144"/>
      <c r="C1686" s="160" t="s">
        <v>646</v>
      </c>
      <c r="D1686" s="160" t="s">
        <v>196</v>
      </c>
      <c r="E1686" s="161" t="s">
        <v>5063</v>
      </c>
      <c r="F1686" s="162" t="s">
        <v>3584</v>
      </c>
      <c r="G1686" s="163" t="s">
        <v>375</v>
      </c>
      <c r="H1686" s="164">
        <v>71.974000000000004</v>
      </c>
      <c r="I1686" s="165"/>
      <c r="J1686" s="166">
        <f>ROUND(I1686*H1686,2)</f>
        <v>0</v>
      </c>
      <c r="K1686" s="167"/>
      <c r="L1686" s="32"/>
      <c r="M1686" s="168" t="s">
        <v>1</v>
      </c>
      <c r="N1686" s="169" t="s">
        <v>42</v>
      </c>
      <c r="P1686" s="156">
        <f>O1686*H1686</f>
        <v>0</v>
      </c>
      <c r="Q1686" s="156">
        <v>0</v>
      </c>
      <c r="R1686" s="156">
        <f>Q1686*H1686</f>
        <v>0</v>
      </c>
      <c r="S1686" s="156">
        <v>0</v>
      </c>
      <c r="T1686" s="157">
        <f>S1686*H1686</f>
        <v>0</v>
      </c>
      <c r="AR1686" s="158" t="s">
        <v>353</v>
      </c>
      <c r="AT1686" s="158" t="s">
        <v>196</v>
      </c>
      <c r="AU1686" s="158" t="s">
        <v>89</v>
      </c>
      <c r="AY1686" s="17" t="s">
        <v>187</v>
      </c>
      <c r="BE1686" s="159">
        <f>IF(N1686="základná",J1686,0)</f>
        <v>0</v>
      </c>
      <c r="BF1686" s="159">
        <f>IF(N1686="znížená",J1686,0)</f>
        <v>0</v>
      </c>
      <c r="BG1686" s="159">
        <f>IF(N1686="zákl. prenesená",J1686,0)</f>
        <v>0</v>
      </c>
      <c r="BH1686" s="159">
        <f>IF(N1686="zníž. prenesená",J1686,0)</f>
        <v>0</v>
      </c>
      <c r="BI1686" s="159">
        <f>IF(N1686="nulová",J1686,0)</f>
        <v>0</v>
      </c>
      <c r="BJ1686" s="17" t="s">
        <v>89</v>
      </c>
      <c r="BK1686" s="159">
        <f>ROUND(I1686*H1686,2)</f>
        <v>0</v>
      </c>
      <c r="BL1686" s="17" t="s">
        <v>353</v>
      </c>
      <c r="BM1686" s="158" t="s">
        <v>5064</v>
      </c>
    </row>
    <row r="1687" spans="2:65" s="1" customFormat="1" ht="24.2" customHeight="1">
      <c r="B1687" s="144"/>
      <c r="C1687" s="160" t="s">
        <v>652</v>
      </c>
      <c r="D1687" s="160" t="s">
        <v>196</v>
      </c>
      <c r="E1687" s="161" t="s">
        <v>3586</v>
      </c>
      <c r="F1687" s="162" t="s">
        <v>3587</v>
      </c>
      <c r="G1687" s="163" t="s">
        <v>375</v>
      </c>
      <c r="H1687" s="164">
        <v>71.974000000000004</v>
      </c>
      <c r="I1687" s="165"/>
      <c r="J1687" s="166">
        <f>ROUND(I1687*H1687,2)</f>
        <v>0</v>
      </c>
      <c r="K1687" s="167"/>
      <c r="L1687" s="32"/>
      <c r="M1687" s="168" t="s">
        <v>1</v>
      </c>
      <c r="N1687" s="169" t="s">
        <v>42</v>
      </c>
      <c r="P1687" s="156">
        <f>O1687*H1687</f>
        <v>0</v>
      </c>
      <c r="Q1687" s="156">
        <v>0</v>
      </c>
      <c r="R1687" s="156">
        <f>Q1687*H1687</f>
        <v>0</v>
      </c>
      <c r="S1687" s="156">
        <v>0</v>
      </c>
      <c r="T1687" s="157">
        <f>S1687*H1687</f>
        <v>0</v>
      </c>
      <c r="AR1687" s="158" t="s">
        <v>353</v>
      </c>
      <c r="AT1687" s="158" t="s">
        <v>196</v>
      </c>
      <c r="AU1687" s="158" t="s">
        <v>89</v>
      </c>
      <c r="AY1687" s="17" t="s">
        <v>187</v>
      </c>
      <c r="BE1687" s="159">
        <f>IF(N1687="základná",J1687,0)</f>
        <v>0</v>
      </c>
      <c r="BF1687" s="159">
        <f>IF(N1687="znížená",J1687,0)</f>
        <v>0</v>
      </c>
      <c r="BG1687" s="159">
        <f>IF(N1687="zákl. prenesená",J1687,0)</f>
        <v>0</v>
      </c>
      <c r="BH1687" s="159">
        <f>IF(N1687="zníž. prenesená",J1687,0)</f>
        <v>0</v>
      </c>
      <c r="BI1687" s="159">
        <f>IF(N1687="nulová",J1687,0)</f>
        <v>0</v>
      </c>
      <c r="BJ1687" s="17" t="s">
        <v>89</v>
      </c>
      <c r="BK1687" s="159">
        <f>ROUND(I1687*H1687,2)</f>
        <v>0</v>
      </c>
      <c r="BL1687" s="17" t="s">
        <v>353</v>
      </c>
      <c r="BM1687" s="158" t="s">
        <v>5065</v>
      </c>
    </row>
    <row r="1688" spans="2:65" s="11" customFormat="1" ht="22.9" customHeight="1">
      <c r="B1688" s="132"/>
      <c r="D1688" s="133" t="s">
        <v>75</v>
      </c>
      <c r="E1688" s="142" t="s">
        <v>5066</v>
      </c>
      <c r="F1688" s="142" t="s">
        <v>5067</v>
      </c>
      <c r="I1688" s="135"/>
      <c r="J1688" s="143">
        <f>BK1688</f>
        <v>0</v>
      </c>
      <c r="L1688" s="132"/>
      <c r="M1688" s="137"/>
      <c r="P1688" s="138">
        <f>SUM(P1689:P1702)</f>
        <v>0</v>
      </c>
      <c r="R1688" s="138">
        <f>SUM(R1689:R1702)</f>
        <v>1.5796000000000001E-2</v>
      </c>
      <c r="T1688" s="139">
        <f>SUM(T1689:T1702)</f>
        <v>0</v>
      </c>
      <c r="AR1688" s="133" t="s">
        <v>89</v>
      </c>
      <c r="AT1688" s="140" t="s">
        <v>75</v>
      </c>
      <c r="AU1688" s="140" t="s">
        <v>83</v>
      </c>
      <c r="AY1688" s="133" t="s">
        <v>187</v>
      </c>
      <c r="BK1688" s="141">
        <f>SUM(BK1689:BK1702)</f>
        <v>0</v>
      </c>
    </row>
    <row r="1689" spans="2:65" s="1" customFormat="1" ht="24.2" customHeight="1">
      <c r="B1689" s="144"/>
      <c r="C1689" s="160" t="s">
        <v>654</v>
      </c>
      <c r="D1689" s="160" t="s">
        <v>196</v>
      </c>
      <c r="E1689" s="161" t="s">
        <v>5068</v>
      </c>
      <c r="F1689" s="162" t="s">
        <v>5069</v>
      </c>
      <c r="G1689" s="163" t="s">
        <v>320</v>
      </c>
      <c r="H1689" s="164">
        <v>25.2</v>
      </c>
      <c r="I1689" s="165"/>
      <c r="J1689" s="166">
        <f>ROUND(I1689*H1689,2)</f>
        <v>0</v>
      </c>
      <c r="K1689" s="167"/>
      <c r="L1689" s="32"/>
      <c r="M1689" s="168" t="s">
        <v>1</v>
      </c>
      <c r="N1689" s="169" t="s">
        <v>42</v>
      </c>
      <c r="P1689" s="156">
        <f>O1689*H1689</f>
        <v>0</v>
      </c>
      <c r="Q1689" s="156">
        <v>0</v>
      </c>
      <c r="R1689" s="156">
        <f>Q1689*H1689</f>
        <v>0</v>
      </c>
      <c r="S1689" s="156">
        <v>0</v>
      </c>
      <c r="T1689" s="157">
        <f>S1689*H1689</f>
        <v>0</v>
      </c>
      <c r="AR1689" s="158" t="s">
        <v>353</v>
      </c>
      <c r="AT1689" s="158" t="s">
        <v>196</v>
      </c>
      <c r="AU1689" s="158" t="s">
        <v>89</v>
      </c>
      <c r="AY1689" s="17" t="s">
        <v>187</v>
      </c>
      <c r="BE1689" s="159">
        <f>IF(N1689="základná",J1689,0)</f>
        <v>0</v>
      </c>
      <c r="BF1689" s="159">
        <f>IF(N1689="znížená",J1689,0)</f>
        <v>0</v>
      </c>
      <c r="BG1689" s="159">
        <f>IF(N1689="zákl. prenesená",J1689,0)</f>
        <v>0</v>
      </c>
      <c r="BH1689" s="159">
        <f>IF(N1689="zníž. prenesená",J1689,0)</f>
        <v>0</v>
      </c>
      <c r="BI1689" s="159">
        <f>IF(N1689="nulová",J1689,0)</f>
        <v>0</v>
      </c>
      <c r="BJ1689" s="17" t="s">
        <v>89</v>
      </c>
      <c r="BK1689" s="159">
        <f>ROUND(I1689*H1689,2)</f>
        <v>0</v>
      </c>
      <c r="BL1689" s="17" t="s">
        <v>353</v>
      </c>
      <c r="BM1689" s="158" t="s">
        <v>5070</v>
      </c>
    </row>
    <row r="1690" spans="2:65" s="13" customFormat="1">
      <c r="B1690" s="177"/>
      <c r="D1690" s="171" t="s">
        <v>200</v>
      </c>
      <c r="E1690" s="178" t="s">
        <v>1</v>
      </c>
      <c r="F1690" s="179" t="s">
        <v>5071</v>
      </c>
      <c r="H1690" s="180">
        <v>25.2</v>
      </c>
      <c r="I1690" s="181"/>
      <c r="L1690" s="177"/>
      <c r="M1690" s="182"/>
      <c r="T1690" s="183"/>
      <c r="AT1690" s="178" t="s">
        <v>200</v>
      </c>
      <c r="AU1690" s="178" t="s">
        <v>89</v>
      </c>
      <c r="AV1690" s="13" t="s">
        <v>89</v>
      </c>
      <c r="AW1690" s="13" t="s">
        <v>31</v>
      </c>
      <c r="AX1690" s="13" t="s">
        <v>76</v>
      </c>
      <c r="AY1690" s="178" t="s">
        <v>187</v>
      </c>
    </row>
    <row r="1691" spans="2:65" s="14" customFormat="1">
      <c r="B1691" s="184"/>
      <c r="D1691" s="171" t="s">
        <v>200</v>
      </c>
      <c r="E1691" s="185" t="s">
        <v>1</v>
      </c>
      <c r="F1691" s="186" t="s">
        <v>5072</v>
      </c>
      <c r="H1691" s="187">
        <v>25.2</v>
      </c>
      <c r="I1691" s="188"/>
      <c r="L1691" s="184"/>
      <c r="M1691" s="189"/>
      <c r="T1691" s="190"/>
      <c r="AT1691" s="185" t="s">
        <v>200</v>
      </c>
      <c r="AU1691" s="185" t="s">
        <v>89</v>
      </c>
      <c r="AV1691" s="14" t="s">
        <v>194</v>
      </c>
      <c r="AW1691" s="14" t="s">
        <v>31</v>
      </c>
      <c r="AX1691" s="14" t="s">
        <v>83</v>
      </c>
      <c r="AY1691" s="185" t="s">
        <v>187</v>
      </c>
    </row>
    <row r="1692" spans="2:65" s="1" customFormat="1" ht="16.5" customHeight="1">
      <c r="B1692" s="144"/>
      <c r="C1692" s="145" t="s">
        <v>658</v>
      </c>
      <c r="D1692" s="145" t="s">
        <v>190</v>
      </c>
      <c r="E1692" s="146" t="s">
        <v>5073</v>
      </c>
      <c r="F1692" s="147" t="s">
        <v>5074</v>
      </c>
      <c r="G1692" s="148" t="s">
        <v>320</v>
      </c>
      <c r="H1692" s="149">
        <v>27</v>
      </c>
      <c r="I1692" s="150"/>
      <c r="J1692" s="151">
        <f>ROUND(I1692*H1692,2)</f>
        <v>0</v>
      </c>
      <c r="K1692" s="152"/>
      <c r="L1692" s="153"/>
      <c r="M1692" s="154" t="s">
        <v>1</v>
      </c>
      <c r="N1692" s="155" t="s">
        <v>42</v>
      </c>
      <c r="P1692" s="156">
        <f>O1692*H1692</f>
        <v>0</v>
      </c>
      <c r="Q1692" s="156">
        <v>2.5999999999999998E-4</v>
      </c>
      <c r="R1692" s="156">
        <f>Q1692*H1692</f>
        <v>7.0199999999999993E-3</v>
      </c>
      <c r="S1692" s="156">
        <v>0</v>
      </c>
      <c r="T1692" s="157">
        <f>S1692*H1692</f>
        <v>0</v>
      </c>
      <c r="AR1692" s="158" t="s">
        <v>388</v>
      </c>
      <c r="AT1692" s="158" t="s">
        <v>190</v>
      </c>
      <c r="AU1692" s="158" t="s">
        <v>89</v>
      </c>
      <c r="AY1692" s="17" t="s">
        <v>187</v>
      </c>
      <c r="BE1692" s="159">
        <f>IF(N1692="základná",J1692,0)</f>
        <v>0</v>
      </c>
      <c r="BF1692" s="159">
        <f>IF(N1692="znížená",J1692,0)</f>
        <v>0</v>
      </c>
      <c r="BG1692" s="159">
        <f>IF(N1692="zákl. prenesená",J1692,0)</f>
        <v>0</v>
      </c>
      <c r="BH1692" s="159">
        <f>IF(N1692="zníž. prenesená",J1692,0)</f>
        <v>0</v>
      </c>
      <c r="BI1692" s="159">
        <f>IF(N1692="nulová",J1692,0)</f>
        <v>0</v>
      </c>
      <c r="BJ1692" s="17" t="s">
        <v>89</v>
      </c>
      <c r="BK1692" s="159">
        <f>ROUND(I1692*H1692,2)</f>
        <v>0</v>
      </c>
      <c r="BL1692" s="17" t="s">
        <v>353</v>
      </c>
      <c r="BM1692" s="158" t="s">
        <v>5075</v>
      </c>
    </row>
    <row r="1693" spans="2:65" s="13" customFormat="1">
      <c r="B1693" s="177"/>
      <c r="D1693" s="171" t="s">
        <v>200</v>
      </c>
      <c r="E1693" s="178" t="s">
        <v>1</v>
      </c>
      <c r="F1693" s="179" t="s">
        <v>5076</v>
      </c>
      <c r="H1693" s="180">
        <v>26.46</v>
      </c>
      <c r="I1693" s="181"/>
      <c r="L1693" s="177"/>
      <c r="M1693" s="182"/>
      <c r="T1693" s="183"/>
      <c r="AT1693" s="178" t="s">
        <v>200</v>
      </c>
      <c r="AU1693" s="178" t="s">
        <v>89</v>
      </c>
      <c r="AV1693" s="13" t="s">
        <v>89</v>
      </c>
      <c r="AW1693" s="13" t="s">
        <v>31</v>
      </c>
      <c r="AX1693" s="13" t="s">
        <v>76</v>
      </c>
      <c r="AY1693" s="178" t="s">
        <v>187</v>
      </c>
    </row>
    <row r="1694" spans="2:65" s="13" customFormat="1">
      <c r="B1694" s="177"/>
      <c r="D1694" s="171" t="s">
        <v>200</v>
      </c>
      <c r="E1694" s="178" t="s">
        <v>1</v>
      </c>
      <c r="F1694" s="179" t="s">
        <v>5077</v>
      </c>
      <c r="H1694" s="180">
        <v>0.54</v>
      </c>
      <c r="I1694" s="181"/>
      <c r="L1694" s="177"/>
      <c r="M1694" s="182"/>
      <c r="T1694" s="183"/>
      <c r="AT1694" s="178" t="s">
        <v>200</v>
      </c>
      <c r="AU1694" s="178" t="s">
        <v>89</v>
      </c>
      <c r="AV1694" s="13" t="s">
        <v>89</v>
      </c>
      <c r="AW1694" s="13" t="s">
        <v>31</v>
      </c>
      <c r="AX1694" s="13" t="s">
        <v>76</v>
      </c>
      <c r="AY1694" s="178" t="s">
        <v>187</v>
      </c>
    </row>
    <row r="1695" spans="2:65" s="14" customFormat="1">
      <c r="B1695" s="184"/>
      <c r="D1695" s="171" t="s">
        <v>200</v>
      </c>
      <c r="E1695" s="185" t="s">
        <v>1</v>
      </c>
      <c r="F1695" s="186" t="s">
        <v>206</v>
      </c>
      <c r="H1695" s="187">
        <v>27</v>
      </c>
      <c r="I1695" s="188"/>
      <c r="L1695" s="184"/>
      <c r="M1695" s="189"/>
      <c r="T1695" s="190"/>
      <c r="AT1695" s="185" t="s">
        <v>200</v>
      </c>
      <c r="AU1695" s="185" t="s">
        <v>89</v>
      </c>
      <c r="AV1695" s="14" t="s">
        <v>194</v>
      </c>
      <c r="AW1695" s="14" t="s">
        <v>31</v>
      </c>
      <c r="AX1695" s="14" t="s">
        <v>83</v>
      </c>
      <c r="AY1695" s="185" t="s">
        <v>187</v>
      </c>
    </row>
    <row r="1696" spans="2:65" s="1" customFormat="1" ht="24.2" customHeight="1">
      <c r="B1696" s="144"/>
      <c r="C1696" s="160" t="s">
        <v>663</v>
      </c>
      <c r="D1696" s="160" t="s">
        <v>196</v>
      </c>
      <c r="E1696" s="161" t="s">
        <v>5078</v>
      </c>
      <c r="F1696" s="162" t="s">
        <v>5079</v>
      </c>
      <c r="G1696" s="163" t="s">
        <v>320</v>
      </c>
      <c r="H1696" s="164">
        <v>18.8</v>
      </c>
      <c r="I1696" s="165"/>
      <c r="J1696" s="166">
        <f>ROUND(I1696*H1696,2)</f>
        <v>0</v>
      </c>
      <c r="K1696" s="167"/>
      <c r="L1696" s="32"/>
      <c r="M1696" s="168" t="s">
        <v>1</v>
      </c>
      <c r="N1696" s="169" t="s">
        <v>42</v>
      </c>
      <c r="P1696" s="156">
        <f>O1696*H1696</f>
        <v>0</v>
      </c>
      <c r="Q1696" s="156">
        <v>2.0000000000000002E-5</v>
      </c>
      <c r="R1696" s="156">
        <f>Q1696*H1696</f>
        <v>3.7600000000000003E-4</v>
      </c>
      <c r="S1696" s="156">
        <v>0</v>
      </c>
      <c r="T1696" s="157">
        <f>S1696*H1696</f>
        <v>0</v>
      </c>
      <c r="AR1696" s="158" t="s">
        <v>353</v>
      </c>
      <c r="AT1696" s="158" t="s">
        <v>196</v>
      </c>
      <c r="AU1696" s="158" t="s">
        <v>89</v>
      </c>
      <c r="AY1696" s="17" t="s">
        <v>187</v>
      </c>
      <c r="BE1696" s="159">
        <f>IF(N1696="základná",J1696,0)</f>
        <v>0</v>
      </c>
      <c r="BF1696" s="159">
        <f>IF(N1696="znížená",J1696,0)</f>
        <v>0</v>
      </c>
      <c r="BG1696" s="159">
        <f>IF(N1696="zákl. prenesená",J1696,0)</f>
        <v>0</v>
      </c>
      <c r="BH1696" s="159">
        <f>IF(N1696="zníž. prenesená",J1696,0)</f>
        <v>0</v>
      </c>
      <c r="BI1696" s="159">
        <f>IF(N1696="nulová",J1696,0)</f>
        <v>0</v>
      </c>
      <c r="BJ1696" s="17" t="s">
        <v>89</v>
      </c>
      <c r="BK1696" s="159">
        <f>ROUND(I1696*H1696,2)</f>
        <v>0</v>
      </c>
      <c r="BL1696" s="17" t="s">
        <v>353</v>
      </c>
      <c r="BM1696" s="158" t="s">
        <v>5080</v>
      </c>
    </row>
    <row r="1697" spans="2:65" s="13" customFormat="1">
      <c r="B1697" s="177"/>
      <c r="D1697" s="171" t="s">
        <v>200</v>
      </c>
      <c r="E1697" s="178" t="s">
        <v>1</v>
      </c>
      <c r="F1697" s="179" t="s">
        <v>5081</v>
      </c>
      <c r="H1697" s="180">
        <v>18.8</v>
      </c>
      <c r="I1697" s="181"/>
      <c r="L1697" s="177"/>
      <c r="M1697" s="182"/>
      <c r="T1697" s="183"/>
      <c r="AT1697" s="178" t="s">
        <v>200</v>
      </c>
      <c r="AU1697" s="178" t="s">
        <v>89</v>
      </c>
      <c r="AV1697" s="13" t="s">
        <v>89</v>
      </c>
      <c r="AW1697" s="13" t="s">
        <v>31</v>
      </c>
      <c r="AX1697" s="13" t="s">
        <v>76</v>
      </c>
      <c r="AY1697" s="178" t="s">
        <v>187</v>
      </c>
    </row>
    <row r="1698" spans="2:65" s="14" customFormat="1">
      <c r="B1698" s="184"/>
      <c r="D1698" s="171" t="s">
        <v>200</v>
      </c>
      <c r="E1698" s="185" t="s">
        <v>1</v>
      </c>
      <c r="F1698" s="186" t="s">
        <v>206</v>
      </c>
      <c r="H1698" s="187">
        <v>18.8</v>
      </c>
      <c r="I1698" s="188"/>
      <c r="L1698" s="184"/>
      <c r="M1698" s="189"/>
      <c r="T1698" s="190"/>
      <c r="AT1698" s="185" t="s">
        <v>200</v>
      </c>
      <c r="AU1698" s="185" t="s">
        <v>89</v>
      </c>
      <c r="AV1698" s="14" t="s">
        <v>194</v>
      </c>
      <c r="AW1698" s="14" t="s">
        <v>31</v>
      </c>
      <c r="AX1698" s="14" t="s">
        <v>83</v>
      </c>
      <c r="AY1698" s="185" t="s">
        <v>187</v>
      </c>
    </row>
    <row r="1699" spans="2:65" s="1" customFormat="1" ht="16.5" customHeight="1">
      <c r="B1699" s="144"/>
      <c r="C1699" s="145" t="s">
        <v>670</v>
      </c>
      <c r="D1699" s="145" t="s">
        <v>190</v>
      </c>
      <c r="E1699" s="146" t="s">
        <v>5082</v>
      </c>
      <c r="F1699" s="147" t="s">
        <v>5083</v>
      </c>
      <c r="G1699" s="148" t="s">
        <v>320</v>
      </c>
      <c r="H1699" s="149">
        <v>20</v>
      </c>
      <c r="I1699" s="150"/>
      <c r="J1699" s="151">
        <f>ROUND(I1699*H1699,2)</f>
        <v>0</v>
      </c>
      <c r="K1699" s="152"/>
      <c r="L1699" s="153"/>
      <c r="M1699" s="154" t="s">
        <v>1</v>
      </c>
      <c r="N1699" s="155" t="s">
        <v>42</v>
      </c>
      <c r="P1699" s="156">
        <f>O1699*H1699</f>
        <v>0</v>
      </c>
      <c r="Q1699" s="156">
        <v>4.2000000000000002E-4</v>
      </c>
      <c r="R1699" s="156">
        <f>Q1699*H1699</f>
        <v>8.4000000000000012E-3</v>
      </c>
      <c r="S1699" s="156">
        <v>0</v>
      </c>
      <c r="T1699" s="157">
        <f>S1699*H1699</f>
        <v>0</v>
      </c>
      <c r="AR1699" s="158" t="s">
        <v>388</v>
      </c>
      <c r="AT1699" s="158" t="s">
        <v>190</v>
      </c>
      <c r="AU1699" s="158" t="s">
        <v>89</v>
      </c>
      <c r="AY1699" s="17" t="s">
        <v>187</v>
      </c>
      <c r="BE1699" s="159">
        <f>IF(N1699="základná",J1699,0)</f>
        <v>0</v>
      </c>
      <c r="BF1699" s="159">
        <f>IF(N1699="znížená",J1699,0)</f>
        <v>0</v>
      </c>
      <c r="BG1699" s="159">
        <f>IF(N1699="zákl. prenesená",J1699,0)</f>
        <v>0</v>
      </c>
      <c r="BH1699" s="159">
        <f>IF(N1699="zníž. prenesená",J1699,0)</f>
        <v>0</v>
      </c>
      <c r="BI1699" s="159">
        <f>IF(N1699="nulová",J1699,0)</f>
        <v>0</v>
      </c>
      <c r="BJ1699" s="17" t="s">
        <v>89</v>
      </c>
      <c r="BK1699" s="159">
        <f>ROUND(I1699*H1699,2)</f>
        <v>0</v>
      </c>
      <c r="BL1699" s="17" t="s">
        <v>353</v>
      </c>
      <c r="BM1699" s="158" t="s">
        <v>5084</v>
      </c>
    </row>
    <row r="1700" spans="2:65" s="13" customFormat="1">
      <c r="B1700" s="177"/>
      <c r="D1700" s="171" t="s">
        <v>200</v>
      </c>
      <c r="E1700" s="178" t="s">
        <v>1</v>
      </c>
      <c r="F1700" s="179" t="s">
        <v>7</v>
      </c>
      <c r="H1700" s="180">
        <v>20</v>
      </c>
      <c r="I1700" s="181"/>
      <c r="L1700" s="177"/>
      <c r="M1700" s="182"/>
      <c r="T1700" s="183"/>
      <c r="AT1700" s="178" t="s">
        <v>200</v>
      </c>
      <c r="AU1700" s="178" t="s">
        <v>89</v>
      </c>
      <c r="AV1700" s="13" t="s">
        <v>89</v>
      </c>
      <c r="AW1700" s="13" t="s">
        <v>31</v>
      </c>
      <c r="AX1700" s="13" t="s">
        <v>83</v>
      </c>
      <c r="AY1700" s="178" t="s">
        <v>187</v>
      </c>
    </row>
    <row r="1701" spans="2:65" s="1" customFormat="1" ht="24.2" customHeight="1">
      <c r="B1701" s="144"/>
      <c r="C1701" s="160" t="s">
        <v>675</v>
      </c>
      <c r="D1701" s="160" t="s">
        <v>196</v>
      </c>
      <c r="E1701" s="161" t="s">
        <v>5085</v>
      </c>
      <c r="F1701" s="162" t="s">
        <v>5086</v>
      </c>
      <c r="G1701" s="163" t="s">
        <v>375</v>
      </c>
      <c r="H1701" s="164">
        <v>1.6E-2</v>
      </c>
      <c r="I1701" s="165"/>
      <c r="J1701" s="166">
        <f>ROUND(I1701*H1701,2)</f>
        <v>0</v>
      </c>
      <c r="K1701" s="167"/>
      <c r="L1701" s="32"/>
      <c r="M1701" s="168" t="s">
        <v>1</v>
      </c>
      <c r="N1701" s="169" t="s">
        <v>42</v>
      </c>
      <c r="P1701" s="156">
        <f>O1701*H1701</f>
        <v>0</v>
      </c>
      <c r="Q1701" s="156">
        <v>0</v>
      </c>
      <c r="R1701" s="156">
        <f>Q1701*H1701</f>
        <v>0</v>
      </c>
      <c r="S1701" s="156">
        <v>0</v>
      </c>
      <c r="T1701" s="157">
        <f>S1701*H1701</f>
        <v>0</v>
      </c>
      <c r="AR1701" s="158" t="s">
        <v>353</v>
      </c>
      <c r="AT1701" s="158" t="s">
        <v>196</v>
      </c>
      <c r="AU1701" s="158" t="s">
        <v>89</v>
      </c>
      <c r="AY1701" s="17" t="s">
        <v>187</v>
      </c>
      <c r="BE1701" s="159">
        <f>IF(N1701="základná",J1701,0)</f>
        <v>0</v>
      </c>
      <c r="BF1701" s="159">
        <f>IF(N1701="znížená",J1701,0)</f>
        <v>0</v>
      </c>
      <c r="BG1701" s="159">
        <f>IF(N1701="zákl. prenesená",J1701,0)</f>
        <v>0</v>
      </c>
      <c r="BH1701" s="159">
        <f>IF(N1701="zníž. prenesená",J1701,0)</f>
        <v>0</v>
      </c>
      <c r="BI1701" s="159">
        <f>IF(N1701="nulová",J1701,0)</f>
        <v>0</v>
      </c>
      <c r="BJ1701" s="17" t="s">
        <v>89</v>
      </c>
      <c r="BK1701" s="159">
        <f>ROUND(I1701*H1701,2)</f>
        <v>0</v>
      </c>
      <c r="BL1701" s="17" t="s">
        <v>353</v>
      </c>
      <c r="BM1701" s="158" t="s">
        <v>5087</v>
      </c>
    </row>
    <row r="1702" spans="2:65" s="1" customFormat="1" ht="24.2" customHeight="1">
      <c r="B1702" s="144"/>
      <c r="C1702" s="160" t="s">
        <v>683</v>
      </c>
      <c r="D1702" s="160" t="s">
        <v>196</v>
      </c>
      <c r="E1702" s="161" t="s">
        <v>5088</v>
      </c>
      <c r="F1702" s="162" t="s">
        <v>5089</v>
      </c>
      <c r="G1702" s="163" t="s">
        <v>375</v>
      </c>
      <c r="H1702" s="164">
        <v>1.6E-2</v>
      </c>
      <c r="I1702" s="165"/>
      <c r="J1702" s="166">
        <f>ROUND(I1702*H1702,2)</f>
        <v>0</v>
      </c>
      <c r="K1702" s="167"/>
      <c r="L1702" s="32"/>
      <c r="M1702" s="168" t="s">
        <v>1</v>
      </c>
      <c r="N1702" s="169" t="s">
        <v>42</v>
      </c>
      <c r="P1702" s="156">
        <f>O1702*H1702</f>
        <v>0</v>
      </c>
      <c r="Q1702" s="156">
        <v>0</v>
      </c>
      <c r="R1702" s="156">
        <f>Q1702*H1702</f>
        <v>0</v>
      </c>
      <c r="S1702" s="156">
        <v>0</v>
      </c>
      <c r="T1702" s="157">
        <f>S1702*H1702</f>
        <v>0</v>
      </c>
      <c r="AR1702" s="158" t="s">
        <v>353</v>
      </c>
      <c r="AT1702" s="158" t="s">
        <v>196</v>
      </c>
      <c r="AU1702" s="158" t="s">
        <v>89</v>
      </c>
      <c r="AY1702" s="17" t="s">
        <v>187</v>
      </c>
      <c r="BE1702" s="159">
        <f>IF(N1702="základná",J1702,0)</f>
        <v>0</v>
      </c>
      <c r="BF1702" s="159">
        <f>IF(N1702="znížená",J1702,0)</f>
        <v>0</v>
      </c>
      <c r="BG1702" s="159">
        <f>IF(N1702="zákl. prenesená",J1702,0)</f>
        <v>0</v>
      </c>
      <c r="BH1702" s="159">
        <f>IF(N1702="zníž. prenesená",J1702,0)</f>
        <v>0</v>
      </c>
      <c r="BI1702" s="159">
        <f>IF(N1702="nulová",J1702,0)</f>
        <v>0</v>
      </c>
      <c r="BJ1702" s="17" t="s">
        <v>89</v>
      </c>
      <c r="BK1702" s="159">
        <f>ROUND(I1702*H1702,2)</f>
        <v>0</v>
      </c>
      <c r="BL1702" s="17" t="s">
        <v>353</v>
      </c>
      <c r="BM1702" s="158" t="s">
        <v>5090</v>
      </c>
    </row>
    <row r="1703" spans="2:65" s="11" customFormat="1" ht="22.9" customHeight="1">
      <c r="B1703" s="132"/>
      <c r="D1703" s="133" t="s">
        <v>75</v>
      </c>
      <c r="E1703" s="142" t="s">
        <v>408</v>
      </c>
      <c r="F1703" s="142" t="s">
        <v>409</v>
      </c>
      <c r="I1703" s="135"/>
      <c r="J1703" s="143">
        <f>BK1703</f>
        <v>0</v>
      </c>
      <c r="L1703" s="132"/>
      <c r="M1703" s="137"/>
      <c r="P1703" s="138">
        <f>SUM(P1704:P2037)</f>
        <v>0</v>
      </c>
      <c r="R1703" s="138">
        <f>SUM(R1704:R2037)</f>
        <v>25.073904340000006</v>
      </c>
      <c r="T1703" s="139">
        <f>SUM(T1704:T2037)</f>
        <v>0</v>
      </c>
      <c r="AR1703" s="133" t="s">
        <v>89</v>
      </c>
      <c r="AT1703" s="140" t="s">
        <v>75</v>
      </c>
      <c r="AU1703" s="140" t="s">
        <v>83</v>
      </c>
      <c r="AY1703" s="133" t="s">
        <v>187</v>
      </c>
      <c r="BK1703" s="141">
        <f>SUM(BK1704:BK2037)</f>
        <v>0</v>
      </c>
    </row>
    <row r="1704" spans="2:65" s="1" customFormat="1" ht="33" customHeight="1">
      <c r="B1704" s="144"/>
      <c r="C1704" s="160" t="s">
        <v>692</v>
      </c>
      <c r="D1704" s="160" t="s">
        <v>196</v>
      </c>
      <c r="E1704" s="161" t="s">
        <v>5091</v>
      </c>
      <c r="F1704" s="162" t="s">
        <v>5092</v>
      </c>
      <c r="G1704" s="163" t="s">
        <v>144</v>
      </c>
      <c r="H1704" s="164">
        <v>54.07</v>
      </c>
      <c r="I1704" s="165"/>
      <c r="J1704" s="166">
        <f>ROUND(I1704*H1704,2)</f>
        <v>0</v>
      </c>
      <c r="K1704" s="167"/>
      <c r="L1704" s="32"/>
      <c r="M1704" s="168" t="s">
        <v>1</v>
      </c>
      <c r="N1704" s="169" t="s">
        <v>42</v>
      </c>
      <c r="P1704" s="156">
        <f>O1704*H1704</f>
        <v>0</v>
      </c>
      <c r="Q1704" s="156">
        <v>3.31E-3</v>
      </c>
      <c r="R1704" s="156">
        <f>Q1704*H1704</f>
        <v>0.17897170000000001</v>
      </c>
      <c r="S1704" s="156">
        <v>0</v>
      </c>
      <c r="T1704" s="157">
        <f>S1704*H1704</f>
        <v>0</v>
      </c>
      <c r="AR1704" s="158" t="s">
        <v>353</v>
      </c>
      <c r="AT1704" s="158" t="s">
        <v>196</v>
      </c>
      <c r="AU1704" s="158" t="s">
        <v>89</v>
      </c>
      <c r="AY1704" s="17" t="s">
        <v>187</v>
      </c>
      <c r="BE1704" s="159">
        <f>IF(N1704="základná",J1704,0)</f>
        <v>0</v>
      </c>
      <c r="BF1704" s="159">
        <f>IF(N1704="znížená",J1704,0)</f>
        <v>0</v>
      </c>
      <c r="BG1704" s="159">
        <f>IF(N1704="zákl. prenesená",J1704,0)</f>
        <v>0</v>
      </c>
      <c r="BH1704" s="159">
        <f>IF(N1704="zníž. prenesená",J1704,0)</f>
        <v>0</v>
      </c>
      <c r="BI1704" s="159">
        <f>IF(N1704="nulová",J1704,0)</f>
        <v>0</v>
      </c>
      <c r="BJ1704" s="17" t="s">
        <v>89</v>
      </c>
      <c r="BK1704" s="159">
        <f>ROUND(I1704*H1704,2)</f>
        <v>0</v>
      </c>
      <c r="BL1704" s="17" t="s">
        <v>353</v>
      </c>
      <c r="BM1704" s="158" t="s">
        <v>5093</v>
      </c>
    </row>
    <row r="1705" spans="2:65" s="12" customFormat="1">
      <c r="B1705" s="170"/>
      <c r="D1705" s="171" t="s">
        <v>200</v>
      </c>
      <c r="E1705" s="172" t="s">
        <v>1</v>
      </c>
      <c r="F1705" s="173" t="s">
        <v>5094</v>
      </c>
      <c r="H1705" s="172" t="s">
        <v>1</v>
      </c>
      <c r="I1705" s="174"/>
      <c r="L1705" s="170"/>
      <c r="M1705" s="175"/>
      <c r="T1705" s="176"/>
      <c r="AT1705" s="172" t="s">
        <v>200</v>
      </c>
      <c r="AU1705" s="172" t="s">
        <v>89</v>
      </c>
      <c r="AV1705" s="12" t="s">
        <v>83</v>
      </c>
      <c r="AW1705" s="12" t="s">
        <v>31</v>
      </c>
      <c r="AX1705" s="12" t="s">
        <v>76</v>
      </c>
      <c r="AY1705" s="172" t="s">
        <v>187</v>
      </c>
    </row>
    <row r="1706" spans="2:65" s="12" customFormat="1" ht="22.5">
      <c r="B1706" s="170"/>
      <c r="D1706" s="171" t="s">
        <v>200</v>
      </c>
      <c r="E1706" s="172" t="s">
        <v>1</v>
      </c>
      <c r="F1706" s="173" t="s">
        <v>5095</v>
      </c>
      <c r="H1706" s="172" t="s">
        <v>1</v>
      </c>
      <c r="I1706" s="174"/>
      <c r="L1706" s="170"/>
      <c r="M1706" s="175"/>
      <c r="T1706" s="176"/>
      <c r="AT1706" s="172" t="s">
        <v>200</v>
      </c>
      <c r="AU1706" s="172" t="s">
        <v>89</v>
      </c>
      <c r="AV1706" s="12" t="s">
        <v>83</v>
      </c>
      <c r="AW1706" s="12" t="s">
        <v>31</v>
      </c>
      <c r="AX1706" s="12" t="s">
        <v>76</v>
      </c>
      <c r="AY1706" s="172" t="s">
        <v>187</v>
      </c>
    </row>
    <row r="1707" spans="2:65" s="12" customFormat="1">
      <c r="B1707" s="170"/>
      <c r="D1707" s="171" t="s">
        <v>200</v>
      </c>
      <c r="E1707" s="172" t="s">
        <v>1</v>
      </c>
      <c r="F1707" s="173" t="s">
        <v>5096</v>
      </c>
      <c r="H1707" s="172" t="s">
        <v>1</v>
      </c>
      <c r="I1707" s="174"/>
      <c r="L1707" s="170"/>
      <c r="M1707" s="175"/>
      <c r="T1707" s="176"/>
      <c r="AT1707" s="172" t="s">
        <v>200</v>
      </c>
      <c r="AU1707" s="172" t="s">
        <v>89</v>
      </c>
      <c r="AV1707" s="12" t="s">
        <v>83</v>
      </c>
      <c r="AW1707" s="12" t="s">
        <v>31</v>
      </c>
      <c r="AX1707" s="12" t="s">
        <v>76</v>
      </c>
      <c r="AY1707" s="172" t="s">
        <v>187</v>
      </c>
    </row>
    <row r="1708" spans="2:65" s="12" customFormat="1">
      <c r="B1708" s="170"/>
      <c r="D1708" s="171" t="s">
        <v>200</v>
      </c>
      <c r="E1708" s="172" t="s">
        <v>1</v>
      </c>
      <c r="F1708" s="173" t="s">
        <v>5097</v>
      </c>
      <c r="H1708" s="172" t="s">
        <v>1</v>
      </c>
      <c r="I1708" s="174"/>
      <c r="L1708" s="170"/>
      <c r="M1708" s="175"/>
      <c r="T1708" s="176"/>
      <c r="AT1708" s="172" t="s">
        <v>200</v>
      </c>
      <c r="AU1708" s="172" t="s">
        <v>89</v>
      </c>
      <c r="AV1708" s="12" t="s">
        <v>83</v>
      </c>
      <c r="AW1708" s="12" t="s">
        <v>31</v>
      </c>
      <c r="AX1708" s="12" t="s">
        <v>76</v>
      </c>
      <c r="AY1708" s="172" t="s">
        <v>187</v>
      </c>
    </row>
    <row r="1709" spans="2:65" s="12" customFormat="1">
      <c r="B1709" s="170"/>
      <c r="D1709" s="171" t="s">
        <v>200</v>
      </c>
      <c r="E1709" s="172" t="s">
        <v>1</v>
      </c>
      <c r="F1709" s="173" t="s">
        <v>5098</v>
      </c>
      <c r="H1709" s="172" t="s">
        <v>1</v>
      </c>
      <c r="I1709" s="174"/>
      <c r="L1709" s="170"/>
      <c r="M1709" s="175"/>
      <c r="T1709" s="176"/>
      <c r="AT1709" s="172" t="s">
        <v>200</v>
      </c>
      <c r="AU1709" s="172" t="s">
        <v>89</v>
      </c>
      <c r="AV1709" s="12" t="s">
        <v>83</v>
      </c>
      <c r="AW1709" s="12" t="s">
        <v>31</v>
      </c>
      <c r="AX1709" s="12" t="s">
        <v>76</v>
      </c>
      <c r="AY1709" s="172" t="s">
        <v>187</v>
      </c>
    </row>
    <row r="1710" spans="2:65" s="12" customFormat="1">
      <c r="B1710" s="170"/>
      <c r="D1710" s="171" t="s">
        <v>200</v>
      </c>
      <c r="E1710" s="172" t="s">
        <v>1</v>
      </c>
      <c r="F1710" s="173" t="s">
        <v>5099</v>
      </c>
      <c r="H1710" s="172" t="s">
        <v>1</v>
      </c>
      <c r="I1710" s="174"/>
      <c r="L1710" s="170"/>
      <c r="M1710" s="175"/>
      <c r="T1710" s="176"/>
      <c r="AT1710" s="172" t="s">
        <v>200</v>
      </c>
      <c r="AU1710" s="172" t="s">
        <v>89</v>
      </c>
      <c r="AV1710" s="12" t="s">
        <v>83</v>
      </c>
      <c r="AW1710" s="12" t="s">
        <v>31</v>
      </c>
      <c r="AX1710" s="12" t="s">
        <v>76</v>
      </c>
      <c r="AY1710" s="172" t="s">
        <v>187</v>
      </c>
    </row>
    <row r="1711" spans="2:65" s="12" customFormat="1">
      <c r="B1711" s="170"/>
      <c r="D1711" s="171" t="s">
        <v>200</v>
      </c>
      <c r="E1711" s="172" t="s">
        <v>1</v>
      </c>
      <c r="F1711" s="173" t="s">
        <v>5100</v>
      </c>
      <c r="H1711" s="172" t="s">
        <v>1</v>
      </c>
      <c r="I1711" s="174"/>
      <c r="L1711" s="170"/>
      <c r="M1711" s="175"/>
      <c r="T1711" s="176"/>
      <c r="AT1711" s="172" t="s">
        <v>200</v>
      </c>
      <c r="AU1711" s="172" t="s">
        <v>89</v>
      </c>
      <c r="AV1711" s="12" t="s">
        <v>83</v>
      </c>
      <c r="AW1711" s="12" t="s">
        <v>31</v>
      </c>
      <c r="AX1711" s="12" t="s">
        <v>76</v>
      </c>
      <c r="AY1711" s="172" t="s">
        <v>187</v>
      </c>
    </row>
    <row r="1712" spans="2:65" s="12" customFormat="1">
      <c r="B1712" s="170"/>
      <c r="D1712" s="171" t="s">
        <v>200</v>
      </c>
      <c r="E1712" s="172" t="s">
        <v>1</v>
      </c>
      <c r="F1712" s="173" t="s">
        <v>5101</v>
      </c>
      <c r="H1712" s="172" t="s">
        <v>1</v>
      </c>
      <c r="I1712" s="174"/>
      <c r="L1712" s="170"/>
      <c r="M1712" s="175"/>
      <c r="T1712" s="176"/>
      <c r="AT1712" s="172" t="s">
        <v>200</v>
      </c>
      <c r="AU1712" s="172" t="s">
        <v>89</v>
      </c>
      <c r="AV1712" s="12" t="s">
        <v>83</v>
      </c>
      <c r="AW1712" s="12" t="s">
        <v>31</v>
      </c>
      <c r="AX1712" s="12" t="s">
        <v>76</v>
      </c>
      <c r="AY1712" s="172" t="s">
        <v>187</v>
      </c>
    </row>
    <row r="1713" spans="2:65" s="12" customFormat="1" ht="22.5">
      <c r="B1713" s="170"/>
      <c r="D1713" s="171" t="s">
        <v>200</v>
      </c>
      <c r="E1713" s="172" t="s">
        <v>1</v>
      </c>
      <c r="F1713" s="173" t="s">
        <v>5102</v>
      </c>
      <c r="H1713" s="172" t="s">
        <v>1</v>
      </c>
      <c r="I1713" s="174"/>
      <c r="L1713" s="170"/>
      <c r="M1713" s="175"/>
      <c r="T1713" s="176"/>
      <c r="AT1713" s="172" t="s">
        <v>200</v>
      </c>
      <c r="AU1713" s="172" t="s">
        <v>89</v>
      </c>
      <c r="AV1713" s="12" t="s">
        <v>83</v>
      </c>
      <c r="AW1713" s="12" t="s">
        <v>31</v>
      </c>
      <c r="AX1713" s="12" t="s">
        <v>76</v>
      </c>
      <c r="AY1713" s="172" t="s">
        <v>187</v>
      </c>
    </row>
    <row r="1714" spans="2:65" s="12" customFormat="1">
      <c r="B1714" s="170"/>
      <c r="D1714" s="171" t="s">
        <v>200</v>
      </c>
      <c r="E1714" s="172" t="s">
        <v>1</v>
      </c>
      <c r="F1714" s="173" t="s">
        <v>5103</v>
      </c>
      <c r="H1714" s="172" t="s">
        <v>1</v>
      </c>
      <c r="I1714" s="174"/>
      <c r="L1714" s="170"/>
      <c r="M1714" s="175"/>
      <c r="T1714" s="176"/>
      <c r="AT1714" s="172" t="s">
        <v>200</v>
      </c>
      <c r="AU1714" s="172" t="s">
        <v>89</v>
      </c>
      <c r="AV1714" s="12" t="s">
        <v>83</v>
      </c>
      <c r="AW1714" s="12" t="s">
        <v>31</v>
      </c>
      <c r="AX1714" s="12" t="s">
        <v>76</v>
      </c>
      <c r="AY1714" s="172" t="s">
        <v>187</v>
      </c>
    </row>
    <row r="1715" spans="2:65" s="12" customFormat="1">
      <c r="B1715" s="170"/>
      <c r="D1715" s="171" t="s">
        <v>200</v>
      </c>
      <c r="E1715" s="172" t="s">
        <v>1</v>
      </c>
      <c r="F1715" s="173" t="s">
        <v>5104</v>
      </c>
      <c r="H1715" s="172" t="s">
        <v>1</v>
      </c>
      <c r="I1715" s="174"/>
      <c r="L1715" s="170"/>
      <c r="M1715" s="175"/>
      <c r="T1715" s="176"/>
      <c r="AT1715" s="172" t="s">
        <v>200</v>
      </c>
      <c r="AU1715" s="172" t="s">
        <v>89</v>
      </c>
      <c r="AV1715" s="12" t="s">
        <v>83</v>
      </c>
      <c r="AW1715" s="12" t="s">
        <v>31</v>
      </c>
      <c r="AX1715" s="12" t="s">
        <v>76</v>
      </c>
      <c r="AY1715" s="172" t="s">
        <v>187</v>
      </c>
    </row>
    <row r="1716" spans="2:65" s="12" customFormat="1" ht="22.5">
      <c r="B1716" s="170"/>
      <c r="D1716" s="171" t="s">
        <v>200</v>
      </c>
      <c r="E1716" s="172" t="s">
        <v>1</v>
      </c>
      <c r="F1716" s="173" t="s">
        <v>5105</v>
      </c>
      <c r="H1716" s="172" t="s">
        <v>1</v>
      </c>
      <c r="I1716" s="174"/>
      <c r="L1716" s="170"/>
      <c r="M1716" s="175"/>
      <c r="T1716" s="176"/>
      <c r="AT1716" s="172" t="s">
        <v>200</v>
      </c>
      <c r="AU1716" s="172" t="s">
        <v>89</v>
      </c>
      <c r="AV1716" s="12" t="s">
        <v>83</v>
      </c>
      <c r="AW1716" s="12" t="s">
        <v>31</v>
      </c>
      <c r="AX1716" s="12" t="s">
        <v>76</v>
      </c>
      <c r="AY1716" s="172" t="s">
        <v>187</v>
      </c>
    </row>
    <row r="1717" spans="2:65" s="12" customFormat="1">
      <c r="B1717" s="170"/>
      <c r="D1717" s="171" t="s">
        <v>200</v>
      </c>
      <c r="E1717" s="172" t="s">
        <v>1</v>
      </c>
      <c r="F1717" s="173" t="s">
        <v>5106</v>
      </c>
      <c r="H1717" s="172" t="s">
        <v>1</v>
      </c>
      <c r="I1717" s="174"/>
      <c r="L1717" s="170"/>
      <c r="M1717" s="175"/>
      <c r="T1717" s="176"/>
      <c r="AT1717" s="172" t="s">
        <v>200</v>
      </c>
      <c r="AU1717" s="172" t="s">
        <v>89</v>
      </c>
      <c r="AV1717" s="12" t="s">
        <v>83</v>
      </c>
      <c r="AW1717" s="12" t="s">
        <v>31</v>
      </c>
      <c r="AX1717" s="12" t="s">
        <v>76</v>
      </c>
      <c r="AY1717" s="172" t="s">
        <v>187</v>
      </c>
    </row>
    <row r="1718" spans="2:65" s="12" customFormat="1">
      <c r="B1718" s="170"/>
      <c r="D1718" s="171" t="s">
        <v>200</v>
      </c>
      <c r="E1718" s="172" t="s">
        <v>1</v>
      </c>
      <c r="F1718" s="173" t="s">
        <v>4381</v>
      </c>
      <c r="H1718" s="172" t="s">
        <v>1</v>
      </c>
      <c r="I1718" s="174"/>
      <c r="L1718" s="170"/>
      <c r="M1718" s="175"/>
      <c r="T1718" s="176"/>
      <c r="AT1718" s="172" t="s">
        <v>200</v>
      </c>
      <c r="AU1718" s="172" t="s">
        <v>89</v>
      </c>
      <c r="AV1718" s="12" t="s">
        <v>83</v>
      </c>
      <c r="AW1718" s="12" t="s">
        <v>31</v>
      </c>
      <c r="AX1718" s="12" t="s">
        <v>76</v>
      </c>
      <c r="AY1718" s="172" t="s">
        <v>187</v>
      </c>
    </row>
    <row r="1719" spans="2:65" s="13" customFormat="1">
      <c r="B1719" s="177"/>
      <c r="D1719" s="171" t="s">
        <v>200</v>
      </c>
      <c r="E1719" s="178" t="s">
        <v>1</v>
      </c>
      <c r="F1719" s="179" t="s">
        <v>5107</v>
      </c>
      <c r="H1719" s="180">
        <v>14.22</v>
      </c>
      <c r="I1719" s="181"/>
      <c r="L1719" s="177"/>
      <c r="M1719" s="182"/>
      <c r="T1719" s="183"/>
      <c r="AT1719" s="178" t="s">
        <v>200</v>
      </c>
      <c r="AU1719" s="178" t="s">
        <v>89</v>
      </c>
      <c r="AV1719" s="13" t="s">
        <v>89</v>
      </c>
      <c r="AW1719" s="13" t="s">
        <v>31</v>
      </c>
      <c r="AX1719" s="13" t="s">
        <v>76</v>
      </c>
      <c r="AY1719" s="178" t="s">
        <v>187</v>
      </c>
    </row>
    <row r="1720" spans="2:65" s="13" customFormat="1">
      <c r="B1720" s="177"/>
      <c r="D1720" s="171" t="s">
        <v>200</v>
      </c>
      <c r="E1720" s="178" t="s">
        <v>1</v>
      </c>
      <c r="F1720" s="179" t="s">
        <v>5108</v>
      </c>
      <c r="H1720" s="180">
        <v>9.75</v>
      </c>
      <c r="I1720" s="181"/>
      <c r="L1720" s="177"/>
      <c r="M1720" s="182"/>
      <c r="T1720" s="183"/>
      <c r="AT1720" s="178" t="s">
        <v>200</v>
      </c>
      <c r="AU1720" s="178" t="s">
        <v>89</v>
      </c>
      <c r="AV1720" s="13" t="s">
        <v>89</v>
      </c>
      <c r="AW1720" s="13" t="s">
        <v>31</v>
      </c>
      <c r="AX1720" s="13" t="s">
        <v>76</v>
      </c>
      <c r="AY1720" s="178" t="s">
        <v>187</v>
      </c>
    </row>
    <row r="1721" spans="2:65" s="13" customFormat="1">
      <c r="B1721" s="177"/>
      <c r="D1721" s="171" t="s">
        <v>200</v>
      </c>
      <c r="E1721" s="178" t="s">
        <v>1</v>
      </c>
      <c r="F1721" s="179" t="s">
        <v>5109</v>
      </c>
      <c r="H1721" s="180">
        <v>10.6</v>
      </c>
      <c r="I1721" s="181"/>
      <c r="L1721" s="177"/>
      <c r="M1721" s="182"/>
      <c r="T1721" s="183"/>
      <c r="AT1721" s="178" t="s">
        <v>200</v>
      </c>
      <c r="AU1721" s="178" t="s">
        <v>89</v>
      </c>
      <c r="AV1721" s="13" t="s">
        <v>89</v>
      </c>
      <c r="AW1721" s="13" t="s">
        <v>31</v>
      </c>
      <c r="AX1721" s="13" t="s">
        <v>76</v>
      </c>
      <c r="AY1721" s="178" t="s">
        <v>187</v>
      </c>
    </row>
    <row r="1722" spans="2:65" s="13" customFormat="1">
      <c r="B1722" s="177"/>
      <c r="D1722" s="171" t="s">
        <v>200</v>
      </c>
      <c r="E1722" s="178" t="s">
        <v>1</v>
      </c>
      <c r="F1722" s="179" t="s">
        <v>5110</v>
      </c>
      <c r="H1722" s="180">
        <v>17.5</v>
      </c>
      <c r="I1722" s="181"/>
      <c r="L1722" s="177"/>
      <c r="M1722" s="182"/>
      <c r="T1722" s="183"/>
      <c r="AT1722" s="178" t="s">
        <v>200</v>
      </c>
      <c r="AU1722" s="178" t="s">
        <v>89</v>
      </c>
      <c r="AV1722" s="13" t="s">
        <v>89</v>
      </c>
      <c r="AW1722" s="13" t="s">
        <v>31</v>
      </c>
      <c r="AX1722" s="13" t="s">
        <v>76</v>
      </c>
      <c r="AY1722" s="178" t="s">
        <v>187</v>
      </c>
    </row>
    <row r="1723" spans="2:65" s="13" customFormat="1">
      <c r="B1723" s="177"/>
      <c r="D1723" s="171" t="s">
        <v>200</v>
      </c>
      <c r="E1723" s="178" t="s">
        <v>1</v>
      </c>
      <c r="F1723" s="179" t="s">
        <v>5111</v>
      </c>
      <c r="H1723" s="180">
        <v>2</v>
      </c>
      <c r="I1723" s="181"/>
      <c r="L1723" s="177"/>
      <c r="M1723" s="182"/>
      <c r="T1723" s="183"/>
      <c r="AT1723" s="178" t="s">
        <v>200</v>
      </c>
      <c r="AU1723" s="178" t="s">
        <v>89</v>
      </c>
      <c r="AV1723" s="13" t="s">
        <v>89</v>
      </c>
      <c r="AW1723" s="13" t="s">
        <v>31</v>
      </c>
      <c r="AX1723" s="13" t="s">
        <v>76</v>
      </c>
      <c r="AY1723" s="178" t="s">
        <v>187</v>
      </c>
    </row>
    <row r="1724" spans="2:65" s="15" customFormat="1">
      <c r="B1724" s="191"/>
      <c r="D1724" s="171" t="s">
        <v>200</v>
      </c>
      <c r="E1724" s="192" t="s">
        <v>4135</v>
      </c>
      <c r="F1724" s="193" t="s">
        <v>4386</v>
      </c>
      <c r="H1724" s="194">
        <v>54.07</v>
      </c>
      <c r="I1724" s="195"/>
      <c r="L1724" s="191"/>
      <c r="M1724" s="196"/>
      <c r="T1724" s="197"/>
      <c r="AT1724" s="192" t="s">
        <v>200</v>
      </c>
      <c r="AU1724" s="192" t="s">
        <v>89</v>
      </c>
      <c r="AV1724" s="15" t="s">
        <v>207</v>
      </c>
      <c r="AW1724" s="15" t="s">
        <v>31</v>
      </c>
      <c r="AX1724" s="15" t="s">
        <v>76</v>
      </c>
      <c r="AY1724" s="192" t="s">
        <v>187</v>
      </c>
    </row>
    <row r="1725" spans="2:65" s="14" customFormat="1">
      <c r="B1725" s="184"/>
      <c r="D1725" s="171" t="s">
        <v>200</v>
      </c>
      <c r="E1725" s="185" t="s">
        <v>1</v>
      </c>
      <c r="F1725" s="186" t="s">
        <v>206</v>
      </c>
      <c r="H1725" s="187">
        <v>54.07</v>
      </c>
      <c r="I1725" s="188"/>
      <c r="L1725" s="184"/>
      <c r="M1725" s="189"/>
      <c r="T1725" s="190"/>
      <c r="AT1725" s="185" t="s">
        <v>200</v>
      </c>
      <c r="AU1725" s="185" t="s">
        <v>89</v>
      </c>
      <c r="AV1725" s="14" t="s">
        <v>194</v>
      </c>
      <c r="AW1725" s="14" t="s">
        <v>31</v>
      </c>
      <c r="AX1725" s="14" t="s">
        <v>83</v>
      </c>
      <c r="AY1725" s="185" t="s">
        <v>187</v>
      </c>
    </row>
    <row r="1726" spans="2:65" s="1" customFormat="1" ht="24.2" customHeight="1">
      <c r="B1726" s="144"/>
      <c r="C1726" s="145" t="s">
        <v>695</v>
      </c>
      <c r="D1726" s="145" t="s">
        <v>190</v>
      </c>
      <c r="E1726" s="146" t="s">
        <v>5112</v>
      </c>
      <c r="F1726" s="147" t="s">
        <v>5113</v>
      </c>
      <c r="G1726" s="148" t="s">
        <v>144</v>
      </c>
      <c r="H1726" s="149">
        <v>56.774000000000001</v>
      </c>
      <c r="I1726" s="150"/>
      <c r="J1726" s="151">
        <f>ROUND(I1726*H1726,2)</f>
        <v>0</v>
      </c>
      <c r="K1726" s="152"/>
      <c r="L1726" s="153"/>
      <c r="M1726" s="154" t="s">
        <v>1</v>
      </c>
      <c r="N1726" s="155" t="s">
        <v>42</v>
      </c>
      <c r="P1726" s="156">
        <f>O1726*H1726</f>
        <v>0</v>
      </c>
      <c r="Q1726" s="156">
        <v>1.2880000000000001E-2</v>
      </c>
      <c r="R1726" s="156">
        <f>Q1726*H1726</f>
        <v>0.73124912000000009</v>
      </c>
      <c r="S1726" s="156">
        <v>0</v>
      </c>
      <c r="T1726" s="157">
        <f>S1726*H1726</f>
        <v>0</v>
      </c>
      <c r="AR1726" s="158" t="s">
        <v>388</v>
      </c>
      <c r="AT1726" s="158" t="s">
        <v>190</v>
      </c>
      <c r="AU1726" s="158" t="s">
        <v>89</v>
      </c>
      <c r="AY1726" s="17" t="s">
        <v>187</v>
      </c>
      <c r="BE1726" s="159">
        <f>IF(N1726="základná",J1726,0)</f>
        <v>0</v>
      </c>
      <c r="BF1726" s="159">
        <f>IF(N1726="znížená",J1726,0)</f>
        <v>0</v>
      </c>
      <c r="BG1726" s="159">
        <f>IF(N1726="zákl. prenesená",J1726,0)</f>
        <v>0</v>
      </c>
      <c r="BH1726" s="159">
        <f>IF(N1726="zníž. prenesená",J1726,0)</f>
        <v>0</v>
      </c>
      <c r="BI1726" s="159">
        <f>IF(N1726="nulová",J1726,0)</f>
        <v>0</v>
      </c>
      <c r="BJ1726" s="17" t="s">
        <v>89</v>
      </c>
      <c r="BK1726" s="159">
        <f>ROUND(I1726*H1726,2)</f>
        <v>0</v>
      </c>
      <c r="BL1726" s="17" t="s">
        <v>353</v>
      </c>
      <c r="BM1726" s="158" t="s">
        <v>5114</v>
      </c>
    </row>
    <row r="1727" spans="2:65" s="13" customFormat="1">
      <c r="B1727" s="177"/>
      <c r="D1727" s="171" t="s">
        <v>200</v>
      </c>
      <c r="F1727" s="179" t="s">
        <v>5115</v>
      </c>
      <c r="H1727" s="180">
        <v>56.774000000000001</v>
      </c>
      <c r="I1727" s="181"/>
      <c r="L1727" s="177"/>
      <c r="M1727" s="182"/>
      <c r="T1727" s="183"/>
      <c r="AT1727" s="178" t="s">
        <v>200</v>
      </c>
      <c r="AU1727" s="178" t="s">
        <v>89</v>
      </c>
      <c r="AV1727" s="13" t="s">
        <v>89</v>
      </c>
      <c r="AW1727" s="13" t="s">
        <v>3</v>
      </c>
      <c r="AX1727" s="13" t="s">
        <v>83</v>
      </c>
      <c r="AY1727" s="178" t="s">
        <v>187</v>
      </c>
    </row>
    <row r="1728" spans="2:65" s="1" customFormat="1" ht="37.9" customHeight="1">
      <c r="B1728" s="144"/>
      <c r="C1728" s="160" t="s">
        <v>700</v>
      </c>
      <c r="D1728" s="160" t="s">
        <v>196</v>
      </c>
      <c r="E1728" s="161" t="s">
        <v>5116</v>
      </c>
      <c r="F1728" s="162" t="s">
        <v>5117</v>
      </c>
      <c r="G1728" s="163" t="s">
        <v>144</v>
      </c>
      <c r="H1728" s="164">
        <v>133.80000000000001</v>
      </c>
      <c r="I1728" s="165"/>
      <c r="J1728" s="166">
        <f>ROUND(I1728*H1728,2)</f>
        <v>0</v>
      </c>
      <c r="K1728" s="167"/>
      <c r="L1728" s="32"/>
      <c r="M1728" s="168" t="s">
        <v>1</v>
      </c>
      <c r="N1728" s="169" t="s">
        <v>42</v>
      </c>
      <c r="P1728" s="156">
        <f>O1728*H1728</f>
        <v>0</v>
      </c>
      <c r="Q1728" s="156">
        <v>3.31E-3</v>
      </c>
      <c r="R1728" s="156">
        <f>Q1728*H1728</f>
        <v>0.44287800000000005</v>
      </c>
      <c r="S1728" s="156">
        <v>0</v>
      </c>
      <c r="T1728" s="157">
        <f>S1728*H1728</f>
        <v>0</v>
      </c>
      <c r="AR1728" s="158" t="s">
        <v>353</v>
      </c>
      <c r="AT1728" s="158" t="s">
        <v>196</v>
      </c>
      <c r="AU1728" s="158" t="s">
        <v>89</v>
      </c>
      <c r="AY1728" s="17" t="s">
        <v>187</v>
      </c>
      <c r="BE1728" s="159">
        <f>IF(N1728="základná",J1728,0)</f>
        <v>0</v>
      </c>
      <c r="BF1728" s="159">
        <f>IF(N1728="znížená",J1728,0)</f>
        <v>0</v>
      </c>
      <c r="BG1728" s="159">
        <f>IF(N1728="zákl. prenesená",J1728,0)</f>
        <v>0</v>
      </c>
      <c r="BH1728" s="159">
        <f>IF(N1728="zníž. prenesená",J1728,0)</f>
        <v>0</v>
      </c>
      <c r="BI1728" s="159">
        <f>IF(N1728="nulová",J1728,0)</f>
        <v>0</v>
      </c>
      <c r="BJ1728" s="17" t="s">
        <v>89</v>
      </c>
      <c r="BK1728" s="159">
        <f>ROUND(I1728*H1728,2)</f>
        <v>0</v>
      </c>
      <c r="BL1728" s="17" t="s">
        <v>353</v>
      </c>
      <c r="BM1728" s="158" t="s">
        <v>5118</v>
      </c>
    </row>
    <row r="1729" spans="2:51" s="12" customFormat="1">
      <c r="B1729" s="170"/>
      <c r="D1729" s="171" t="s">
        <v>200</v>
      </c>
      <c r="E1729" s="172" t="s">
        <v>1</v>
      </c>
      <c r="F1729" s="173" t="s">
        <v>5119</v>
      </c>
      <c r="H1729" s="172" t="s">
        <v>1</v>
      </c>
      <c r="I1729" s="174"/>
      <c r="L1729" s="170"/>
      <c r="M1729" s="175"/>
      <c r="T1729" s="176"/>
      <c r="AT1729" s="172" t="s">
        <v>200</v>
      </c>
      <c r="AU1729" s="172" t="s">
        <v>89</v>
      </c>
      <c r="AV1729" s="12" t="s">
        <v>83</v>
      </c>
      <c r="AW1729" s="12" t="s">
        <v>31</v>
      </c>
      <c r="AX1729" s="12" t="s">
        <v>76</v>
      </c>
      <c r="AY1729" s="172" t="s">
        <v>187</v>
      </c>
    </row>
    <row r="1730" spans="2:51" s="12" customFormat="1" ht="22.5">
      <c r="B1730" s="170"/>
      <c r="D1730" s="171" t="s">
        <v>200</v>
      </c>
      <c r="E1730" s="172" t="s">
        <v>1</v>
      </c>
      <c r="F1730" s="173" t="s">
        <v>4374</v>
      </c>
      <c r="H1730" s="172" t="s">
        <v>1</v>
      </c>
      <c r="I1730" s="174"/>
      <c r="L1730" s="170"/>
      <c r="M1730" s="175"/>
      <c r="T1730" s="176"/>
      <c r="AT1730" s="172" t="s">
        <v>200</v>
      </c>
      <c r="AU1730" s="172" t="s">
        <v>89</v>
      </c>
      <c r="AV1730" s="12" t="s">
        <v>83</v>
      </c>
      <c r="AW1730" s="12" t="s">
        <v>31</v>
      </c>
      <c r="AX1730" s="12" t="s">
        <v>76</v>
      </c>
      <c r="AY1730" s="172" t="s">
        <v>187</v>
      </c>
    </row>
    <row r="1731" spans="2:51" s="12" customFormat="1">
      <c r="B1731" s="170"/>
      <c r="D1731" s="171" t="s">
        <v>200</v>
      </c>
      <c r="E1731" s="172" t="s">
        <v>1</v>
      </c>
      <c r="F1731" s="173" t="s">
        <v>4375</v>
      </c>
      <c r="H1731" s="172" t="s">
        <v>1</v>
      </c>
      <c r="I1731" s="174"/>
      <c r="L1731" s="170"/>
      <c r="M1731" s="175"/>
      <c r="T1731" s="176"/>
      <c r="AT1731" s="172" t="s">
        <v>200</v>
      </c>
      <c r="AU1731" s="172" t="s">
        <v>89</v>
      </c>
      <c r="AV1731" s="12" t="s">
        <v>83</v>
      </c>
      <c r="AW1731" s="12" t="s">
        <v>31</v>
      </c>
      <c r="AX1731" s="12" t="s">
        <v>76</v>
      </c>
      <c r="AY1731" s="172" t="s">
        <v>187</v>
      </c>
    </row>
    <row r="1732" spans="2:51" s="12" customFormat="1">
      <c r="B1732" s="170"/>
      <c r="D1732" s="171" t="s">
        <v>200</v>
      </c>
      <c r="E1732" s="172" t="s">
        <v>1</v>
      </c>
      <c r="F1732" s="173" t="s">
        <v>4376</v>
      </c>
      <c r="H1732" s="172" t="s">
        <v>1</v>
      </c>
      <c r="I1732" s="174"/>
      <c r="L1732" s="170"/>
      <c r="M1732" s="175"/>
      <c r="T1732" s="176"/>
      <c r="AT1732" s="172" t="s">
        <v>200</v>
      </c>
      <c r="AU1732" s="172" t="s">
        <v>89</v>
      </c>
      <c r="AV1732" s="12" t="s">
        <v>83</v>
      </c>
      <c r="AW1732" s="12" t="s">
        <v>31</v>
      </c>
      <c r="AX1732" s="12" t="s">
        <v>76</v>
      </c>
      <c r="AY1732" s="172" t="s">
        <v>187</v>
      </c>
    </row>
    <row r="1733" spans="2:51" s="12" customFormat="1" ht="22.5">
      <c r="B1733" s="170"/>
      <c r="D1733" s="171" t="s">
        <v>200</v>
      </c>
      <c r="E1733" s="172" t="s">
        <v>1</v>
      </c>
      <c r="F1733" s="173" t="s">
        <v>4377</v>
      </c>
      <c r="H1733" s="172" t="s">
        <v>1</v>
      </c>
      <c r="I1733" s="174"/>
      <c r="L1733" s="170"/>
      <c r="M1733" s="175"/>
      <c r="T1733" s="176"/>
      <c r="AT1733" s="172" t="s">
        <v>200</v>
      </c>
      <c r="AU1733" s="172" t="s">
        <v>89</v>
      </c>
      <c r="AV1733" s="12" t="s">
        <v>83</v>
      </c>
      <c r="AW1733" s="12" t="s">
        <v>31</v>
      </c>
      <c r="AX1733" s="12" t="s">
        <v>76</v>
      </c>
      <c r="AY1733" s="172" t="s">
        <v>187</v>
      </c>
    </row>
    <row r="1734" spans="2:51" s="12" customFormat="1">
      <c r="B1734" s="170"/>
      <c r="D1734" s="171" t="s">
        <v>200</v>
      </c>
      <c r="E1734" s="172" t="s">
        <v>1</v>
      </c>
      <c r="F1734" s="173" t="s">
        <v>4378</v>
      </c>
      <c r="H1734" s="172" t="s">
        <v>1</v>
      </c>
      <c r="I1734" s="174"/>
      <c r="L1734" s="170"/>
      <c r="M1734" s="175"/>
      <c r="T1734" s="176"/>
      <c r="AT1734" s="172" t="s">
        <v>200</v>
      </c>
      <c r="AU1734" s="172" t="s">
        <v>89</v>
      </c>
      <c r="AV1734" s="12" t="s">
        <v>83</v>
      </c>
      <c r="AW1734" s="12" t="s">
        <v>31</v>
      </c>
      <c r="AX1734" s="12" t="s">
        <v>76</v>
      </c>
      <c r="AY1734" s="172" t="s">
        <v>187</v>
      </c>
    </row>
    <row r="1735" spans="2:51" s="12" customFormat="1">
      <c r="B1735" s="170"/>
      <c r="D1735" s="171" t="s">
        <v>200</v>
      </c>
      <c r="E1735" s="172" t="s">
        <v>1</v>
      </c>
      <c r="F1735" s="173" t="s">
        <v>4380</v>
      </c>
      <c r="H1735" s="172" t="s">
        <v>1</v>
      </c>
      <c r="I1735" s="174"/>
      <c r="L1735" s="170"/>
      <c r="M1735" s="175"/>
      <c r="T1735" s="176"/>
      <c r="AT1735" s="172" t="s">
        <v>200</v>
      </c>
      <c r="AU1735" s="172" t="s">
        <v>89</v>
      </c>
      <c r="AV1735" s="12" t="s">
        <v>83</v>
      </c>
      <c r="AW1735" s="12" t="s">
        <v>31</v>
      </c>
      <c r="AX1735" s="12" t="s">
        <v>76</v>
      </c>
      <c r="AY1735" s="172" t="s">
        <v>187</v>
      </c>
    </row>
    <row r="1736" spans="2:51" s="12" customFormat="1">
      <c r="B1736" s="170"/>
      <c r="D1736" s="171" t="s">
        <v>200</v>
      </c>
      <c r="E1736" s="172" t="s">
        <v>1</v>
      </c>
      <c r="F1736" s="173" t="s">
        <v>5120</v>
      </c>
      <c r="H1736" s="172" t="s">
        <v>1</v>
      </c>
      <c r="I1736" s="174"/>
      <c r="L1736" s="170"/>
      <c r="M1736" s="175"/>
      <c r="T1736" s="176"/>
      <c r="AT1736" s="172" t="s">
        <v>200</v>
      </c>
      <c r="AU1736" s="172" t="s">
        <v>89</v>
      </c>
      <c r="AV1736" s="12" t="s">
        <v>83</v>
      </c>
      <c r="AW1736" s="12" t="s">
        <v>31</v>
      </c>
      <c r="AX1736" s="12" t="s">
        <v>76</v>
      </c>
      <c r="AY1736" s="172" t="s">
        <v>187</v>
      </c>
    </row>
    <row r="1737" spans="2:51" s="12" customFormat="1">
      <c r="B1737" s="170"/>
      <c r="D1737" s="171" t="s">
        <v>200</v>
      </c>
      <c r="E1737" s="172" t="s">
        <v>1</v>
      </c>
      <c r="F1737" s="173" t="s">
        <v>5121</v>
      </c>
      <c r="H1737" s="172" t="s">
        <v>1</v>
      </c>
      <c r="I1737" s="174"/>
      <c r="L1737" s="170"/>
      <c r="M1737" s="175"/>
      <c r="T1737" s="176"/>
      <c r="AT1737" s="172" t="s">
        <v>200</v>
      </c>
      <c r="AU1737" s="172" t="s">
        <v>89</v>
      </c>
      <c r="AV1737" s="12" t="s">
        <v>83</v>
      </c>
      <c r="AW1737" s="12" t="s">
        <v>31</v>
      </c>
      <c r="AX1737" s="12" t="s">
        <v>76</v>
      </c>
      <c r="AY1737" s="172" t="s">
        <v>187</v>
      </c>
    </row>
    <row r="1738" spans="2:51" s="12" customFormat="1" ht="22.5">
      <c r="B1738" s="170"/>
      <c r="D1738" s="171" t="s">
        <v>200</v>
      </c>
      <c r="E1738" s="172" t="s">
        <v>1</v>
      </c>
      <c r="F1738" s="173" t="s">
        <v>5122</v>
      </c>
      <c r="H1738" s="172" t="s">
        <v>1</v>
      </c>
      <c r="I1738" s="174"/>
      <c r="L1738" s="170"/>
      <c r="M1738" s="175"/>
      <c r="T1738" s="176"/>
      <c r="AT1738" s="172" t="s">
        <v>200</v>
      </c>
      <c r="AU1738" s="172" t="s">
        <v>89</v>
      </c>
      <c r="AV1738" s="12" t="s">
        <v>83</v>
      </c>
      <c r="AW1738" s="12" t="s">
        <v>31</v>
      </c>
      <c r="AX1738" s="12" t="s">
        <v>76</v>
      </c>
      <c r="AY1738" s="172" t="s">
        <v>187</v>
      </c>
    </row>
    <row r="1739" spans="2:51" s="12" customFormat="1">
      <c r="B1739" s="170"/>
      <c r="D1739" s="171" t="s">
        <v>200</v>
      </c>
      <c r="E1739" s="172" t="s">
        <v>1</v>
      </c>
      <c r="F1739" s="173" t="s">
        <v>5123</v>
      </c>
      <c r="H1739" s="172" t="s">
        <v>1</v>
      </c>
      <c r="I1739" s="174"/>
      <c r="L1739" s="170"/>
      <c r="M1739" s="175"/>
      <c r="T1739" s="176"/>
      <c r="AT1739" s="172" t="s">
        <v>200</v>
      </c>
      <c r="AU1739" s="172" t="s">
        <v>89</v>
      </c>
      <c r="AV1739" s="12" t="s">
        <v>83</v>
      </c>
      <c r="AW1739" s="12" t="s">
        <v>31</v>
      </c>
      <c r="AX1739" s="12" t="s">
        <v>76</v>
      </c>
      <c r="AY1739" s="172" t="s">
        <v>187</v>
      </c>
    </row>
    <row r="1740" spans="2:51" s="12" customFormat="1">
      <c r="B1740" s="170"/>
      <c r="D1740" s="171" t="s">
        <v>200</v>
      </c>
      <c r="E1740" s="172" t="s">
        <v>1</v>
      </c>
      <c r="F1740" s="173" t="s">
        <v>4387</v>
      </c>
      <c r="H1740" s="172" t="s">
        <v>1</v>
      </c>
      <c r="I1740" s="174"/>
      <c r="L1740" s="170"/>
      <c r="M1740" s="175"/>
      <c r="T1740" s="176"/>
      <c r="AT1740" s="172" t="s">
        <v>200</v>
      </c>
      <c r="AU1740" s="172" t="s">
        <v>89</v>
      </c>
      <c r="AV1740" s="12" t="s">
        <v>83</v>
      </c>
      <c r="AW1740" s="12" t="s">
        <v>31</v>
      </c>
      <c r="AX1740" s="12" t="s">
        <v>76</v>
      </c>
      <c r="AY1740" s="172" t="s">
        <v>187</v>
      </c>
    </row>
    <row r="1741" spans="2:51" s="13" customFormat="1">
      <c r="B1741" s="177"/>
      <c r="D1741" s="171" t="s">
        <v>200</v>
      </c>
      <c r="E1741" s="178" t="s">
        <v>1</v>
      </c>
      <c r="F1741" s="179" t="s">
        <v>5124</v>
      </c>
      <c r="H1741" s="180">
        <v>3.2</v>
      </c>
      <c r="I1741" s="181"/>
      <c r="L1741" s="177"/>
      <c r="M1741" s="182"/>
      <c r="T1741" s="183"/>
      <c r="AT1741" s="178" t="s">
        <v>200</v>
      </c>
      <c r="AU1741" s="178" t="s">
        <v>89</v>
      </c>
      <c r="AV1741" s="13" t="s">
        <v>89</v>
      </c>
      <c r="AW1741" s="13" t="s">
        <v>31</v>
      </c>
      <c r="AX1741" s="13" t="s">
        <v>76</v>
      </c>
      <c r="AY1741" s="178" t="s">
        <v>187</v>
      </c>
    </row>
    <row r="1742" spans="2:51" s="13" customFormat="1">
      <c r="B1742" s="177"/>
      <c r="D1742" s="171" t="s">
        <v>200</v>
      </c>
      <c r="E1742" s="178" t="s">
        <v>1</v>
      </c>
      <c r="F1742" s="179" t="s">
        <v>5125</v>
      </c>
      <c r="H1742" s="180">
        <v>3</v>
      </c>
      <c r="I1742" s="181"/>
      <c r="L1742" s="177"/>
      <c r="M1742" s="182"/>
      <c r="T1742" s="183"/>
      <c r="AT1742" s="178" t="s">
        <v>200</v>
      </c>
      <c r="AU1742" s="178" t="s">
        <v>89</v>
      </c>
      <c r="AV1742" s="13" t="s">
        <v>89</v>
      </c>
      <c r="AW1742" s="13" t="s">
        <v>31</v>
      </c>
      <c r="AX1742" s="13" t="s">
        <v>76</v>
      </c>
      <c r="AY1742" s="178" t="s">
        <v>187</v>
      </c>
    </row>
    <row r="1743" spans="2:51" s="13" customFormat="1">
      <c r="B1743" s="177"/>
      <c r="D1743" s="171" t="s">
        <v>200</v>
      </c>
      <c r="E1743" s="178" t="s">
        <v>1</v>
      </c>
      <c r="F1743" s="179" t="s">
        <v>5126</v>
      </c>
      <c r="H1743" s="180">
        <v>3.2</v>
      </c>
      <c r="I1743" s="181"/>
      <c r="L1743" s="177"/>
      <c r="M1743" s="182"/>
      <c r="T1743" s="183"/>
      <c r="AT1743" s="178" t="s">
        <v>200</v>
      </c>
      <c r="AU1743" s="178" t="s">
        <v>89</v>
      </c>
      <c r="AV1743" s="13" t="s">
        <v>89</v>
      </c>
      <c r="AW1743" s="13" t="s">
        <v>31</v>
      </c>
      <c r="AX1743" s="13" t="s">
        <v>76</v>
      </c>
      <c r="AY1743" s="178" t="s">
        <v>187</v>
      </c>
    </row>
    <row r="1744" spans="2:51" s="13" customFormat="1">
      <c r="B1744" s="177"/>
      <c r="D1744" s="171" t="s">
        <v>200</v>
      </c>
      <c r="E1744" s="178" t="s">
        <v>1</v>
      </c>
      <c r="F1744" s="179" t="s">
        <v>5127</v>
      </c>
      <c r="H1744" s="180">
        <v>3.2</v>
      </c>
      <c r="I1744" s="181"/>
      <c r="L1744" s="177"/>
      <c r="M1744" s="182"/>
      <c r="T1744" s="183"/>
      <c r="AT1744" s="178" t="s">
        <v>200</v>
      </c>
      <c r="AU1744" s="178" t="s">
        <v>89</v>
      </c>
      <c r="AV1744" s="13" t="s">
        <v>89</v>
      </c>
      <c r="AW1744" s="13" t="s">
        <v>31</v>
      </c>
      <c r="AX1744" s="13" t="s">
        <v>76</v>
      </c>
      <c r="AY1744" s="178" t="s">
        <v>187</v>
      </c>
    </row>
    <row r="1745" spans="2:51" s="13" customFormat="1">
      <c r="B1745" s="177"/>
      <c r="D1745" s="171" t="s">
        <v>200</v>
      </c>
      <c r="E1745" s="178" t="s">
        <v>1</v>
      </c>
      <c r="F1745" s="179" t="s">
        <v>5128</v>
      </c>
      <c r="H1745" s="180">
        <v>3.2</v>
      </c>
      <c r="I1745" s="181"/>
      <c r="L1745" s="177"/>
      <c r="M1745" s="182"/>
      <c r="T1745" s="183"/>
      <c r="AT1745" s="178" t="s">
        <v>200</v>
      </c>
      <c r="AU1745" s="178" t="s">
        <v>89</v>
      </c>
      <c r="AV1745" s="13" t="s">
        <v>89</v>
      </c>
      <c r="AW1745" s="13" t="s">
        <v>31</v>
      </c>
      <c r="AX1745" s="13" t="s">
        <v>76</v>
      </c>
      <c r="AY1745" s="178" t="s">
        <v>187</v>
      </c>
    </row>
    <row r="1746" spans="2:51" s="13" customFormat="1">
      <c r="B1746" s="177"/>
      <c r="D1746" s="171" t="s">
        <v>200</v>
      </c>
      <c r="E1746" s="178" t="s">
        <v>1</v>
      </c>
      <c r="F1746" s="179" t="s">
        <v>5129</v>
      </c>
      <c r="H1746" s="180">
        <v>3.2</v>
      </c>
      <c r="I1746" s="181"/>
      <c r="L1746" s="177"/>
      <c r="M1746" s="182"/>
      <c r="T1746" s="183"/>
      <c r="AT1746" s="178" t="s">
        <v>200</v>
      </c>
      <c r="AU1746" s="178" t="s">
        <v>89</v>
      </c>
      <c r="AV1746" s="13" t="s">
        <v>89</v>
      </c>
      <c r="AW1746" s="13" t="s">
        <v>31</v>
      </c>
      <c r="AX1746" s="13" t="s">
        <v>76</v>
      </c>
      <c r="AY1746" s="178" t="s">
        <v>187</v>
      </c>
    </row>
    <row r="1747" spans="2:51" s="13" customFormat="1">
      <c r="B1747" s="177"/>
      <c r="D1747" s="171" t="s">
        <v>200</v>
      </c>
      <c r="E1747" s="178" t="s">
        <v>1</v>
      </c>
      <c r="F1747" s="179" t="s">
        <v>5130</v>
      </c>
      <c r="H1747" s="180">
        <v>3.2</v>
      </c>
      <c r="I1747" s="181"/>
      <c r="L1747" s="177"/>
      <c r="M1747" s="182"/>
      <c r="T1747" s="183"/>
      <c r="AT1747" s="178" t="s">
        <v>200</v>
      </c>
      <c r="AU1747" s="178" t="s">
        <v>89</v>
      </c>
      <c r="AV1747" s="13" t="s">
        <v>89</v>
      </c>
      <c r="AW1747" s="13" t="s">
        <v>31</v>
      </c>
      <c r="AX1747" s="13" t="s">
        <v>76</v>
      </c>
      <c r="AY1747" s="178" t="s">
        <v>187</v>
      </c>
    </row>
    <row r="1748" spans="2:51" s="13" customFormat="1">
      <c r="B1748" s="177"/>
      <c r="D1748" s="171" t="s">
        <v>200</v>
      </c>
      <c r="E1748" s="178" t="s">
        <v>1</v>
      </c>
      <c r="F1748" s="179" t="s">
        <v>5131</v>
      </c>
      <c r="H1748" s="180">
        <v>3.2</v>
      </c>
      <c r="I1748" s="181"/>
      <c r="L1748" s="177"/>
      <c r="M1748" s="182"/>
      <c r="T1748" s="183"/>
      <c r="AT1748" s="178" t="s">
        <v>200</v>
      </c>
      <c r="AU1748" s="178" t="s">
        <v>89</v>
      </c>
      <c r="AV1748" s="13" t="s">
        <v>89</v>
      </c>
      <c r="AW1748" s="13" t="s">
        <v>31</v>
      </c>
      <c r="AX1748" s="13" t="s">
        <v>76</v>
      </c>
      <c r="AY1748" s="178" t="s">
        <v>187</v>
      </c>
    </row>
    <row r="1749" spans="2:51" s="13" customFormat="1">
      <c r="B1749" s="177"/>
      <c r="D1749" s="171" t="s">
        <v>200</v>
      </c>
      <c r="E1749" s="178" t="s">
        <v>1</v>
      </c>
      <c r="F1749" s="179" t="s">
        <v>5132</v>
      </c>
      <c r="H1749" s="180">
        <v>3.2</v>
      </c>
      <c r="I1749" s="181"/>
      <c r="L1749" s="177"/>
      <c r="M1749" s="182"/>
      <c r="T1749" s="183"/>
      <c r="AT1749" s="178" t="s">
        <v>200</v>
      </c>
      <c r="AU1749" s="178" t="s">
        <v>89</v>
      </c>
      <c r="AV1749" s="13" t="s">
        <v>89</v>
      </c>
      <c r="AW1749" s="13" t="s">
        <v>31</v>
      </c>
      <c r="AX1749" s="13" t="s">
        <v>76</v>
      </c>
      <c r="AY1749" s="178" t="s">
        <v>187</v>
      </c>
    </row>
    <row r="1750" spans="2:51" s="13" customFormat="1">
      <c r="B1750" s="177"/>
      <c r="D1750" s="171" t="s">
        <v>200</v>
      </c>
      <c r="E1750" s="178" t="s">
        <v>1</v>
      </c>
      <c r="F1750" s="179" t="s">
        <v>5133</v>
      </c>
      <c r="H1750" s="180">
        <v>3.2</v>
      </c>
      <c r="I1750" s="181"/>
      <c r="L1750" s="177"/>
      <c r="M1750" s="182"/>
      <c r="T1750" s="183"/>
      <c r="AT1750" s="178" t="s">
        <v>200</v>
      </c>
      <c r="AU1750" s="178" t="s">
        <v>89</v>
      </c>
      <c r="AV1750" s="13" t="s">
        <v>89</v>
      </c>
      <c r="AW1750" s="13" t="s">
        <v>31</v>
      </c>
      <c r="AX1750" s="13" t="s">
        <v>76</v>
      </c>
      <c r="AY1750" s="178" t="s">
        <v>187</v>
      </c>
    </row>
    <row r="1751" spans="2:51" s="15" customFormat="1">
      <c r="B1751" s="191"/>
      <c r="D1751" s="171" t="s">
        <v>200</v>
      </c>
      <c r="E1751" s="192" t="s">
        <v>4138</v>
      </c>
      <c r="F1751" s="193" t="s">
        <v>4398</v>
      </c>
      <c r="H1751" s="194">
        <v>31.8</v>
      </c>
      <c r="I1751" s="195"/>
      <c r="L1751" s="191"/>
      <c r="M1751" s="196"/>
      <c r="T1751" s="197"/>
      <c r="AT1751" s="192" t="s">
        <v>200</v>
      </c>
      <c r="AU1751" s="192" t="s">
        <v>89</v>
      </c>
      <c r="AV1751" s="15" t="s">
        <v>207</v>
      </c>
      <c r="AW1751" s="15" t="s">
        <v>31</v>
      </c>
      <c r="AX1751" s="15" t="s">
        <v>76</v>
      </c>
      <c r="AY1751" s="192" t="s">
        <v>187</v>
      </c>
    </row>
    <row r="1752" spans="2:51" s="13" customFormat="1">
      <c r="B1752" s="177"/>
      <c r="D1752" s="171" t="s">
        <v>200</v>
      </c>
      <c r="E1752" s="178" t="s">
        <v>1</v>
      </c>
      <c r="F1752" s="179" t="s">
        <v>5134</v>
      </c>
      <c r="H1752" s="180">
        <v>3.2</v>
      </c>
      <c r="I1752" s="181"/>
      <c r="L1752" s="177"/>
      <c r="M1752" s="182"/>
      <c r="T1752" s="183"/>
      <c r="AT1752" s="178" t="s">
        <v>200</v>
      </c>
      <c r="AU1752" s="178" t="s">
        <v>89</v>
      </c>
      <c r="AV1752" s="13" t="s">
        <v>89</v>
      </c>
      <c r="AW1752" s="13" t="s">
        <v>31</v>
      </c>
      <c r="AX1752" s="13" t="s">
        <v>76</v>
      </c>
      <c r="AY1752" s="178" t="s">
        <v>187</v>
      </c>
    </row>
    <row r="1753" spans="2:51" s="13" customFormat="1">
      <c r="B1753" s="177"/>
      <c r="D1753" s="171" t="s">
        <v>200</v>
      </c>
      <c r="E1753" s="178" t="s">
        <v>1</v>
      </c>
      <c r="F1753" s="179" t="s">
        <v>5135</v>
      </c>
      <c r="H1753" s="180">
        <v>3</v>
      </c>
      <c r="I1753" s="181"/>
      <c r="L1753" s="177"/>
      <c r="M1753" s="182"/>
      <c r="T1753" s="183"/>
      <c r="AT1753" s="178" t="s">
        <v>200</v>
      </c>
      <c r="AU1753" s="178" t="s">
        <v>89</v>
      </c>
      <c r="AV1753" s="13" t="s">
        <v>89</v>
      </c>
      <c r="AW1753" s="13" t="s">
        <v>31</v>
      </c>
      <c r="AX1753" s="13" t="s">
        <v>76</v>
      </c>
      <c r="AY1753" s="178" t="s">
        <v>187</v>
      </c>
    </row>
    <row r="1754" spans="2:51" s="13" customFormat="1">
      <c r="B1754" s="177"/>
      <c r="D1754" s="171" t="s">
        <v>200</v>
      </c>
      <c r="E1754" s="178" t="s">
        <v>1</v>
      </c>
      <c r="F1754" s="179" t="s">
        <v>5136</v>
      </c>
      <c r="H1754" s="180">
        <v>3.2</v>
      </c>
      <c r="I1754" s="181"/>
      <c r="L1754" s="177"/>
      <c r="M1754" s="182"/>
      <c r="T1754" s="183"/>
      <c r="AT1754" s="178" t="s">
        <v>200</v>
      </c>
      <c r="AU1754" s="178" t="s">
        <v>89</v>
      </c>
      <c r="AV1754" s="13" t="s">
        <v>89</v>
      </c>
      <c r="AW1754" s="13" t="s">
        <v>31</v>
      </c>
      <c r="AX1754" s="13" t="s">
        <v>76</v>
      </c>
      <c r="AY1754" s="178" t="s">
        <v>187</v>
      </c>
    </row>
    <row r="1755" spans="2:51" s="13" customFormat="1">
      <c r="B1755" s="177"/>
      <c r="D1755" s="171" t="s">
        <v>200</v>
      </c>
      <c r="E1755" s="178" t="s">
        <v>1</v>
      </c>
      <c r="F1755" s="179" t="s">
        <v>5137</v>
      </c>
      <c r="H1755" s="180">
        <v>3.2</v>
      </c>
      <c r="I1755" s="181"/>
      <c r="L1755" s="177"/>
      <c r="M1755" s="182"/>
      <c r="T1755" s="183"/>
      <c r="AT1755" s="178" t="s">
        <v>200</v>
      </c>
      <c r="AU1755" s="178" t="s">
        <v>89</v>
      </c>
      <c r="AV1755" s="13" t="s">
        <v>89</v>
      </c>
      <c r="AW1755" s="13" t="s">
        <v>31</v>
      </c>
      <c r="AX1755" s="13" t="s">
        <v>76</v>
      </c>
      <c r="AY1755" s="178" t="s">
        <v>187</v>
      </c>
    </row>
    <row r="1756" spans="2:51" s="13" customFormat="1">
      <c r="B1756" s="177"/>
      <c r="D1756" s="171" t="s">
        <v>200</v>
      </c>
      <c r="E1756" s="178" t="s">
        <v>1</v>
      </c>
      <c r="F1756" s="179" t="s">
        <v>5138</v>
      </c>
      <c r="H1756" s="180">
        <v>3.2</v>
      </c>
      <c r="I1756" s="181"/>
      <c r="L1756" s="177"/>
      <c r="M1756" s="182"/>
      <c r="T1756" s="183"/>
      <c r="AT1756" s="178" t="s">
        <v>200</v>
      </c>
      <c r="AU1756" s="178" t="s">
        <v>89</v>
      </c>
      <c r="AV1756" s="13" t="s">
        <v>89</v>
      </c>
      <c r="AW1756" s="13" t="s">
        <v>31</v>
      </c>
      <c r="AX1756" s="13" t="s">
        <v>76</v>
      </c>
      <c r="AY1756" s="178" t="s">
        <v>187</v>
      </c>
    </row>
    <row r="1757" spans="2:51" s="13" customFormat="1">
      <c r="B1757" s="177"/>
      <c r="D1757" s="171" t="s">
        <v>200</v>
      </c>
      <c r="E1757" s="178" t="s">
        <v>1</v>
      </c>
      <c r="F1757" s="179" t="s">
        <v>5139</v>
      </c>
      <c r="H1757" s="180">
        <v>3.2</v>
      </c>
      <c r="I1757" s="181"/>
      <c r="L1757" s="177"/>
      <c r="M1757" s="182"/>
      <c r="T1757" s="183"/>
      <c r="AT1757" s="178" t="s">
        <v>200</v>
      </c>
      <c r="AU1757" s="178" t="s">
        <v>89</v>
      </c>
      <c r="AV1757" s="13" t="s">
        <v>89</v>
      </c>
      <c r="AW1757" s="13" t="s">
        <v>31</v>
      </c>
      <c r="AX1757" s="13" t="s">
        <v>76</v>
      </c>
      <c r="AY1757" s="178" t="s">
        <v>187</v>
      </c>
    </row>
    <row r="1758" spans="2:51" s="13" customFormat="1">
      <c r="B1758" s="177"/>
      <c r="D1758" s="171" t="s">
        <v>200</v>
      </c>
      <c r="E1758" s="178" t="s">
        <v>1</v>
      </c>
      <c r="F1758" s="179" t="s">
        <v>5140</v>
      </c>
      <c r="H1758" s="180">
        <v>3.2</v>
      </c>
      <c r="I1758" s="181"/>
      <c r="L1758" s="177"/>
      <c r="M1758" s="182"/>
      <c r="T1758" s="183"/>
      <c r="AT1758" s="178" t="s">
        <v>200</v>
      </c>
      <c r="AU1758" s="178" t="s">
        <v>89</v>
      </c>
      <c r="AV1758" s="13" t="s">
        <v>89</v>
      </c>
      <c r="AW1758" s="13" t="s">
        <v>31</v>
      </c>
      <c r="AX1758" s="13" t="s">
        <v>76</v>
      </c>
      <c r="AY1758" s="178" t="s">
        <v>187</v>
      </c>
    </row>
    <row r="1759" spans="2:51" s="13" customFormat="1">
      <c r="B1759" s="177"/>
      <c r="D1759" s="171" t="s">
        <v>200</v>
      </c>
      <c r="E1759" s="178" t="s">
        <v>1</v>
      </c>
      <c r="F1759" s="179" t="s">
        <v>5141</v>
      </c>
      <c r="H1759" s="180">
        <v>3.2</v>
      </c>
      <c r="I1759" s="181"/>
      <c r="L1759" s="177"/>
      <c r="M1759" s="182"/>
      <c r="T1759" s="183"/>
      <c r="AT1759" s="178" t="s">
        <v>200</v>
      </c>
      <c r="AU1759" s="178" t="s">
        <v>89</v>
      </c>
      <c r="AV1759" s="13" t="s">
        <v>89</v>
      </c>
      <c r="AW1759" s="13" t="s">
        <v>31</v>
      </c>
      <c r="AX1759" s="13" t="s">
        <v>76</v>
      </c>
      <c r="AY1759" s="178" t="s">
        <v>187</v>
      </c>
    </row>
    <row r="1760" spans="2:51" s="13" customFormat="1">
      <c r="B1760" s="177"/>
      <c r="D1760" s="171" t="s">
        <v>200</v>
      </c>
      <c r="E1760" s="178" t="s">
        <v>1</v>
      </c>
      <c r="F1760" s="179" t="s">
        <v>5142</v>
      </c>
      <c r="H1760" s="180">
        <v>3.2</v>
      </c>
      <c r="I1760" s="181"/>
      <c r="L1760" s="177"/>
      <c r="M1760" s="182"/>
      <c r="T1760" s="183"/>
      <c r="AT1760" s="178" t="s">
        <v>200</v>
      </c>
      <c r="AU1760" s="178" t="s">
        <v>89</v>
      </c>
      <c r="AV1760" s="13" t="s">
        <v>89</v>
      </c>
      <c r="AW1760" s="13" t="s">
        <v>31</v>
      </c>
      <c r="AX1760" s="13" t="s">
        <v>76</v>
      </c>
      <c r="AY1760" s="178" t="s">
        <v>187</v>
      </c>
    </row>
    <row r="1761" spans="2:51" s="13" customFormat="1">
      <c r="B1761" s="177"/>
      <c r="D1761" s="171" t="s">
        <v>200</v>
      </c>
      <c r="E1761" s="178" t="s">
        <v>1</v>
      </c>
      <c r="F1761" s="179" t="s">
        <v>5143</v>
      </c>
      <c r="H1761" s="180">
        <v>3.2</v>
      </c>
      <c r="I1761" s="181"/>
      <c r="L1761" s="177"/>
      <c r="M1761" s="182"/>
      <c r="T1761" s="183"/>
      <c r="AT1761" s="178" t="s">
        <v>200</v>
      </c>
      <c r="AU1761" s="178" t="s">
        <v>89</v>
      </c>
      <c r="AV1761" s="13" t="s">
        <v>89</v>
      </c>
      <c r="AW1761" s="13" t="s">
        <v>31</v>
      </c>
      <c r="AX1761" s="13" t="s">
        <v>76</v>
      </c>
      <c r="AY1761" s="178" t="s">
        <v>187</v>
      </c>
    </row>
    <row r="1762" spans="2:51" s="13" customFormat="1">
      <c r="B1762" s="177"/>
      <c r="D1762" s="171" t="s">
        <v>200</v>
      </c>
      <c r="E1762" s="178" t="s">
        <v>1</v>
      </c>
      <c r="F1762" s="179" t="s">
        <v>5144</v>
      </c>
      <c r="H1762" s="180">
        <v>3.2</v>
      </c>
      <c r="I1762" s="181"/>
      <c r="L1762" s="177"/>
      <c r="M1762" s="182"/>
      <c r="T1762" s="183"/>
      <c r="AT1762" s="178" t="s">
        <v>200</v>
      </c>
      <c r="AU1762" s="178" t="s">
        <v>89</v>
      </c>
      <c r="AV1762" s="13" t="s">
        <v>89</v>
      </c>
      <c r="AW1762" s="13" t="s">
        <v>31</v>
      </c>
      <c r="AX1762" s="13" t="s">
        <v>76</v>
      </c>
      <c r="AY1762" s="178" t="s">
        <v>187</v>
      </c>
    </row>
    <row r="1763" spans="2:51" s="13" customFormat="1">
      <c r="B1763" s="177"/>
      <c r="D1763" s="171" t="s">
        <v>200</v>
      </c>
      <c r="E1763" s="178" t="s">
        <v>1</v>
      </c>
      <c r="F1763" s="179" t="s">
        <v>5145</v>
      </c>
      <c r="H1763" s="180">
        <v>3.2</v>
      </c>
      <c r="I1763" s="181"/>
      <c r="L1763" s="177"/>
      <c r="M1763" s="182"/>
      <c r="T1763" s="183"/>
      <c r="AT1763" s="178" t="s">
        <v>200</v>
      </c>
      <c r="AU1763" s="178" t="s">
        <v>89</v>
      </c>
      <c r="AV1763" s="13" t="s">
        <v>89</v>
      </c>
      <c r="AW1763" s="13" t="s">
        <v>31</v>
      </c>
      <c r="AX1763" s="13" t="s">
        <v>76</v>
      </c>
      <c r="AY1763" s="178" t="s">
        <v>187</v>
      </c>
    </row>
    <row r="1764" spans="2:51" s="13" customFormat="1">
      <c r="B1764" s="177"/>
      <c r="D1764" s="171" t="s">
        <v>200</v>
      </c>
      <c r="E1764" s="178" t="s">
        <v>1</v>
      </c>
      <c r="F1764" s="179" t="s">
        <v>5146</v>
      </c>
      <c r="H1764" s="180">
        <v>3.2</v>
      </c>
      <c r="I1764" s="181"/>
      <c r="L1764" s="177"/>
      <c r="M1764" s="182"/>
      <c r="T1764" s="183"/>
      <c r="AT1764" s="178" t="s">
        <v>200</v>
      </c>
      <c r="AU1764" s="178" t="s">
        <v>89</v>
      </c>
      <c r="AV1764" s="13" t="s">
        <v>89</v>
      </c>
      <c r="AW1764" s="13" t="s">
        <v>31</v>
      </c>
      <c r="AX1764" s="13" t="s">
        <v>76</v>
      </c>
      <c r="AY1764" s="178" t="s">
        <v>187</v>
      </c>
    </row>
    <row r="1765" spans="2:51" s="13" customFormat="1">
      <c r="B1765" s="177"/>
      <c r="D1765" s="171" t="s">
        <v>200</v>
      </c>
      <c r="E1765" s="178" t="s">
        <v>1</v>
      </c>
      <c r="F1765" s="179" t="s">
        <v>5147</v>
      </c>
      <c r="H1765" s="180">
        <v>3.2</v>
      </c>
      <c r="I1765" s="181"/>
      <c r="L1765" s="177"/>
      <c r="M1765" s="182"/>
      <c r="T1765" s="183"/>
      <c r="AT1765" s="178" t="s">
        <v>200</v>
      </c>
      <c r="AU1765" s="178" t="s">
        <v>89</v>
      </c>
      <c r="AV1765" s="13" t="s">
        <v>89</v>
      </c>
      <c r="AW1765" s="13" t="s">
        <v>31</v>
      </c>
      <c r="AX1765" s="13" t="s">
        <v>76</v>
      </c>
      <c r="AY1765" s="178" t="s">
        <v>187</v>
      </c>
    </row>
    <row r="1766" spans="2:51" s="13" customFormat="1">
      <c r="B1766" s="177"/>
      <c r="D1766" s="171" t="s">
        <v>200</v>
      </c>
      <c r="E1766" s="178" t="s">
        <v>1</v>
      </c>
      <c r="F1766" s="179" t="s">
        <v>5148</v>
      </c>
      <c r="H1766" s="180">
        <v>3.2</v>
      </c>
      <c r="I1766" s="181"/>
      <c r="L1766" s="177"/>
      <c r="M1766" s="182"/>
      <c r="T1766" s="183"/>
      <c r="AT1766" s="178" t="s">
        <v>200</v>
      </c>
      <c r="AU1766" s="178" t="s">
        <v>89</v>
      </c>
      <c r="AV1766" s="13" t="s">
        <v>89</v>
      </c>
      <c r="AW1766" s="13" t="s">
        <v>31</v>
      </c>
      <c r="AX1766" s="13" t="s">
        <v>76</v>
      </c>
      <c r="AY1766" s="178" t="s">
        <v>187</v>
      </c>
    </row>
    <row r="1767" spans="2:51" s="13" customFormat="1">
      <c r="B1767" s="177"/>
      <c r="D1767" s="171" t="s">
        <v>200</v>
      </c>
      <c r="E1767" s="178" t="s">
        <v>1</v>
      </c>
      <c r="F1767" s="179" t="s">
        <v>5149</v>
      </c>
      <c r="H1767" s="180">
        <v>3.2</v>
      </c>
      <c r="I1767" s="181"/>
      <c r="L1767" s="177"/>
      <c r="M1767" s="182"/>
      <c r="T1767" s="183"/>
      <c r="AT1767" s="178" t="s">
        <v>200</v>
      </c>
      <c r="AU1767" s="178" t="s">
        <v>89</v>
      </c>
      <c r="AV1767" s="13" t="s">
        <v>89</v>
      </c>
      <c r="AW1767" s="13" t="s">
        <v>31</v>
      </c>
      <c r="AX1767" s="13" t="s">
        <v>76</v>
      </c>
      <c r="AY1767" s="178" t="s">
        <v>187</v>
      </c>
    </row>
    <row r="1768" spans="2:51" s="15" customFormat="1">
      <c r="B1768" s="191"/>
      <c r="D1768" s="171" t="s">
        <v>200</v>
      </c>
      <c r="E1768" s="192" t="s">
        <v>4141</v>
      </c>
      <c r="F1768" s="193" t="s">
        <v>4414</v>
      </c>
      <c r="H1768" s="194">
        <v>51</v>
      </c>
      <c r="I1768" s="195"/>
      <c r="L1768" s="191"/>
      <c r="M1768" s="196"/>
      <c r="T1768" s="197"/>
      <c r="AT1768" s="192" t="s">
        <v>200</v>
      </c>
      <c r="AU1768" s="192" t="s">
        <v>89</v>
      </c>
      <c r="AV1768" s="15" t="s">
        <v>207</v>
      </c>
      <c r="AW1768" s="15" t="s">
        <v>31</v>
      </c>
      <c r="AX1768" s="15" t="s">
        <v>76</v>
      </c>
      <c r="AY1768" s="192" t="s">
        <v>187</v>
      </c>
    </row>
    <row r="1769" spans="2:51" s="12" customFormat="1">
      <c r="B1769" s="170"/>
      <c r="D1769" s="171" t="s">
        <v>200</v>
      </c>
      <c r="E1769" s="172" t="s">
        <v>1</v>
      </c>
      <c r="F1769" s="173" t="s">
        <v>2675</v>
      </c>
      <c r="H1769" s="172" t="s">
        <v>1</v>
      </c>
      <c r="I1769" s="174"/>
      <c r="L1769" s="170"/>
      <c r="M1769" s="175"/>
      <c r="T1769" s="176"/>
      <c r="AT1769" s="172" t="s">
        <v>200</v>
      </c>
      <c r="AU1769" s="172" t="s">
        <v>89</v>
      </c>
      <c r="AV1769" s="12" t="s">
        <v>83</v>
      </c>
      <c r="AW1769" s="12" t="s">
        <v>31</v>
      </c>
      <c r="AX1769" s="12" t="s">
        <v>76</v>
      </c>
      <c r="AY1769" s="172" t="s">
        <v>187</v>
      </c>
    </row>
    <row r="1770" spans="2:51" s="13" customFormat="1">
      <c r="B1770" s="177"/>
      <c r="D1770" s="171" t="s">
        <v>200</v>
      </c>
      <c r="E1770" s="178" t="s">
        <v>1</v>
      </c>
      <c r="F1770" s="179" t="s">
        <v>5134</v>
      </c>
      <c r="H1770" s="180">
        <v>3.2</v>
      </c>
      <c r="I1770" s="181"/>
      <c r="L1770" s="177"/>
      <c r="M1770" s="182"/>
      <c r="T1770" s="183"/>
      <c r="AT1770" s="178" t="s">
        <v>200</v>
      </c>
      <c r="AU1770" s="178" t="s">
        <v>89</v>
      </c>
      <c r="AV1770" s="13" t="s">
        <v>89</v>
      </c>
      <c r="AW1770" s="13" t="s">
        <v>31</v>
      </c>
      <c r="AX1770" s="13" t="s">
        <v>76</v>
      </c>
      <c r="AY1770" s="178" t="s">
        <v>187</v>
      </c>
    </row>
    <row r="1771" spans="2:51" s="13" customFormat="1">
      <c r="B1771" s="177"/>
      <c r="D1771" s="171" t="s">
        <v>200</v>
      </c>
      <c r="E1771" s="178" t="s">
        <v>1</v>
      </c>
      <c r="F1771" s="179" t="s">
        <v>5135</v>
      </c>
      <c r="H1771" s="180">
        <v>3</v>
      </c>
      <c r="I1771" s="181"/>
      <c r="L1771" s="177"/>
      <c r="M1771" s="182"/>
      <c r="T1771" s="183"/>
      <c r="AT1771" s="178" t="s">
        <v>200</v>
      </c>
      <c r="AU1771" s="178" t="s">
        <v>89</v>
      </c>
      <c r="AV1771" s="13" t="s">
        <v>89</v>
      </c>
      <c r="AW1771" s="13" t="s">
        <v>31</v>
      </c>
      <c r="AX1771" s="13" t="s">
        <v>76</v>
      </c>
      <c r="AY1771" s="178" t="s">
        <v>187</v>
      </c>
    </row>
    <row r="1772" spans="2:51" s="13" customFormat="1">
      <c r="B1772" s="177"/>
      <c r="D1772" s="171" t="s">
        <v>200</v>
      </c>
      <c r="E1772" s="178" t="s">
        <v>1</v>
      </c>
      <c r="F1772" s="179" t="s">
        <v>5136</v>
      </c>
      <c r="H1772" s="180">
        <v>3.2</v>
      </c>
      <c r="I1772" s="181"/>
      <c r="L1772" s="177"/>
      <c r="M1772" s="182"/>
      <c r="T1772" s="183"/>
      <c r="AT1772" s="178" t="s">
        <v>200</v>
      </c>
      <c r="AU1772" s="178" t="s">
        <v>89</v>
      </c>
      <c r="AV1772" s="13" t="s">
        <v>89</v>
      </c>
      <c r="AW1772" s="13" t="s">
        <v>31</v>
      </c>
      <c r="AX1772" s="13" t="s">
        <v>76</v>
      </c>
      <c r="AY1772" s="178" t="s">
        <v>187</v>
      </c>
    </row>
    <row r="1773" spans="2:51" s="13" customFormat="1">
      <c r="B1773" s="177"/>
      <c r="D1773" s="171" t="s">
        <v>200</v>
      </c>
      <c r="E1773" s="178" t="s">
        <v>1</v>
      </c>
      <c r="F1773" s="179" t="s">
        <v>5137</v>
      </c>
      <c r="H1773" s="180">
        <v>3.2</v>
      </c>
      <c r="I1773" s="181"/>
      <c r="L1773" s="177"/>
      <c r="M1773" s="182"/>
      <c r="T1773" s="183"/>
      <c r="AT1773" s="178" t="s">
        <v>200</v>
      </c>
      <c r="AU1773" s="178" t="s">
        <v>89</v>
      </c>
      <c r="AV1773" s="13" t="s">
        <v>89</v>
      </c>
      <c r="AW1773" s="13" t="s">
        <v>31</v>
      </c>
      <c r="AX1773" s="13" t="s">
        <v>76</v>
      </c>
      <c r="AY1773" s="178" t="s">
        <v>187</v>
      </c>
    </row>
    <row r="1774" spans="2:51" s="13" customFormat="1">
      <c r="B1774" s="177"/>
      <c r="D1774" s="171" t="s">
        <v>200</v>
      </c>
      <c r="E1774" s="178" t="s">
        <v>1</v>
      </c>
      <c r="F1774" s="179" t="s">
        <v>5138</v>
      </c>
      <c r="H1774" s="180">
        <v>3.2</v>
      </c>
      <c r="I1774" s="181"/>
      <c r="L1774" s="177"/>
      <c r="M1774" s="182"/>
      <c r="T1774" s="183"/>
      <c r="AT1774" s="178" t="s">
        <v>200</v>
      </c>
      <c r="AU1774" s="178" t="s">
        <v>89</v>
      </c>
      <c r="AV1774" s="13" t="s">
        <v>89</v>
      </c>
      <c r="AW1774" s="13" t="s">
        <v>31</v>
      </c>
      <c r="AX1774" s="13" t="s">
        <v>76</v>
      </c>
      <c r="AY1774" s="178" t="s">
        <v>187</v>
      </c>
    </row>
    <row r="1775" spans="2:51" s="13" customFormat="1">
      <c r="B1775" s="177"/>
      <c r="D1775" s="171" t="s">
        <v>200</v>
      </c>
      <c r="E1775" s="178" t="s">
        <v>1</v>
      </c>
      <c r="F1775" s="179" t="s">
        <v>5139</v>
      </c>
      <c r="H1775" s="180">
        <v>3.2</v>
      </c>
      <c r="I1775" s="181"/>
      <c r="L1775" s="177"/>
      <c r="M1775" s="182"/>
      <c r="T1775" s="183"/>
      <c r="AT1775" s="178" t="s">
        <v>200</v>
      </c>
      <c r="AU1775" s="178" t="s">
        <v>89</v>
      </c>
      <c r="AV1775" s="13" t="s">
        <v>89</v>
      </c>
      <c r="AW1775" s="13" t="s">
        <v>31</v>
      </c>
      <c r="AX1775" s="13" t="s">
        <v>76</v>
      </c>
      <c r="AY1775" s="178" t="s">
        <v>187</v>
      </c>
    </row>
    <row r="1776" spans="2:51" s="13" customFormat="1">
      <c r="B1776" s="177"/>
      <c r="D1776" s="171" t="s">
        <v>200</v>
      </c>
      <c r="E1776" s="178" t="s">
        <v>1</v>
      </c>
      <c r="F1776" s="179" t="s">
        <v>5140</v>
      </c>
      <c r="H1776" s="180">
        <v>3.2</v>
      </c>
      <c r="I1776" s="181"/>
      <c r="L1776" s="177"/>
      <c r="M1776" s="182"/>
      <c r="T1776" s="183"/>
      <c r="AT1776" s="178" t="s">
        <v>200</v>
      </c>
      <c r="AU1776" s="178" t="s">
        <v>89</v>
      </c>
      <c r="AV1776" s="13" t="s">
        <v>89</v>
      </c>
      <c r="AW1776" s="13" t="s">
        <v>31</v>
      </c>
      <c r="AX1776" s="13" t="s">
        <v>76</v>
      </c>
      <c r="AY1776" s="178" t="s">
        <v>187</v>
      </c>
    </row>
    <row r="1777" spans="2:65" s="13" customFormat="1">
      <c r="B1777" s="177"/>
      <c r="D1777" s="171" t="s">
        <v>200</v>
      </c>
      <c r="E1777" s="178" t="s">
        <v>1</v>
      </c>
      <c r="F1777" s="179" t="s">
        <v>5141</v>
      </c>
      <c r="H1777" s="180">
        <v>3.2</v>
      </c>
      <c r="I1777" s="181"/>
      <c r="L1777" s="177"/>
      <c r="M1777" s="182"/>
      <c r="T1777" s="183"/>
      <c r="AT1777" s="178" t="s">
        <v>200</v>
      </c>
      <c r="AU1777" s="178" t="s">
        <v>89</v>
      </c>
      <c r="AV1777" s="13" t="s">
        <v>89</v>
      </c>
      <c r="AW1777" s="13" t="s">
        <v>31</v>
      </c>
      <c r="AX1777" s="13" t="s">
        <v>76</v>
      </c>
      <c r="AY1777" s="178" t="s">
        <v>187</v>
      </c>
    </row>
    <row r="1778" spans="2:65" s="13" customFormat="1">
      <c r="B1778" s="177"/>
      <c r="D1778" s="171" t="s">
        <v>200</v>
      </c>
      <c r="E1778" s="178" t="s">
        <v>1</v>
      </c>
      <c r="F1778" s="179" t="s">
        <v>5142</v>
      </c>
      <c r="H1778" s="180">
        <v>3.2</v>
      </c>
      <c r="I1778" s="181"/>
      <c r="L1778" s="177"/>
      <c r="M1778" s="182"/>
      <c r="T1778" s="183"/>
      <c r="AT1778" s="178" t="s">
        <v>200</v>
      </c>
      <c r="AU1778" s="178" t="s">
        <v>89</v>
      </c>
      <c r="AV1778" s="13" t="s">
        <v>89</v>
      </c>
      <c r="AW1778" s="13" t="s">
        <v>31</v>
      </c>
      <c r="AX1778" s="13" t="s">
        <v>76</v>
      </c>
      <c r="AY1778" s="178" t="s">
        <v>187</v>
      </c>
    </row>
    <row r="1779" spans="2:65" s="13" customFormat="1">
      <c r="B1779" s="177"/>
      <c r="D1779" s="171" t="s">
        <v>200</v>
      </c>
      <c r="E1779" s="178" t="s">
        <v>1</v>
      </c>
      <c r="F1779" s="179" t="s">
        <v>5143</v>
      </c>
      <c r="H1779" s="180">
        <v>3.2</v>
      </c>
      <c r="I1779" s="181"/>
      <c r="L1779" s="177"/>
      <c r="M1779" s="182"/>
      <c r="T1779" s="183"/>
      <c r="AT1779" s="178" t="s">
        <v>200</v>
      </c>
      <c r="AU1779" s="178" t="s">
        <v>89</v>
      </c>
      <c r="AV1779" s="13" t="s">
        <v>89</v>
      </c>
      <c r="AW1779" s="13" t="s">
        <v>31</v>
      </c>
      <c r="AX1779" s="13" t="s">
        <v>76</v>
      </c>
      <c r="AY1779" s="178" t="s">
        <v>187</v>
      </c>
    </row>
    <row r="1780" spans="2:65" s="13" customFormat="1">
      <c r="B1780" s="177"/>
      <c r="D1780" s="171" t="s">
        <v>200</v>
      </c>
      <c r="E1780" s="178" t="s">
        <v>1</v>
      </c>
      <c r="F1780" s="179" t="s">
        <v>5144</v>
      </c>
      <c r="H1780" s="180">
        <v>3.2</v>
      </c>
      <c r="I1780" s="181"/>
      <c r="L1780" s="177"/>
      <c r="M1780" s="182"/>
      <c r="T1780" s="183"/>
      <c r="AT1780" s="178" t="s">
        <v>200</v>
      </c>
      <c r="AU1780" s="178" t="s">
        <v>89</v>
      </c>
      <c r="AV1780" s="13" t="s">
        <v>89</v>
      </c>
      <c r="AW1780" s="13" t="s">
        <v>31</v>
      </c>
      <c r="AX1780" s="13" t="s">
        <v>76</v>
      </c>
      <c r="AY1780" s="178" t="s">
        <v>187</v>
      </c>
    </row>
    <row r="1781" spans="2:65" s="13" customFormat="1">
      <c r="B1781" s="177"/>
      <c r="D1781" s="171" t="s">
        <v>200</v>
      </c>
      <c r="E1781" s="178" t="s">
        <v>1</v>
      </c>
      <c r="F1781" s="179" t="s">
        <v>5145</v>
      </c>
      <c r="H1781" s="180">
        <v>3.2</v>
      </c>
      <c r="I1781" s="181"/>
      <c r="L1781" s="177"/>
      <c r="M1781" s="182"/>
      <c r="T1781" s="183"/>
      <c r="AT1781" s="178" t="s">
        <v>200</v>
      </c>
      <c r="AU1781" s="178" t="s">
        <v>89</v>
      </c>
      <c r="AV1781" s="13" t="s">
        <v>89</v>
      </c>
      <c r="AW1781" s="13" t="s">
        <v>31</v>
      </c>
      <c r="AX1781" s="13" t="s">
        <v>76</v>
      </c>
      <c r="AY1781" s="178" t="s">
        <v>187</v>
      </c>
    </row>
    <row r="1782" spans="2:65" s="13" customFormat="1">
      <c r="B1782" s="177"/>
      <c r="D1782" s="171" t="s">
        <v>200</v>
      </c>
      <c r="E1782" s="178" t="s">
        <v>1</v>
      </c>
      <c r="F1782" s="179" t="s">
        <v>5146</v>
      </c>
      <c r="H1782" s="180">
        <v>3.2</v>
      </c>
      <c r="I1782" s="181"/>
      <c r="L1782" s="177"/>
      <c r="M1782" s="182"/>
      <c r="T1782" s="183"/>
      <c r="AT1782" s="178" t="s">
        <v>200</v>
      </c>
      <c r="AU1782" s="178" t="s">
        <v>89</v>
      </c>
      <c r="AV1782" s="13" t="s">
        <v>89</v>
      </c>
      <c r="AW1782" s="13" t="s">
        <v>31</v>
      </c>
      <c r="AX1782" s="13" t="s">
        <v>76</v>
      </c>
      <c r="AY1782" s="178" t="s">
        <v>187</v>
      </c>
    </row>
    <row r="1783" spans="2:65" s="13" customFormat="1">
      <c r="B1783" s="177"/>
      <c r="D1783" s="171" t="s">
        <v>200</v>
      </c>
      <c r="E1783" s="178" t="s">
        <v>1</v>
      </c>
      <c r="F1783" s="179" t="s">
        <v>5147</v>
      </c>
      <c r="H1783" s="180">
        <v>3.2</v>
      </c>
      <c r="I1783" s="181"/>
      <c r="L1783" s="177"/>
      <c r="M1783" s="182"/>
      <c r="T1783" s="183"/>
      <c r="AT1783" s="178" t="s">
        <v>200</v>
      </c>
      <c r="AU1783" s="178" t="s">
        <v>89</v>
      </c>
      <c r="AV1783" s="13" t="s">
        <v>89</v>
      </c>
      <c r="AW1783" s="13" t="s">
        <v>31</v>
      </c>
      <c r="AX1783" s="13" t="s">
        <v>76</v>
      </c>
      <c r="AY1783" s="178" t="s">
        <v>187</v>
      </c>
    </row>
    <row r="1784" spans="2:65" s="13" customFormat="1">
      <c r="B1784" s="177"/>
      <c r="D1784" s="171" t="s">
        <v>200</v>
      </c>
      <c r="E1784" s="178" t="s">
        <v>1</v>
      </c>
      <c r="F1784" s="179" t="s">
        <v>5148</v>
      </c>
      <c r="H1784" s="180">
        <v>3.2</v>
      </c>
      <c r="I1784" s="181"/>
      <c r="L1784" s="177"/>
      <c r="M1784" s="182"/>
      <c r="T1784" s="183"/>
      <c r="AT1784" s="178" t="s">
        <v>200</v>
      </c>
      <c r="AU1784" s="178" t="s">
        <v>89</v>
      </c>
      <c r="AV1784" s="13" t="s">
        <v>89</v>
      </c>
      <c r="AW1784" s="13" t="s">
        <v>31</v>
      </c>
      <c r="AX1784" s="13" t="s">
        <v>76</v>
      </c>
      <c r="AY1784" s="178" t="s">
        <v>187</v>
      </c>
    </row>
    <row r="1785" spans="2:65" s="13" customFormat="1">
      <c r="B1785" s="177"/>
      <c r="D1785" s="171" t="s">
        <v>200</v>
      </c>
      <c r="E1785" s="178" t="s">
        <v>1</v>
      </c>
      <c r="F1785" s="179" t="s">
        <v>5149</v>
      </c>
      <c r="H1785" s="180">
        <v>3.2</v>
      </c>
      <c r="I1785" s="181"/>
      <c r="L1785" s="177"/>
      <c r="M1785" s="182"/>
      <c r="T1785" s="183"/>
      <c r="AT1785" s="178" t="s">
        <v>200</v>
      </c>
      <c r="AU1785" s="178" t="s">
        <v>89</v>
      </c>
      <c r="AV1785" s="13" t="s">
        <v>89</v>
      </c>
      <c r="AW1785" s="13" t="s">
        <v>31</v>
      </c>
      <c r="AX1785" s="13" t="s">
        <v>76</v>
      </c>
      <c r="AY1785" s="178" t="s">
        <v>187</v>
      </c>
    </row>
    <row r="1786" spans="2:65" s="15" customFormat="1">
      <c r="B1786" s="191"/>
      <c r="D1786" s="171" t="s">
        <v>200</v>
      </c>
      <c r="E1786" s="192" t="s">
        <v>4143</v>
      </c>
      <c r="F1786" s="193" t="s">
        <v>4415</v>
      </c>
      <c r="H1786" s="194">
        <v>51</v>
      </c>
      <c r="I1786" s="195"/>
      <c r="L1786" s="191"/>
      <c r="M1786" s="196"/>
      <c r="T1786" s="197"/>
      <c r="AT1786" s="192" t="s">
        <v>200</v>
      </c>
      <c r="AU1786" s="192" t="s">
        <v>89</v>
      </c>
      <c r="AV1786" s="15" t="s">
        <v>207</v>
      </c>
      <c r="AW1786" s="15" t="s">
        <v>31</v>
      </c>
      <c r="AX1786" s="15" t="s">
        <v>76</v>
      </c>
      <c r="AY1786" s="192" t="s">
        <v>187</v>
      </c>
    </row>
    <row r="1787" spans="2:65" s="14" customFormat="1">
      <c r="B1787" s="184"/>
      <c r="D1787" s="171" t="s">
        <v>200</v>
      </c>
      <c r="E1787" s="185" t="s">
        <v>1</v>
      </c>
      <c r="F1787" s="186" t="s">
        <v>206</v>
      </c>
      <c r="H1787" s="187">
        <v>133.80000000000001</v>
      </c>
      <c r="I1787" s="188"/>
      <c r="L1787" s="184"/>
      <c r="M1787" s="189"/>
      <c r="T1787" s="190"/>
      <c r="AT1787" s="185" t="s">
        <v>200</v>
      </c>
      <c r="AU1787" s="185" t="s">
        <v>89</v>
      </c>
      <c r="AV1787" s="14" t="s">
        <v>194</v>
      </c>
      <c r="AW1787" s="14" t="s">
        <v>31</v>
      </c>
      <c r="AX1787" s="14" t="s">
        <v>83</v>
      </c>
      <c r="AY1787" s="185" t="s">
        <v>187</v>
      </c>
    </row>
    <row r="1788" spans="2:65" s="1" customFormat="1" ht="33" customHeight="1">
      <c r="B1788" s="144"/>
      <c r="C1788" s="145" t="s">
        <v>704</v>
      </c>
      <c r="D1788" s="145" t="s">
        <v>190</v>
      </c>
      <c r="E1788" s="146" t="s">
        <v>5150</v>
      </c>
      <c r="F1788" s="147" t="s">
        <v>5151</v>
      </c>
      <c r="G1788" s="148" t="s">
        <v>144</v>
      </c>
      <c r="H1788" s="149">
        <v>141.1</v>
      </c>
      <c r="I1788" s="150"/>
      <c r="J1788" s="151">
        <f>ROUND(I1788*H1788,2)</f>
        <v>0</v>
      </c>
      <c r="K1788" s="152"/>
      <c r="L1788" s="153"/>
      <c r="M1788" s="154" t="s">
        <v>1</v>
      </c>
      <c r="N1788" s="155" t="s">
        <v>42</v>
      </c>
      <c r="P1788" s="156">
        <f>O1788*H1788</f>
        <v>0</v>
      </c>
      <c r="Q1788" s="156">
        <v>1.2880000000000001E-2</v>
      </c>
      <c r="R1788" s="156">
        <f>Q1788*H1788</f>
        <v>1.8173680000000001</v>
      </c>
      <c r="S1788" s="156">
        <v>0</v>
      </c>
      <c r="T1788" s="157">
        <f>S1788*H1788</f>
        <v>0</v>
      </c>
      <c r="AR1788" s="158" t="s">
        <v>388</v>
      </c>
      <c r="AT1788" s="158" t="s">
        <v>190</v>
      </c>
      <c r="AU1788" s="158" t="s">
        <v>89</v>
      </c>
      <c r="AY1788" s="17" t="s">
        <v>187</v>
      </c>
      <c r="BE1788" s="159">
        <f>IF(N1788="základná",J1788,0)</f>
        <v>0</v>
      </c>
      <c r="BF1788" s="159">
        <f>IF(N1788="znížená",J1788,0)</f>
        <v>0</v>
      </c>
      <c r="BG1788" s="159">
        <f>IF(N1788="zákl. prenesená",J1788,0)</f>
        <v>0</v>
      </c>
      <c r="BH1788" s="159">
        <f>IF(N1788="zníž. prenesená",J1788,0)</f>
        <v>0</v>
      </c>
      <c r="BI1788" s="159">
        <f>IF(N1788="nulová",J1788,0)</f>
        <v>0</v>
      </c>
      <c r="BJ1788" s="17" t="s">
        <v>89</v>
      </c>
      <c r="BK1788" s="159">
        <f>ROUND(I1788*H1788,2)</f>
        <v>0</v>
      </c>
      <c r="BL1788" s="17" t="s">
        <v>353</v>
      </c>
      <c r="BM1788" s="158" t="s">
        <v>5152</v>
      </c>
    </row>
    <row r="1789" spans="2:65" s="13" customFormat="1">
      <c r="B1789" s="177"/>
      <c r="D1789" s="171" t="s">
        <v>200</v>
      </c>
      <c r="E1789" s="178" t="s">
        <v>1</v>
      </c>
      <c r="F1789" s="179" t="s">
        <v>5153</v>
      </c>
      <c r="H1789" s="180">
        <v>33.39</v>
      </c>
      <c r="I1789" s="181"/>
      <c r="L1789" s="177"/>
      <c r="M1789" s="182"/>
      <c r="T1789" s="183"/>
      <c r="AT1789" s="178" t="s">
        <v>200</v>
      </c>
      <c r="AU1789" s="178" t="s">
        <v>89</v>
      </c>
      <c r="AV1789" s="13" t="s">
        <v>89</v>
      </c>
      <c r="AW1789" s="13" t="s">
        <v>31</v>
      </c>
      <c r="AX1789" s="13" t="s">
        <v>76</v>
      </c>
      <c r="AY1789" s="178" t="s">
        <v>187</v>
      </c>
    </row>
    <row r="1790" spans="2:65" s="13" customFormat="1">
      <c r="B1790" s="177"/>
      <c r="D1790" s="171" t="s">
        <v>200</v>
      </c>
      <c r="E1790" s="178" t="s">
        <v>1</v>
      </c>
      <c r="F1790" s="179" t="s">
        <v>5154</v>
      </c>
      <c r="H1790" s="180">
        <v>53.55</v>
      </c>
      <c r="I1790" s="181"/>
      <c r="L1790" s="177"/>
      <c r="M1790" s="182"/>
      <c r="T1790" s="183"/>
      <c r="AT1790" s="178" t="s">
        <v>200</v>
      </c>
      <c r="AU1790" s="178" t="s">
        <v>89</v>
      </c>
      <c r="AV1790" s="13" t="s">
        <v>89</v>
      </c>
      <c r="AW1790" s="13" t="s">
        <v>31</v>
      </c>
      <c r="AX1790" s="13" t="s">
        <v>76</v>
      </c>
      <c r="AY1790" s="178" t="s">
        <v>187</v>
      </c>
    </row>
    <row r="1791" spans="2:65" s="13" customFormat="1">
      <c r="B1791" s="177"/>
      <c r="D1791" s="171" t="s">
        <v>200</v>
      </c>
      <c r="E1791" s="178" t="s">
        <v>1</v>
      </c>
      <c r="F1791" s="179" t="s">
        <v>5155</v>
      </c>
      <c r="H1791" s="180">
        <v>53.55</v>
      </c>
      <c r="I1791" s="181"/>
      <c r="L1791" s="177"/>
      <c r="M1791" s="182"/>
      <c r="T1791" s="183"/>
      <c r="AT1791" s="178" t="s">
        <v>200</v>
      </c>
      <c r="AU1791" s="178" t="s">
        <v>89</v>
      </c>
      <c r="AV1791" s="13" t="s">
        <v>89</v>
      </c>
      <c r="AW1791" s="13" t="s">
        <v>31</v>
      </c>
      <c r="AX1791" s="13" t="s">
        <v>76</v>
      </c>
      <c r="AY1791" s="178" t="s">
        <v>187</v>
      </c>
    </row>
    <row r="1792" spans="2:65" s="13" customFormat="1">
      <c r="B1792" s="177"/>
      <c r="D1792" s="171" t="s">
        <v>200</v>
      </c>
      <c r="E1792" s="178" t="s">
        <v>1</v>
      </c>
      <c r="F1792" s="179" t="s">
        <v>5156</v>
      </c>
      <c r="H1792" s="180">
        <v>0.61</v>
      </c>
      <c r="I1792" s="181"/>
      <c r="L1792" s="177"/>
      <c r="M1792" s="182"/>
      <c r="T1792" s="183"/>
      <c r="AT1792" s="178" t="s">
        <v>200</v>
      </c>
      <c r="AU1792" s="178" t="s">
        <v>89</v>
      </c>
      <c r="AV1792" s="13" t="s">
        <v>89</v>
      </c>
      <c r="AW1792" s="13" t="s">
        <v>31</v>
      </c>
      <c r="AX1792" s="13" t="s">
        <v>76</v>
      </c>
      <c r="AY1792" s="178" t="s">
        <v>187</v>
      </c>
    </row>
    <row r="1793" spans="2:65" s="14" customFormat="1">
      <c r="B1793" s="184"/>
      <c r="D1793" s="171" t="s">
        <v>200</v>
      </c>
      <c r="E1793" s="185" t="s">
        <v>1</v>
      </c>
      <c r="F1793" s="186" t="s">
        <v>206</v>
      </c>
      <c r="H1793" s="187">
        <v>141.1</v>
      </c>
      <c r="I1793" s="188"/>
      <c r="L1793" s="184"/>
      <c r="M1793" s="189"/>
      <c r="T1793" s="190"/>
      <c r="AT1793" s="185" t="s">
        <v>200</v>
      </c>
      <c r="AU1793" s="185" t="s">
        <v>89</v>
      </c>
      <c r="AV1793" s="14" t="s">
        <v>194</v>
      </c>
      <c r="AW1793" s="14" t="s">
        <v>31</v>
      </c>
      <c r="AX1793" s="14" t="s">
        <v>83</v>
      </c>
      <c r="AY1793" s="185" t="s">
        <v>187</v>
      </c>
    </row>
    <row r="1794" spans="2:65" s="1" customFormat="1" ht="44.25" customHeight="1">
      <c r="B1794" s="144"/>
      <c r="C1794" s="160" t="s">
        <v>710</v>
      </c>
      <c r="D1794" s="160" t="s">
        <v>196</v>
      </c>
      <c r="E1794" s="161" t="s">
        <v>5157</v>
      </c>
      <c r="F1794" s="162" t="s">
        <v>5158</v>
      </c>
      <c r="G1794" s="163" t="s">
        <v>144</v>
      </c>
      <c r="H1794" s="164">
        <v>300.3</v>
      </c>
      <c r="I1794" s="165"/>
      <c r="J1794" s="166">
        <f>ROUND(I1794*H1794,2)</f>
        <v>0</v>
      </c>
      <c r="K1794" s="167"/>
      <c r="L1794" s="32"/>
      <c r="M1794" s="168" t="s">
        <v>1</v>
      </c>
      <c r="N1794" s="169" t="s">
        <v>42</v>
      </c>
      <c r="P1794" s="156">
        <f>O1794*H1794</f>
        <v>0</v>
      </c>
      <c r="Q1794" s="156">
        <v>3.31E-3</v>
      </c>
      <c r="R1794" s="156">
        <f>Q1794*H1794</f>
        <v>0.99399300000000002</v>
      </c>
      <c r="S1794" s="156">
        <v>0</v>
      </c>
      <c r="T1794" s="157">
        <f>S1794*H1794</f>
        <v>0</v>
      </c>
      <c r="AR1794" s="158" t="s">
        <v>353</v>
      </c>
      <c r="AT1794" s="158" t="s">
        <v>196</v>
      </c>
      <c r="AU1794" s="158" t="s">
        <v>89</v>
      </c>
      <c r="AY1794" s="17" t="s">
        <v>187</v>
      </c>
      <c r="BE1794" s="159">
        <f>IF(N1794="základná",J1794,0)</f>
        <v>0</v>
      </c>
      <c r="BF1794" s="159">
        <f>IF(N1794="znížená",J1794,0)</f>
        <v>0</v>
      </c>
      <c r="BG1794" s="159">
        <f>IF(N1794="zákl. prenesená",J1794,0)</f>
        <v>0</v>
      </c>
      <c r="BH1794" s="159">
        <f>IF(N1794="zníž. prenesená",J1794,0)</f>
        <v>0</v>
      </c>
      <c r="BI1794" s="159">
        <f>IF(N1794="nulová",J1794,0)</f>
        <v>0</v>
      </c>
      <c r="BJ1794" s="17" t="s">
        <v>89</v>
      </c>
      <c r="BK1794" s="159">
        <f>ROUND(I1794*H1794,2)</f>
        <v>0</v>
      </c>
      <c r="BL1794" s="17" t="s">
        <v>353</v>
      </c>
      <c r="BM1794" s="158" t="s">
        <v>5159</v>
      </c>
    </row>
    <row r="1795" spans="2:65" s="12" customFormat="1" ht="22.5">
      <c r="B1795" s="170"/>
      <c r="D1795" s="171" t="s">
        <v>200</v>
      </c>
      <c r="E1795" s="172" t="s">
        <v>1</v>
      </c>
      <c r="F1795" s="173" t="s">
        <v>5160</v>
      </c>
      <c r="H1795" s="172" t="s">
        <v>1</v>
      </c>
      <c r="I1795" s="174"/>
      <c r="L1795" s="170"/>
      <c r="M1795" s="175"/>
      <c r="T1795" s="176"/>
      <c r="AT1795" s="172" t="s">
        <v>200</v>
      </c>
      <c r="AU1795" s="172" t="s">
        <v>89</v>
      </c>
      <c r="AV1795" s="12" t="s">
        <v>83</v>
      </c>
      <c r="AW1795" s="12" t="s">
        <v>31</v>
      </c>
      <c r="AX1795" s="12" t="s">
        <v>76</v>
      </c>
      <c r="AY1795" s="172" t="s">
        <v>187</v>
      </c>
    </row>
    <row r="1796" spans="2:65" s="12" customFormat="1">
      <c r="B1796" s="170"/>
      <c r="D1796" s="171" t="s">
        <v>200</v>
      </c>
      <c r="E1796" s="172" t="s">
        <v>1</v>
      </c>
      <c r="F1796" s="173" t="s">
        <v>5161</v>
      </c>
      <c r="H1796" s="172" t="s">
        <v>1</v>
      </c>
      <c r="I1796" s="174"/>
      <c r="L1796" s="170"/>
      <c r="M1796" s="175"/>
      <c r="T1796" s="176"/>
      <c r="AT1796" s="172" t="s">
        <v>200</v>
      </c>
      <c r="AU1796" s="172" t="s">
        <v>89</v>
      </c>
      <c r="AV1796" s="12" t="s">
        <v>83</v>
      </c>
      <c r="AW1796" s="12" t="s">
        <v>31</v>
      </c>
      <c r="AX1796" s="12" t="s">
        <v>76</v>
      </c>
      <c r="AY1796" s="172" t="s">
        <v>187</v>
      </c>
    </row>
    <row r="1797" spans="2:65" s="12" customFormat="1">
      <c r="B1797" s="170"/>
      <c r="D1797" s="171" t="s">
        <v>200</v>
      </c>
      <c r="E1797" s="172" t="s">
        <v>1</v>
      </c>
      <c r="F1797" s="173" t="s">
        <v>5162</v>
      </c>
      <c r="H1797" s="172" t="s">
        <v>1</v>
      </c>
      <c r="I1797" s="174"/>
      <c r="L1797" s="170"/>
      <c r="M1797" s="175"/>
      <c r="T1797" s="176"/>
      <c r="AT1797" s="172" t="s">
        <v>200</v>
      </c>
      <c r="AU1797" s="172" t="s">
        <v>89</v>
      </c>
      <c r="AV1797" s="12" t="s">
        <v>83</v>
      </c>
      <c r="AW1797" s="12" t="s">
        <v>31</v>
      </c>
      <c r="AX1797" s="12" t="s">
        <v>76</v>
      </c>
      <c r="AY1797" s="172" t="s">
        <v>187</v>
      </c>
    </row>
    <row r="1798" spans="2:65" s="12" customFormat="1">
      <c r="B1798" s="170"/>
      <c r="D1798" s="171" t="s">
        <v>200</v>
      </c>
      <c r="E1798" s="172" t="s">
        <v>1</v>
      </c>
      <c r="F1798" s="173" t="s">
        <v>5163</v>
      </c>
      <c r="H1798" s="172" t="s">
        <v>1</v>
      </c>
      <c r="I1798" s="174"/>
      <c r="L1798" s="170"/>
      <c r="M1798" s="175"/>
      <c r="T1798" s="176"/>
      <c r="AT1798" s="172" t="s">
        <v>200</v>
      </c>
      <c r="AU1798" s="172" t="s">
        <v>89</v>
      </c>
      <c r="AV1798" s="12" t="s">
        <v>83</v>
      </c>
      <c r="AW1798" s="12" t="s">
        <v>31</v>
      </c>
      <c r="AX1798" s="12" t="s">
        <v>76</v>
      </c>
      <c r="AY1798" s="172" t="s">
        <v>187</v>
      </c>
    </row>
    <row r="1799" spans="2:65" s="12" customFormat="1">
      <c r="B1799" s="170"/>
      <c r="D1799" s="171" t="s">
        <v>200</v>
      </c>
      <c r="E1799" s="172" t="s">
        <v>1</v>
      </c>
      <c r="F1799" s="173" t="s">
        <v>5164</v>
      </c>
      <c r="H1799" s="172" t="s">
        <v>1</v>
      </c>
      <c r="I1799" s="174"/>
      <c r="L1799" s="170"/>
      <c r="M1799" s="175"/>
      <c r="T1799" s="176"/>
      <c r="AT1799" s="172" t="s">
        <v>200</v>
      </c>
      <c r="AU1799" s="172" t="s">
        <v>89</v>
      </c>
      <c r="AV1799" s="12" t="s">
        <v>83</v>
      </c>
      <c r="AW1799" s="12" t="s">
        <v>31</v>
      </c>
      <c r="AX1799" s="12" t="s">
        <v>76</v>
      </c>
      <c r="AY1799" s="172" t="s">
        <v>187</v>
      </c>
    </row>
    <row r="1800" spans="2:65" s="12" customFormat="1" ht="22.5">
      <c r="B1800" s="170"/>
      <c r="D1800" s="171" t="s">
        <v>200</v>
      </c>
      <c r="E1800" s="172" t="s">
        <v>1</v>
      </c>
      <c r="F1800" s="173" t="s">
        <v>5165</v>
      </c>
      <c r="H1800" s="172" t="s">
        <v>1</v>
      </c>
      <c r="I1800" s="174"/>
      <c r="L1800" s="170"/>
      <c r="M1800" s="175"/>
      <c r="T1800" s="176"/>
      <c r="AT1800" s="172" t="s">
        <v>200</v>
      </c>
      <c r="AU1800" s="172" t="s">
        <v>89</v>
      </c>
      <c r="AV1800" s="12" t="s">
        <v>83</v>
      </c>
      <c r="AW1800" s="12" t="s">
        <v>31</v>
      </c>
      <c r="AX1800" s="12" t="s">
        <v>76</v>
      </c>
      <c r="AY1800" s="172" t="s">
        <v>187</v>
      </c>
    </row>
    <row r="1801" spans="2:65" s="12" customFormat="1" ht="22.5">
      <c r="B1801" s="170"/>
      <c r="D1801" s="171" t="s">
        <v>200</v>
      </c>
      <c r="E1801" s="172" t="s">
        <v>1</v>
      </c>
      <c r="F1801" s="173" t="s">
        <v>4565</v>
      </c>
      <c r="H1801" s="172" t="s">
        <v>1</v>
      </c>
      <c r="I1801" s="174"/>
      <c r="L1801" s="170"/>
      <c r="M1801" s="175"/>
      <c r="T1801" s="176"/>
      <c r="AT1801" s="172" t="s">
        <v>200</v>
      </c>
      <c r="AU1801" s="172" t="s">
        <v>89</v>
      </c>
      <c r="AV1801" s="12" t="s">
        <v>83</v>
      </c>
      <c r="AW1801" s="12" t="s">
        <v>31</v>
      </c>
      <c r="AX1801" s="12" t="s">
        <v>76</v>
      </c>
      <c r="AY1801" s="172" t="s">
        <v>187</v>
      </c>
    </row>
    <row r="1802" spans="2:65" s="12" customFormat="1">
      <c r="B1802" s="170"/>
      <c r="D1802" s="171" t="s">
        <v>200</v>
      </c>
      <c r="E1802" s="172" t="s">
        <v>1</v>
      </c>
      <c r="F1802" s="173" t="s">
        <v>5166</v>
      </c>
      <c r="H1802" s="172" t="s">
        <v>1</v>
      </c>
      <c r="I1802" s="174"/>
      <c r="L1802" s="170"/>
      <c r="M1802" s="175"/>
      <c r="T1802" s="176"/>
      <c r="AT1802" s="172" t="s">
        <v>200</v>
      </c>
      <c r="AU1802" s="172" t="s">
        <v>89</v>
      </c>
      <c r="AV1802" s="12" t="s">
        <v>83</v>
      </c>
      <c r="AW1802" s="12" t="s">
        <v>31</v>
      </c>
      <c r="AX1802" s="12" t="s">
        <v>76</v>
      </c>
      <c r="AY1802" s="172" t="s">
        <v>187</v>
      </c>
    </row>
    <row r="1803" spans="2:65" s="13" customFormat="1">
      <c r="B1803" s="177"/>
      <c r="D1803" s="171" t="s">
        <v>200</v>
      </c>
      <c r="E1803" s="178" t="s">
        <v>1</v>
      </c>
      <c r="F1803" s="179" t="s">
        <v>4587</v>
      </c>
      <c r="H1803" s="180">
        <v>7.15</v>
      </c>
      <c r="I1803" s="181"/>
      <c r="L1803" s="177"/>
      <c r="M1803" s="182"/>
      <c r="T1803" s="183"/>
      <c r="AT1803" s="178" t="s">
        <v>200</v>
      </c>
      <c r="AU1803" s="178" t="s">
        <v>89</v>
      </c>
      <c r="AV1803" s="13" t="s">
        <v>89</v>
      </c>
      <c r="AW1803" s="13" t="s">
        <v>31</v>
      </c>
      <c r="AX1803" s="13" t="s">
        <v>76</v>
      </c>
      <c r="AY1803" s="178" t="s">
        <v>187</v>
      </c>
    </row>
    <row r="1804" spans="2:65" s="13" customFormat="1">
      <c r="B1804" s="177"/>
      <c r="D1804" s="171" t="s">
        <v>200</v>
      </c>
      <c r="E1804" s="178" t="s">
        <v>1</v>
      </c>
      <c r="F1804" s="179" t="s">
        <v>4588</v>
      </c>
      <c r="H1804" s="180">
        <v>7.15</v>
      </c>
      <c r="I1804" s="181"/>
      <c r="L1804" s="177"/>
      <c r="M1804" s="182"/>
      <c r="T1804" s="183"/>
      <c r="AT1804" s="178" t="s">
        <v>200</v>
      </c>
      <c r="AU1804" s="178" t="s">
        <v>89</v>
      </c>
      <c r="AV1804" s="13" t="s">
        <v>89</v>
      </c>
      <c r="AW1804" s="13" t="s">
        <v>31</v>
      </c>
      <c r="AX1804" s="13" t="s">
        <v>76</v>
      </c>
      <c r="AY1804" s="178" t="s">
        <v>187</v>
      </c>
    </row>
    <row r="1805" spans="2:65" s="13" customFormat="1">
      <c r="B1805" s="177"/>
      <c r="D1805" s="171" t="s">
        <v>200</v>
      </c>
      <c r="E1805" s="178" t="s">
        <v>1</v>
      </c>
      <c r="F1805" s="179" t="s">
        <v>4589</v>
      </c>
      <c r="H1805" s="180">
        <v>7.15</v>
      </c>
      <c r="I1805" s="181"/>
      <c r="L1805" s="177"/>
      <c r="M1805" s="182"/>
      <c r="T1805" s="183"/>
      <c r="AT1805" s="178" t="s">
        <v>200</v>
      </c>
      <c r="AU1805" s="178" t="s">
        <v>89</v>
      </c>
      <c r="AV1805" s="13" t="s">
        <v>89</v>
      </c>
      <c r="AW1805" s="13" t="s">
        <v>31</v>
      </c>
      <c r="AX1805" s="13" t="s">
        <v>76</v>
      </c>
      <c r="AY1805" s="178" t="s">
        <v>187</v>
      </c>
    </row>
    <row r="1806" spans="2:65" s="13" customFormat="1">
      <c r="B1806" s="177"/>
      <c r="D1806" s="171" t="s">
        <v>200</v>
      </c>
      <c r="E1806" s="178" t="s">
        <v>1</v>
      </c>
      <c r="F1806" s="179" t="s">
        <v>4590</v>
      </c>
      <c r="H1806" s="180">
        <v>7.15</v>
      </c>
      <c r="I1806" s="181"/>
      <c r="L1806" s="177"/>
      <c r="M1806" s="182"/>
      <c r="T1806" s="183"/>
      <c r="AT1806" s="178" t="s">
        <v>200</v>
      </c>
      <c r="AU1806" s="178" t="s">
        <v>89</v>
      </c>
      <c r="AV1806" s="13" t="s">
        <v>89</v>
      </c>
      <c r="AW1806" s="13" t="s">
        <v>31</v>
      </c>
      <c r="AX1806" s="13" t="s">
        <v>76</v>
      </c>
      <c r="AY1806" s="178" t="s">
        <v>187</v>
      </c>
    </row>
    <row r="1807" spans="2:65" s="13" customFormat="1">
      <c r="B1807" s="177"/>
      <c r="D1807" s="171" t="s">
        <v>200</v>
      </c>
      <c r="E1807" s="178" t="s">
        <v>1</v>
      </c>
      <c r="F1807" s="179" t="s">
        <v>4591</v>
      </c>
      <c r="H1807" s="180">
        <v>7.15</v>
      </c>
      <c r="I1807" s="181"/>
      <c r="L1807" s="177"/>
      <c r="M1807" s="182"/>
      <c r="T1807" s="183"/>
      <c r="AT1807" s="178" t="s">
        <v>200</v>
      </c>
      <c r="AU1807" s="178" t="s">
        <v>89</v>
      </c>
      <c r="AV1807" s="13" t="s">
        <v>89</v>
      </c>
      <c r="AW1807" s="13" t="s">
        <v>31</v>
      </c>
      <c r="AX1807" s="13" t="s">
        <v>76</v>
      </c>
      <c r="AY1807" s="178" t="s">
        <v>187</v>
      </c>
    </row>
    <row r="1808" spans="2:65" s="13" customFormat="1">
      <c r="B1808" s="177"/>
      <c r="D1808" s="171" t="s">
        <v>200</v>
      </c>
      <c r="E1808" s="178" t="s">
        <v>1</v>
      </c>
      <c r="F1808" s="179" t="s">
        <v>4592</v>
      </c>
      <c r="H1808" s="180">
        <v>7.15</v>
      </c>
      <c r="I1808" s="181"/>
      <c r="L1808" s="177"/>
      <c r="M1808" s="182"/>
      <c r="T1808" s="183"/>
      <c r="AT1808" s="178" t="s">
        <v>200</v>
      </c>
      <c r="AU1808" s="178" t="s">
        <v>89</v>
      </c>
      <c r="AV1808" s="13" t="s">
        <v>89</v>
      </c>
      <c r="AW1808" s="13" t="s">
        <v>31</v>
      </c>
      <c r="AX1808" s="13" t="s">
        <v>76</v>
      </c>
      <c r="AY1808" s="178" t="s">
        <v>187</v>
      </c>
    </row>
    <row r="1809" spans="2:51" s="13" customFormat="1">
      <c r="B1809" s="177"/>
      <c r="D1809" s="171" t="s">
        <v>200</v>
      </c>
      <c r="E1809" s="178" t="s">
        <v>1</v>
      </c>
      <c r="F1809" s="179" t="s">
        <v>4593</v>
      </c>
      <c r="H1809" s="180">
        <v>7.15</v>
      </c>
      <c r="I1809" s="181"/>
      <c r="L1809" s="177"/>
      <c r="M1809" s="182"/>
      <c r="T1809" s="183"/>
      <c r="AT1809" s="178" t="s">
        <v>200</v>
      </c>
      <c r="AU1809" s="178" t="s">
        <v>89</v>
      </c>
      <c r="AV1809" s="13" t="s">
        <v>89</v>
      </c>
      <c r="AW1809" s="13" t="s">
        <v>31</v>
      </c>
      <c r="AX1809" s="13" t="s">
        <v>76</v>
      </c>
      <c r="AY1809" s="178" t="s">
        <v>187</v>
      </c>
    </row>
    <row r="1810" spans="2:51" s="13" customFormat="1">
      <c r="B1810" s="177"/>
      <c r="D1810" s="171" t="s">
        <v>200</v>
      </c>
      <c r="E1810" s="178" t="s">
        <v>1</v>
      </c>
      <c r="F1810" s="179" t="s">
        <v>4594</v>
      </c>
      <c r="H1810" s="180">
        <v>7.15</v>
      </c>
      <c r="I1810" s="181"/>
      <c r="L1810" s="177"/>
      <c r="M1810" s="182"/>
      <c r="T1810" s="183"/>
      <c r="AT1810" s="178" t="s">
        <v>200</v>
      </c>
      <c r="AU1810" s="178" t="s">
        <v>89</v>
      </c>
      <c r="AV1810" s="13" t="s">
        <v>89</v>
      </c>
      <c r="AW1810" s="13" t="s">
        <v>31</v>
      </c>
      <c r="AX1810" s="13" t="s">
        <v>76</v>
      </c>
      <c r="AY1810" s="178" t="s">
        <v>187</v>
      </c>
    </row>
    <row r="1811" spans="2:51" s="13" customFormat="1">
      <c r="B1811" s="177"/>
      <c r="D1811" s="171" t="s">
        <v>200</v>
      </c>
      <c r="E1811" s="178" t="s">
        <v>1</v>
      </c>
      <c r="F1811" s="179" t="s">
        <v>4595</v>
      </c>
      <c r="H1811" s="180">
        <v>7.15</v>
      </c>
      <c r="I1811" s="181"/>
      <c r="L1811" s="177"/>
      <c r="M1811" s="182"/>
      <c r="T1811" s="183"/>
      <c r="AT1811" s="178" t="s">
        <v>200</v>
      </c>
      <c r="AU1811" s="178" t="s">
        <v>89</v>
      </c>
      <c r="AV1811" s="13" t="s">
        <v>89</v>
      </c>
      <c r="AW1811" s="13" t="s">
        <v>31</v>
      </c>
      <c r="AX1811" s="13" t="s">
        <v>76</v>
      </c>
      <c r="AY1811" s="178" t="s">
        <v>187</v>
      </c>
    </row>
    <row r="1812" spans="2:51" s="13" customFormat="1">
      <c r="B1812" s="177"/>
      <c r="D1812" s="171" t="s">
        <v>200</v>
      </c>
      <c r="E1812" s="178" t="s">
        <v>1</v>
      </c>
      <c r="F1812" s="179" t="s">
        <v>4596</v>
      </c>
      <c r="H1812" s="180">
        <v>7.15</v>
      </c>
      <c r="I1812" s="181"/>
      <c r="L1812" s="177"/>
      <c r="M1812" s="182"/>
      <c r="T1812" s="183"/>
      <c r="AT1812" s="178" t="s">
        <v>200</v>
      </c>
      <c r="AU1812" s="178" t="s">
        <v>89</v>
      </c>
      <c r="AV1812" s="13" t="s">
        <v>89</v>
      </c>
      <c r="AW1812" s="13" t="s">
        <v>31</v>
      </c>
      <c r="AX1812" s="13" t="s">
        <v>76</v>
      </c>
      <c r="AY1812" s="178" t="s">
        <v>187</v>
      </c>
    </row>
    <row r="1813" spans="2:51" s="15" customFormat="1">
      <c r="B1813" s="191"/>
      <c r="D1813" s="171" t="s">
        <v>200</v>
      </c>
      <c r="E1813" s="192" t="s">
        <v>4145</v>
      </c>
      <c r="F1813" s="193" t="s">
        <v>3392</v>
      </c>
      <c r="H1813" s="194">
        <v>71.5</v>
      </c>
      <c r="I1813" s="195"/>
      <c r="L1813" s="191"/>
      <c r="M1813" s="196"/>
      <c r="T1813" s="197"/>
      <c r="AT1813" s="192" t="s">
        <v>200</v>
      </c>
      <c r="AU1813" s="192" t="s">
        <v>89</v>
      </c>
      <c r="AV1813" s="15" t="s">
        <v>207</v>
      </c>
      <c r="AW1813" s="15" t="s">
        <v>31</v>
      </c>
      <c r="AX1813" s="15" t="s">
        <v>76</v>
      </c>
      <c r="AY1813" s="192" t="s">
        <v>187</v>
      </c>
    </row>
    <row r="1814" spans="2:51" s="13" customFormat="1">
      <c r="B1814" s="177"/>
      <c r="D1814" s="171" t="s">
        <v>200</v>
      </c>
      <c r="E1814" s="178" t="s">
        <v>1</v>
      </c>
      <c r="F1814" s="179" t="s">
        <v>5167</v>
      </c>
      <c r="H1814" s="180">
        <v>7.15</v>
      </c>
      <c r="I1814" s="181"/>
      <c r="L1814" s="177"/>
      <c r="M1814" s="182"/>
      <c r="T1814" s="183"/>
      <c r="AT1814" s="178" t="s">
        <v>200</v>
      </c>
      <c r="AU1814" s="178" t="s">
        <v>89</v>
      </c>
      <c r="AV1814" s="13" t="s">
        <v>89</v>
      </c>
      <c r="AW1814" s="13" t="s">
        <v>31</v>
      </c>
      <c r="AX1814" s="13" t="s">
        <v>76</v>
      </c>
      <c r="AY1814" s="178" t="s">
        <v>187</v>
      </c>
    </row>
    <row r="1815" spans="2:51" s="13" customFormat="1">
      <c r="B1815" s="177"/>
      <c r="D1815" s="171" t="s">
        <v>200</v>
      </c>
      <c r="E1815" s="178" t="s">
        <v>1</v>
      </c>
      <c r="F1815" s="179" t="s">
        <v>5168</v>
      </c>
      <c r="H1815" s="180">
        <v>7.15</v>
      </c>
      <c r="I1815" s="181"/>
      <c r="L1815" s="177"/>
      <c r="M1815" s="182"/>
      <c r="T1815" s="183"/>
      <c r="AT1815" s="178" t="s">
        <v>200</v>
      </c>
      <c r="AU1815" s="178" t="s">
        <v>89</v>
      </c>
      <c r="AV1815" s="13" t="s">
        <v>89</v>
      </c>
      <c r="AW1815" s="13" t="s">
        <v>31</v>
      </c>
      <c r="AX1815" s="13" t="s">
        <v>76</v>
      </c>
      <c r="AY1815" s="178" t="s">
        <v>187</v>
      </c>
    </row>
    <row r="1816" spans="2:51" s="13" customFormat="1">
      <c r="B1816" s="177"/>
      <c r="D1816" s="171" t="s">
        <v>200</v>
      </c>
      <c r="E1816" s="178" t="s">
        <v>1</v>
      </c>
      <c r="F1816" s="179" t="s">
        <v>5169</v>
      </c>
      <c r="H1816" s="180">
        <v>7.15</v>
      </c>
      <c r="I1816" s="181"/>
      <c r="L1816" s="177"/>
      <c r="M1816" s="182"/>
      <c r="T1816" s="183"/>
      <c r="AT1816" s="178" t="s">
        <v>200</v>
      </c>
      <c r="AU1816" s="178" t="s">
        <v>89</v>
      </c>
      <c r="AV1816" s="13" t="s">
        <v>89</v>
      </c>
      <c r="AW1816" s="13" t="s">
        <v>31</v>
      </c>
      <c r="AX1816" s="13" t="s">
        <v>76</v>
      </c>
      <c r="AY1816" s="178" t="s">
        <v>187</v>
      </c>
    </row>
    <row r="1817" spans="2:51" s="13" customFormat="1">
      <c r="B1817" s="177"/>
      <c r="D1817" s="171" t="s">
        <v>200</v>
      </c>
      <c r="E1817" s="178" t="s">
        <v>1</v>
      </c>
      <c r="F1817" s="179" t="s">
        <v>5170</v>
      </c>
      <c r="H1817" s="180">
        <v>7.15</v>
      </c>
      <c r="I1817" s="181"/>
      <c r="L1817" s="177"/>
      <c r="M1817" s="182"/>
      <c r="T1817" s="183"/>
      <c r="AT1817" s="178" t="s">
        <v>200</v>
      </c>
      <c r="AU1817" s="178" t="s">
        <v>89</v>
      </c>
      <c r="AV1817" s="13" t="s">
        <v>89</v>
      </c>
      <c r="AW1817" s="13" t="s">
        <v>31</v>
      </c>
      <c r="AX1817" s="13" t="s">
        <v>76</v>
      </c>
      <c r="AY1817" s="178" t="s">
        <v>187</v>
      </c>
    </row>
    <row r="1818" spans="2:51" s="13" customFormat="1">
      <c r="B1818" s="177"/>
      <c r="D1818" s="171" t="s">
        <v>200</v>
      </c>
      <c r="E1818" s="178" t="s">
        <v>1</v>
      </c>
      <c r="F1818" s="179" t="s">
        <v>5171</v>
      </c>
      <c r="H1818" s="180">
        <v>7.15</v>
      </c>
      <c r="I1818" s="181"/>
      <c r="L1818" s="177"/>
      <c r="M1818" s="182"/>
      <c r="T1818" s="183"/>
      <c r="AT1818" s="178" t="s">
        <v>200</v>
      </c>
      <c r="AU1818" s="178" t="s">
        <v>89</v>
      </c>
      <c r="AV1818" s="13" t="s">
        <v>89</v>
      </c>
      <c r="AW1818" s="13" t="s">
        <v>31</v>
      </c>
      <c r="AX1818" s="13" t="s">
        <v>76</v>
      </c>
      <c r="AY1818" s="178" t="s">
        <v>187</v>
      </c>
    </row>
    <row r="1819" spans="2:51" s="13" customFormat="1">
      <c r="B1819" s="177"/>
      <c r="D1819" s="171" t="s">
        <v>200</v>
      </c>
      <c r="E1819" s="178" t="s">
        <v>1</v>
      </c>
      <c r="F1819" s="179" t="s">
        <v>5172</v>
      </c>
      <c r="H1819" s="180">
        <v>7.15</v>
      </c>
      <c r="I1819" s="181"/>
      <c r="L1819" s="177"/>
      <c r="M1819" s="182"/>
      <c r="T1819" s="183"/>
      <c r="AT1819" s="178" t="s">
        <v>200</v>
      </c>
      <c r="AU1819" s="178" t="s">
        <v>89</v>
      </c>
      <c r="AV1819" s="13" t="s">
        <v>89</v>
      </c>
      <c r="AW1819" s="13" t="s">
        <v>31</v>
      </c>
      <c r="AX1819" s="13" t="s">
        <v>76</v>
      </c>
      <c r="AY1819" s="178" t="s">
        <v>187</v>
      </c>
    </row>
    <row r="1820" spans="2:51" s="13" customFormat="1">
      <c r="B1820" s="177"/>
      <c r="D1820" s="171" t="s">
        <v>200</v>
      </c>
      <c r="E1820" s="178" t="s">
        <v>1</v>
      </c>
      <c r="F1820" s="179" t="s">
        <v>5173</v>
      </c>
      <c r="H1820" s="180">
        <v>7.15</v>
      </c>
      <c r="I1820" s="181"/>
      <c r="L1820" s="177"/>
      <c r="M1820" s="182"/>
      <c r="T1820" s="183"/>
      <c r="AT1820" s="178" t="s">
        <v>200</v>
      </c>
      <c r="AU1820" s="178" t="s">
        <v>89</v>
      </c>
      <c r="AV1820" s="13" t="s">
        <v>89</v>
      </c>
      <c r="AW1820" s="13" t="s">
        <v>31</v>
      </c>
      <c r="AX1820" s="13" t="s">
        <v>76</v>
      </c>
      <c r="AY1820" s="178" t="s">
        <v>187</v>
      </c>
    </row>
    <row r="1821" spans="2:51" s="13" customFormat="1">
      <c r="B1821" s="177"/>
      <c r="D1821" s="171" t="s">
        <v>200</v>
      </c>
      <c r="E1821" s="178" t="s">
        <v>1</v>
      </c>
      <c r="F1821" s="179" t="s">
        <v>5174</v>
      </c>
      <c r="H1821" s="180">
        <v>7.15</v>
      </c>
      <c r="I1821" s="181"/>
      <c r="L1821" s="177"/>
      <c r="M1821" s="182"/>
      <c r="T1821" s="183"/>
      <c r="AT1821" s="178" t="s">
        <v>200</v>
      </c>
      <c r="AU1821" s="178" t="s">
        <v>89</v>
      </c>
      <c r="AV1821" s="13" t="s">
        <v>89</v>
      </c>
      <c r="AW1821" s="13" t="s">
        <v>31</v>
      </c>
      <c r="AX1821" s="13" t="s">
        <v>76</v>
      </c>
      <c r="AY1821" s="178" t="s">
        <v>187</v>
      </c>
    </row>
    <row r="1822" spans="2:51" s="13" customFormat="1">
      <c r="B1822" s="177"/>
      <c r="D1822" s="171" t="s">
        <v>200</v>
      </c>
      <c r="E1822" s="178" t="s">
        <v>1</v>
      </c>
      <c r="F1822" s="179" t="s">
        <v>5175</v>
      </c>
      <c r="H1822" s="180">
        <v>7.15</v>
      </c>
      <c r="I1822" s="181"/>
      <c r="L1822" s="177"/>
      <c r="M1822" s="182"/>
      <c r="T1822" s="183"/>
      <c r="AT1822" s="178" t="s">
        <v>200</v>
      </c>
      <c r="AU1822" s="178" t="s">
        <v>89</v>
      </c>
      <c r="AV1822" s="13" t="s">
        <v>89</v>
      </c>
      <c r="AW1822" s="13" t="s">
        <v>31</v>
      </c>
      <c r="AX1822" s="13" t="s">
        <v>76</v>
      </c>
      <c r="AY1822" s="178" t="s">
        <v>187</v>
      </c>
    </row>
    <row r="1823" spans="2:51" s="13" customFormat="1">
      <c r="B1823" s="177"/>
      <c r="D1823" s="171" t="s">
        <v>200</v>
      </c>
      <c r="E1823" s="178" t="s">
        <v>1</v>
      </c>
      <c r="F1823" s="179" t="s">
        <v>5176</v>
      </c>
      <c r="H1823" s="180">
        <v>7.15</v>
      </c>
      <c r="I1823" s="181"/>
      <c r="L1823" s="177"/>
      <c r="M1823" s="182"/>
      <c r="T1823" s="183"/>
      <c r="AT1823" s="178" t="s">
        <v>200</v>
      </c>
      <c r="AU1823" s="178" t="s">
        <v>89</v>
      </c>
      <c r="AV1823" s="13" t="s">
        <v>89</v>
      </c>
      <c r="AW1823" s="13" t="s">
        <v>31</v>
      </c>
      <c r="AX1823" s="13" t="s">
        <v>76</v>
      </c>
      <c r="AY1823" s="178" t="s">
        <v>187</v>
      </c>
    </row>
    <row r="1824" spans="2:51" s="13" customFormat="1">
      <c r="B1824" s="177"/>
      <c r="D1824" s="171" t="s">
        <v>200</v>
      </c>
      <c r="E1824" s="178" t="s">
        <v>1</v>
      </c>
      <c r="F1824" s="179" t="s">
        <v>5177</v>
      </c>
      <c r="H1824" s="180">
        <v>7.15</v>
      </c>
      <c r="I1824" s="181"/>
      <c r="L1824" s="177"/>
      <c r="M1824" s="182"/>
      <c r="T1824" s="183"/>
      <c r="AT1824" s="178" t="s">
        <v>200</v>
      </c>
      <c r="AU1824" s="178" t="s">
        <v>89</v>
      </c>
      <c r="AV1824" s="13" t="s">
        <v>89</v>
      </c>
      <c r="AW1824" s="13" t="s">
        <v>31</v>
      </c>
      <c r="AX1824" s="13" t="s">
        <v>76</v>
      </c>
      <c r="AY1824" s="178" t="s">
        <v>187</v>
      </c>
    </row>
    <row r="1825" spans="2:51" s="13" customFormat="1">
      <c r="B1825" s="177"/>
      <c r="D1825" s="171" t="s">
        <v>200</v>
      </c>
      <c r="E1825" s="178" t="s">
        <v>1</v>
      </c>
      <c r="F1825" s="179" t="s">
        <v>5178</v>
      </c>
      <c r="H1825" s="180">
        <v>7.15</v>
      </c>
      <c r="I1825" s="181"/>
      <c r="L1825" s="177"/>
      <c r="M1825" s="182"/>
      <c r="T1825" s="183"/>
      <c r="AT1825" s="178" t="s">
        <v>200</v>
      </c>
      <c r="AU1825" s="178" t="s">
        <v>89</v>
      </c>
      <c r="AV1825" s="13" t="s">
        <v>89</v>
      </c>
      <c r="AW1825" s="13" t="s">
        <v>31</v>
      </c>
      <c r="AX1825" s="13" t="s">
        <v>76</v>
      </c>
      <c r="AY1825" s="178" t="s">
        <v>187</v>
      </c>
    </row>
    <row r="1826" spans="2:51" s="13" customFormat="1">
      <c r="B1826" s="177"/>
      <c r="D1826" s="171" t="s">
        <v>200</v>
      </c>
      <c r="E1826" s="178" t="s">
        <v>1</v>
      </c>
      <c r="F1826" s="179" t="s">
        <v>5179</v>
      </c>
      <c r="H1826" s="180">
        <v>7.15</v>
      </c>
      <c r="I1826" s="181"/>
      <c r="L1826" s="177"/>
      <c r="M1826" s="182"/>
      <c r="T1826" s="183"/>
      <c r="AT1826" s="178" t="s">
        <v>200</v>
      </c>
      <c r="AU1826" s="178" t="s">
        <v>89</v>
      </c>
      <c r="AV1826" s="13" t="s">
        <v>89</v>
      </c>
      <c r="AW1826" s="13" t="s">
        <v>31</v>
      </c>
      <c r="AX1826" s="13" t="s">
        <v>76</v>
      </c>
      <c r="AY1826" s="178" t="s">
        <v>187</v>
      </c>
    </row>
    <row r="1827" spans="2:51" s="13" customFormat="1">
      <c r="B1827" s="177"/>
      <c r="D1827" s="171" t="s">
        <v>200</v>
      </c>
      <c r="E1827" s="178" t="s">
        <v>1</v>
      </c>
      <c r="F1827" s="179" t="s">
        <v>5180</v>
      </c>
      <c r="H1827" s="180">
        <v>7.15</v>
      </c>
      <c r="I1827" s="181"/>
      <c r="L1827" s="177"/>
      <c r="M1827" s="182"/>
      <c r="T1827" s="183"/>
      <c r="AT1827" s="178" t="s">
        <v>200</v>
      </c>
      <c r="AU1827" s="178" t="s">
        <v>89</v>
      </c>
      <c r="AV1827" s="13" t="s">
        <v>89</v>
      </c>
      <c r="AW1827" s="13" t="s">
        <v>31</v>
      </c>
      <c r="AX1827" s="13" t="s">
        <v>76</v>
      </c>
      <c r="AY1827" s="178" t="s">
        <v>187</v>
      </c>
    </row>
    <row r="1828" spans="2:51" s="13" customFormat="1">
      <c r="B1828" s="177"/>
      <c r="D1828" s="171" t="s">
        <v>200</v>
      </c>
      <c r="E1828" s="178" t="s">
        <v>1</v>
      </c>
      <c r="F1828" s="179" t="s">
        <v>5181</v>
      </c>
      <c r="H1828" s="180">
        <v>7.15</v>
      </c>
      <c r="I1828" s="181"/>
      <c r="L1828" s="177"/>
      <c r="M1828" s="182"/>
      <c r="T1828" s="183"/>
      <c r="AT1828" s="178" t="s">
        <v>200</v>
      </c>
      <c r="AU1828" s="178" t="s">
        <v>89</v>
      </c>
      <c r="AV1828" s="13" t="s">
        <v>89</v>
      </c>
      <c r="AW1828" s="13" t="s">
        <v>31</v>
      </c>
      <c r="AX1828" s="13" t="s">
        <v>76</v>
      </c>
      <c r="AY1828" s="178" t="s">
        <v>187</v>
      </c>
    </row>
    <row r="1829" spans="2:51" s="13" customFormat="1">
      <c r="B1829" s="177"/>
      <c r="D1829" s="171" t="s">
        <v>200</v>
      </c>
      <c r="E1829" s="178" t="s">
        <v>1</v>
      </c>
      <c r="F1829" s="179" t="s">
        <v>5182</v>
      </c>
      <c r="H1829" s="180">
        <v>7.15</v>
      </c>
      <c r="I1829" s="181"/>
      <c r="L1829" s="177"/>
      <c r="M1829" s="182"/>
      <c r="T1829" s="183"/>
      <c r="AT1829" s="178" t="s">
        <v>200</v>
      </c>
      <c r="AU1829" s="178" t="s">
        <v>89</v>
      </c>
      <c r="AV1829" s="13" t="s">
        <v>89</v>
      </c>
      <c r="AW1829" s="13" t="s">
        <v>31</v>
      </c>
      <c r="AX1829" s="13" t="s">
        <v>76</v>
      </c>
      <c r="AY1829" s="178" t="s">
        <v>187</v>
      </c>
    </row>
    <row r="1830" spans="2:51" s="15" customFormat="1">
      <c r="B1830" s="191"/>
      <c r="D1830" s="171" t="s">
        <v>200</v>
      </c>
      <c r="E1830" s="192" t="s">
        <v>4148</v>
      </c>
      <c r="F1830" s="193" t="s">
        <v>4366</v>
      </c>
      <c r="H1830" s="194">
        <v>114.4</v>
      </c>
      <c r="I1830" s="195"/>
      <c r="L1830" s="191"/>
      <c r="M1830" s="196"/>
      <c r="T1830" s="197"/>
      <c r="AT1830" s="192" t="s">
        <v>200</v>
      </c>
      <c r="AU1830" s="192" t="s">
        <v>89</v>
      </c>
      <c r="AV1830" s="15" t="s">
        <v>207</v>
      </c>
      <c r="AW1830" s="15" t="s">
        <v>31</v>
      </c>
      <c r="AX1830" s="15" t="s">
        <v>76</v>
      </c>
      <c r="AY1830" s="192" t="s">
        <v>187</v>
      </c>
    </row>
    <row r="1831" spans="2:51" s="13" customFormat="1">
      <c r="B1831" s="177"/>
      <c r="D1831" s="171" t="s">
        <v>200</v>
      </c>
      <c r="E1831" s="178" t="s">
        <v>1</v>
      </c>
      <c r="F1831" s="179" t="s">
        <v>5167</v>
      </c>
      <c r="H1831" s="180">
        <v>7.15</v>
      </c>
      <c r="I1831" s="181"/>
      <c r="L1831" s="177"/>
      <c r="M1831" s="182"/>
      <c r="T1831" s="183"/>
      <c r="AT1831" s="178" t="s">
        <v>200</v>
      </c>
      <c r="AU1831" s="178" t="s">
        <v>89</v>
      </c>
      <c r="AV1831" s="13" t="s">
        <v>89</v>
      </c>
      <c r="AW1831" s="13" t="s">
        <v>31</v>
      </c>
      <c r="AX1831" s="13" t="s">
        <v>76</v>
      </c>
      <c r="AY1831" s="178" t="s">
        <v>187</v>
      </c>
    </row>
    <row r="1832" spans="2:51" s="13" customFormat="1">
      <c r="B1832" s="177"/>
      <c r="D1832" s="171" t="s">
        <v>200</v>
      </c>
      <c r="E1832" s="178" t="s">
        <v>1</v>
      </c>
      <c r="F1832" s="179" t="s">
        <v>5168</v>
      </c>
      <c r="H1832" s="180">
        <v>7.15</v>
      </c>
      <c r="I1832" s="181"/>
      <c r="L1832" s="177"/>
      <c r="M1832" s="182"/>
      <c r="T1832" s="183"/>
      <c r="AT1832" s="178" t="s">
        <v>200</v>
      </c>
      <c r="AU1832" s="178" t="s">
        <v>89</v>
      </c>
      <c r="AV1832" s="13" t="s">
        <v>89</v>
      </c>
      <c r="AW1832" s="13" t="s">
        <v>31</v>
      </c>
      <c r="AX1832" s="13" t="s">
        <v>76</v>
      </c>
      <c r="AY1832" s="178" t="s">
        <v>187</v>
      </c>
    </row>
    <row r="1833" spans="2:51" s="13" customFormat="1">
      <c r="B1833" s="177"/>
      <c r="D1833" s="171" t="s">
        <v>200</v>
      </c>
      <c r="E1833" s="178" t="s">
        <v>1</v>
      </c>
      <c r="F1833" s="179" t="s">
        <v>5169</v>
      </c>
      <c r="H1833" s="180">
        <v>7.15</v>
      </c>
      <c r="I1833" s="181"/>
      <c r="L1833" s="177"/>
      <c r="M1833" s="182"/>
      <c r="T1833" s="183"/>
      <c r="AT1833" s="178" t="s">
        <v>200</v>
      </c>
      <c r="AU1833" s="178" t="s">
        <v>89</v>
      </c>
      <c r="AV1833" s="13" t="s">
        <v>89</v>
      </c>
      <c r="AW1833" s="13" t="s">
        <v>31</v>
      </c>
      <c r="AX1833" s="13" t="s">
        <v>76</v>
      </c>
      <c r="AY1833" s="178" t="s">
        <v>187</v>
      </c>
    </row>
    <row r="1834" spans="2:51" s="13" customFormat="1">
      <c r="B1834" s="177"/>
      <c r="D1834" s="171" t="s">
        <v>200</v>
      </c>
      <c r="E1834" s="178" t="s">
        <v>1</v>
      </c>
      <c r="F1834" s="179" t="s">
        <v>5170</v>
      </c>
      <c r="H1834" s="180">
        <v>7.15</v>
      </c>
      <c r="I1834" s="181"/>
      <c r="L1834" s="177"/>
      <c r="M1834" s="182"/>
      <c r="T1834" s="183"/>
      <c r="AT1834" s="178" t="s">
        <v>200</v>
      </c>
      <c r="AU1834" s="178" t="s">
        <v>89</v>
      </c>
      <c r="AV1834" s="13" t="s">
        <v>89</v>
      </c>
      <c r="AW1834" s="13" t="s">
        <v>31</v>
      </c>
      <c r="AX1834" s="13" t="s">
        <v>76</v>
      </c>
      <c r="AY1834" s="178" t="s">
        <v>187</v>
      </c>
    </row>
    <row r="1835" spans="2:51" s="13" customFormat="1">
      <c r="B1835" s="177"/>
      <c r="D1835" s="171" t="s">
        <v>200</v>
      </c>
      <c r="E1835" s="178" t="s">
        <v>1</v>
      </c>
      <c r="F1835" s="179" t="s">
        <v>5171</v>
      </c>
      <c r="H1835" s="180">
        <v>7.15</v>
      </c>
      <c r="I1835" s="181"/>
      <c r="L1835" s="177"/>
      <c r="M1835" s="182"/>
      <c r="T1835" s="183"/>
      <c r="AT1835" s="178" t="s">
        <v>200</v>
      </c>
      <c r="AU1835" s="178" t="s">
        <v>89</v>
      </c>
      <c r="AV1835" s="13" t="s">
        <v>89</v>
      </c>
      <c r="AW1835" s="13" t="s">
        <v>31</v>
      </c>
      <c r="AX1835" s="13" t="s">
        <v>76</v>
      </c>
      <c r="AY1835" s="178" t="s">
        <v>187</v>
      </c>
    </row>
    <row r="1836" spans="2:51" s="13" customFormat="1">
      <c r="B1836" s="177"/>
      <c r="D1836" s="171" t="s">
        <v>200</v>
      </c>
      <c r="E1836" s="178" t="s">
        <v>1</v>
      </c>
      <c r="F1836" s="179" t="s">
        <v>5172</v>
      </c>
      <c r="H1836" s="180">
        <v>7.15</v>
      </c>
      <c r="I1836" s="181"/>
      <c r="L1836" s="177"/>
      <c r="M1836" s="182"/>
      <c r="T1836" s="183"/>
      <c r="AT1836" s="178" t="s">
        <v>200</v>
      </c>
      <c r="AU1836" s="178" t="s">
        <v>89</v>
      </c>
      <c r="AV1836" s="13" t="s">
        <v>89</v>
      </c>
      <c r="AW1836" s="13" t="s">
        <v>31</v>
      </c>
      <c r="AX1836" s="13" t="s">
        <v>76</v>
      </c>
      <c r="AY1836" s="178" t="s">
        <v>187</v>
      </c>
    </row>
    <row r="1837" spans="2:51" s="13" customFormat="1">
      <c r="B1837" s="177"/>
      <c r="D1837" s="171" t="s">
        <v>200</v>
      </c>
      <c r="E1837" s="178" t="s">
        <v>1</v>
      </c>
      <c r="F1837" s="179" t="s">
        <v>5173</v>
      </c>
      <c r="H1837" s="180">
        <v>7.15</v>
      </c>
      <c r="I1837" s="181"/>
      <c r="L1837" s="177"/>
      <c r="M1837" s="182"/>
      <c r="T1837" s="183"/>
      <c r="AT1837" s="178" t="s">
        <v>200</v>
      </c>
      <c r="AU1837" s="178" t="s">
        <v>89</v>
      </c>
      <c r="AV1837" s="13" t="s">
        <v>89</v>
      </c>
      <c r="AW1837" s="13" t="s">
        <v>31</v>
      </c>
      <c r="AX1837" s="13" t="s">
        <v>76</v>
      </c>
      <c r="AY1837" s="178" t="s">
        <v>187</v>
      </c>
    </row>
    <row r="1838" spans="2:51" s="13" customFormat="1">
      <c r="B1838" s="177"/>
      <c r="D1838" s="171" t="s">
        <v>200</v>
      </c>
      <c r="E1838" s="178" t="s">
        <v>1</v>
      </c>
      <c r="F1838" s="179" t="s">
        <v>5174</v>
      </c>
      <c r="H1838" s="180">
        <v>7.15</v>
      </c>
      <c r="I1838" s="181"/>
      <c r="L1838" s="177"/>
      <c r="M1838" s="182"/>
      <c r="T1838" s="183"/>
      <c r="AT1838" s="178" t="s">
        <v>200</v>
      </c>
      <c r="AU1838" s="178" t="s">
        <v>89</v>
      </c>
      <c r="AV1838" s="13" t="s">
        <v>89</v>
      </c>
      <c r="AW1838" s="13" t="s">
        <v>31</v>
      </c>
      <c r="AX1838" s="13" t="s">
        <v>76</v>
      </c>
      <c r="AY1838" s="178" t="s">
        <v>187</v>
      </c>
    </row>
    <row r="1839" spans="2:51" s="13" customFormat="1">
      <c r="B1839" s="177"/>
      <c r="D1839" s="171" t="s">
        <v>200</v>
      </c>
      <c r="E1839" s="178" t="s">
        <v>1</v>
      </c>
      <c r="F1839" s="179" t="s">
        <v>5175</v>
      </c>
      <c r="H1839" s="180">
        <v>7.15</v>
      </c>
      <c r="I1839" s="181"/>
      <c r="L1839" s="177"/>
      <c r="M1839" s="182"/>
      <c r="T1839" s="183"/>
      <c r="AT1839" s="178" t="s">
        <v>200</v>
      </c>
      <c r="AU1839" s="178" t="s">
        <v>89</v>
      </c>
      <c r="AV1839" s="13" t="s">
        <v>89</v>
      </c>
      <c r="AW1839" s="13" t="s">
        <v>31</v>
      </c>
      <c r="AX1839" s="13" t="s">
        <v>76</v>
      </c>
      <c r="AY1839" s="178" t="s">
        <v>187</v>
      </c>
    </row>
    <row r="1840" spans="2:51" s="13" customFormat="1">
      <c r="B1840" s="177"/>
      <c r="D1840" s="171" t="s">
        <v>200</v>
      </c>
      <c r="E1840" s="178" t="s">
        <v>1</v>
      </c>
      <c r="F1840" s="179" t="s">
        <v>5176</v>
      </c>
      <c r="H1840" s="180">
        <v>7.15</v>
      </c>
      <c r="I1840" s="181"/>
      <c r="L1840" s="177"/>
      <c r="M1840" s="182"/>
      <c r="T1840" s="183"/>
      <c r="AT1840" s="178" t="s">
        <v>200</v>
      </c>
      <c r="AU1840" s="178" t="s">
        <v>89</v>
      </c>
      <c r="AV1840" s="13" t="s">
        <v>89</v>
      </c>
      <c r="AW1840" s="13" t="s">
        <v>31</v>
      </c>
      <c r="AX1840" s="13" t="s">
        <v>76</v>
      </c>
      <c r="AY1840" s="178" t="s">
        <v>187</v>
      </c>
    </row>
    <row r="1841" spans="2:65" s="13" customFormat="1">
      <c r="B1841" s="177"/>
      <c r="D1841" s="171" t="s">
        <v>200</v>
      </c>
      <c r="E1841" s="178" t="s">
        <v>1</v>
      </c>
      <c r="F1841" s="179" t="s">
        <v>5177</v>
      </c>
      <c r="H1841" s="180">
        <v>7.15</v>
      </c>
      <c r="I1841" s="181"/>
      <c r="L1841" s="177"/>
      <c r="M1841" s="182"/>
      <c r="T1841" s="183"/>
      <c r="AT1841" s="178" t="s">
        <v>200</v>
      </c>
      <c r="AU1841" s="178" t="s">
        <v>89</v>
      </c>
      <c r="AV1841" s="13" t="s">
        <v>89</v>
      </c>
      <c r="AW1841" s="13" t="s">
        <v>31</v>
      </c>
      <c r="AX1841" s="13" t="s">
        <v>76</v>
      </c>
      <c r="AY1841" s="178" t="s">
        <v>187</v>
      </c>
    </row>
    <row r="1842" spans="2:65" s="13" customFormat="1">
      <c r="B1842" s="177"/>
      <c r="D1842" s="171" t="s">
        <v>200</v>
      </c>
      <c r="E1842" s="178" t="s">
        <v>1</v>
      </c>
      <c r="F1842" s="179" t="s">
        <v>5178</v>
      </c>
      <c r="H1842" s="180">
        <v>7.15</v>
      </c>
      <c r="I1842" s="181"/>
      <c r="L1842" s="177"/>
      <c r="M1842" s="182"/>
      <c r="T1842" s="183"/>
      <c r="AT1842" s="178" t="s">
        <v>200</v>
      </c>
      <c r="AU1842" s="178" t="s">
        <v>89</v>
      </c>
      <c r="AV1842" s="13" t="s">
        <v>89</v>
      </c>
      <c r="AW1842" s="13" t="s">
        <v>31</v>
      </c>
      <c r="AX1842" s="13" t="s">
        <v>76</v>
      </c>
      <c r="AY1842" s="178" t="s">
        <v>187</v>
      </c>
    </row>
    <row r="1843" spans="2:65" s="13" customFormat="1">
      <c r="B1843" s="177"/>
      <c r="D1843" s="171" t="s">
        <v>200</v>
      </c>
      <c r="E1843" s="178" t="s">
        <v>1</v>
      </c>
      <c r="F1843" s="179" t="s">
        <v>5179</v>
      </c>
      <c r="H1843" s="180">
        <v>7.15</v>
      </c>
      <c r="I1843" s="181"/>
      <c r="L1843" s="177"/>
      <c r="M1843" s="182"/>
      <c r="T1843" s="183"/>
      <c r="AT1843" s="178" t="s">
        <v>200</v>
      </c>
      <c r="AU1843" s="178" t="s">
        <v>89</v>
      </c>
      <c r="AV1843" s="13" t="s">
        <v>89</v>
      </c>
      <c r="AW1843" s="13" t="s">
        <v>31</v>
      </c>
      <c r="AX1843" s="13" t="s">
        <v>76</v>
      </c>
      <c r="AY1843" s="178" t="s">
        <v>187</v>
      </c>
    </row>
    <row r="1844" spans="2:65" s="13" customFormat="1">
      <c r="B1844" s="177"/>
      <c r="D1844" s="171" t="s">
        <v>200</v>
      </c>
      <c r="E1844" s="178" t="s">
        <v>1</v>
      </c>
      <c r="F1844" s="179" t="s">
        <v>5180</v>
      </c>
      <c r="H1844" s="180">
        <v>7.15</v>
      </c>
      <c r="I1844" s="181"/>
      <c r="L1844" s="177"/>
      <c r="M1844" s="182"/>
      <c r="T1844" s="183"/>
      <c r="AT1844" s="178" t="s">
        <v>200</v>
      </c>
      <c r="AU1844" s="178" t="s">
        <v>89</v>
      </c>
      <c r="AV1844" s="13" t="s">
        <v>89</v>
      </c>
      <c r="AW1844" s="13" t="s">
        <v>31</v>
      </c>
      <c r="AX1844" s="13" t="s">
        <v>76</v>
      </c>
      <c r="AY1844" s="178" t="s">
        <v>187</v>
      </c>
    </row>
    <row r="1845" spans="2:65" s="13" customFormat="1">
      <c r="B1845" s="177"/>
      <c r="D1845" s="171" t="s">
        <v>200</v>
      </c>
      <c r="E1845" s="178" t="s">
        <v>1</v>
      </c>
      <c r="F1845" s="179" t="s">
        <v>5181</v>
      </c>
      <c r="H1845" s="180">
        <v>7.15</v>
      </c>
      <c r="I1845" s="181"/>
      <c r="L1845" s="177"/>
      <c r="M1845" s="182"/>
      <c r="T1845" s="183"/>
      <c r="AT1845" s="178" t="s">
        <v>200</v>
      </c>
      <c r="AU1845" s="178" t="s">
        <v>89</v>
      </c>
      <c r="AV1845" s="13" t="s">
        <v>89</v>
      </c>
      <c r="AW1845" s="13" t="s">
        <v>31</v>
      </c>
      <c r="AX1845" s="13" t="s">
        <v>76</v>
      </c>
      <c r="AY1845" s="178" t="s">
        <v>187</v>
      </c>
    </row>
    <row r="1846" spans="2:65" s="13" customFormat="1">
      <c r="B1846" s="177"/>
      <c r="D1846" s="171" t="s">
        <v>200</v>
      </c>
      <c r="E1846" s="178" t="s">
        <v>1</v>
      </c>
      <c r="F1846" s="179" t="s">
        <v>5182</v>
      </c>
      <c r="H1846" s="180">
        <v>7.15</v>
      </c>
      <c r="I1846" s="181"/>
      <c r="L1846" s="177"/>
      <c r="M1846" s="182"/>
      <c r="T1846" s="183"/>
      <c r="AT1846" s="178" t="s">
        <v>200</v>
      </c>
      <c r="AU1846" s="178" t="s">
        <v>89</v>
      </c>
      <c r="AV1846" s="13" t="s">
        <v>89</v>
      </c>
      <c r="AW1846" s="13" t="s">
        <v>31</v>
      </c>
      <c r="AX1846" s="13" t="s">
        <v>76</v>
      </c>
      <c r="AY1846" s="178" t="s">
        <v>187</v>
      </c>
    </row>
    <row r="1847" spans="2:65" s="15" customFormat="1">
      <c r="B1847" s="191"/>
      <c r="D1847" s="171" t="s">
        <v>200</v>
      </c>
      <c r="E1847" s="192" t="s">
        <v>4151</v>
      </c>
      <c r="F1847" s="193" t="s">
        <v>4978</v>
      </c>
      <c r="H1847" s="194">
        <v>114.4</v>
      </c>
      <c r="I1847" s="195"/>
      <c r="L1847" s="191"/>
      <c r="M1847" s="196"/>
      <c r="T1847" s="197"/>
      <c r="AT1847" s="192" t="s">
        <v>200</v>
      </c>
      <c r="AU1847" s="192" t="s">
        <v>89</v>
      </c>
      <c r="AV1847" s="15" t="s">
        <v>207</v>
      </c>
      <c r="AW1847" s="15" t="s">
        <v>31</v>
      </c>
      <c r="AX1847" s="15" t="s">
        <v>76</v>
      </c>
      <c r="AY1847" s="192" t="s">
        <v>187</v>
      </c>
    </row>
    <row r="1848" spans="2:65" s="14" customFormat="1">
      <c r="B1848" s="184"/>
      <c r="D1848" s="171" t="s">
        <v>200</v>
      </c>
      <c r="E1848" s="185" t="s">
        <v>1</v>
      </c>
      <c r="F1848" s="186" t="s">
        <v>206</v>
      </c>
      <c r="H1848" s="187">
        <v>300.3</v>
      </c>
      <c r="I1848" s="188"/>
      <c r="L1848" s="184"/>
      <c r="M1848" s="189"/>
      <c r="T1848" s="190"/>
      <c r="AT1848" s="185" t="s">
        <v>200</v>
      </c>
      <c r="AU1848" s="185" t="s">
        <v>89</v>
      </c>
      <c r="AV1848" s="14" t="s">
        <v>194</v>
      </c>
      <c r="AW1848" s="14" t="s">
        <v>31</v>
      </c>
      <c r="AX1848" s="14" t="s">
        <v>83</v>
      </c>
      <c r="AY1848" s="185" t="s">
        <v>187</v>
      </c>
    </row>
    <row r="1849" spans="2:65" s="1" customFormat="1" ht="33" customHeight="1">
      <c r="B1849" s="144"/>
      <c r="C1849" s="145" t="s">
        <v>714</v>
      </c>
      <c r="D1849" s="145" t="s">
        <v>190</v>
      </c>
      <c r="E1849" s="146" t="s">
        <v>5150</v>
      </c>
      <c r="F1849" s="147" t="s">
        <v>5151</v>
      </c>
      <c r="G1849" s="148" t="s">
        <v>144</v>
      </c>
      <c r="H1849" s="149">
        <v>316</v>
      </c>
      <c r="I1849" s="150"/>
      <c r="J1849" s="151">
        <f>ROUND(I1849*H1849,2)</f>
        <v>0</v>
      </c>
      <c r="K1849" s="152"/>
      <c r="L1849" s="153"/>
      <c r="M1849" s="154" t="s">
        <v>1</v>
      </c>
      <c r="N1849" s="155" t="s">
        <v>42</v>
      </c>
      <c r="P1849" s="156">
        <f>O1849*H1849</f>
        <v>0</v>
      </c>
      <c r="Q1849" s="156">
        <v>1.2880000000000001E-2</v>
      </c>
      <c r="R1849" s="156">
        <f>Q1849*H1849</f>
        <v>4.0700799999999999</v>
      </c>
      <c r="S1849" s="156">
        <v>0</v>
      </c>
      <c r="T1849" s="157">
        <f>S1849*H1849</f>
        <v>0</v>
      </c>
      <c r="AR1849" s="158" t="s">
        <v>388</v>
      </c>
      <c r="AT1849" s="158" t="s">
        <v>190</v>
      </c>
      <c r="AU1849" s="158" t="s">
        <v>89</v>
      </c>
      <c r="AY1849" s="17" t="s">
        <v>187</v>
      </c>
      <c r="BE1849" s="159">
        <f>IF(N1849="základná",J1849,0)</f>
        <v>0</v>
      </c>
      <c r="BF1849" s="159">
        <f>IF(N1849="znížená",J1849,0)</f>
        <v>0</v>
      </c>
      <c r="BG1849" s="159">
        <f>IF(N1849="zákl. prenesená",J1849,0)</f>
        <v>0</v>
      </c>
      <c r="BH1849" s="159">
        <f>IF(N1849="zníž. prenesená",J1849,0)</f>
        <v>0</v>
      </c>
      <c r="BI1849" s="159">
        <f>IF(N1849="nulová",J1849,0)</f>
        <v>0</v>
      </c>
      <c r="BJ1849" s="17" t="s">
        <v>89</v>
      </c>
      <c r="BK1849" s="159">
        <f>ROUND(I1849*H1849,2)</f>
        <v>0</v>
      </c>
      <c r="BL1849" s="17" t="s">
        <v>353</v>
      </c>
      <c r="BM1849" s="158" t="s">
        <v>5183</v>
      </c>
    </row>
    <row r="1850" spans="2:65" s="13" customFormat="1">
      <c r="B1850" s="177"/>
      <c r="D1850" s="171" t="s">
        <v>200</v>
      </c>
      <c r="E1850" s="178" t="s">
        <v>1</v>
      </c>
      <c r="F1850" s="179" t="s">
        <v>5184</v>
      </c>
      <c r="H1850" s="180">
        <v>75.075000000000003</v>
      </c>
      <c r="I1850" s="181"/>
      <c r="L1850" s="177"/>
      <c r="M1850" s="182"/>
      <c r="T1850" s="183"/>
      <c r="AT1850" s="178" t="s">
        <v>200</v>
      </c>
      <c r="AU1850" s="178" t="s">
        <v>89</v>
      </c>
      <c r="AV1850" s="13" t="s">
        <v>89</v>
      </c>
      <c r="AW1850" s="13" t="s">
        <v>31</v>
      </c>
      <c r="AX1850" s="13" t="s">
        <v>76</v>
      </c>
      <c r="AY1850" s="178" t="s">
        <v>187</v>
      </c>
    </row>
    <row r="1851" spans="2:65" s="13" customFormat="1">
      <c r="B1851" s="177"/>
      <c r="D1851" s="171" t="s">
        <v>200</v>
      </c>
      <c r="E1851" s="178" t="s">
        <v>1</v>
      </c>
      <c r="F1851" s="179" t="s">
        <v>5185</v>
      </c>
      <c r="H1851" s="180">
        <v>120.12</v>
      </c>
      <c r="I1851" s="181"/>
      <c r="L1851" s="177"/>
      <c r="M1851" s="182"/>
      <c r="T1851" s="183"/>
      <c r="AT1851" s="178" t="s">
        <v>200</v>
      </c>
      <c r="AU1851" s="178" t="s">
        <v>89</v>
      </c>
      <c r="AV1851" s="13" t="s">
        <v>89</v>
      </c>
      <c r="AW1851" s="13" t="s">
        <v>31</v>
      </c>
      <c r="AX1851" s="13" t="s">
        <v>76</v>
      </c>
      <c r="AY1851" s="178" t="s">
        <v>187</v>
      </c>
    </row>
    <row r="1852" spans="2:65" s="13" customFormat="1">
      <c r="B1852" s="177"/>
      <c r="D1852" s="171" t="s">
        <v>200</v>
      </c>
      <c r="E1852" s="178" t="s">
        <v>1</v>
      </c>
      <c r="F1852" s="179" t="s">
        <v>5186</v>
      </c>
      <c r="H1852" s="180">
        <v>120.12</v>
      </c>
      <c r="I1852" s="181"/>
      <c r="L1852" s="177"/>
      <c r="M1852" s="182"/>
      <c r="T1852" s="183"/>
      <c r="AT1852" s="178" t="s">
        <v>200</v>
      </c>
      <c r="AU1852" s="178" t="s">
        <v>89</v>
      </c>
      <c r="AV1852" s="13" t="s">
        <v>89</v>
      </c>
      <c r="AW1852" s="13" t="s">
        <v>31</v>
      </c>
      <c r="AX1852" s="13" t="s">
        <v>76</v>
      </c>
      <c r="AY1852" s="178" t="s">
        <v>187</v>
      </c>
    </row>
    <row r="1853" spans="2:65" s="13" customFormat="1">
      <c r="B1853" s="177"/>
      <c r="D1853" s="171" t="s">
        <v>200</v>
      </c>
      <c r="E1853" s="178" t="s">
        <v>1</v>
      </c>
      <c r="F1853" s="179" t="s">
        <v>5187</v>
      </c>
      <c r="H1853" s="180">
        <v>0.68500000000000005</v>
      </c>
      <c r="I1853" s="181"/>
      <c r="L1853" s="177"/>
      <c r="M1853" s="182"/>
      <c r="T1853" s="183"/>
      <c r="AT1853" s="178" t="s">
        <v>200</v>
      </c>
      <c r="AU1853" s="178" t="s">
        <v>89</v>
      </c>
      <c r="AV1853" s="13" t="s">
        <v>89</v>
      </c>
      <c r="AW1853" s="13" t="s">
        <v>31</v>
      </c>
      <c r="AX1853" s="13" t="s">
        <v>76</v>
      </c>
      <c r="AY1853" s="178" t="s">
        <v>187</v>
      </c>
    </row>
    <row r="1854" spans="2:65" s="14" customFormat="1">
      <c r="B1854" s="184"/>
      <c r="D1854" s="171" t="s">
        <v>200</v>
      </c>
      <c r="E1854" s="185" t="s">
        <v>1</v>
      </c>
      <c r="F1854" s="186" t="s">
        <v>206</v>
      </c>
      <c r="H1854" s="187">
        <v>316</v>
      </c>
      <c r="I1854" s="188"/>
      <c r="L1854" s="184"/>
      <c r="M1854" s="189"/>
      <c r="T1854" s="190"/>
      <c r="AT1854" s="185" t="s">
        <v>200</v>
      </c>
      <c r="AU1854" s="185" t="s">
        <v>89</v>
      </c>
      <c r="AV1854" s="14" t="s">
        <v>194</v>
      </c>
      <c r="AW1854" s="14" t="s">
        <v>31</v>
      </c>
      <c r="AX1854" s="14" t="s">
        <v>83</v>
      </c>
      <c r="AY1854" s="185" t="s">
        <v>187</v>
      </c>
    </row>
    <row r="1855" spans="2:65" s="1" customFormat="1" ht="37.9" customHeight="1">
      <c r="B1855" s="144"/>
      <c r="C1855" s="160" t="s">
        <v>718</v>
      </c>
      <c r="D1855" s="160" t="s">
        <v>196</v>
      </c>
      <c r="E1855" s="161" t="s">
        <v>5188</v>
      </c>
      <c r="F1855" s="162" t="s">
        <v>5189</v>
      </c>
      <c r="G1855" s="163" t="s">
        <v>144</v>
      </c>
      <c r="H1855" s="164">
        <v>525.24</v>
      </c>
      <c r="I1855" s="165"/>
      <c r="J1855" s="166">
        <f>ROUND(I1855*H1855,2)</f>
        <v>0</v>
      </c>
      <c r="K1855" s="167"/>
      <c r="L1855" s="32"/>
      <c r="M1855" s="168" t="s">
        <v>1</v>
      </c>
      <c r="N1855" s="169" t="s">
        <v>42</v>
      </c>
      <c r="P1855" s="156">
        <f>O1855*H1855</f>
        <v>0</v>
      </c>
      <c r="Q1855" s="156">
        <v>3.31E-3</v>
      </c>
      <c r="R1855" s="156">
        <f>Q1855*H1855</f>
        <v>1.7385444000000001</v>
      </c>
      <c r="S1855" s="156">
        <v>0</v>
      </c>
      <c r="T1855" s="157">
        <f>S1855*H1855</f>
        <v>0</v>
      </c>
      <c r="AR1855" s="158" t="s">
        <v>353</v>
      </c>
      <c r="AT1855" s="158" t="s">
        <v>196</v>
      </c>
      <c r="AU1855" s="158" t="s">
        <v>89</v>
      </c>
      <c r="AY1855" s="17" t="s">
        <v>187</v>
      </c>
      <c r="BE1855" s="159">
        <f>IF(N1855="základná",J1855,0)</f>
        <v>0</v>
      </c>
      <c r="BF1855" s="159">
        <f>IF(N1855="znížená",J1855,0)</f>
        <v>0</v>
      </c>
      <c r="BG1855" s="159">
        <f>IF(N1855="zákl. prenesená",J1855,0)</f>
        <v>0</v>
      </c>
      <c r="BH1855" s="159">
        <f>IF(N1855="zníž. prenesená",J1855,0)</f>
        <v>0</v>
      </c>
      <c r="BI1855" s="159">
        <f>IF(N1855="nulová",J1855,0)</f>
        <v>0</v>
      </c>
      <c r="BJ1855" s="17" t="s">
        <v>89</v>
      </c>
      <c r="BK1855" s="159">
        <f>ROUND(I1855*H1855,2)</f>
        <v>0</v>
      </c>
      <c r="BL1855" s="17" t="s">
        <v>353</v>
      </c>
      <c r="BM1855" s="158" t="s">
        <v>5190</v>
      </c>
    </row>
    <row r="1856" spans="2:65" s="12" customFormat="1">
      <c r="B1856" s="170"/>
      <c r="D1856" s="171" t="s">
        <v>200</v>
      </c>
      <c r="E1856" s="172" t="s">
        <v>1</v>
      </c>
      <c r="F1856" s="173" t="s">
        <v>5191</v>
      </c>
      <c r="H1856" s="172" t="s">
        <v>1</v>
      </c>
      <c r="I1856" s="174"/>
      <c r="L1856" s="170"/>
      <c r="M1856" s="175"/>
      <c r="T1856" s="176"/>
      <c r="AT1856" s="172" t="s">
        <v>200</v>
      </c>
      <c r="AU1856" s="172" t="s">
        <v>89</v>
      </c>
      <c r="AV1856" s="12" t="s">
        <v>83</v>
      </c>
      <c r="AW1856" s="12" t="s">
        <v>31</v>
      </c>
      <c r="AX1856" s="12" t="s">
        <v>76</v>
      </c>
      <c r="AY1856" s="172" t="s">
        <v>187</v>
      </c>
    </row>
    <row r="1857" spans="2:51" s="12" customFormat="1">
      <c r="B1857" s="170"/>
      <c r="D1857" s="171" t="s">
        <v>200</v>
      </c>
      <c r="E1857" s="172" t="s">
        <v>1</v>
      </c>
      <c r="F1857" s="173" t="s">
        <v>5161</v>
      </c>
      <c r="H1857" s="172" t="s">
        <v>1</v>
      </c>
      <c r="I1857" s="174"/>
      <c r="L1857" s="170"/>
      <c r="M1857" s="175"/>
      <c r="T1857" s="176"/>
      <c r="AT1857" s="172" t="s">
        <v>200</v>
      </c>
      <c r="AU1857" s="172" t="s">
        <v>89</v>
      </c>
      <c r="AV1857" s="12" t="s">
        <v>83</v>
      </c>
      <c r="AW1857" s="12" t="s">
        <v>31</v>
      </c>
      <c r="AX1857" s="12" t="s">
        <v>76</v>
      </c>
      <c r="AY1857" s="172" t="s">
        <v>187</v>
      </c>
    </row>
    <row r="1858" spans="2:51" s="12" customFormat="1">
      <c r="B1858" s="170"/>
      <c r="D1858" s="171" t="s">
        <v>200</v>
      </c>
      <c r="E1858" s="172" t="s">
        <v>1</v>
      </c>
      <c r="F1858" s="173" t="s">
        <v>5192</v>
      </c>
      <c r="H1858" s="172" t="s">
        <v>1</v>
      </c>
      <c r="I1858" s="174"/>
      <c r="L1858" s="170"/>
      <c r="M1858" s="175"/>
      <c r="T1858" s="176"/>
      <c r="AT1858" s="172" t="s">
        <v>200</v>
      </c>
      <c r="AU1858" s="172" t="s">
        <v>89</v>
      </c>
      <c r="AV1858" s="12" t="s">
        <v>83</v>
      </c>
      <c r="AW1858" s="12" t="s">
        <v>31</v>
      </c>
      <c r="AX1858" s="12" t="s">
        <v>76</v>
      </c>
      <c r="AY1858" s="172" t="s">
        <v>187</v>
      </c>
    </row>
    <row r="1859" spans="2:51" s="12" customFormat="1">
      <c r="B1859" s="170"/>
      <c r="D1859" s="171" t="s">
        <v>200</v>
      </c>
      <c r="E1859" s="172" t="s">
        <v>1</v>
      </c>
      <c r="F1859" s="173" t="s">
        <v>5193</v>
      </c>
      <c r="H1859" s="172" t="s">
        <v>1</v>
      </c>
      <c r="I1859" s="174"/>
      <c r="L1859" s="170"/>
      <c r="M1859" s="175"/>
      <c r="T1859" s="176"/>
      <c r="AT1859" s="172" t="s">
        <v>200</v>
      </c>
      <c r="AU1859" s="172" t="s">
        <v>89</v>
      </c>
      <c r="AV1859" s="12" t="s">
        <v>83</v>
      </c>
      <c r="AW1859" s="12" t="s">
        <v>31</v>
      </c>
      <c r="AX1859" s="12" t="s">
        <v>76</v>
      </c>
      <c r="AY1859" s="172" t="s">
        <v>187</v>
      </c>
    </row>
    <row r="1860" spans="2:51" s="12" customFormat="1">
      <c r="B1860" s="170"/>
      <c r="D1860" s="171" t="s">
        <v>200</v>
      </c>
      <c r="E1860" s="172" t="s">
        <v>1</v>
      </c>
      <c r="F1860" s="173" t="s">
        <v>5194</v>
      </c>
      <c r="H1860" s="172" t="s">
        <v>1</v>
      </c>
      <c r="I1860" s="174"/>
      <c r="L1860" s="170"/>
      <c r="M1860" s="175"/>
      <c r="T1860" s="176"/>
      <c r="AT1860" s="172" t="s">
        <v>200</v>
      </c>
      <c r="AU1860" s="172" t="s">
        <v>89</v>
      </c>
      <c r="AV1860" s="12" t="s">
        <v>83</v>
      </c>
      <c r="AW1860" s="12" t="s">
        <v>31</v>
      </c>
      <c r="AX1860" s="12" t="s">
        <v>76</v>
      </c>
      <c r="AY1860" s="172" t="s">
        <v>187</v>
      </c>
    </row>
    <row r="1861" spans="2:51" s="12" customFormat="1">
      <c r="B1861" s="170"/>
      <c r="D1861" s="171" t="s">
        <v>200</v>
      </c>
      <c r="E1861" s="172" t="s">
        <v>1</v>
      </c>
      <c r="F1861" s="173" t="s">
        <v>5195</v>
      </c>
      <c r="H1861" s="172" t="s">
        <v>1</v>
      </c>
      <c r="I1861" s="174"/>
      <c r="L1861" s="170"/>
      <c r="M1861" s="175"/>
      <c r="T1861" s="176"/>
      <c r="AT1861" s="172" t="s">
        <v>200</v>
      </c>
      <c r="AU1861" s="172" t="s">
        <v>89</v>
      </c>
      <c r="AV1861" s="12" t="s">
        <v>83</v>
      </c>
      <c r="AW1861" s="12" t="s">
        <v>31</v>
      </c>
      <c r="AX1861" s="12" t="s">
        <v>76</v>
      </c>
      <c r="AY1861" s="172" t="s">
        <v>187</v>
      </c>
    </row>
    <row r="1862" spans="2:51" s="12" customFormat="1" ht="22.5">
      <c r="B1862" s="170"/>
      <c r="D1862" s="171" t="s">
        <v>200</v>
      </c>
      <c r="E1862" s="172" t="s">
        <v>1</v>
      </c>
      <c r="F1862" s="173" t="s">
        <v>4565</v>
      </c>
      <c r="H1862" s="172" t="s">
        <v>1</v>
      </c>
      <c r="I1862" s="174"/>
      <c r="L1862" s="170"/>
      <c r="M1862" s="175"/>
      <c r="T1862" s="176"/>
      <c r="AT1862" s="172" t="s">
        <v>200</v>
      </c>
      <c r="AU1862" s="172" t="s">
        <v>89</v>
      </c>
      <c r="AV1862" s="12" t="s">
        <v>83</v>
      </c>
      <c r="AW1862" s="12" t="s">
        <v>31</v>
      </c>
      <c r="AX1862" s="12" t="s">
        <v>76</v>
      </c>
      <c r="AY1862" s="172" t="s">
        <v>187</v>
      </c>
    </row>
    <row r="1863" spans="2:51" s="12" customFormat="1">
      <c r="B1863" s="170"/>
      <c r="D1863" s="171" t="s">
        <v>200</v>
      </c>
      <c r="E1863" s="172" t="s">
        <v>1</v>
      </c>
      <c r="F1863" s="173" t="s">
        <v>5196</v>
      </c>
      <c r="H1863" s="172" t="s">
        <v>1</v>
      </c>
      <c r="I1863" s="174"/>
      <c r="L1863" s="170"/>
      <c r="M1863" s="175"/>
      <c r="T1863" s="176"/>
      <c r="AT1863" s="172" t="s">
        <v>200</v>
      </c>
      <c r="AU1863" s="172" t="s">
        <v>89</v>
      </c>
      <c r="AV1863" s="12" t="s">
        <v>83</v>
      </c>
      <c r="AW1863" s="12" t="s">
        <v>31</v>
      </c>
      <c r="AX1863" s="12" t="s">
        <v>76</v>
      </c>
      <c r="AY1863" s="172" t="s">
        <v>187</v>
      </c>
    </row>
    <row r="1864" spans="2:51" s="12" customFormat="1">
      <c r="B1864" s="170"/>
      <c r="D1864" s="171" t="s">
        <v>200</v>
      </c>
      <c r="E1864" s="172" t="s">
        <v>1</v>
      </c>
      <c r="F1864" s="173" t="s">
        <v>5197</v>
      </c>
      <c r="H1864" s="172" t="s">
        <v>1</v>
      </c>
      <c r="I1864" s="174"/>
      <c r="L1864" s="170"/>
      <c r="M1864" s="175"/>
      <c r="T1864" s="176"/>
      <c r="AT1864" s="172" t="s">
        <v>200</v>
      </c>
      <c r="AU1864" s="172" t="s">
        <v>89</v>
      </c>
      <c r="AV1864" s="12" t="s">
        <v>83</v>
      </c>
      <c r="AW1864" s="12" t="s">
        <v>31</v>
      </c>
      <c r="AX1864" s="12" t="s">
        <v>76</v>
      </c>
      <c r="AY1864" s="172" t="s">
        <v>187</v>
      </c>
    </row>
    <row r="1865" spans="2:51" s="13" customFormat="1">
      <c r="B1865" s="177"/>
      <c r="D1865" s="171" t="s">
        <v>200</v>
      </c>
      <c r="E1865" s="178" t="s">
        <v>1</v>
      </c>
      <c r="F1865" s="179" t="s">
        <v>5198</v>
      </c>
      <c r="H1865" s="180">
        <v>8.8000000000000007</v>
      </c>
      <c r="I1865" s="181"/>
      <c r="L1865" s="177"/>
      <c r="M1865" s="182"/>
      <c r="T1865" s="183"/>
      <c r="AT1865" s="178" t="s">
        <v>200</v>
      </c>
      <c r="AU1865" s="178" t="s">
        <v>89</v>
      </c>
      <c r="AV1865" s="13" t="s">
        <v>89</v>
      </c>
      <c r="AW1865" s="13" t="s">
        <v>31</v>
      </c>
      <c r="AX1865" s="13" t="s">
        <v>76</v>
      </c>
      <c r="AY1865" s="178" t="s">
        <v>187</v>
      </c>
    </row>
    <row r="1866" spans="2:51" s="13" customFormat="1">
      <c r="B1866" s="177"/>
      <c r="D1866" s="171" t="s">
        <v>200</v>
      </c>
      <c r="E1866" s="178" t="s">
        <v>1</v>
      </c>
      <c r="F1866" s="179" t="s">
        <v>5199</v>
      </c>
      <c r="H1866" s="180">
        <v>9.1999999999999993</v>
      </c>
      <c r="I1866" s="181"/>
      <c r="L1866" s="177"/>
      <c r="M1866" s="182"/>
      <c r="T1866" s="183"/>
      <c r="AT1866" s="178" t="s">
        <v>200</v>
      </c>
      <c r="AU1866" s="178" t="s">
        <v>89</v>
      </c>
      <c r="AV1866" s="13" t="s">
        <v>89</v>
      </c>
      <c r="AW1866" s="13" t="s">
        <v>31</v>
      </c>
      <c r="AX1866" s="13" t="s">
        <v>76</v>
      </c>
      <c r="AY1866" s="178" t="s">
        <v>187</v>
      </c>
    </row>
    <row r="1867" spans="2:51" s="13" customFormat="1">
      <c r="B1867" s="177"/>
      <c r="D1867" s="171" t="s">
        <v>200</v>
      </c>
      <c r="E1867" s="178" t="s">
        <v>1</v>
      </c>
      <c r="F1867" s="179" t="s">
        <v>5200</v>
      </c>
      <c r="H1867" s="180">
        <v>8.8000000000000007</v>
      </c>
      <c r="I1867" s="181"/>
      <c r="L1867" s="177"/>
      <c r="M1867" s="182"/>
      <c r="T1867" s="183"/>
      <c r="AT1867" s="178" t="s">
        <v>200</v>
      </c>
      <c r="AU1867" s="178" t="s">
        <v>89</v>
      </c>
      <c r="AV1867" s="13" t="s">
        <v>89</v>
      </c>
      <c r="AW1867" s="13" t="s">
        <v>31</v>
      </c>
      <c r="AX1867" s="13" t="s">
        <v>76</v>
      </c>
      <c r="AY1867" s="178" t="s">
        <v>187</v>
      </c>
    </row>
    <row r="1868" spans="2:51" s="13" customFormat="1">
      <c r="B1868" s="177"/>
      <c r="D1868" s="171" t="s">
        <v>200</v>
      </c>
      <c r="E1868" s="178" t="s">
        <v>1</v>
      </c>
      <c r="F1868" s="179" t="s">
        <v>5201</v>
      </c>
      <c r="H1868" s="180">
        <v>9.1999999999999993</v>
      </c>
      <c r="I1868" s="181"/>
      <c r="L1868" s="177"/>
      <c r="M1868" s="182"/>
      <c r="T1868" s="183"/>
      <c r="AT1868" s="178" t="s">
        <v>200</v>
      </c>
      <c r="AU1868" s="178" t="s">
        <v>89</v>
      </c>
      <c r="AV1868" s="13" t="s">
        <v>89</v>
      </c>
      <c r="AW1868" s="13" t="s">
        <v>31</v>
      </c>
      <c r="AX1868" s="13" t="s">
        <v>76</v>
      </c>
      <c r="AY1868" s="178" t="s">
        <v>187</v>
      </c>
    </row>
    <row r="1869" spans="2:51" s="13" customFormat="1">
      <c r="B1869" s="177"/>
      <c r="D1869" s="171" t="s">
        <v>200</v>
      </c>
      <c r="E1869" s="178" t="s">
        <v>1</v>
      </c>
      <c r="F1869" s="179" t="s">
        <v>5202</v>
      </c>
      <c r="H1869" s="180">
        <v>8.8000000000000007</v>
      </c>
      <c r="I1869" s="181"/>
      <c r="L1869" s="177"/>
      <c r="M1869" s="182"/>
      <c r="T1869" s="183"/>
      <c r="AT1869" s="178" t="s">
        <v>200</v>
      </c>
      <c r="AU1869" s="178" t="s">
        <v>89</v>
      </c>
      <c r="AV1869" s="13" t="s">
        <v>89</v>
      </c>
      <c r="AW1869" s="13" t="s">
        <v>31</v>
      </c>
      <c r="AX1869" s="13" t="s">
        <v>76</v>
      </c>
      <c r="AY1869" s="178" t="s">
        <v>187</v>
      </c>
    </row>
    <row r="1870" spans="2:51" s="13" customFormat="1">
      <c r="B1870" s="177"/>
      <c r="D1870" s="171" t="s">
        <v>200</v>
      </c>
      <c r="E1870" s="178" t="s">
        <v>1</v>
      </c>
      <c r="F1870" s="179" t="s">
        <v>5203</v>
      </c>
      <c r="H1870" s="180">
        <v>9.1999999999999993</v>
      </c>
      <c r="I1870" s="181"/>
      <c r="L1870" s="177"/>
      <c r="M1870" s="182"/>
      <c r="T1870" s="183"/>
      <c r="AT1870" s="178" t="s">
        <v>200</v>
      </c>
      <c r="AU1870" s="178" t="s">
        <v>89</v>
      </c>
      <c r="AV1870" s="13" t="s">
        <v>89</v>
      </c>
      <c r="AW1870" s="13" t="s">
        <v>31</v>
      </c>
      <c r="AX1870" s="13" t="s">
        <v>76</v>
      </c>
      <c r="AY1870" s="178" t="s">
        <v>187</v>
      </c>
    </row>
    <row r="1871" spans="2:51" s="13" customFormat="1">
      <c r="B1871" s="177"/>
      <c r="D1871" s="171" t="s">
        <v>200</v>
      </c>
      <c r="E1871" s="178" t="s">
        <v>1</v>
      </c>
      <c r="F1871" s="179" t="s">
        <v>5204</v>
      </c>
      <c r="H1871" s="180">
        <v>8.8000000000000007</v>
      </c>
      <c r="I1871" s="181"/>
      <c r="L1871" s="177"/>
      <c r="M1871" s="182"/>
      <c r="T1871" s="183"/>
      <c r="AT1871" s="178" t="s">
        <v>200</v>
      </c>
      <c r="AU1871" s="178" t="s">
        <v>89</v>
      </c>
      <c r="AV1871" s="13" t="s">
        <v>89</v>
      </c>
      <c r="AW1871" s="13" t="s">
        <v>31</v>
      </c>
      <c r="AX1871" s="13" t="s">
        <v>76</v>
      </c>
      <c r="AY1871" s="178" t="s">
        <v>187</v>
      </c>
    </row>
    <row r="1872" spans="2:51" s="13" customFormat="1">
      <c r="B1872" s="177"/>
      <c r="D1872" s="171" t="s">
        <v>200</v>
      </c>
      <c r="E1872" s="178" t="s">
        <v>1</v>
      </c>
      <c r="F1872" s="179" t="s">
        <v>5205</v>
      </c>
      <c r="H1872" s="180">
        <v>8.8000000000000007</v>
      </c>
      <c r="I1872" s="181"/>
      <c r="L1872" s="177"/>
      <c r="M1872" s="182"/>
      <c r="T1872" s="183"/>
      <c r="AT1872" s="178" t="s">
        <v>200</v>
      </c>
      <c r="AU1872" s="178" t="s">
        <v>89</v>
      </c>
      <c r="AV1872" s="13" t="s">
        <v>89</v>
      </c>
      <c r="AW1872" s="13" t="s">
        <v>31</v>
      </c>
      <c r="AX1872" s="13" t="s">
        <v>76</v>
      </c>
      <c r="AY1872" s="178" t="s">
        <v>187</v>
      </c>
    </row>
    <row r="1873" spans="2:51" s="13" customFormat="1">
      <c r="B1873" s="177"/>
      <c r="D1873" s="171" t="s">
        <v>200</v>
      </c>
      <c r="E1873" s="178" t="s">
        <v>1</v>
      </c>
      <c r="F1873" s="179" t="s">
        <v>5206</v>
      </c>
      <c r="H1873" s="180">
        <v>9.1999999999999993</v>
      </c>
      <c r="I1873" s="181"/>
      <c r="L1873" s="177"/>
      <c r="M1873" s="182"/>
      <c r="T1873" s="183"/>
      <c r="AT1873" s="178" t="s">
        <v>200</v>
      </c>
      <c r="AU1873" s="178" t="s">
        <v>89</v>
      </c>
      <c r="AV1873" s="13" t="s">
        <v>89</v>
      </c>
      <c r="AW1873" s="13" t="s">
        <v>31</v>
      </c>
      <c r="AX1873" s="13" t="s">
        <v>76</v>
      </c>
      <c r="AY1873" s="178" t="s">
        <v>187</v>
      </c>
    </row>
    <row r="1874" spans="2:51" s="13" customFormat="1">
      <c r="B1874" s="177"/>
      <c r="D1874" s="171" t="s">
        <v>200</v>
      </c>
      <c r="E1874" s="178" t="s">
        <v>1</v>
      </c>
      <c r="F1874" s="179" t="s">
        <v>5207</v>
      </c>
      <c r="H1874" s="180">
        <v>8.8000000000000007</v>
      </c>
      <c r="I1874" s="181"/>
      <c r="L1874" s="177"/>
      <c r="M1874" s="182"/>
      <c r="T1874" s="183"/>
      <c r="AT1874" s="178" t="s">
        <v>200</v>
      </c>
      <c r="AU1874" s="178" t="s">
        <v>89</v>
      </c>
      <c r="AV1874" s="13" t="s">
        <v>89</v>
      </c>
      <c r="AW1874" s="13" t="s">
        <v>31</v>
      </c>
      <c r="AX1874" s="13" t="s">
        <v>76</v>
      </c>
      <c r="AY1874" s="178" t="s">
        <v>187</v>
      </c>
    </row>
    <row r="1875" spans="2:51" s="12" customFormat="1">
      <c r="B1875" s="170"/>
      <c r="D1875" s="171" t="s">
        <v>200</v>
      </c>
      <c r="E1875" s="172" t="s">
        <v>1</v>
      </c>
      <c r="F1875" s="173" t="s">
        <v>4448</v>
      </c>
      <c r="H1875" s="172" t="s">
        <v>1</v>
      </c>
      <c r="I1875" s="174"/>
      <c r="L1875" s="170"/>
      <c r="M1875" s="175"/>
      <c r="T1875" s="176"/>
      <c r="AT1875" s="172" t="s">
        <v>200</v>
      </c>
      <c r="AU1875" s="172" t="s">
        <v>89</v>
      </c>
      <c r="AV1875" s="12" t="s">
        <v>83</v>
      </c>
      <c r="AW1875" s="12" t="s">
        <v>31</v>
      </c>
      <c r="AX1875" s="12" t="s">
        <v>76</v>
      </c>
      <c r="AY1875" s="172" t="s">
        <v>187</v>
      </c>
    </row>
    <row r="1876" spans="2:51" s="13" customFormat="1">
      <c r="B1876" s="177"/>
      <c r="D1876" s="171" t="s">
        <v>200</v>
      </c>
      <c r="E1876" s="178" t="s">
        <v>1</v>
      </c>
      <c r="F1876" s="179" t="s">
        <v>5208</v>
      </c>
      <c r="H1876" s="180">
        <v>7.86</v>
      </c>
      <c r="I1876" s="181"/>
      <c r="L1876" s="177"/>
      <c r="M1876" s="182"/>
      <c r="T1876" s="183"/>
      <c r="AT1876" s="178" t="s">
        <v>200</v>
      </c>
      <c r="AU1876" s="178" t="s">
        <v>89</v>
      </c>
      <c r="AV1876" s="13" t="s">
        <v>89</v>
      </c>
      <c r="AW1876" s="13" t="s">
        <v>31</v>
      </c>
      <c r="AX1876" s="13" t="s">
        <v>76</v>
      </c>
      <c r="AY1876" s="178" t="s">
        <v>187</v>
      </c>
    </row>
    <row r="1877" spans="2:51" s="13" customFormat="1">
      <c r="B1877" s="177"/>
      <c r="D1877" s="171" t="s">
        <v>200</v>
      </c>
      <c r="E1877" s="178" t="s">
        <v>1</v>
      </c>
      <c r="F1877" s="179" t="s">
        <v>5209</v>
      </c>
      <c r="H1877" s="180">
        <v>5.74</v>
      </c>
      <c r="I1877" s="181"/>
      <c r="L1877" s="177"/>
      <c r="M1877" s="182"/>
      <c r="T1877" s="183"/>
      <c r="AT1877" s="178" t="s">
        <v>200</v>
      </c>
      <c r="AU1877" s="178" t="s">
        <v>89</v>
      </c>
      <c r="AV1877" s="13" t="s">
        <v>89</v>
      </c>
      <c r="AW1877" s="13" t="s">
        <v>31</v>
      </c>
      <c r="AX1877" s="13" t="s">
        <v>76</v>
      </c>
      <c r="AY1877" s="178" t="s">
        <v>187</v>
      </c>
    </row>
    <row r="1878" spans="2:51" s="13" customFormat="1">
      <c r="B1878" s="177"/>
      <c r="D1878" s="171" t="s">
        <v>200</v>
      </c>
      <c r="E1878" s="178" t="s">
        <v>1</v>
      </c>
      <c r="F1878" s="179" t="s">
        <v>5210</v>
      </c>
      <c r="H1878" s="180">
        <v>6.6</v>
      </c>
      <c r="I1878" s="181"/>
      <c r="L1878" s="177"/>
      <c r="M1878" s="182"/>
      <c r="T1878" s="183"/>
      <c r="AT1878" s="178" t="s">
        <v>200</v>
      </c>
      <c r="AU1878" s="178" t="s">
        <v>89</v>
      </c>
      <c r="AV1878" s="13" t="s">
        <v>89</v>
      </c>
      <c r="AW1878" s="13" t="s">
        <v>31</v>
      </c>
      <c r="AX1878" s="13" t="s">
        <v>76</v>
      </c>
      <c r="AY1878" s="178" t="s">
        <v>187</v>
      </c>
    </row>
    <row r="1879" spans="2:51" s="13" customFormat="1">
      <c r="B1879" s="177"/>
      <c r="D1879" s="171" t="s">
        <v>200</v>
      </c>
      <c r="E1879" s="178" t="s">
        <v>1</v>
      </c>
      <c r="F1879" s="179" t="s">
        <v>5211</v>
      </c>
      <c r="H1879" s="180">
        <v>15</v>
      </c>
      <c r="I1879" s="181"/>
      <c r="L1879" s="177"/>
      <c r="M1879" s="182"/>
      <c r="T1879" s="183"/>
      <c r="AT1879" s="178" t="s">
        <v>200</v>
      </c>
      <c r="AU1879" s="178" t="s">
        <v>89</v>
      </c>
      <c r="AV1879" s="13" t="s">
        <v>89</v>
      </c>
      <c r="AW1879" s="13" t="s">
        <v>31</v>
      </c>
      <c r="AX1879" s="13" t="s">
        <v>76</v>
      </c>
      <c r="AY1879" s="178" t="s">
        <v>187</v>
      </c>
    </row>
    <row r="1880" spans="2:51" s="13" customFormat="1">
      <c r="B1880" s="177"/>
      <c r="D1880" s="171" t="s">
        <v>200</v>
      </c>
      <c r="E1880" s="178" t="s">
        <v>1</v>
      </c>
      <c r="F1880" s="179" t="s">
        <v>5212</v>
      </c>
      <c r="H1880" s="180">
        <v>15.88</v>
      </c>
      <c r="I1880" s="181"/>
      <c r="L1880" s="177"/>
      <c r="M1880" s="182"/>
      <c r="T1880" s="183"/>
      <c r="AT1880" s="178" t="s">
        <v>200</v>
      </c>
      <c r="AU1880" s="178" t="s">
        <v>89</v>
      </c>
      <c r="AV1880" s="13" t="s">
        <v>89</v>
      </c>
      <c r="AW1880" s="13" t="s">
        <v>31</v>
      </c>
      <c r="AX1880" s="13" t="s">
        <v>76</v>
      </c>
      <c r="AY1880" s="178" t="s">
        <v>187</v>
      </c>
    </row>
    <row r="1881" spans="2:51" s="15" customFormat="1">
      <c r="B1881" s="191"/>
      <c r="D1881" s="171" t="s">
        <v>200</v>
      </c>
      <c r="E1881" s="192" t="s">
        <v>5213</v>
      </c>
      <c r="F1881" s="193" t="s">
        <v>3382</v>
      </c>
      <c r="H1881" s="194">
        <v>140.68</v>
      </c>
      <c r="I1881" s="195"/>
      <c r="L1881" s="191"/>
      <c r="M1881" s="196"/>
      <c r="T1881" s="197"/>
      <c r="AT1881" s="192" t="s">
        <v>200</v>
      </c>
      <c r="AU1881" s="192" t="s">
        <v>89</v>
      </c>
      <c r="AV1881" s="15" t="s">
        <v>207</v>
      </c>
      <c r="AW1881" s="15" t="s">
        <v>31</v>
      </c>
      <c r="AX1881" s="15" t="s">
        <v>76</v>
      </c>
      <c r="AY1881" s="192" t="s">
        <v>187</v>
      </c>
    </row>
    <row r="1882" spans="2:51" s="12" customFormat="1">
      <c r="B1882" s="170"/>
      <c r="D1882" s="171" t="s">
        <v>200</v>
      </c>
      <c r="E1882" s="172" t="s">
        <v>1</v>
      </c>
      <c r="F1882" s="173" t="s">
        <v>2664</v>
      </c>
      <c r="H1882" s="172" t="s">
        <v>1</v>
      </c>
      <c r="I1882" s="174"/>
      <c r="L1882" s="170"/>
      <c r="M1882" s="175"/>
      <c r="T1882" s="176"/>
      <c r="AT1882" s="172" t="s">
        <v>200</v>
      </c>
      <c r="AU1882" s="172" t="s">
        <v>89</v>
      </c>
      <c r="AV1882" s="12" t="s">
        <v>83</v>
      </c>
      <c r="AW1882" s="12" t="s">
        <v>31</v>
      </c>
      <c r="AX1882" s="12" t="s">
        <v>76</v>
      </c>
      <c r="AY1882" s="172" t="s">
        <v>187</v>
      </c>
    </row>
    <row r="1883" spans="2:51" s="13" customFormat="1">
      <c r="B1883" s="177"/>
      <c r="D1883" s="171" t="s">
        <v>200</v>
      </c>
      <c r="E1883" s="178" t="s">
        <v>1</v>
      </c>
      <c r="F1883" s="179" t="s">
        <v>5214</v>
      </c>
      <c r="H1883" s="180">
        <v>8.8000000000000007</v>
      </c>
      <c r="I1883" s="181"/>
      <c r="L1883" s="177"/>
      <c r="M1883" s="182"/>
      <c r="T1883" s="183"/>
      <c r="AT1883" s="178" t="s">
        <v>200</v>
      </c>
      <c r="AU1883" s="178" t="s">
        <v>89</v>
      </c>
      <c r="AV1883" s="13" t="s">
        <v>89</v>
      </c>
      <c r="AW1883" s="13" t="s">
        <v>31</v>
      </c>
      <c r="AX1883" s="13" t="s">
        <v>76</v>
      </c>
      <c r="AY1883" s="178" t="s">
        <v>187</v>
      </c>
    </row>
    <row r="1884" spans="2:51" s="13" customFormat="1">
      <c r="B1884" s="177"/>
      <c r="D1884" s="171" t="s">
        <v>200</v>
      </c>
      <c r="E1884" s="178" t="s">
        <v>1</v>
      </c>
      <c r="F1884" s="179" t="s">
        <v>5215</v>
      </c>
      <c r="H1884" s="180">
        <v>9.1999999999999993</v>
      </c>
      <c r="I1884" s="181"/>
      <c r="L1884" s="177"/>
      <c r="M1884" s="182"/>
      <c r="T1884" s="183"/>
      <c r="AT1884" s="178" t="s">
        <v>200</v>
      </c>
      <c r="AU1884" s="178" t="s">
        <v>89</v>
      </c>
      <c r="AV1884" s="13" t="s">
        <v>89</v>
      </c>
      <c r="AW1884" s="13" t="s">
        <v>31</v>
      </c>
      <c r="AX1884" s="13" t="s">
        <v>76</v>
      </c>
      <c r="AY1884" s="178" t="s">
        <v>187</v>
      </c>
    </row>
    <row r="1885" spans="2:51" s="13" customFormat="1">
      <c r="B1885" s="177"/>
      <c r="D1885" s="171" t="s">
        <v>200</v>
      </c>
      <c r="E1885" s="178" t="s">
        <v>1</v>
      </c>
      <c r="F1885" s="179" t="s">
        <v>5216</v>
      </c>
      <c r="H1885" s="180">
        <v>8.8000000000000007</v>
      </c>
      <c r="I1885" s="181"/>
      <c r="L1885" s="177"/>
      <c r="M1885" s="182"/>
      <c r="T1885" s="183"/>
      <c r="AT1885" s="178" t="s">
        <v>200</v>
      </c>
      <c r="AU1885" s="178" t="s">
        <v>89</v>
      </c>
      <c r="AV1885" s="13" t="s">
        <v>89</v>
      </c>
      <c r="AW1885" s="13" t="s">
        <v>31</v>
      </c>
      <c r="AX1885" s="13" t="s">
        <v>76</v>
      </c>
      <c r="AY1885" s="178" t="s">
        <v>187</v>
      </c>
    </row>
    <row r="1886" spans="2:51" s="13" customFormat="1">
      <c r="B1886" s="177"/>
      <c r="D1886" s="171" t="s">
        <v>200</v>
      </c>
      <c r="E1886" s="178" t="s">
        <v>1</v>
      </c>
      <c r="F1886" s="179" t="s">
        <v>5217</v>
      </c>
      <c r="H1886" s="180">
        <v>9.1999999999999993</v>
      </c>
      <c r="I1886" s="181"/>
      <c r="L1886" s="177"/>
      <c r="M1886" s="182"/>
      <c r="T1886" s="183"/>
      <c r="AT1886" s="178" t="s">
        <v>200</v>
      </c>
      <c r="AU1886" s="178" t="s">
        <v>89</v>
      </c>
      <c r="AV1886" s="13" t="s">
        <v>89</v>
      </c>
      <c r="AW1886" s="13" t="s">
        <v>31</v>
      </c>
      <c r="AX1886" s="13" t="s">
        <v>76</v>
      </c>
      <c r="AY1886" s="178" t="s">
        <v>187</v>
      </c>
    </row>
    <row r="1887" spans="2:51" s="13" customFormat="1">
      <c r="B1887" s="177"/>
      <c r="D1887" s="171" t="s">
        <v>200</v>
      </c>
      <c r="E1887" s="178" t="s">
        <v>1</v>
      </c>
      <c r="F1887" s="179" t="s">
        <v>5218</v>
      </c>
      <c r="H1887" s="180">
        <v>8.8000000000000007</v>
      </c>
      <c r="I1887" s="181"/>
      <c r="L1887" s="177"/>
      <c r="M1887" s="182"/>
      <c r="T1887" s="183"/>
      <c r="AT1887" s="178" t="s">
        <v>200</v>
      </c>
      <c r="AU1887" s="178" t="s">
        <v>89</v>
      </c>
      <c r="AV1887" s="13" t="s">
        <v>89</v>
      </c>
      <c r="AW1887" s="13" t="s">
        <v>31</v>
      </c>
      <c r="AX1887" s="13" t="s">
        <v>76</v>
      </c>
      <c r="AY1887" s="178" t="s">
        <v>187</v>
      </c>
    </row>
    <row r="1888" spans="2:51" s="13" customFormat="1">
      <c r="B1888" s="177"/>
      <c r="D1888" s="171" t="s">
        <v>200</v>
      </c>
      <c r="E1888" s="178" t="s">
        <v>1</v>
      </c>
      <c r="F1888" s="179" t="s">
        <v>5219</v>
      </c>
      <c r="H1888" s="180">
        <v>9.1999999999999993</v>
      </c>
      <c r="I1888" s="181"/>
      <c r="L1888" s="177"/>
      <c r="M1888" s="182"/>
      <c r="T1888" s="183"/>
      <c r="AT1888" s="178" t="s">
        <v>200</v>
      </c>
      <c r="AU1888" s="178" t="s">
        <v>89</v>
      </c>
      <c r="AV1888" s="13" t="s">
        <v>89</v>
      </c>
      <c r="AW1888" s="13" t="s">
        <v>31</v>
      </c>
      <c r="AX1888" s="13" t="s">
        <v>76</v>
      </c>
      <c r="AY1888" s="178" t="s">
        <v>187</v>
      </c>
    </row>
    <row r="1889" spans="2:51" s="13" customFormat="1">
      <c r="B1889" s="177"/>
      <c r="D1889" s="171" t="s">
        <v>200</v>
      </c>
      <c r="E1889" s="178" t="s">
        <v>1</v>
      </c>
      <c r="F1889" s="179" t="s">
        <v>5220</v>
      </c>
      <c r="H1889" s="180">
        <v>8.8000000000000007</v>
      </c>
      <c r="I1889" s="181"/>
      <c r="L1889" s="177"/>
      <c r="M1889" s="182"/>
      <c r="T1889" s="183"/>
      <c r="AT1889" s="178" t="s">
        <v>200</v>
      </c>
      <c r="AU1889" s="178" t="s">
        <v>89</v>
      </c>
      <c r="AV1889" s="13" t="s">
        <v>89</v>
      </c>
      <c r="AW1889" s="13" t="s">
        <v>31</v>
      </c>
      <c r="AX1889" s="13" t="s">
        <v>76</v>
      </c>
      <c r="AY1889" s="178" t="s">
        <v>187</v>
      </c>
    </row>
    <row r="1890" spans="2:51" s="13" customFormat="1">
      <c r="B1890" s="177"/>
      <c r="D1890" s="171" t="s">
        <v>200</v>
      </c>
      <c r="E1890" s="178" t="s">
        <v>1</v>
      </c>
      <c r="F1890" s="179" t="s">
        <v>5221</v>
      </c>
      <c r="H1890" s="180">
        <v>8.8000000000000007</v>
      </c>
      <c r="I1890" s="181"/>
      <c r="L1890" s="177"/>
      <c r="M1890" s="182"/>
      <c r="T1890" s="183"/>
      <c r="AT1890" s="178" t="s">
        <v>200</v>
      </c>
      <c r="AU1890" s="178" t="s">
        <v>89</v>
      </c>
      <c r="AV1890" s="13" t="s">
        <v>89</v>
      </c>
      <c r="AW1890" s="13" t="s">
        <v>31</v>
      </c>
      <c r="AX1890" s="13" t="s">
        <v>76</v>
      </c>
      <c r="AY1890" s="178" t="s">
        <v>187</v>
      </c>
    </row>
    <row r="1891" spans="2:51" s="13" customFormat="1">
      <c r="B1891" s="177"/>
      <c r="D1891" s="171" t="s">
        <v>200</v>
      </c>
      <c r="E1891" s="178" t="s">
        <v>1</v>
      </c>
      <c r="F1891" s="179" t="s">
        <v>5222</v>
      </c>
      <c r="H1891" s="180">
        <v>9.1999999999999993</v>
      </c>
      <c r="I1891" s="181"/>
      <c r="L1891" s="177"/>
      <c r="M1891" s="182"/>
      <c r="T1891" s="183"/>
      <c r="AT1891" s="178" t="s">
        <v>200</v>
      </c>
      <c r="AU1891" s="178" t="s">
        <v>89</v>
      </c>
      <c r="AV1891" s="13" t="s">
        <v>89</v>
      </c>
      <c r="AW1891" s="13" t="s">
        <v>31</v>
      </c>
      <c r="AX1891" s="13" t="s">
        <v>76</v>
      </c>
      <c r="AY1891" s="178" t="s">
        <v>187</v>
      </c>
    </row>
    <row r="1892" spans="2:51" s="13" customFormat="1">
      <c r="B1892" s="177"/>
      <c r="D1892" s="171" t="s">
        <v>200</v>
      </c>
      <c r="E1892" s="178" t="s">
        <v>1</v>
      </c>
      <c r="F1892" s="179" t="s">
        <v>5223</v>
      </c>
      <c r="H1892" s="180">
        <v>8.8000000000000007</v>
      </c>
      <c r="I1892" s="181"/>
      <c r="L1892" s="177"/>
      <c r="M1892" s="182"/>
      <c r="T1892" s="183"/>
      <c r="AT1892" s="178" t="s">
        <v>200</v>
      </c>
      <c r="AU1892" s="178" t="s">
        <v>89</v>
      </c>
      <c r="AV1892" s="13" t="s">
        <v>89</v>
      </c>
      <c r="AW1892" s="13" t="s">
        <v>31</v>
      </c>
      <c r="AX1892" s="13" t="s">
        <v>76</v>
      </c>
      <c r="AY1892" s="178" t="s">
        <v>187</v>
      </c>
    </row>
    <row r="1893" spans="2:51" s="12" customFormat="1">
      <c r="B1893" s="170"/>
      <c r="D1893" s="171" t="s">
        <v>200</v>
      </c>
      <c r="E1893" s="172" t="s">
        <v>1</v>
      </c>
      <c r="F1893" s="173" t="s">
        <v>4448</v>
      </c>
      <c r="H1893" s="172" t="s">
        <v>1</v>
      </c>
      <c r="I1893" s="174"/>
      <c r="L1893" s="170"/>
      <c r="M1893" s="175"/>
      <c r="T1893" s="176"/>
      <c r="AT1893" s="172" t="s">
        <v>200</v>
      </c>
      <c r="AU1893" s="172" t="s">
        <v>89</v>
      </c>
      <c r="AV1893" s="12" t="s">
        <v>83</v>
      </c>
      <c r="AW1893" s="12" t="s">
        <v>31</v>
      </c>
      <c r="AX1893" s="12" t="s">
        <v>76</v>
      </c>
      <c r="AY1893" s="172" t="s">
        <v>187</v>
      </c>
    </row>
    <row r="1894" spans="2:51" s="13" customFormat="1">
      <c r="B1894" s="177"/>
      <c r="D1894" s="171" t="s">
        <v>200</v>
      </c>
      <c r="E1894" s="178" t="s">
        <v>1</v>
      </c>
      <c r="F1894" s="179" t="s">
        <v>5224</v>
      </c>
      <c r="H1894" s="180">
        <v>7.86</v>
      </c>
      <c r="I1894" s="181"/>
      <c r="L1894" s="177"/>
      <c r="M1894" s="182"/>
      <c r="T1894" s="183"/>
      <c r="AT1894" s="178" t="s">
        <v>200</v>
      </c>
      <c r="AU1894" s="178" t="s">
        <v>89</v>
      </c>
      <c r="AV1894" s="13" t="s">
        <v>89</v>
      </c>
      <c r="AW1894" s="13" t="s">
        <v>31</v>
      </c>
      <c r="AX1894" s="13" t="s">
        <v>76</v>
      </c>
      <c r="AY1894" s="178" t="s">
        <v>187</v>
      </c>
    </row>
    <row r="1895" spans="2:51" s="13" customFormat="1">
      <c r="B1895" s="177"/>
      <c r="D1895" s="171" t="s">
        <v>200</v>
      </c>
      <c r="E1895" s="178" t="s">
        <v>1</v>
      </c>
      <c r="F1895" s="179" t="s">
        <v>5225</v>
      </c>
      <c r="H1895" s="180">
        <v>5.74</v>
      </c>
      <c r="I1895" s="181"/>
      <c r="L1895" s="177"/>
      <c r="M1895" s="182"/>
      <c r="T1895" s="183"/>
      <c r="AT1895" s="178" t="s">
        <v>200</v>
      </c>
      <c r="AU1895" s="178" t="s">
        <v>89</v>
      </c>
      <c r="AV1895" s="13" t="s">
        <v>89</v>
      </c>
      <c r="AW1895" s="13" t="s">
        <v>31</v>
      </c>
      <c r="AX1895" s="13" t="s">
        <v>76</v>
      </c>
      <c r="AY1895" s="178" t="s">
        <v>187</v>
      </c>
    </row>
    <row r="1896" spans="2:51" s="13" customFormat="1">
      <c r="B1896" s="177"/>
      <c r="D1896" s="171" t="s">
        <v>200</v>
      </c>
      <c r="E1896" s="178" t="s">
        <v>1</v>
      </c>
      <c r="F1896" s="179" t="s">
        <v>5226</v>
      </c>
      <c r="H1896" s="180">
        <v>6.6</v>
      </c>
      <c r="I1896" s="181"/>
      <c r="L1896" s="177"/>
      <c r="M1896" s="182"/>
      <c r="T1896" s="183"/>
      <c r="AT1896" s="178" t="s">
        <v>200</v>
      </c>
      <c r="AU1896" s="178" t="s">
        <v>89</v>
      </c>
      <c r="AV1896" s="13" t="s">
        <v>89</v>
      </c>
      <c r="AW1896" s="13" t="s">
        <v>31</v>
      </c>
      <c r="AX1896" s="13" t="s">
        <v>76</v>
      </c>
      <c r="AY1896" s="178" t="s">
        <v>187</v>
      </c>
    </row>
    <row r="1897" spans="2:51" s="13" customFormat="1">
      <c r="B1897" s="177"/>
      <c r="D1897" s="171" t="s">
        <v>200</v>
      </c>
      <c r="E1897" s="178" t="s">
        <v>1</v>
      </c>
      <c r="F1897" s="179" t="s">
        <v>5227</v>
      </c>
      <c r="H1897" s="180">
        <v>15</v>
      </c>
      <c r="I1897" s="181"/>
      <c r="L1897" s="177"/>
      <c r="M1897" s="182"/>
      <c r="T1897" s="183"/>
      <c r="AT1897" s="178" t="s">
        <v>200</v>
      </c>
      <c r="AU1897" s="178" t="s">
        <v>89</v>
      </c>
      <c r="AV1897" s="13" t="s">
        <v>89</v>
      </c>
      <c r="AW1897" s="13" t="s">
        <v>31</v>
      </c>
      <c r="AX1897" s="13" t="s">
        <v>76</v>
      </c>
      <c r="AY1897" s="178" t="s">
        <v>187</v>
      </c>
    </row>
    <row r="1898" spans="2:51" s="13" customFormat="1">
      <c r="B1898" s="177"/>
      <c r="D1898" s="171" t="s">
        <v>200</v>
      </c>
      <c r="E1898" s="178" t="s">
        <v>1</v>
      </c>
      <c r="F1898" s="179" t="s">
        <v>5228</v>
      </c>
      <c r="H1898" s="180">
        <v>15.88</v>
      </c>
      <c r="I1898" s="181"/>
      <c r="L1898" s="177"/>
      <c r="M1898" s="182"/>
      <c r="T1898" s="183"/>
      <c r="AT1898" s="178" t="s">
        <v>200</v>
      </c>
      <c r="AU1898" s="178" t="s">
        <v>89</v>
      </c>
      <c r="AV1898" s="13" t="s">
        <v>89</v>
      </c>
      <c r="AW1898" s="13" t="s">
        <v>31</v>
      </c>
      <c r="AX1898" s="13" t="s">
        <v>76</v>
      </c>
      <c r="AY1898" s="178" t="s">
        <v>187</v>
      </c>
    </row>
    <row r="1899" spans="2:51" s="13" customFormat="1">
      <c r="B1899" s="177"/>
      <c r="D1899" s="171" t="s">
        <v>200</v>
      </c>
      <c r="E1899" s="178" t="s">
        <v>1</v>
      </c>
      <c r="F1899" s="179" t="s">
        <v>5229</v>
      </c>
      <c r="H1899" s="180">
        <v>8.6</v>
      </c>
      <c r="I1899" s="181"/>
      <c r="L1899" s="177"/>
      <c r="M1899" s="182"/>
      <c r="T1899" s="183"/>
      <c r="AT1899" s="178" t="s">
        <v>200</v>
      </c>
      <c r="AU1899" s="178" t="s">
        <v>89</v>
      </c>
      <c r="AV1899" s="13" t="s">
        <v>89</v>
      </c>
      <c r="AW1899" s="13" t="s">
        <v>31</v>
      </c>
      <c r="AX1899" s="13" t="s">
        <v>76</v>
      </c>
      <c r="AY1899" s="178" t="s">
        <v>187</v>
      </c>
    </row>
    <row r="1900" spans="2:51" s="13" customFormat="1">
      <c r="B1900" s="177"/>
      <c r="D1900" s="171" t="s">
        <v>200</v>
      </c>
      <c r="E1900" s="178" t="s">
        <v>1</v>
      </c>
      <c r="F1900" s="179" t="s">
        <v>5230</v>
      </c>
      <c r="H1900" s="180">
        <v>8.6</v>
      </c>
      <c r="I1900" s="181"/>
      <c r="L1900" s="177"/>
      <c r="M1900" s="182"/>
      <c r="T1900" s="183"/>
      <c r="AT1900" s="178" t="s">
        <v>200</v>
      </c>
      <c r="AU1900" s="178" t="s">
        <v>89</v>
      </c>
      <c r="AV1900" s="13" t="s">
        <v>89</v>
      </c>
      <c r="AW1900" s="13" t="s">
        <v>31</v>
      </c>
      <c r="AX1900" s="13" t="s">
        <v>76</v>
      </c>
      <c r="AY1900" s="178" t="s">
        <v>187</v>
      </c>
    </row>
    <row r="1901" spans="2:51" s="13" customFormat="1">
      <c r="B1901" s="177"/>
      <c r="D1901" s="171" t="s">
        <v>200</v>
      </c>
      <c r="E1901" s="178" t="s">
        <v>1</v>
      </c>
      <c r="F1901" s="179" t="s">
        <v>5231</v>
      </c>
      <c r="H1901" s="180">
        <v>8.6</v>
      </c>
      <c r="I1901" s="181"/>
      <c r="L1901" s="177"/>
      <c r="M1901" s="182"/>
      <c r="T1901" s="183"/>
      <c r="AT1901" s="178" t="s">
        <v>200</v>
      </c>
      <c r="AU1901" s="178" t="s">
        <v>89</v>
      </c>
      <c r="AV1901" s="13" t="s">
        <v>89</v>
      </c>
      <c r="AW1901" s="13" t="s">
        <v>31</v>
      </c>
      <c r="AX1901" s="13" t="s">
        <v>76</v>
      </c>
      <c r="AY1901" s="178" t="s">
        <v>187</v>
      </c>
    </row>
    <row r="1902" spans="2:51" s="13" customFormat="1">
      <c r="B1902" s="177"/>
      <c r="D1902" s="171" t="s">
        <v>200</v>
      </c>
      <c r="E1902" s="178" t="s">
        <v>1</v>
      </c>
      <c r="F1902" s="179" t="s">
        <v>5232</v>
      </c>
      <c r="H1902" s="180">
        <v>8.6</v>
      </c>
      <c r="I1902" s="181"/>
      <c r="L1902" s="177"/>
      <c r="M1902" s="182"/>
      <c r="T1902" s="183"/>
      <c r="AT1902" s="178" t="s">
        <v>200</v>
      </c>
      <c r="AU1902" s="178" t="s">
        <v>89</v>
      </c>
      <c r="AV1902" s="13" t="s">
        <v>89</v>
      </c>
      <c r="AW1902" s="13" t="s">
        <v>31</v>
      </c>
      <c r="AX1902" s="13" t="s">
        <v>76</v>
      </c>
      <c r="AY1902" s="178" t="s">
        <v>187</v>
      </c>
    </row>
    <row r="1903" spans="2:51" s="13" customFormat="1">
      <c r="B1903" s="177"/>
      <c r="D1903" s="171" t="s">
        <v>200</v>
      </c>
      <c r="E1903" s="178" t="s">
        <v>1</v>
      </c>
      <c r="F1903" s="179" t="s">
        <v>5233</v>
      </c>
      <c r="H1903" s="180">
        <v>8.6</v>
      </c>
      <c r="I1903" s="181"/>
      <c r="L1903" s="177"/>
      <c r="M1903" s="182"/>
      <c r="T1903" s="183"/>
      <c r="AT1903" s="178" t="s">
        <v>200</v>
      </c>
      <c r="AU1903" s="178" t="s">
        <v>89</v>
      </c>
      <c r="AV1903" s="13" t="s">
        <v>89</v>
      </c>
      <c r="AW1903" s="13" t="s">
        <v>31</v>
      </c>
      <c r="AX1903" s="13" t="s">
        <v>76</v>
      </c>
      <c r="AY1903" s="178" t="s">
        <v>187</v>
      </c>
    </row>
    <row r="1904" spans="2:51" s="13" customFormat="1">
      <c r="B1904" s="177"/>
      <c r="D1904" s="171" t="s">
        <v>200</v>
      </c>
      <c r="E1904" s="178" t="s">
        <v>1</v>
      </c>
      <c r="F1904" s="179" t="s">
        <v>5234</v>
      </c>
      <c r="H1904" s="180">
        <v>8.6</v>
      </c>
      <c r="I1904" s="181"/>
      <c r="L1904" s="177"/>
      <c r="M1904" s="182"/>
      <c r="T1904" s="183"/>
      <c r="AT1904" s="178" t="s">
        <v>200</v>
      </c>
      <c r="AU1904" s="178" t="s">
        <v>89</v>
      </c>
      <c r="AV1904" s="13" t="s">
        <v>89</v>
      </c>
      <c r="AW1904" s="13" t="s">
        <v>31</v>
      </c>
      <c r="AX1904" s="13" t="s">
        <v>76</v>
      </c>
      <c r="AY1904" s="178" t="s">
        <v>187</v>
      </c>
    </row>
    <row r="1905" spans="2:51" s="15" customFormat="1">
      <c r="B1905" s="191"/>
      <c r="D1905" s="171" t="s">
        <v>200</v>
      </c>
      <c r="E1905" s="192" t="s">
        <v>5235</v>
      </c>
      <c r="F1905" s="193" t="s">
        <v>4414</v>
      </c>
      <c r="H1905" s="194">
        <v>192.28</v>
      </c>
      <c r="I1905" s="195"/>
      <c r="L1905" s="191"/>
      <c r="M1905" s="196"/>
      <c r="T1905" s="197"/>
      <c r="AT1905" s="192" t="s">
        <v>200</v>
      </c>
      <c r="AU1905" s="192" t="s">
        <v>89</v>
      </c>
      <c r="AV1905" s="15" t="s">
        <v>207</v>
      </c>
      <c r="AW1905" s="15" t="s">
        <v>31</v>
      </c>
      <c r="AX1905" s="15" t="s">
        <v>76</v>
      </c>
      <c r="AY1905" s="192" t="s">
        <v>187</v>
      </c>
    </row>
    <row r="1906" spans="2:51" s="12" customFormat="1">
      <c r="B1906" s="170"/>
      <c r="D1906" s="171" t="s">
        <v>200</v>
      </c>
      <c r="E1906" s="172" t="s">
        <v>1</v>
      </c>
      <c r="F1906" s="173" t="s">
        <v>2675</v>
      </c>
      <c r="H1906" s="172" t="s">
        <v>1</v>
      </c>
      <c r="I1906" s="174"/>
      <c r="L1906" s="170"/>
      <c r="M1906" s="175"/>
      <c r="T1906" s="176"/>
      <c r="AT1906" s="172" t="s">
        <v>200</v>
      </c>
      <c r="AU1906" s="172" t="s">
        <v>89</v>
      </c>
      <c r="AV1906" s="12" t="s">
        <v>83</v>
      </c>
      <c r="AW1906" s="12" t="s">
        <v>31</v>
      </c>
      <c r="AX1906" s="12" t="s">
        <v>76</v>
      </c>
      <c r="AY1906" s="172" t="s">
        <v>187</v>
      </c>
    </row>
    <row r="1907" spans="2:51" s="13" customFormat="1">
      <c r="B1907" s="177"/>
      <c r="D1907" s="171" t="s">
        <v>200</v>
      </c>
      <c r="E1907" s="178" t="s">
        <v>1</v>
      </c>
      <c r="F1907" s="179" t="s">
        <v>5236</v>
      </c>
      <c r="H1907" s="180">
        <v>8.8000000000000007</v>
      </c>
      <c r="I1907" s="181"/>
      <c r="L1907" s="177"/>
      <c r="M1907" s="182"/>
      <c r="T1907" s="183"/>
      <c r="AT1907" s="178" t="s">
        <v>200</v>
      </c>
      <c r="AU1907" s="178" t="s">
        <v>89</v>
      </c>
      <c r="AV1907" s="13" t="s">
        <v>89</v>
      </c>
      <c r="AW1907" s="13" t="s">
        <v>31</v>
      </c>
      <c r="AX1907" s="13" t="s">
        <v>76</v>
      </c>
      <c r="AY1907" s="178" t="s">
        <v>187</v>
      </c>
    </row>
    <row r="1908" spans="2:51" s="13" customFormat="1">
      <c r="B1908" s="177"/>
      <c r="D1908" s="171" t="s">
        <v>200</v>
      </c>
      <c r="E1908" s="178" t="s">
        <v>1</v>
      </c>
      <c r="F1908" s="179" t="s">
        <v>5215</v>
      </c>
      <c r="H1908" s="180">
        <v>9.1999999999999993</v>
      </c>
      <c r="I1908" s="181"/>
      <c r="L1908" s="177"/>
      <c r="M1908" s="182"/>
      <c r="T1908" s="183"/>
      <c r="AT1908" s="178" t="s">
        <v>200</v>
      </c>
      <c r="AU1908" s="178" t="s">
        <v>89</v>
      </c>
      <c r="AV1908" s="13" t="s">
        <v>89</v>
      </c>
      <c r="AW1908" s="13" t="s">
        <v>31</v>
      </c>
      <c r="AX1908" s="13" t="s">
        <v>76</v>
      </c>
      <c r="AY1908" s="178" t="s">
        <v>187</v>
      </c>
    </row>
    <row r="1909" spans="2:51" s="13" customFormat="1">
      <c r="B1909" s="177"/>
      <c r="D1909" s="171" t="s">
        <v>200</v>
      </c>
      <c r="E1909" s="178" t="s">
        <v>1</v>
      </c>
      <c r="F1909" s="179" t="s">
        <v>5216</v>
      </c>
      <c r="H1909" s="180">
        <v>8.8000000000000007</v>
      </c>
      <c r="I1909" s="181"/>
      <c r="L1909" s="177"/>
      <c r="M1909" s="182"/>
      <c r="T1909" s="183"/>
      <c r="AT1909" s="178" t="s">
        <v>200</v>
      </c>
      <c r="AU1909" s="178" t="s">
        <v>89</v>
      </c>
      <c r="AV1909" s="13" t="s">
        <v>89</v>
      </c>
      <c r="AW1909" s="13" t="s">
        <v>31</v>
      </c>
      <c r="AX1909" s="13" t="s">
        <v>76</v>
      </c>
      <c r="AY1909" s="178" t="s">
        <v>187</v>
      </c>
    </row>
    <row r="1910" spans="2:51" s="13" customFormat="1">
      <c r="B1910" s="177"/>
      <c r="D1910" s="171" t="s">
        <v>200</v>
      </c>
      <c r="E1910" s="178" t="s">
        <v>1</v>
      </c>
      <c r="F1910" s="179" t="s">
        <v>5217</v>
      </c>
      <c r="H1910" s="180">
        <v>9.1999999999999993</v>
      </c>
      <c r="I1910" s="181"/>
      <c r="L1910" s="177"/>
      <c r="M1910" s="182"/>
      <c r="T1910" s="183"/>
      <c r="AT1910" s="178" t="s">
        <v>200</v>
      </c>
      <c r="AU1910" s="178" t="s">
        <v>89</v>
      </c>
      <c r="AV1910" s="13" t="s">
        <v>89</v>
      </c>
      <c r="AW1910" s="13" t="s">
        <v>31</v>
      </c>
      <c r="AX1910" s="13" t="s">
        <v>76</v>
      </c>
      <c r="AY1910" s="178" t="s">
        <v>187</v>
      </c>
    </row>
    <row r="1911" spans="2:51" s="13" customFormat="1">
      <c r="B1911" s="177"/>
      <c r="D1911" s="171" t="s">
        <v>200</v>
      </c>
      <c r="E1911" s="178" t="s">
        <v>1</v>
      </c>
      <c r="F1911" s="179" t="s">
        <v>5218</v>
      </c>
      <c r="H1911" s="180">
        <v>8.8000000000000007</v>
      </c>
      <c r="I1911" s="181"/>
      <c r="L1911" s="177"/>
      <c r="M1911" s="182"/>
      <c r="T1911" s="183"/>
      <c r="AT1911" s="178" t="s">
        <v>200</v>
      </c>
      <c r="AU1911" s="178" t="s">
        <v>89</v>
      </c>
      <c r="AV1911" s="13" t="s">
        <v>89</v>
      </c>
      <c r="AW1911" s="13" t="s">
        <v>31</v>
      </c>
      <c r="AX1911" s="13" t="s">
        <v>76</v>
      </c>
      <c r="AY1911" s="178" t="s">
        <v>187</v>
      </c>
    </row>
    <row r="1912" spans="2:51" s="13" customFormat="1">
      <c r="B1912" s="177"/>
      <c r="D1912" s="171" t="s">
        <v>200</v>
      </c>
      <c r="E1912" s="178" t="s">
        <v>1</v>
      </c>
      <c r="F1912" s="179" t="s">
        <v>5219</v>
      </c>
      <c r="H1912" s="180">
        <v>9.1999999999999993</v>
      </c>
      <c r="I1912" s="181"/>
      <c r="L1912" s="177"/>
      <c r="M1912" s="182"/>
      <c r="T1912" s="183"/>
      <c r="AT1912" s="178" t="s">
        <v>200</v>
      </c>
      <c r="AU1912" s="178" t="s">
        <v>89</v>
      </c>
      <c r="AV1912" s="13" t="s">
        <v>89</v>
      </c>
      <c r="AW1912" s="13" t="s">
        <v>31</v>
      </c>
      <c r="AX1912" s="13" t="s">
        <v>76</v>
      </c>
      <c r="AY1912" s="178" t="s">
        <v>187</v>
      </c>
    </row>
    <row r="1913" spans="2:51" s="13" customFormat="1">
      <c r="B1913" s="177"/>
      <c r="D1913" s="171" t="s">
        <v>200</v>
      </c>
      <c r="E1913" s="178" t="s">
        <v>1</v>
      </c>
      <c r="F1913" s="179" t="s">
        <v>5220</v>
      </c>
      <c r="H1913" s="180">
        <v>8.8000000000000007</v>
      </c>
      <c r="I1913" s="181"/>
      <c r="L1913" s="177"/>
      <c r="M1913" s="182"/>
      <c r="T1913" s="183"/>
      <c r="AT1913" s="178" t="s">
        <v>200</v>
      </c>
      <c r="AU1913" s="178" t="s">
        <v>89</v>
      </c>
      <c r="AV1913" s="13" t="s">
        <v>89</v>
      </c>
      <c r="AW1913" s="13" t="s">
        <v>31</v>
      </c>
      <c r="AX1913" s="13" t="s">
        <v>76</v>
      </c>
      <c r="AY1913" s="178" t="s">
        <v>187</v>
      </c>
    </row>
    <row r="1914" spans="2:51" s="13" customFormat="1">
      <c r="B1914" s="177"/>
      <c r="D1914" s="171" t="s">
        <v>200</v>
      </c>
      <c r="E1914" s="178" t="s">
        <v>1</v>
      </c>
      <c r="F1914" s="179" t="s">
        <v>5221</v>
      </c>
      <c r="H1914" s="180">
        <v>8.8000000000000007</v>
      </c>
      <c r="I1914" s="181"/>
      <c r="L1914" s="177"/>
      <c r="M1914" s="182"/>
      <c r="T1914" s="183"/>
      <c r="AT1914" s="178" t="s">
        <v>200</v>
      </c>
      <c r="AU1914" s="178" t="s">
        <v>89</v>
      </c>
      <c r="AV1914" s="13" t="s">
        <v>89</v>
      </c>
      <c r="AW1914" s="13" t="s">
        <v>31</v>
      </c>
      <c r="AX1914" s="13" t="s">
        <v>76</v>
      </c>
      <c r="AY1914" s="178" t="s">
        <v>187</v>
      </c>
    </row>
    <row r="1915" spans="2:51" s="13" customFormat="1">
      <c r="B1915" s="177"/>
      <c r="D1915" s="171" t="s">
        <v>200</v>
      </c>
      <c r="E1915" s="178" t="s">
        <v>1</v>
      </c>
      <c r="F1915" s="179" t="s">
        <v>5222</v>
      </c>
      <c r="H1915" s="180">
        <v>9.1999999999999993</v>
      </c>
      <c r="I1915" s="181"/>
      <c r="L1915" s="177"/>
      <c r="M1915" s="182"/>
      <c r="T1915" s="183"/>
      <c r="AT1915" s="178" t="s">
        <v>200</v>
      </c>
      <c r="AU1915" s="178" t="s">
        <v>89</v>
      </c>
      <c r="AV1915" s="13" t="s">
        <v>89</v>
      </c>
      <c r="AW1915" s="13" t="s">
        <v>31</v>
      </c>
      <c r="AX1915" s="13" t="s">
        <v>76</v>
      </c>
      <c r="AY1915" s="178" t="s">
        <v>187</v>
      </c>
    </row>
    <row r="1916" spans="2:51" s="13" customFormat="1">
      <c r="B1916" s="177"/>
      <c r="D1916" s="171" t="s">
        <v>200</v>
      </c>
      <c r="E1916" s="178" t="s">
        <v>1</v>
      </c>
      <c r="F1916" s="179" t="s">
        <v>5223</v>
      </c>
      <c r="H1916" s="180">
        <v>8.8000000000000007</v>
      </c>
      <c r="I1916" s="181"/>
      <c r="L1916" s="177"/>
      <c r="M1916" s="182"/>
      <c r="T1916" s="183"/>
      <c r="AT1916" s="178" t="s">
        <v>200</v>
      </c>
      <c r="AU1916" s="178" t="s">
        <v>89</v>
      </c>
      <c r="AV1916" s="13" t="s">
        <v>89</v>
      </c>
      <c r="AW1916" s="13" t="s">
        <v>31</v>
      </c>
      <c r="AX1916" s="13" t="s">
        <v>76</v>
      </c>
      <c r="AY1916" s="178" t="s">
        <v>187</v>
      </c>
    </row>
    <row r="1917" spans="2:51" s="12" customFormat="1">
      <c r="B1917" s="170"/>
      <c r="D1917" s="171" t="s">
        <v>200</v>
      </c>
      <c r="E1917" s="172" t="s">
        <v>1</v>
      </c>
      <c r="F1917" s="173" t="s">
        <v>4448</v>
      </c>
      <c r="H1917" s="172" t="s">
        <v>1</v>
      </c>
      <c r="I1917" s="174"/>
      <c r="L1917" s="170"/>
      <c r="M1917" s="175"/>
      <c r="T1917" s="176"/>
      <c r="AT1917" s="172" t="s">
        <v>200</v>
      </c>
      <c r="AU1917" s="172" t="s">
        <v>89</v>
      </c>
      <c r="AV1917" s="12" t="s">
        <v>83</v>
      </c>
      <c r="AW1917" s="12" t="s">
        <v>31</v>
      </c>
      <c r="AX1917" s="12" t="s">
        <v>76</v>
      </c>
      <c r="AY1917" s="172" t="s">
        <v>187</v>
      </c>
    </row>
    <row r="1918" spans="2:51" s="13" customFormat="1">
      <c r="B1918" s="177"/>
      <c r="D1918" s="171" t="s">
        <v>200</v>
      </c>
      <c r="E1918" s="178" t="s">
        <v>1</v>
      </c>
      <c r="F1918" s="179" t="s">
        <v>5224</v>
      </c>
      <c r="H1918" s="180">
        <v>7.86</v>
      </c>
      <c r="I1918" s="181"/>
      <c r="L1918" s="177"/>
      <c r="M1918" s="182"/>
      <c r="T1918" s="183"/>
      <c r="AT1918" s="178" t="s">
        <v>200</v>
      </c>
      <c r="AU1918" s="178" t="s">
        <v>89</v>
      </c>
      <c r="AV1918" s="13" t="s">
        <v>89</v>
      </c>
      <c r="AW1918" s="13" t="s">
        <v>31</v>
      </c>
      <c r="AX1918" s="13" t="s">
        <v>76</v>
      </c>
      <c r="AY1918" s="178" t="s">
        <v>187</v>
      </c>
    </row>
    <row r="1919" spans="2:51" s="13" customFormat="1">
      <c r="B1919" s="177"/>
      <c r="D1919" s="171" t="s">
        <v>200</v>
      </c>
      <c r="E1919" s="178" t="s">
        <v>1</v>
      </c>
      <c r="F1919" s="179" t="s">
        <v>5225</v>
      </c>
      <c r="H1919" s="180">
        <v>5.74</v>
      </c>
      <c r="I1919" s="181"/>
      <c r="L1919" s="177"/>
      <c r="M1919" s="182"/>
      <c r="T1919" s="183"/>
      <c r="AT1919" s="178" t="s">
        <v>200</v>
      </c>
      <c r="AU1919" s="178" t="s">
        <v>89</v>
      </c>
      <c r="AV1919" s="13" t="s">
        <v>89</v>
      </c>
      <c r="AW1919" s="13" t="s">
        <v>31</v>
      </c>
      <c r="AX1919" s="13" t="s">
        <v>76</v>
      </c>
      <c r="AY1919" s="178" t="s">
        <v>187</v>
      </c>
    </row>
    <row r="1920" spans="2:51" s="13" customFormat="1">
      <c r="B1920" s="177"/>
      <c r="D1920" s="171" t="s">
        <v>200</v>
      </c>
      <c r="E1920" s="178" t="s">
        <v>1</v>
      </c>
      <c r="F1920" s="179" t="s">
        <v>5226</v>
      </c>
      <c r="H1920" s="180">
        <v>6.6</v>
      </c>
      <c r="I1920" s="181"/>
      <c r="L1920" s="177"/>
      <c r="M1920" s="182"/>
      <c r="T1920" s="183"/>
      <c r="AT1920" s="178" t="s">
        <v>200</v>
      </c>
      <c r="AU1920" s="178" t="s">
        <v>89</v>
      </c>
      <c r="AV1920" s="13" t="s">
        <v>89</v>
      </c>
      <c r="AW1920" s="13" t="s">
        <v>31</v>
      </c>
      <c r="AX1920" s="13" t="s">
        <v>76</v>
      </c>
      <c r="AY1920" s="178" t="s">
        <v>187</v>
      </c>
    </row>
    <row r="1921" spans="2:65" s="13" customFormat="1">
      <c r="B1921" s="177"/>
      <c r="D1921" s="171" t="s">
        <v>200</v>
      </c>
      <c r="E1921" s="178" t="s">
        <v>1</v>
      </c>
      <c r="F1921" s="179" t="s">
        <v>5227</v>
      </c>
      <c r="H1921" s="180">
        <v>15</v>
      </c>
      <c r="I1921" s="181"/>
      <c r="L1921" s="177"/>
      <c r="M1921" s="182"/>
      <c r="T1921" s="183"/>
      <c r="AT1921" s="178" t="s">
        <v>200</v>
      </c>
      <c r="AU1921" s="178" t="s">
        <v>89</v>
      </c>
      <c r="AV1921" s="13" t="s">
        <v>89</v>
      </c>
      <c r="AW1921" s="13" t="s">
        <v>31</v>
      </c>
      <c r="AX1921" s="13" t="s">
        <v>76</v>
      </c>
      <c r="AY1921" s="178" t="s">
        <v>187</v>
      </c>
    </row>
    <row r="1922" spans="2:65" s="13" customFormat="1">
      <c r="B1922" s="177"/>
      <c r="D1922" s="171" t="s">
        <v>200</v>
      </c>
      <c r="E1922" s="178" t="s">
        <v>1</v>
      </c>
      <c r="F1922" s="179" t="s">
        <v>5228</v>
      </c>
      <c r="H1922" s="180">
        <v>15.88</v>
      </c>
      <c r="I1922" s="181"/>
      <c r="L1922" s="177"/>
      <c r="M1922" s="182"/>
      <c r="T1922" s="183"/>
      <c r="AT1922" s="178" t="s">
        <v>200</v>
      </c>
      <c r="AU1922" s="178" t="s">
        <v>89</v>
      </c>
      <c r="AV1922" s="13" t="s">
        <v>89</v>
      </c>
      <c r="AW1922" s="13" t="s">
        <v>31</v>
      </c>
      <c r="AX1922" s="13" t="s">
        <v>76</v>
      </c>
      <c r="AY1922" s="178" t="s">
        <v>187</v>
      </c>
    </row>
    <row r="1923" spans="2:65" s="13" customFormat="1">
      <c r="B1923" s="177"/>
      <c r="D1923" s="171" t="s">
        <v>200</v>
      </c>
      <c r="E1923" s="178" t="s">
        <v>1</v>
      </c>
      <c r="F1923" s="179" t="s">
        <v>5229</v>
      </c>
      <c r="H1923" s="180">
        <v>8.6</v>
      </c>
      <c r="I1923" s="181"/>
      <c r="L1923" s="177"/>
      <c r="M1923" s="182"/>
      <c r="T1923" s="183"/>
      <c r="AT1923" s="178" t="s">
        <v>200</v>
      </c>
      <c r="AU1923" s="178" t="s">
        <v>89</v>
      </c>
      <c r="AV1923" s="13" t="s">
        <v>89</v>
      </c>
      <c r="AW1923" s="13" t="s">
        <v>31</v>
      </c>
      <c r="AX1923" s="13" t="s">
        <v>76</v>
      </c>
      <c r="AY1923" s="178" t="s">
        <v>187</v>
      </c>
    </row>
    <row r="1924" spans="2:65" s="13" customFormat="1">
      <c r="B1924" s="177"/>
      <c r="D1924" s="171" t="s">
        <v>200</v>
      </c>
      <c r="E1924" s="178" t="s">
        <v>1</v>
      </c>
      <c r="F1924" s="179" t="s">
        <v>5230</v>
      </c>
      <c r="H1924" s="180">
        <v>8.6</v>
      </c>
      <c r="I1924" s="181"/>
      <c r="L1924" s="177"/>
      <c r="M1924" s="182"/>
      <c r="T1924" s="183"/>
      <c r="AT1924" s="178" t="s">
        <v>200</v>
      </c>
      <c r="AU1924" s="178" t="s">
        <v>89</v>
      </c>
      <c r="AV1924" s="13" t="s">
        <v>89</v>
      </c>
      <c r="AW1924" s="13" t="s">
        <v>31</v>
      </c>
      <c r="AX1924" s="13" t="s">
        <v>76</v>
      </c>
      <c r="AY1924" s="178" t="s">
        <v>187</v>
      </c>
    </row>
    <row r="1925" spans="2:65" s="13" customFormat="1">
      <c r="B1925" s="177"/>
      <c r="D1925" s="171" t="s">
        <v>200</v>
      </c>
      <c r="E1925" s="178" t="s">
        <v>1</v>
      </c>
      <c r="F1925" s="179" t="s">
        <v>5231</v>
      </c>
      <c r="H1925" s="180">
        <v>8.6</v>
      </c>
      <c r="I1925" s="181"/>
      <c r="L1925" s="177"/>
      <c r="M1925" s="182"/>
      <c r="T1925" s="183"/>
      <c r="AT1925" s="178" t="s">
        <v>200</v>
      </c>
      <c r="AU1925" s="178" t="s">
        <v>89</v>
      </c>
      <c r="AV1925" s="13" t="s">
        <v>89</v>
      </c>
      <c r="AW1925" s="13" t="s">
        <v>31</v>
      </c>
      <c r="AX1925" s="13" t="s">
        <v>76</v>
      </c>
      <c r="AY1925" s="178" t="s">
        <v>187</v>
      </c>
    </row>
    <row r="1926" spans="2:65" s="13" customFormat="1">
      <c r="B1926" s="177"/>
      <c r="D1926" s="171" t="s">
        <v>200</v>
      </c>
      <c r="E1926" s="178" t="s">
        <v>1</v>
      </c>
      <c r="F1926" s="179" t="s">
        <v>5232</v>
      </c>
      <c r="H1926" s="180">
        <v>8.6</v>
      </c>
      <c r="I1926" s="181"/>
      <c r="L1926" s="177"/>
      <c r="M1926" s="182"/>
      <c r="T1926" s="183"/>
      <c r="AT1926" s="178" t="s">
        <v>200</v>
      </c>
      <c r="AU1926" s="178" t="s">
        <v>89</v>
      </c>
      <c r="AV1926" s="13" t="s">
        <v>89</v>
      </c>
      <c r="AW1926" s="13" t="s">
        <v>31</v>
      </c>
      <c r="AX1926" s="13" t="s">
        <v>76</v>
      </c>
      <c r="AY1926" s="178" t="s">
        <v>187</v>
      </c>
    </row>
    <row r="1927" spans="2:65" s="13" customFormat="1">
      <c r="B1927" s="177"/>
      <c r="D1927" s="171" t="s">
        <v>200</v>
      </c>
      <c r="E1927" s="178" t="s">
        <v>1</v>
      </c>
      <c r="F1927" s="179" t="s">
        <v>5233</v>
      </c>
      <c r="H1927" s="180">
        <v>8.6</v>
      </c>
      <c r="I1927" s="181"/>
      <c r="L1927" s="177"/>
      <c r="M1927" s="182"/>
      <c r="T1927" s="183"/>
      <c r="AT1927" s="178" t="s">
        <v>200</v>
      </c>
      <c r="AU1927" s="178" t="s">
        <v>89</v>
      </c>
      <c r="AV1927" s="13" t="s">
        <v>89</v>
      </c>
      <c r="AW1927" s="13" t="s">
        <v>31</v>
      </c>
      <c r="AX1927" s="13" t="s">
        <v>76</v>
      </c>
      <c r="AY1927" s="178" t="s">
        <v>187</v>
      </c>
    </row>
    <row r="1928" spans="2:65" s="13" customFormat="1">
      <c r="B1928" s="177"/>
      <c r="D1928" s="171" t="s">
        <v>200</v>
      </c>
      <c r="E1928" s="178" t="s">
        <v>1</v>
      </c>
      <c r="F1928" s="179" t="s">
        <v>5237</v>
      </c>
      <c r="H1928" s="180">
        <v>8.6</v>
      </c>
      <c r="I1928" s="181"/>
      <c r="L1928" s="177"/>
      <c r="M1928" s="182"/>
      <c r="T1928" s="183"/>
      <c r="AT1928" s="178" t="s">
        <v>200</v>
      </c>
      <c r="AU1928" s="178" t="s">
        <v>89</v>
      </c>
      <c r="AV1928" s="13" t="s">
        <v>89</v>
      </c>
      <c r="AW1928" s="13" t="s">
        <v>31</v>
      </c>
      <c r="AX1928" s="13" t="s">
        <v>76</v>
      </c>
      <c r="AY1928" s="178" t="s">
        <v>187</v>
      </c>
    </row>
    <row r="1929" spans="2:65" s="15" customFormat="1">
      <c r="B1929" s="191"/>
      <c r="D1929" s="171" t="s">
        <v>200</v>
      </c>
      <c r="E1929" s="192" t="s">
        <v>5238</v>
      </c>
      <c r="F1929" s="193" t="s">
        <v>4415</v>
      </c>
      <c r="H1929" s="194">
        <v>192.28</v>
      </c>
      <c r="I1929" s="195"/>
      <c r="L1929" s="191"/>
      <c r="M1929" s="196"/>
      <c r="T1929" s="197"/>
      <c r="AT1929" s="192" t="s">
        <v>200</v>
      </c>
      <c r="AU1929" s="192" t="s">
        <v>89</v>
      </c>
      <c r="AV1929" s="15" t="s">
        <v>207</v>
      </c>
      <c r="AW1929" s="15" t="s">
        <v>31</v>
      </c>
      <c r="AX1929" s="15" t="s">
        <v>76</v>
      </c>
      <c r="AY1929" s="192" t="s">
        <v>187</v>
      </c>
    </row>
    <row r="1930" spans="2:65" s="14" customFormat="1">
      <c r="B1930" s="184"/>
      <c r="D1930" s="171" t="s">
        <v>200</v>
      </c>
      <c r="E1930" s="185" t="s">
        <v>1</v>
      </c>
      <c r="F1930" s="186" t="s">
        <v>206</v>
      </c>
      <c r="H1930" s="187">
        <v>525.24</v>
      </c>
      <c r="I1930" s="188"/>
      <c r="L1930" s="184"/>
      <c r="M1930" s="189"/>
      <c r="T1930" s="190"/>
      <c r="AT1930" s="185" t="s">
        <v>200</v>
      </c>
      <c r="AU1930" s="185" t="s">
        <v>89</v>
      </c>
      <c r="AV1930" s="14" t="s">
        <v>194</v>
      </c>
      <c r="AW1930" s="14" t="s">
        <v>31</v>
      </c>
      <c r="AX1930" s="14" t="s">
        <v>83</v>
      </c>
      <c r="AY1930" s="185" t="s">
        <v>187</v>
      </c>
    </row>
    <row r="1931" spans="2:65" s="1" customFormat="1" ht="24.2" customHeight="1">
      <c r="B1931" s="144"/>
      <c r="C1931" s="145" t="s">
        <v>723</v>
      </c>
      <c r="D1931" s="145" t="s">
        <v>190</v>
      </c>
      <c r="E1931" s="146" t="s">
        <v>5112</v>
      </c>
      <c r="F1931" s="147" t="s">
        <v>5113</v>
      </c>
      <c r="G1931" s="148" t="s">
        <v>144</v>
      </c>
      <c r="H1931" s="149">
        <v>826</v>
      </c>
      <c r="I1931" s="150"/>
      <c r="J1931" s="151">
        <f>ROUND(I1931*H1931,2)</f>
        <v>0</v>
      </c>
      <c r="K1931" s="152"/>
      <c r="L1931" s="153"/>
      <c r="M1931" s="154" t="s">
        <v>1</v>
      </c>
      <c r="N1931" s="155" t="s">
        <v>42</v>
      </c>
      <c r="P1931" s="156">
        <f>O1931*H1931</f>
        <v>0</v>
      </c>
      <c r="Q1931" s="156">
        <v>1.2880000000000001E-2</v>
      </c>
      <c r="R1931" s="156">
        <f>Q1931*H1931</f>
        <v>10.63888</v>
      </c>
      <c r="S1931" s="156">
        <v>0</v>
      </c>
      <c r="T1931" s="157">
        <f>S1931*H1931</f>
        <v>0</v>
      </c>
      <c r="AR1931" s="158" t="s">
        <v>388</v>
      </c>
      <c r="AT1931" s="158" t="s">
        <v>190</v>
      </c>
      <c r="AU1931" s="158" t="s">
        <v>89</v>
      </c>
      <c r="AY1931" s="17" t="s">
        <v>187</v>
      </c>
      <c r="BE1931" s="159">
        <f>IF(N1931="základná",J1931,0)</f>
        <v>0</v>
      </c>
      <c r="BF1931" s="159">
        <f>IF(N1931="znížená",J1931,0)</f>
        <v>0</v>
      </c>
      <c r="BG1931" s="159">
        <f>IF(N1931="zákl. prenesená",J1931,0)</f>
        <v>0</v>
      </c>
      <c r="BH1931" s="159">
        <f>IF(N1931="zníž. prenesená",J1931,0)</f>
        <v>0</v>
      </c>
      <c r="BI1931" s="159">
        <f>IF(N1931="nulová",J1931,0)</f>
        <v>0</v>
      </c>
      <c r="BJ1931" s="17" t="s">
        <v>89</v>
      </c>
      <c r="BK1931" s="159">
        <f>ROUND(I1931*H1931,2)</f>
        <v>0</v>
      </c>
      <c r="BL1931" s="17" t="s">
        <v>353</v>
      </c>
      <c r="BM1931" s="158" t="s">
        <v>5239</v>
      </c>
    </row>
    <row r="1932" spans="2:65" s="13" customFormat="1">
      <c r="B1932" s="177"/>
      <c r="D1932" s="171" t="s">
        <v>200</v>
      </c>
      <c r="E1932" s="178" t="s">
        <v>1</v>
      </c>
      <c r="F1932" s="179" t="s">
        <v>5240</v>
      </c>
      <c r="H1932" s="180">
        <v>270.28399999999999</v>
      </c>
      <c r="I1932" s="181"/>
      <c r="L1932" s="177"/>
      <c r="M1932" s="182"/>
      <c r="T1932" s="183"/>
      <c r="AT1932" s="178" t="s">
        <v>200</v>
      </c>
      <c r="AU1932" s="178" t="s">
        <v>89</v>
      </c>
      <c r="AV1932" s="13" t="s">
        <v>89</v>
      </c>
      <c r="AW1932" s="13" t="s">
        <v>31</v>
      </c>
      <c r="AX1932" s="13" t="s">
        <v>76</v>
      </c>
      <c r="AY1932" s="178" t="s">
        <v>187</v>
      </c>
    </row>
    <row r="1933" spans="2:65" s="13" customFormat="1">
      <c r="B1933" s="177"/>
      <c r="D1933" s="171" t="s">
        <v>200</v>
      </c>
      <c r="E1933" s="178" t="s">
        <v>1</v>
      </c>
      <c r="F1933" s="179" t="s">
        <v>5241</v>
      </c>
      <c r="H1933" s="180">
        <v>277.60500000000002</v>
      </c>
      <c r="I1933" s="181"/>
      <c r="L1933" s="177"/>
      <c r="M1933" s="182"/>
      <c r="T1933" s="183"/>
      <c r="AT1933" s="178" t="s">
        <v>200</v>
      </c>
      <c r="AU1933" s="178" t="s">
        <v>89</v>
      </c>
      <c r="AV1933" s="13" t="s">
        <v>89</v>
      </c>
      <c r="AW1933" s="13" t="s">
        <v>31</v>
      </c>
      <c r="AX1933" s="13" t="s">
        <v>76</v>
      </c>
      <c r="AY1933" s="178" t="s">
        <v>187</v>
      </c>
    </row>
    <row r="1934" spans="2:65" s="13" customFormat="1">
      <c r="B1934" s="177"/>
      <c r="D1934" s="171" t="s">
        <v>200</v>
      </c>
      <c r="E1934" s="178" t="s">
        <v>1</v>
      </c>
      <c r="F1934" s="179" t="s">
        <v>5242</v>
      </c>
      <c r="H1934" s="180">
        <v>277.60500000000002</v>
      </c>
      <c r="I1934" s="181"/>
      <c r="L1934" s="177"/>
      <c r="M1934" s="182"/>
      <c r="T1934" s="183"/>
      <c r="AT1934" s="178" t="s">
        <v>200</v>
      </c>
      <c r="AU1934" s="178" t="s">
        <v>89</v>
      </c>
      <c r="AV1934" s="13" t="s">
        <v>89</v>
      </c>
      <c r="AW1934" s="13" t="s">
        <v>31</v>
      </c>
      <c r="AX1934" s="13" t="s">
        <v>76</v>
      </c>
      <c r="AY1934" s="178" t="s">
        <v>187</v>
      </c>
    </row>
    <row r="1935" spans="2:65" s="13" customFormat="1">
      <c r="B1935" s="177"/>
      <c r="D1935" s="171" t="s">
        <v>200</v>
      </c>
      <c r="E1935" s="178" t="s">
        <v>1</v>
      </c>
      <c r="F1935" s="179" t="s">
        <v>5243</v>
      </c>
      <c r="H1935" s="180">
        <v>0.50600000000000001</v>
      </c>
      <c r="I1935" s="181"/>
      <c r="L1935" s="177"/>
      <c r="M1935" s="182"/>
      <c r="T1935" s="183"/>
      <c r="AT1935" s="178" t="s">
        <v>200</v>
      </c>
      <c r="AU1935" s="178" t="s">
        <v>89</v>
      </c>
      <c r="AV1935" s="13" t="s">
        <v>89</v>
      </c>
      <c r="AW1935" s="13" t="s">
        <v>31</v>
      </c>
      <c r="AX1935" s="13" t="s">
        <v>76</v>
      </c>
      <c r="AY1935" s="178" t="s">
        <v>187</v>
      </c>
    </row>
    <row r="1936" spans="2:65" s="14" customFormat="1">
      <c r="B1936" s="184"/>
      <c r="D1936" s="171" t="s">
        <v>200</v>
      </c>
      <c r="E1936" s="185" t="s">
        <v>1</v>
      </c>
      <c r="F1936" s="186" t="s">
        <v>206</v>
      </c>
      <c r="H1936" s="187">
        <v>826</v>
      </c>
      <c r="I1936" s="188"/>
      <c r="L1936" s="184"/>
      <c r="M1936" s="189"/>
      <c r="T1936" s="190"/>
      <c r="AT1936" s="185" t="s">
        <v>200</v>
      </c>
      <c r="AU1936" s="185" t="s">
        <v>89</v>
      </c>
      <c r="AV1936" s="14" t="s">
        <v>194</v>
      </c>
      <c r="AW1936" s="14" t="s">
        <v>31</v>
      </c>
      <c r="AX1936" s="14" t="s">
        <v>83</v>
      </c>
      <c r="AY1936" s="185" t="s">
        <v>187</v>
      </c>
    </row>
    <row r="1937" spans="2:65" s="1" customFormat="1" ht="37.9" customHeight="1">
      <c r="B1937" s="144"/>
      <c r="C1937" s="160" t="s">
        <v>727</v>
      </c>
      <c r="D1937" s="160" t="s">
        <v>196</v>
      </c>
      <c r="E1937" s="161" t="s">
        <v>5244</v>
      </c>
      <c r="F1937" s="162" t="s">
        <v>5245</v>
      </c>
      <c r="G1937" s="163" t="s">
        <v>144</v>
      </c>
      <c r="H1937" s="164">
        <v>120.66</v>
      </c>
      <c r="I1937" s="165"/>
      <c r="J1937" s="166">
        <f>ROUND(I1937*H1937,2)</f>
        <v>0</v>
      </c>
      <c r="K1937" s="167"/>
      <c r="L1937" s="32"/>
      <c r="M1937" s="168" t="s">
        <v>1</v>
      </c>
      <c r="N1937" s="169" t="s">
        <v>42</v>
      </c>
      <c r="P1937" s="156">
        <f>O1937*H1937</f>
        <v>0</v>
      </c>
      <c r="Q1937" s="156">
        <v>3.31E-3</v>
      </c>
      <c r="R1937" s="156">
        <f>Q1937*H1937</f>
        <v>0.39938459999999998</v>
      </c>
      <c r="S1937" s="156">
        <v>0</v>
      </c>
      <c r="T1937" s="157">
        <f>S1937*H1937</f>
        <v>0</v>
      </c>
      <c r="AR1937" s="158" t="s">
        <v>353</v>
      </c>
      <c r="AT1937" s="158" t="s">
        <v>196</v>
      </c>
      <c r="AU1937" s="158" t="s">
        <v>89</v>
      </c>
      <c r="AY1937" s="17" t="s">
        <v>187</v>
      </c>
      <c r="BE1937" s="159">
        <f>IF(N1937="základná",J1937,0)</f>
        <v>0</v>
      </c>
      <c r="BF1937" s="159">
        <f>IF(N1937="znížená",J1937,0)</f>
        <v>0</v>
      </c>
      <c r="BG1937" s="159">
        <f>IF(N1937="zákl. prenesená",J1937,0)</f>
        <v>0</v>
      </c>
      <c r="BH1937" s="159">
        <f>IF(N1937="zníž. prenesená",J1937,0)</f>
        <v>0</v>
      </c>
      <c r="BI1937" s="159">
        <f>IF(N1937="nulová",J1937,0)</f>
        <v>0</v>
      </c>
      <c r="BJ1937" s="17" t="s">
        <v>89</v>
      </c>
      <c r="BK1937" s="159">
        <f>ROUND(I1937*H1937,2)</f>
        <v>0</v>
      </c>
      <c r="BL1937" s="17" t="s">
        <v>353</v>
      </c>
      <c r="BM1937" s="158" t="s">
        <v>5246</v>
      </c>
    </row>
    <row r="1938" spans="2:65" s="12" customFormat="1">
      <c r="B1938" s="170"/>
      <c r="D1938" s="171" t="s">
        <v>200</v>
      </c>
      <c r="E1938" s="172" t="s">
        <v>1</v>
      </c>
      <c r="F1938" s="173" t="s">
        <v>5247</v>
      </c>
      <c r="H1938" s="172" t="s">
        <v>1</v>
      </c>
      <c r="I1938" s="174"/>
      <c r="L1938" s="170"/>
      <c r="M1938" s="175"/>
      <c r="T1938" s="176"/>
      <c r="AT1938" s="172" t="s">
        <v>200</v>
      </c>
      <c r="AU1938" s="172" t="s">
        <v>89</v>
      </c>
      <c r="AV1938" s="12" t="s">
        <v>83</v>
      </c>
      <c r="AW1938" s="12" t="s">
        <v>31</v>
      </c>
      <c r="AX1938" s="12" t="s">
        <v>76</v>
      </c>
      <c r="AY1938" s="172" t="s">
        <v>187</v>
      </c>
    </row>
    <row r="1939" spans="2:65" s="12" customFormat="1" ht="22.5">
      <c r="B1939" s="170"/>
      <c r="D1939" s="171" t="s">
        <v>200</v>
      </c>
      <c r="E1939" s="172" t="s">
        <v>1</v>
      </c>
      <c r="F1939" s="173" t="s">
        <v>5248</v>
      </c>
      <c r="H1939" s="172" t="s">
        <v>1</v>
      </c>
      <c r="I1939" s="174"/>
      <c r="L1939" s="170"/>
      <c r="M1939" s="175"/>
      <c r="T1939" s="176"/>
      <c r="AT1939" s="172" t="s">
        <v>200</v>
      </c>
      <c r="AU1939" s="172" t="s">
        <v>89</v>
      </c>
      <c r="AV1939" s="12" t="s">
        <v>83</v>
      </c>
      <c r="AW1939" s="12" t="s">
        <v>31</v>
      </c>
      <c r="AX1939" s="12" t="s">
        <v>76</v>
      </c>
      <c r="AY1939" s="172" t="s">
        <v>187</v>
      </c>
    </row>
    <row r="1940" spans="2:65" s="12" customFormat="1">
      <c r="B1940" s="170"/>
      <c r="D1940" s="171" t="s">
        <v>200</v>
      </c>
      <c r="E1940" s="172" t="s">
        <v>1</v>
      </c>
      <c r="F1940" s="173" t="s">
        <v>5249</v>
      </c>
      <c r="H1940" s="172" t="s">
        <v>1</v>
      </c>
      <c r="I1940" s="174"/>
      <c r="L1940" s="170"/>
      <c r="M1940" s="175"/>
      <c r="T1940" s="176"/>
      <c r="AT1940" s="172" t="s">
        <v>200</v>
      </c>
      <c r="AU1940" s="172" t="s">
        <v>89</v>
      </c>
      <c r="AV1940" s="12" t="s">
        <v>83</v>
      </c>
      <c r="AW1940" s="12" t="s">
        <v>31</v>
      </c>
      <c r="AX1940" s="12" t="s">
        <v>76</v>
      </c>
      <c r="AY1940" s="172" t="s">
        <v>187</v>
      </c>
    </row>
    <row r="1941" spans="2:65" s="12" customFormat="1">
      <c r="B1941" s="170"/>
      <c r="D1941" s="171" t="s">
        <v>200</v>
      </c>
      <c r="E1941" s="172" t="s">
        <v>1</v>
      </c>
      <c r="F1941" s="173" t="s">
        <v>5250</v>
      </c>
      <c r="H1941" s="172" t="s">
        <v>1</v>
      </c>
      <c r="I1941" s="174"/>
      <c r="L1941" s="170"/>
      <c r="M1941" s="175"/>
      <c r="T1941" s="176"/>
      <c r="AT1941" s="172" t="s">
        <v>200</v>
      </c>
      <c r="AU1941" s="172" t="s">
        <v>89</v>
      </c>
      <c r="AV1941" s="12" t="s">
        <v>83</v>
      </c>
      <c r="AW1941" s="12" t="s">
        <v>31</v>
      </c>
      <c r="AX1941" s="12" t="s">
        <v>76</v>
      </c>
      <c r="AY1941" s="172" t="s">
        <v>187</v>
      </c>
    </row>
    <row r="1942" spans="2:65" s="12" customFormat="1">
      <c r="B1942" s="170"/>
      <c r="D1942" s="171" t="s">
        <v>200</v>
      </c>
      <c r="E1942" s="172" t="s">
        <v>1</v>
      </c>
      <c r="F1942" s="173" t="s">
        <v>5251</v>
      </c>
      <c r="H1942" s="172" t="s">
        <v>1</v>
      </c>
      <c r="I1942" s="174"/>
      <c r="L1942" s="170"/>
      <c r="M1942" s="175"/>
      <c r="T1942" s="176"/>
      <c r="AT1942" s="172" t="s">
        <v>200</v>
      </c>
      <c r="AU1942" s="172" t="s">
        <v>89</v>
      </c>
      <c r="AV1942" s="12" t="s">
        <v>83</v>
      </c>
      <c r="AW1942" s="12" t="s">
        <v>31</v>
      </c>
      <c r="AX1942" s="12" t="s">
        <v>76</v>
      </c>
      <c r="AY1942" s="172" t="s">
        <v>187</v>
      </c>
    </row>
    <row r="1943" spans="2:65" s="12" customFormat="1">
      <c r="B1943" s="170"/>
      <c r="D1943" s="171" t="s">
        <v>200</v>
      </c>
      <c r="E1943" s="172" t="s">
        <v>1</v>
      </c>
      <c r="F1943" s="173" t="s">
        <v>5252</v>
      </c>
      <c r="H1943" s="172" t="s">
        <v>1</v>
      </c>
      <c r="I1943" s="174"/>
      <c r="L1943" s="170"/>
      <c r="M1943" s="175"/>
      <c r="T1943" s="176"/>
      <c r="AT1943" s="172" t="s">
        <v>200</v>
      </c>
      <c r="AU1943" s="172" t="s">
        <v>89</v>
      </c>
      <c r="AV1943" s="12" t="s">
        <v>83</v>
      </c>
      <c r="AW1943" s="12" t="s">
        <v>31</v>
      </c>
      <c r="AX1943" s="12" t="s">
        <v>76</v>
      </c>
      <c r="AY1943" s="172" t="s">
        <v>187</v>
      </c>
    </row>
    <row r="1944" spans="2:65" s="12" customFormat="1">
      <c r="B1944" s="170"/>
      <c r="D1944" s="171" t="s">
        <v>200</v>
      </c>
      <c r="E1944" s="172" t="s">
        <v>1</v>
      </c>
      <c r="F1944" s="173" t="s">
        <v>5253</v>
      </c>
      <c r="H1944" s="172" t="s">
        <v>1</v>
      </c>
      <c r="I1944" s="174"/>
      <c r="L1944" s="170"/>
      <c r="M1944" s="175"/>
      <c r="T1944" s="176"/>
      <c r="AT1944" s="172" t="s">
        <v>200</v>
      </c>
      <c r="AU1944" s="172" t="s">
        <v>89</v>
      </c>
      <c r="AV1944" s="12" t="s">
        <v>83</v>
      </c>
      <c r="AW1944" s="12" t="s">
        <v>31</v>
      </c>
      <c r="AX1944" s="12" t="s">
        <v>76</v>
      </c>
      <c r="AY1944" s="172" t="s">
        <v>187</v>
      </c>
    </row>
    <row r="1945" spans="2:65" s="13" customFormat="1">
      <c r="B1945" s="177"/>
      <c r="D1945" s="171" t="s">
        <v>200</v>
      </c>
      <c r="E1945" s="178" t="s">
        <v>1</v>
      </c>
      <c r="F1945" s="179" t="s">
        <v>5254</v>
      </c>
      <c r="H1945" s="180">
        <v>2.8</v>
      </c>
      <c r="I1945" s="181"/>
      <c r="L1945" s="177"/>
      <c r="M1945" s="182"/>
      <c r="T1945" s="183"/>
      <c r="AT1945" s="178" t="s">
        <v>200</v>
      </c>
      <c r="AU1945" s="178" t="s">
        <v>89</v>
      </c>
      <c r="AV1945" s="13" t="s">
        <v>89</v>
      </c>
      <c r="AW1945" s="13" t="s">
        <v>31</v>
      </c>
      <c r="AX1945" s="13" t="s">
        <v>76</v>
      </c>
      <c r="AY1945" s="178" t="s">
        <v>187</v>
      </c>
    </row>
    <row r="1946" spans="2:65" s="13" customFormat="1">
      <c r="B1946" s="177"/>
      <c r="D1946" s="171" t="s">
        <v>200</v>
      </c>
      <c r="E1946" s="178" t="s">
        <v>1</v>
      </c>
      <c r="F1946" s="179" t="s">
        <v>5255</v>
      </c>
      <c r="H1946" s="180">
        <v>2.8</v>
      </c>
      <c r="I1946" s="181"/>
      <c r="L1946" s="177"/>
      <c r="M1946" s="182"/>
      <c r="T1946" s="183"/>
      <c r="AT1946" s="178" t="s">
        <v>200</v>
      </c>
      <c r="AU1946" s="178" t="s">
        <v>89</v>
      </c>
      <c r="AV1946" s="13" t="s">
        <v>89</v>
      </c>
      <c r="AW1946" s="13" t="s">
        <v>31</v>
      </c>
      <c r="AX1946" s="13" t="s">
        <v>76</v>
      </c>
      <c r="AY1946" s="178" t="s">
        <v>187</v>
      </c>
    </row>
    <row r="1947" spans="2:65" s="13" customFormat="1">
      <c r="B1947" s="177"/>
      <c r="D1947" s="171" t="s">
        <v>200</v>
      </c>
      <c r="E1947" s="178" t="s">
        <v>1</v>
      </c>
      <c r="F1947" s="179" t="s">
        <v>5256</v>
      </c>
      <c r="H1947" s="180">
        <v>3.44</v>
      </c>
      <c r="I1947" s="181"/>
      <c r="L1947" s="177"/>
      <c r="M1947" s="182"/>
      <c r="T1947" s="183"/>
      <c r="AT1947" s="178" t="s">
        <v>200</v>
      </c>
      <c r="AU1947" s="178" t="s">
        <v>89</v>
      </c>
      <c r="AV1947" s="13" t="s">
        <v>89</v>
      </c>
      <c r="AW1947" s="13" t="s">
        <v>31</v>
      </c>
      <c r="AX1947" s="13" t="s">
        <v>76</v>
      </c>
      <c r="AY1947" s="178" t="s">
        <v>187</v>
      </c>
    </row>
    <row r="1948" spans="2:65" s="13" customFormat="1">
      <c r="B1948" s="177"/>
      <c r="D1948" s="171" t="s">
        <v>200</v>
      </c>
      <c r="E1948" s="178" t="s">
        <v>1</v>
      </c>
      <c r="F1948" s="179" t="s">
        <v>5257</v>
      </c>
      <c r="H1948" s="180">
        <v>3.44</v>
      </c>
      <c r="I1948" s="181"/>
      <c r="L1948" s="177"/>
      <c r="M1948" s="182"/>
      <c r="T1948" s="183"/>
      <c r="AT1948" s="178" t="s">
        <v>200</v>
      </c>
      <c r="AU1948" s="178" t="s">
        <v>89</v>
      </c>
      <c r="AV1948" s="13" t="s">
        <v>89</v>
      </c>
      <c r="AW1948" s="13" t="s">
        <v>31</v>
      </c>
      <c r="AX1948" s="13" t="s">
        <v>76</v>
      </c>
      <c r="AY1948" s="178" t="s">
        <v>187</v>
      </c>
    </row>
    <row r="1949" spans="2:65" s="13" customFormat="1">
      <c r="B1949" s="177"/>
      <c r="D1949" s="171" t="s">
        <v>200</v>
      </c>
      <c r="E1949" s="178" t="s">
        <v>1</v>
      </c>
      <c r="F1949" s="179" t="s">
        <v>5258</v>
      </c>
      <c r="H1949" s="180">
        <v>2.8</v>
      </c>
      <c r="I1949" s="181"/>
      <c r="L1949" s="177"/>
      <c r="M1949" s="182"/>
      <c r="T1949" s="183"/>
      <c r="AT1949" s="178" t="s">
        <v>200</v>
      </c>
      <c r="AU1949" s="178" t="s">
        <v>89</v>
      </c>
      <c r="AV1949" s="13" t="s">
        <v>89</v>
      </c>
      <c r="AW1949" s="13" t="s">
        <v>31</v>
      </c>
      <c r="AX1949" s="13" t="s">
        <v>76</v>
      </c>
      <c r="AY1949" s="178" t="s">
        <v>187</v>
      </c>
    </row>
    <row r="1950" spans="2:65" s="13" customFormat="1">
      <c r="B1950" s="177"/>
      <c r="D1950" s="171" t="s">
        <v>200</v>
      </c>
      <c r="E1950" s="178" t="s">
        <v>1</v>
      </c>
      <c r="F1950" s="179" t="s">
        <v>5259</v>
      </c>
      <c r="H1950" s="180">
        <v>2.8</v>
      </c>
      <c r="I1950" s="181"/>
      <c r="L1950" s="177"/>
      <c r="M1950" s="182"/>
      <c r="T1950" s="183"/>
      <c r="AT1950" s="178" t="s">
        <v>200</v>
      </c>
      <c r="AU1950" s="178" t="s">
        <v>89</v>
      </c>
      <c r="AV1950" s="13" t="s">
        <v>89</v>
      </c>
      <c r="AW1950" s="13" t="s">
        <v>31</v>
      </c>
      <c r="AX1950" s="13" t="s">
        <v>76</v>
      </c>
      <c r="AY1950" s="178" t="s">
        <v>187</v>
      </c>
    </row>
    <row r="1951" spans="2:65" s="13" customFormat="1">
      <c r="B1951" s="177"/>
      <c r="D1951" s="171" t="s">
        <v>200</v>
      </c>
      <c r="E1951" s="178" t="s">
        <v>1</v>
      </c>
      <c r="F1951" s="179" t="s">
        <v>5260</v>
      </c>
      <c r="H1951" s="180">
        <v>2.3199999999999998</v>
      </c>
      <c r="I1951" s="181"/>
      <c r="L1951" s="177"/>
      <c r="M1951" s="182"/>
      <c r="T1951" s="183"/>
      <c r="AT1951" s="178" t="s">
        <v>200</v>
      </c>
      <c r="AU1951" s="178" t="s">
        <v>89</v>
      </c>
      <c r="AV1951" s="13" t="s">
        <v>89</v>
      </c>
      <c r="AW1951" s="13" t="s">
        <v>31</v>
      </c>
      <c r="AX1951" s="13" t="s">
        <v>76</v>
      </c>
      <c r="AY1951" s="178" t="s">
        <v>187</v>
      </c>
    </row>
    <row r="1952" spans="2:65" s="13" customFormat="1">
      <c r="B1952" s="177"/>
      <c r="D1952" s="171" t="s">
        <v>200</v>
      </c>
      <c r="E1952" s="178" t="s">
        <v>1</v>
      </c>
      <c r="F1952" s="179" t="s">
        <v>5261</v>
      </c>
      <c r="H1952" s="180">
        <v>2.8</v>
      </c>
      <c r="I1952" s="181"/>
      <c r="L1952" s="177"/>
      <c r="M1952" s="182"/>
      <c r="T1952" s="183"/>
      <c r="AT1952" s="178" t="s">
        <v>200</v>
      </c>
      <c r="AU1952" s="178" t="s">
        <v>89</v>
      </c>
      <c r="AV1952" s="13" t="s">
        <v>89</v>
      </c>
      <c r="AW1952" s="13" t="s">
        <v>31</v>
      </c>
      <c r="AX1952" s="13" t="s">
        <v>76</v>
      </c>
      <c r="AY1952" s="178" t="s">
        <v>187</v>
      </c>
    </row>
    <row r="1953" spans="2:51" s="13" customFormat="1">
      <c r="B1953" s="177"/>
      <c r="D1953" s="171" t="s">
        <v>200</v>
      </c>
      <c r="E1953" s="178" t="s">
        <v>1</v>
      </c>
      <c r="F1953" s="179" t="s">
        <v>5262</v>
      </c>
      <c r="H1953" s="180">
        <v>3.02</v>
      </c>
      <c r="I1953" s="181"/>
      <c r="L1953" s="177"/>
      <c r="M1953" s="182"/>
      <c r="T1953" s="183"/>
      <c r="AT1953" s="178" t="s">
        <v>200</v>
      </c>
      <c r="AU1953" s="178" t="s">
        <v>89</v>
      </c>
      <c r="AV1953" s="13" t="s">
        <v>89</v>
      </c>
      <c r="AW1953" s="13" t="s">
        <v>31</v>
      </c>
      <c r="AX1953" s="13" t="s">
        <v>76</v>
      </c>
      <c r="AY1953" s="178" t="s">
        <v>187</v>
      </c>
    </row>
    <row r="1954" spans="2:51" s="13" customFormat="1">
      <c r="B1954" s="177"/>
      <c r="D1954" s="171" t="s">
        <v>200</v>
      </c>
      <c r="E1954" s="178" t="s">
        <v>1</v>
      </c>
      <c r="F1954" s="179" t="s">
        <v>5263</v>
      </c>
      <c r="H1954" s="180">
        <v>2.8</v>
      </c>
      <c r="I1954" s="181"/>
      <c r="L1954" s="177"/>
      <c r="M1954" s="182"/>
      <c r="T1954" s="183"/>
      <c r="AT1954" s="178" t="s">
        <v>200</v>
      </c>
      <c r="AU1954" s="178" t="s">
        <v>89</v>
      </c>
      <c r="AV1954" s="13" t="s">
        <v>89</v>
      </c>
      <c r="AW1954" s="13" t="s">
        <v>31</v>
      </c>
      <c r="AX1954" s="13" t="s">
        <v>76</v>
      </c>
      <c r="AY1954" s="178" t="s">
        <v>187</v>
      </c>
    </row>
    <row r="1955" spans="2:51" s="15" customFormat="1">
      <c r="B1955" s="191"/>
      <c r="D1955" s="171" t="s">
        <v>200</v>
      </c>
      <c r="E1955" s="192" t="s">
        <v>4121</v>
      </c>
      <c r="F1955" s="193" t="s">
        <v>5264</v>
      </c>
      <c r="H1955" s="194">
        <v>29.02</v>
      </c>
      <c r="I1955" s="195"/>
      <c r="L1955" s="191"/>
      <c r="M1955" s="196"/>
      <c r="T1955" s="197"/>
      <c r="AT1955" s="192" t="s">
        <v>200</v>
      </c>
      <c r="AU1955" s="192" t="s">
        <v>89</v>
      </c>
      <c r="AV1955" s="15" t="s">
        <v>207</v>
      </c>
      <c r="AW1955" s="15" t="s">
        <v>31</v>
      </c>
      <c r="AX1955" s="15" t="s">
        <v>76</v>
      </c>
      <c r="AY1955" s="192" t="s">
        <v>187</v>
      </c>
    </row>
    <row r="1956" spans="2:51" s="12" customFormat="1">
      <c r="B1956" s="170"/>
      <c r="D1956" s="171" t="s">
        <v>200</v>
      </c>
      <c r="E1956" s="172" t="s">
        <v>1</v>
      </c>
      <c r="F1956" s="173" t="s">
        <v>2664</v>
      </c>
      <c r="H1956" s="172" t="s">
        <v>1</v>
      </c>
      <c r="I1956" s="174"/>
      <c r="L1956" s="170"/>
      <c r="M1956" s="175"/>
      <c r="T1956" s="176"/>
      <c r="AT1956" s="172" t="s">
        <v>200</v>
      </c>
      <c r="AU1956" s="172" t="s">
        <v>89</v>
      </c>
      <c r="AV1956" s="12" t="s">
        <v>83</v>
      </c>
      <c r="AW1956" s="12" t="s">
        <v>31</v>
      </c>
      <c r="AX1956" s="12" t="s">
        <v>76</v>
      </c>
      <c r="AY1956" s="172" t="s">
        <v>187</v>
      </c>
    </row>
    <row r="1957" spans="2:51" s="13" customFormat="1">
      <c r="B1957" s="177"/>
      <c r="D1957" s="171" t="s">
        <v>200</v>
      </c>
      <c r="E1957" s="178" t="s">
        <v>1</v>
      </c>
      <c r="F1957" s="179" t="s">
        <v>5265</v>
      </c>
      <c r="H1957" s="180">
        <v>2.8</v>
      </c>
      <c r="I1957" s="181"/>
      <c r="L1957" s="177"/>
      <c r="M1957" s="182"/>
      <c r="T1957" s="183"/>
      <c r="AT1957" s="178" t="s">
        <v>200</v>
      </c>
      <c r="AU1957" s="178" t="s">
        <v>89</v>
      </c>
      <c r="AV1957" s="13" t="s">
        <v>89</v>
      </c>
      <c r="AW1957" s="13" t="s">
        <v>31</v>
      </c>
      <c r="AX1957" s="13" t="s">
        <v>76</v>
      </c>
      <c r="AY1957" s="178" t="s">
        <v>187</v>
      </c>
    </row>
    <row r="1958" spans="2:51" s="13" customFormat="1">
      <c r="B1958" s="177"/>
      <c r="D1958" s="171" t="s">
        <v>200</v>
      </c>
      <c r="E1958" s="178" t="s">
        <v>1</v>
      </c>
      <c r="F1958" s="179" t="s">
        <v>5266</v>
      </c>
      <c r="H1958" s="180">
        <v>2.8</v>
      </c>
      <c r="I1958" s="181"/>
      <c r="L1958" s="177"/>
      <c r="M1958" s="182"/>
      <c r="T1958" s="183"/>
      <c r="AT1958" s="178" t="s">
        <v>200</v>
      </c>
      <c r="AU1958" s="178" t="s">
        <v>89</v>
      </c>
      <c r="AV1958" s="13" t="s">
        <v>89</v>
      </c>
      <c r="AW1958" s="13" t="s">
        <v>31</v>
      </c>
      <c r="AX1958" s="13" t="s">
        <v>76</v>
      </c>
      <c r="AY1958" s="178" t="s">
        <v>187</v>
      </c>
    </row>
    <row r="1959" spans="2:51" s="13" customFormat="1">
      <c r="B1959" s="177"/>
      <c r="D1959" s="171" t="s">
        <v>200</v>
      </c>
      <c r="E1959" s="178" t="s">
        <v>1</v>
      </c>
      <c r="F1959" s="179" t="s">
        <v>5267</v>
      </c>
      <c r="H1959" s="180">
        <v>3.44</v>
      </c>
      <c r="I1959" s="181"/>
      <c r="L1959" s="177"/>
      <c r="M1959" s="182"/>
      <c r="T1959" s="183"/>
      <c r="AT1959" s="178" t="s">
        <v>200</v>
      </c>
      <c r="AU1959" s="178" t="s">
        <v>89</v>
      </c>
      <c r="AV1959" s="13" t="s">
        <v>89</v>
      </c>
      <c r="AW1959" s="13" t="s">
        <v>31</v>
      </c>
      <c r="AX1959" s="13" t="s">
        <v>76</v>
      </c>
      <c r="AY1959" s="178" t="s">
        <v>187</v>
      </c>
    </row>
    <row r="1960" spans="2:51" s="13" customFormat="1">
      <c r="B1960" s="177"/>
      <c r="D1960" s="171" t="s">
        <v>200</v>
      </c>
      <c r="E1960" s="178" t="s">
        <v>1</v>
      </c>
      <c r="F1960" s="179" t="s">
        <v>5268</v>
      </c>
      <c r="H1960" s="180">
        <v>3.44</v>
      </c>
      <c r="I1960" s="181"/>
      <c r="L1960" s="177"/>
      <c r="M1960" s="182"/>
      <c r="T1960" s="183"/>
      <c r="AT1960" s="178" t="s">
        <v>200</v>
      </c>
      <c r="AU1960" s="178" t="s">
        <v>89</v>
      </c>
      <c r="AV1960" s="13" t="s">
        <v>89</v>
      </c>
      <c r="AW1960" s="13" t="s">
        <v>31</v>
      </c>
      <c r="AX1960" s="13" t="s">
        <v>76</v>
      </c>
      <c r="AY1960" s="178" t="s">
        <v>187</v>
      </c>
    </row>
    <row r="1961" spans="2:51" s="13" customFormat="1">
      <c r="B1961" s="177"/>
      <c r="D1961" s="171" t="s">
        <v>200</v>
      </c>
      <c r="E1961" s="178" t="s">
        <v>1</v>
      </c>
      <c r="F1961" s="179" t="s">
        <v>5269</v>
      </c>
      <c r="H1961" s="180">
        <v>2.8</v>
      </c>
      <c r="I1961" s="181"/>
      <c r="L1961" s="177"/>
      <c r="M1961" s="182"/>
      <c r="T1961" s="183"/>
      <c r="AT1961" s="178" t="s">
        <v>200</v>
      </c>
      <c r="AU1961" s="178" t="s">
        <v>89</v>
      </c>
      <c r="AV1961" s="13" t="s">
        <v>89</v>
      </c>
      <c r="AW1961" s="13" t="s">
        <v>31</v>
      </c>
      <c r="AX1961" s="13" t="s">
        <v>76</v>
      </c>
      <c r="AY1961" s="178" t="s">
        <v>187</v>
      </c>
    </row>
    <row r="1962" spans="2:51" s="13" customFormat="1">
      <c r="B1962" s="177"/>
      <c r="D1962" s="171" t="s">
        <v>200</v>
      </c>
      <c r="E1962" s="178" t="s">
        <v>1</v>
      </c>
      <c r="F1962" s="179" t="s">
        <v>5270</v>
      </c>
      <c r="H1962" s="180">
        <v>2.8</v>
      </c>
      <c r="I1962" s="181"/>
      <c r="L1962" s="177"/>
      <c r="M1962" s="182"/>
      <c r="T1962" s="183"/>
      <c r="AT1962" s="178" t="s">
        <v>200</v>
      </c>
      <c r="AU1962" s="178" t="s">
        <v>89</v>
      </c>
      <c r="AV1962" s="13" t="s">
        <v>89</v>
      </c>
      <c r="AW1962" s="13" t="s">
        <v>31</v>
      </c>
      <c r="AX1962" s="13" t="s">
        <v>76</v>
      </c>
      <c r="AY1962" s="178" t="s">
        <v>187</v>
      </c>
    </row>
    <row r="1963" spans="2:51" s="13" customFormat="1">
      <c r="B1963" s="177"/>
      <c r="D1963" s="171" t="s">
        <v>200</v>
      </c>
      <c r="E1963" s="178" t="s">
        <v>1</v>
      </c>
      <c r="F1963" s="179" t="s">
        <v>5271</v>
      </c>
      <c r="H1963" s="180">
        <v>2.3199999999999998</v>
      </c>
      <c r="I1963" s="181"/>
      <c r="L1963" s="177"/>
      <c r="M1963" s="182"/>
      <c r="T1963" s="183"/>
      <c r="AT1963" s="178" t="s">
        <v>200</v>
      </c>
      <c r="AU1963" s="178" t="s">
        <v>89</v>
      </c>
      <c r="AV1963" s="13" t="s">
        <v>89</v>
      </c>
      <c r="AW1963" s="13" t="s">
        <v>31</v>
      </c>
      <c r="AX1963" s="13" t="s">
        <v>76</v>
      </c>
      <c r="AY1963" s="178" t="s">
        <v>187</v>
      </c>
    </row>
    <row r="1964" spans="2:51" s="13" customFormat="1">
      <c r="B1964" s="177"/>
      <c r="D1964" s="171" t="s">
        <v>200</v>
      </c>
      <c r="E1964" s="178" t="s">
        <v>1</v>
      </c>
      <c r="F1964" s="179" t="s">
        <v>5272</v>
      </c>
      <c r="H1964" s="180">
        <v>2.8</v>
      </c>
      <c r="I1964" s="181"/>
      <c r="L1964" s="177"/>
      <c r="M1964" s="182"/>
      <c r="T1964" s="183"/>
      <c r="AT1964" s="178" t="s">
        <v>200</v>
      </c>
      <c r="AU1964" s="178" t="s">
        <v>89</v>
      </c>
      <c r="AV1964" s="13" t="s">
        <v>89</v>
      </c>
      <c r="AW1964" s="13" t="s">
        <v>31</v>
      </c>
      <c r="AX1964" s="13" t="s">
        <v>76</v>
      </c>
      <c r="AY1964" s="178" t="s">
        <v>187</v>
      </c>
    </row>
    <row r="1965" spans="2:51" s="13" customFormat="1">
      <c r="B1965" s="177"/>
      <c r="D1965" s="171" t="s">
        <v>200</v>
      </c>
      <c r="E1965" s="178" t="s">
        <v>1</v>
      </c>
      <c r="F1965" s="179" t="s">
        <v>5273</v>
      </c>
      <c r="H1965" s="180">
        <v>3.02</v>
      </c>
      <c r="I1965" s="181"/>
      <c r="L1965" s="177"/>
      <c r="M1965" s="182"/>
      <c r="T1965" s="183"/>
      <c r="AT1965" s="178" t="s">
        <v>200</v>
      </c>
      <c r="AU1965" s="178" t="s">
        <v>89</v>
      </c>
      <c r="AV1965" s="13" t="s">
        <v>89</v>
      </c>
      <c r="AW1965" s="13" t="s">
        <v>31</v>
      </c>
      <c r="AX1965" s="13" t="s">
        <v>76</v>
      </c>
      <c r="AY1965" s="178" t="s">
        <v>187</v>
      </c>
    </row>
    <row r="1966" spans="2:51" s="13" customFormat="1">
      <c r="B1966" s="177"/>
      <c r="D1966" s="171" t="s">
        <v>200</v>
      </c>
      <c r="E1966" s="178" t="s">
        <v>1</v>
      </c>
      <c r="F1966" s="179" t="s">
        <v>5274</v>
      </c>
      <c r="H1966" s="180">
        <v>2.8</v>
      </c>
      <c r="I1966" s="181"/>
      <c r="L1966" s="177"/>
      <c r="M1966" s="182"/>
      <c r="T1966" s="183"/>
      <c r="AT1966" s="178" t="s">
        <v>200</v>
      </c>
      <c r="AU1966" s="178" t="s">
        <v>89</v>
      </c>
      <c r="AV1966" s="13" t="s">
        <v>89</v>
      </c>
      <c r="AW1966" s="13" t="s">
        <v>31</v>
      </c>
      <c r="AX1966" s="13" t="s">
        <v>76</v>
      </c>
      <c r="AY1966" s="178" t="s">
        <v>187</v>
      </c>
    </row>
    <row r="1967" spans="2:51" s="13" customFormat="1">
      <c r="B1967" s="177"/>
      <c r="D1967" s="171" t="s">
        <v>200</v>
      </c>
      <c r="E1967" s="178" t="s">
        <v>1</v>
      </c>
      <c r="F1967" s="179" t="s">
        <v>5275</v>
      </c>
      <c r="H1967" s="180">
        <v>2.8</v>
      </c>
      <c r="I1967" s="181"/>
      <c r="L1967" s="177"/>
      <c r="M1967" s="182"/>
      <c r="T1967" s="183"/>
      <c r="AT1967" s="178" t="s">
        <v>200</v>
      </c>
      <c r="AU1967" s="178" t="s">
        <v>89</v>
      </c>
      <c r="AV1967" s="13" t="s">
        <v>89</v>
      </c>
      <c r="AW1967" s="13" t="s">
        <v>31</v>
      </c>
      <c r="AX1967" s="13" t="s">
        <v>76</v>
      </c>
      <c r="AY1967" s="178" t="s">
        <v>187</v>
      </c>
    </row>
    <row r="1968" spans="2:51" s="13" customFormat="1">
      <c r="B1968" s="177"/>
      <c r="D1968" s="171" t="s">
        <v>200</v>
      </c>
      <c r="E1968" s="178" t="s">
        <v>1</v>
      </c>
      <c r="F1968" s="179" t="s">
        <v>5276</v>
      </c>
      <c r="H1968" s="180">
        <v>2.8</v>
      </c>
      <c r="I1968" s="181"/>
      <c r="L1968" s="177"/>
      <c r="M1968" s="182"/>
      <c r="T1968" s="183"/>
      <c r="AT1968" s="178" t="s">
        <v>200</v>
      </c>
      <c r="AU1968" s="178" t="s">
        <v>89</v>
      </c>
      <c r="AV1968" s="13" t="s">
        <v>89</v>
      </c>
      <c r="AW1968" s="13" t="s">
        <v>31</v>
      </c>
      <c r="AX1968" s="13" t="s">
        <v>76</v>
      </c>
      <c r="AY1968" s="178" t="s">
        <v>187</v>
      </c>
    </row>
    <row r="1969" spans="2:51" s="13" customFormat="1">
      <c r="B1969" s="177"/>
      <c r="D1969" s="171" t="s">
        <v>200</v>
      </c>
      <c r="E1969" s="178" t="s">
        <v>1</v>
      </c>
      <c r="F1969" s="179" t="s">
        <v>5277</v>
      </c>
      <c r="H1969" s="180">
        <v>2.8</v>
      </c>
      <c r="I1969" s="181"/>
      <c r="L1969" s="177"/>
      <c r="M1969" s="182"/>
      <c r="T1969" s="183"/>
      <c r="AT1969" s="178" t="s">
        <v>200</v>
      </c>
      <c r="AU1969" s="178" t="s">
        <v>89</v>
      </c>
      <c r="AV1969" s="13" t="s">
        <v>89</v>
      </c>
      <c r="AW1969" s="13" t="s">
        <v>31</v>
      </c>
      <c r="AX1969" s="13" t="s">
        <v>76</v>
      </c>
      <c r="AY1969" s="178" t="s">
        <v>187</v>
      </c>
    </row>
    <row r="1970" spans="2:51" s="13" customFormat="1">
      <c r="B1970" s="177"/>
      <c r="D1970" s="171" t="s">
        <v>200</v>
      </c>
      <c r="E1970" s="178" t="s">
        <v>1</v>
      </c>
      <c r="F1970" s="179" t="s">
        <v>5278</v>
      </c>
      <c r="H1970" s="180">
        <v>2.8</v>
      </c>
      <c r="I1970" s="181"/>
      <c r="L1970" s="177"/>
      <c r="M1970" s="182"/>
      <c r="T1970" s="183"/>
      <c r="AT1970" s="178" t="s">
        <v>200</v>
      </c>
      <c r="AU1970" s="178" t="s">
        <v>89</v>
      </c>
      <c r="AV1970" s="13" t="s">
        <v>89</v>
      </c>
      <c r="AW1970" s="13" t="s">
        <v>31</v>
      </c>
      <c r="AX1970" s="13" t="s">
        <v>76</v>
      </c>
      <c r="AY1970" s="178" t="s">
        <v>187</v>
      </c>
    </row>
    <row r="1971" spans="2:51" s="13" customFormat="1">
      <c r="B1971" s="177"/>
      <c r="D1971" s="171" t="s">
        <v>200</v>
      </c>
      <c r="E1971" s="178" t="s">
        <v>1</v>
      </c>
      <c r="F1971" s="179" t="s">
        <v>5279</v>
      </c>
      <c r="H1971" s="180">
        <v>2.8</v>
      </c>
      <c r="I1971" s="181"/>
      <c r="L1971" s="177"/>
      <c r="M1971" s="182"/>
      <c r="T1971" s="183"/>
      <c r="AT1971" s="178" t="s">
        <v>200</v>
      </c>
      <c r="AU1971" s="178" t="s">
        <v>89</v>
      </c>
      <c r="AV1971" s="13" t="s">
        <v>89</v>
      </c>
      <c r="AW1971" s="13" t="s">
        <v>31</v>
      </c>
      <c r="AX1971" s="13" t="s">
        <v>76</v>
      </c>
      <c r="AY1971" s="178" t="s">
        <v>187</v>
      </c>
    </row>
    <row r="1972" spans="2:51" s="13" customFormat="1">
      <c r="B1972" s="177"/>
      <c r="D1972" s="171" t="s">
        <v>200</v>
      </c>
      <c r="E1972" s="178" t="s">
        <v>1</v>
      </c>
      <c r="F1972" s="179" t="s">
        <v>5280</v>
      </c>
      <c r="H1972" s="180">
        <v>2.8</v>
      </c>
      <c r="I1972" s="181"/>
      <c r="L1972" s="177"/>
      <c r="M1972" s="182"/>
      <c r="T1972" s="183"/>
      <c r="AT1972" s="178" t="s">
        <v>200</v>
      </c>
      <c r="AU1972" s="178" t="s">
        <v>89</v>
      </c>
      <c r="AV1972" s="13" t="s">
        <v>89</v>
      </c>
      <c r="AW1972" s="13" t="s">
        <v>31</v>
      </c>
      <c r="AX1972" s="13" t="s">
        <v>76</v>
      </c>
      <c r="AY1972" s="178" t="s">
        <v>187</v>
      </c>
    </row>
    <row r="1973" spans="2:51" s="15" customFormat="1">
      <c r="B1973" s="191"/>
      <c r="D1973" s="171" t="s">
        <v>200</v>
      </c>
      <c r="E1973" s="192" t="s">
        <v>4124</v>
      </c>
      <c r="F1973" s="193" t="s">
        <v>5281</v>
      </c>
      <c r="H1973" s="194">
        <v>45.82</v>
      </c>
      <c r="I1973" s="195"/>
      <c r="L1973" s="191"/>
      <c r="M1973" s="196"/>
      <c r="T1973" s="197"/>
      <c r="AT1973" s="192" t="s">
        <v>200</v>
      </c>
      <c r="AU1973" s="192" t="s">
        <v>89</v>
      </c>
      <c r="AV1973" s="15" t="s">
        <v>207</v>
      </c>
      <c r="AW1973" s="15" t="s">
        <v>31</v>
      </c>
      <c r="AX1973" s="15" t="s">
        <v>76</v>
      </c>
      <c r="AY1973" s="192" t="s">
        <v>187</v>
      </c>
    </row>
    <row r="1974" spans="2:51" s="12" customFormat="1">
      <c r="B1974" s="170"/>
      <c r="D1974" s="171" t="s">
        <v>200</v>
      </c>
      <c r="E1974" s="172" t="s">
        <v>1</v>
      </c>
      <c r="F1974" s="173" t="s">
        <v>2675</v>
      </c>
      <c r="H1974" s="172" t="s">
        <v>1</v>
      </c>
      <c r="I1974" s="174"/>
      <c r="L1974" s="170"/>
      <c r="M1974" s="175"/>
      <c r="T1974" s="176"/>
      <c r="AT1974" s="172" t="s">
        <v>200</v>
      </c>
      <c r="AU1974" s="172" t="s">
        <v>89</v>
      </c>
      <c r="AV1974" s="12" t="s">
        <v>83</v>
      </c>
      <c r="AW1974" s="12" t="s">
        <v>31</v>
      </c>
      <c r="AX1974" s="12" t="s">
        <v>76</v>
      </c>
      <c r="AY1974" s="172" t="s">
        <v>187</v>
      </c>
    </row>
    <row r="1975" spans="2:51" s="13" customFormat="1">
      <c r="B1975" s="177"/>
      <c r="D1975" s="171" t="s">
        <v>200</v>
      </c>
      <c r="E1975" s="178" t="s">
        <v>1</v>
      </c>
      <c r="F1975" s="179" t="s">
        <v>5282</v>
      </c>
      <c r="H1975" s="180">
        <v>2.8</v>
      </c>
      <c r="I1975" s="181"/>
      <c r="L1975" s="177"/>
      <c r="M1975" s="182"/>
      <c r="T1975" s="183"/>
      <c r="AT1975" s="178" t="s">
        <v>200</v>
      </c>
      <c r="AU1975" s="178" t="s">
        <v>89</v>
      </c>
      <c r="AV1975" s="13" t="s">
        <v>89</v>
      </c>
      <c r="AW1975" s="13" t="s">
        <v>31</v>
      </c>
      <c r="AX1975" s="13" t="s">
        <v>76</v>
      </c>
      <c r="AY1975" s="178" t="s">
        <v>187</v>
      </c>
    </row>
    <row r="1976" spans="2:51" s="13" customFormat="1">
      <c r="B1976" s="177"/>
      <c r="D1976" s="171" t="s">
        <v>200</v>
      </c>
      <c r="E1976" s="178" t="s">
        <v>1</v>
      </c>
      <c r="F1976" s="179" t="s">
        <v>5283</v>
      </c>
      <c r="H1976" s="180">
        <v>2.8</v>
      </c>
      <c r="I1976" s="181"/>
      <c r="L1976" s="177"/>
      <c r="M1976" s="182"/>
      <c r="T1976" s="183"/>
      <c r="AT1976" s="178" t="s">
        <v>200</v>
      </c>
      <c r="AU1976" s="178" t="s">
        <v>89</v>
      </c>
      <c r="AV1976" s="13" t="s">
        <v>89</v>
      </c>
      <c r="AW1976" s="13" t="s">
        <v>31</v>
      </c>
      <c r="AX1976" s="13" t="s">
        <v>76</v>
      </c>
      <c r="AY1976" s="178" t="s">
        <v>187</v>
      </c>
    </row>
    <row r="1977" spans="2:51" s="13" customFormat="1">
      <c r="B1977" s="177"/>
      <c r="D1977" s="171" t="s">
        <v>200</v>
      </c>
      <c r="E1977" s="178" t="s">
        <v>1</v>
      </c>
      <c r="F1977" s="179" t="s">
        <v>5284</v>
      </c>
      <c r="H1977" s="180">
        <v>3.44</v>
      </c>
      <c r="I1977" s="181"/>
      <c r="L1977" s="177"/>
      <c r="M1977" s="182"/>
      <c r="T1977" s="183"/>
      <c r="AT1977" s="178" t="s">
        <v>200</v>
      </c>
      <c r="AU1977" s="178" t="s">
        <v>89</v>
      </c>
      <c r="AV1977" s="13" t="s">
        <v>89</v>
      </c>
      <c r="AW1977" s="13" t="s">
        <v>31</v>
      </c>
      <c r="AX1977" s="13" t="s">
        <v>76</v>
      </c>
      <c r="AY1977" s="178" t="s">
        <v>187</v>
      </c>
    </row>
    <row r="1978" spans="2:51" s="13" customFormat="1">
      <c r="B1978" s="177"/>
      <c r="D1978" s="171" t="s">
        <v>200</v>
      </c>
      <c r="E1978" s="178" t="s">
        <v>1</v>
      </c>
      <c r="F1978" s="179" t="s">
        <v>5285</v>
      </c>
      <c r="H1978" s="180">
        <v>3.44</v>
      </c>
      <c r="I1978" s="181"/>
      <c r="L1978" s="177"/>
      <c r="M1978" s="182"/>
      <c r="T1978" s="183"/>
      <c r="AT1978" s="178" t="s">
        <v>200</v>
      </c>
      <c r="AU1978" s="178" t="s">
        <v>89</v>
      </c>
      <c r="AV1978" s="13" t="s">
        <v>89</v>
      </c>
      <c r="AW1978" s="13" t="s">
        <v>31</v>
      </c>
      <c r="AX1978" s="13" t="s">
        <v>76</v>
      </c>
      <c r="AY1978" s="178" t="s">
        <v>187</v>
      </c>
    </row>
    <row r="1979" spans="2:51" s="13" customFormat="1">
      <c r="B1979" s="177"/>
      <c r="D1979" s="171" t="s">
        <v>200</v>
      </c>
      <c r="E1979" s="178" t="s">
        <v>1</v>
      </c>
      <c r="F1979" s="179" t="s">
        <v>5286</v>
      </c>
      <c r="H1979" s="180">
        <v>2.8</v>
      </c>
      <c r="I1979" s="181"/>
      <c r="L1979" s="177"/>
      <c r="M1979" s="182"/>
      <c r="T1979" s="183"/>
      <c r="AT1979" s="178" t="s">
        <v>200</v>
      </c>
      <c r="AU1979" s="178" t="s">
        <v>89</v>
      </c>
      <c r="AV1979" s="13" t="s">
        <v>89</v>
      </c>
      <c r="AW1979" s="13" t="s">
        <v>31</v>
      </c>
      <c r="AX1979" s="13" t="s">
        <v>76</v>
      </c>
      <c r="AY1979" s="178" t="s">
        <v>187</v>
      </c>
    </row>
    <row r="1980" spans="2:51" s="13" customFormat="1">
      <c r="B1980" s="177"/>
      <c r="D1980" s="171" t="s">
        <v>200</v>
      </c>
      <c r="E1980" s="178" t="s">
        <v>1</v>
      </c>
      <c r="F1980" s="179" t="s">
        <v>5287</v>
      </c>
      <c r="H1980" s="180">
        <v>2.8</v>
      </c>
      <c r="I1980" s="181"/>
      <c r="L1980" s="177"/>
      <c r="M1980" s="182"/>
      <c r="T1980" s="183"/>
      <c r="AT1980" s="178" t="s">
        <v>200</v>
      </c>
      <c r="AU1980" s="178" t="s">
        <v>89</v>
      </c>
      <c r="AV1980" s="13" t="s">
        <v>89</v>
      </c>
      <c r="AW1980" s="13" t="s">
        <v>31</v>
      </c>
      <c r="AX1980" s="13" t="s">
        <v>76</v>
      </c>
      <c r="AY1980" s="178" t="s">
        <v>187</v>
      </c>
    </row>
    <row r="1981" spans="2:51" s="13" customFormat="1">
      <c r="B1981" s="177"/>
      <c r="D1981" s="171" t="s">
        <v>200</v>
      </c>
      <c r="E1981" s="178" t="s">
        <v>1</v>
      </c>
      <c r="F1981" s="179" t="s">
        <v>5288</v>
      </c>
      <c r="H1981" s="180">
        <v>2.3199999999999998</v>
      </c>
      <c r="I1981" s="181"/>
      <c r="L1981" s="177"/>
      <c r="M1981" s="182"/>
      <c r="T1981" s="183"/>
      <c r="AT1981" s="178" t="s">
        <v>200</v>
      </c>
      <c r="AU1981" s="178" t="s">
        <v>89</v>
      </c>
      <c r="AV1981" s="13" t="s">
        <v>89</v>
      </c>
      <c r="AW1981" s="13" t="s">
        <v>31</v>
      </c>
      <c r="AX1981" s="13" t="s">
        <v>76</v>
      </c>
      <c r="AY1981" s="178" t="s">
        <v>187</v>
      </c>
    </row>
    <row r="1982" spans="2:51" s="13" customFormat="1">
      <c r="B1982" s="177"/>
      <c r="D1982" s="171" t="s">
        <v>200</v>
      </c>
      <c r="E1982" s="178" t="s">
        <v>1</v>
      </c>
      <c r="F1982" s="179" t="s">
        <v>5289</v>
      </c>
      <c r="H1982" s="180">
        <v>2.8</v>
      </c>
      <c r="I1982" s="181"/>
      <c r="L1982" s="177"/>
      <c r="M1982" s="182"/>
      <c r="T1982" s="183"/>
      <c r="AT1982" s="178" t="s">
        <v>200</v>
      </c>
      <c r="AU1982" s="178" t="s">
        <v>89</v>
      </c>
      <c r="AV1982" s="13" t="s">
        <v>89</v>
      </c>
      <c r="AW1982" s="13" t="s">
        <v>31</v>
      </c>
      <c r="AX1982" s="13" t="s">
        <v>76</v>
      </c>
      <c r="AY1982" s="178" t="s">
        <v>187</v>
      </c>
    </row>
    <row r="1983" spans="2:51" s="13" customFormat="1">
      <c r="B1983" s="177"/>
      <c r="D1983" s="171" t="s">
        <v>200</v>
      </c>
      <c r="E1983" s="178" t="s">
        <v>1</v>
      </c>
      <c r="F1983" s="179" t="s">
        <v>5290</v>
      </c>
      <c r="H1983" s="180">
        <v>3.02</v>
      </c>
      <c r="I1983" s="181"/>
      <c r="L1983" s="177"/>
      <c r="M1983" s="182"/>
      <c r="T1983" s="183"/>
      <c r="AT1983" s="178" t="s">
        <v>200</v>
      </c>
      <c r="AU1983" s="178" t="s">
        <v>89</v>
      </c>
      <c r="AV1983" s="13" t="s">
        <v>89</v>
      </c>
      <c r="AW1983" s="13" t="s">
        <v>31</v>
      </c>
      <c r="AX1983" s="13" t="s">
        <v>76</v>
      </c>
      <c r="AY1983" s="178" t="s">
        <v>187</v>
      </c>
    </row>
    <row r="1984" spans="2:51" s="13" customFormat="1">
      <c r="B1984" s="177"/>
      <c r="D1984" s="171" t="s">
        <v>200</v>
      </c>
      <c r="E1984" s="178" t="s">
        <v>1</v>
      </c>
      <c r="F1984" s="179" t="s">
        <v>5291</v>
      </c>
      <c r="H1984" s="180">
        <v>2.8</v>
      </c>
      <c r="I1984" s="181"/>
      <c r="L1984" s="177"/>
      <c r="M1984" s="182"/>
      <c r="T1984" s="183"/>
      <c r="AT1984" s="178" t="s">
        <v>200</v>
      </c>
      <c r="AU1984" s="178" t="s">
        <v>89</v>
      </c>
      <c r="AV1984" s="13" t="s">
        <v>89</v>
      </c>
      <c r="AW1984" s="13" t="s">
        <v>31</v>
      </c>
      <c r="AX1984" s="13" t="s">
        <v>76</v>
      </c>
      <c r="AY1984" s="178" t="s">
        <v>187</v>
      </c>
    </row>
    <row r="1985" spans="2:65" s="13" customFormat="1">
      <c r="B1985" s="177"/>
      <c r="D1985" s="171" t="s">
        <v>200</v>
      </c>
      <c r="E1985" s="178" t="s">
        <v>1</v>
      </c>
      <c r="F1985" s="179" t="s">
        <v>5292</v>
      </c>
      <c r="H1985" s="180">
        <v>2.8</v>
      </c>
      <c r="I1985" s="181"/>
      <c r="L1985" s="177"/>
      <c r="M1985" s="182"/>
      <c r="T1985" s="183"/>
      <c r="AT1985" s="178" t="s">
        <v>200</v>
      </c>
      <c r="AU1985" s="178" t="s">
        <v>89</v>
      </c>
      <c r="AV1985" s="13" t="s">
        <v>89</v>
      </c>
      <c r="AW1985" s="13" t="s">
        <v>31</v>
      </c>
      <c r="AX1985" s="13" t="s">
        <v>76</v>
      </c>
      <c r="AY1985" s="178" t="s">
        <v>187</v>
      </c>
    </row>
    <row r="1986" spans="2:65" s="13" customFormat="1">
      <c r="B1986" s="177"/>
      <c r="D1986" s="171" t="s">
        <v>200</v>
      </c>
      <c r="E1986" s="178" t="s">
        <v>1</v>
      </c>
      <c r="F1986" s="179" t="s">
        <v>5293</v>
      </c>
      <c r="H1986" s="180">
        <v>2.8</v>
      </c>
      <c r="I1986" s="181"/>
      <c r="L1986" s="177"/>
      <c r="M1986" s="182"/>
      <c r="T1986" s="183"/>
      <c r="AT1986" s="178" t="s">
        <v>200</v>
      </c>
      <c r="AU1986" s="178" t="s">
        <v>89</v>
      </c>
      <c r="AV1986" s="13" t="s">
        <v>89</v>
      </c>
      <c r="AW1986" s="13" t="s">
        <v>31</v>
      </c>
      <c r="AX1986" s="13" t="s">
        <v>76</v>
      </c>
      <c r="AY1986" s="178" t="s">
        <v>187</v>
      </c>
    </row>
    <row r="1987" spans="2:65" s="13" customFormat="1">
      <c r="B1987" s="177"/>
      <c r="D1987" s="171" t="s">
        <v>200</v>
      </c>
      <c r="E1987" s="178" t="s">
        <v>1</v>
      </c>
      <c r="F1987" s="179" t="s">
        <v>5294</v>
      </c>
      <c r="H1987" s="180">
        <v>2.8</v>
      </c>
      <c r="I1987" s="181"/>
      <c r="L1987" s="177"/>
      <c r="M1987" s="182"/>
      <c r="T1987" s="183"/>
      <c r="AT1987" s="178" t="s">
        <v>200</v>
      </c>
      <c r="AU1987" s="178" t="s">
        <v>89</v>
      </c>
      <c r="AV1987" s="13" t="s">
        <v>89</v>
      </c>
      <c r="AW1987" s="13" t="s">
        <v>31</v>
      </c>
      <c r="AX1987" s="13" t="s">
        <v>76</v>
      </c>
      <c r="AY1987" s="178" t="s">
        <v>187</v>
      </c>
    </row>
    <row r="1988" spans="2:65" s="13" customFormat="1">
      <c r="B1988" s="177"/>
      <c r="D1988" s="171" t="s">
        <v>200</v>
      </c>
      <c r="E1988" s="178" t="s">
        <v>1</v>
      </c>
      <c r="F1988" s="179" t="s">
        <v>5295</v>
      </c>
      <c r="H1988" s="180">
        <v>2.8</v>
      </c>
      <c r="I1988" s="181"/>
      <c r="L1988" s="177"/>
      <c r="M1988" s="182"/>
      <c r="T1988" s="183"/>
      <c r="AT1988" s="178" t="s">
        <v>200</v>
      </c>
      <c r="AU1988" s="178" t="s">
        <v>89</v>
      </c>
      <c r="AV1988" s="13" t="s">
        <v>89</v>
      </c>
      <c r="AW1988" s="13" t="s">
        <v>31</v>
      </c>
      <c r="AX1988" s="13" t="s">
        <v>76</v>
      </c>
      <c r="AY1988" s="178" t="s">
        <v>187</v>
      </c>
    </row>
    <row r="1989" spans="2:65" s="13" customFormat="1">
      <c r="B1989" s="177"/>
      <c r="D1989" s="171" t="s">
        <v>200</v>
      </c>
      <c r="E1989" s="178" t="s">
        <v>1</v>
      </c>
      <c r="F1989" s="179" t="s">
        <v>5296</v>
      </c>
      <c r="H1989" s="180">
        <v>2.8</v>
      </c>
      <c r="I1989" s="181"/>
      <c r="L1989" s="177"/>
      <c r="M1989" s="182"/>
      <c r="T1989" s="183"/>
      <c r="AT1989" s="178" t="s">
        <v>200</v>
      </c>
      <c r="AU1989" s="178" t="s">
        <v>89</v>
      </c>
      <c r="AV1989" s="13" t="s">
        <v>89</v>
      </c>
      <c r="AW1989" s="13" t="s">
        <v>31</v>
      </c>
      <c r="AX1989" s="13" t="s">
        <v>76</v>
      </c>
      <c r="AY1989" s="178" t="s">
        <v>187</v>
      </c>
    </row>
    <row r="1990" spans="2:65" s="13" customFormat="1">
      <c r="B1990" s="177"/>
      <c r="D1990" s="171" t="s">
        <v>200</v>
      </c>
      <c r="E1990" s="178" t="s">
        <v>1</v>
      </c>
      <c r="F1990" s="179" t="s">
        <v>5297</v>
      </c>
      <c r="H1990" s="180">
        <v>2.8</v>
      </c>
      <c r="I1990" s="181"/>
      <c r="L1990" s="177"/>
      <c r="M1990" s="182"/>
      <c r="T1990" s="183"/>
      <c r="AT1990" s="178" t="s">
        <v>200</v>
      </c>
      <c r="AU1990" s="178" t="s">
        <v>89</v>
      </c>
      <c r="AV1990" s="13" t="s">
        <v>89</v>
      </c>
      <c r="AW1990" s="13" t="s">
        <v>31</v>
      </c>
      <c r="AX1990" s="13" t="s">
        <v>76</v>
      </c>
      <c r="AY1990" s="178" t="s">
        <v>187</v>
      </c>
    </row>
    <row r="1991" spans="2:65" s="15" customFormat="1">
      <c r="B1991" s="191"/>
      <c r="D1991" s="171" t="s">
        <v>200</v>
      </c>
      <c r="E1991" s="192" t="s">
        <v>4127</v>
      </c>
      <c r="F1991" s="193" t="s">
        <v>5298</v>
      </c>
      <c r="H1991" s="194">
        <v>45.82</v>
      </c>
      <c r="I1991" s="195"/>
      <c r="L1991" s="191"/>
      <c r="M1991" s="196"/>
      <c r="T1991" s="197"/>
      <c r="AT1991" s="192" t="s">
        <v>200</v>
      </c>
      <c r="AU1991" s="192" t="s">
        <v>89</v>
      </c>
      <c r="AV1991" s="15" t="s">
        <v>207</v>
      </c>
      <c r="AW1991" s="15" t="s">
        <v>31</v>
      </c>
      <c r="AX1991" s="15" t="s">
        <v>76</v>
      </c>
      <c r="AY1991" s="192" t="s">
        <v>187</v>
      </c>
    </row>
    <row r="1992" spans="2:65" s="14" customFormat="1">
      <c r="B1992" s="184"/>
      <c r="D1992" s="171" t="s">
        <v>200</v>
      </c>
      <c r="E1992" s="185" t="s">
        <v>1</v>
      </c>
      <c r="F1992" s="186" t="s">
        <v>206</v>
      </c>
      <c r="H1992" s="187">
        <v>120.66</v>
      </c>
      <c r="I1992" s="188"/>
      <c r="L1992" s="184"/>
      <c r="M1992" s="189"/>
      <c r="T1992" s="190"/>
      <c r="AT1992" s="185" t="s">
        <v>200</v>
      </c>
      <c r="AU1992" s="185" t="s">
        <v>89</v>
      </c>
      <c r="AV1992" s="14" t="s">
        <v>194</v>
      </c>
      <c r="AW1992" s="14" t="s">
        <v>31</v>
      </c>
      <c r="AX1992" s="14" t="s">
        <v>83</v>
      </c>
      <c r="AY1992" s="185" t="s">
        <v>187</v>
      </c>
    </row>
    <row r="1993" spans="2:65" s="1" customFormat="1" ht="33" customHeight="1">
      <c r="B1993" s="144"/>
      <c r="C1993" s="145" t="s">
        <v>733</v>
      </c>
      <c r="D1993" s="145" t="s">
        <v>190</v>
      </c>
      <c r="E1993" s="146" t="s">
        <v>5150</v>
      </c>
      <c r="F1993" s="147" t="s">
        <v>5151</v>
      </c>
      <c r="G1993" s="148" t="s">
        <v>144</v>
      </c>
      <c r="H1993" s="149">
        <v>127</v>
      </c>
      <c r="I1993" s="150"/>
      <c r="J1993" s="151">
        <f>ROUND(I1993*H1993,2)</f>
        <v>0</v>
      </c>
      <c r="K1993" s="152"/>
      <c r="L1993" s="153"/>
      <c r="M1993" s="154" t="s">
        <v>1</v>
      </c>
      <c r="N1993" s="155" t="s">
        <v>42</v>
      </c>
      <c r="P1993" s="156">
        <f>O1993*H1993</f>
        <v>0</v>
      </c>
      <c r="Q1993" s="156">
        <v>1.2880000000000001E-2</v>
      </c>
      <c r="R1993" s="156">
        <f>Q1993*H1993</f>
        <v>1.6357600000000001</v>
      </c>
      <c r="S1993" s="156">
        <v>0</v>
      </c>
      <c r="T1993" s="157">
        <f>S1993*H1993</f>
        <v>0</v>
      </c>
      <c r="AR1993" s="158" t="s">
        <v>388</v>
      </c>
      <c r="AT1993" s="158" t="s">
        <v>190</v>
      </c>
      <c r="AU1993" s="158" t="s">
        <v>89</v>
      </c>
      <c r="AY1993" s="17" t="s">
        <v>187</v>
      </c>
      <c r="BE1993" s="159">
        <f>IF(N1993="základná",J1993,0)</f>
        <v>0</v>
      </c>
      <c r="BF1993" s="159">
        <f>IF(N1993="znížená",J1993,0)</f>
        <v>0</v>
      </c>
      <c r="BG1993" s="159">
        <f>IF(N1993="zákl. prenesená",J1993,0)</f>
        <v>0</v>
      </c>
      <c r="BH1993" s="159">
        <f>IF(N1993="zníž. prenesená",J1993,0)</f>
        <v>0</v>
      </c>
      <c r="BI1993" s="159">
        <f>IF(N1993="nulová",J1993,0)</f>
        <v>0</v>
      </c>
      <c r="BJ1993" s="17" t="s">
        <v>89</v>
      </c>
      <c r="BK1993" s="159">
        <f>ROUND(I1993*H1993,2)</f>
        <v>0</v>
      </c>
      <c r="BL1993" s="17" t="s">
        <v>353</v>
      </c>
      <c r="BM1993" s="158" t="s">
        <v>5299</v>
      </c>
    </row>
    <row r="1994" spans="2:65" s="13" customFormat="1">
      <c r="B1994" s="177"/>
      <c r="D1994" s="171" t="s">
        <v>200</v>
      </c>
      <c r="E1994" s="178" t="s">
        <v>1</v>
      </c>
      <c r="F1994" s="179" t="s">
        <v>5300</v>
      </c>
      <c r="H1994" s="180">
        <v>30.471</v>
      </c>
      <c r="I1994" s="181"/>
      <c r="L1994" s="177"/>
      <c r="M1994" s="182"/>
      <c r="T1994" s="183"/>
      <c r="AT1994" s="178" t="s">
        <v>200</v>
      </c>
      <c r="AU1994" s="178" t="s">
        <v>89</v>
      </c>
      <c r="AV1994" s="13" t="s">
        <v>89</v>
      </c>
      <c r="AW1994" s="13" t="s">
        <v>31</v>
      </c>
      <c r="AX1994" s="13" t="s">
        <v>76</v>
      </c>
      <c r="AY1994" s="178" t="s">
        <v>187</v>
      </c>
    </row>
    <row r="1995" spans="2:65" s="13" customFormat="1">
      <c r="B1995" s="177"/>
      <c r="D1995" s="171" t="s">
        <v>200</v>
      </c>
      <c r="E1995" s="178" t="s">
        <v>1</v>
      </c>
      <c r="F1995" s="179" t="s">
        <v>5301</v>
      </c>
      <c r="H1995" s="180">
        <v>48.110999999999997</v>
      </c>
      <c r="I1995" s="181"/>
      <c r="L1995" s="177"/>
      <c r="M1995" s="182"/>
      <c r="T1995" s="183"/>
      <c r="AT1995" s="178" t="s">
        <v>200</v>
      </c>
      <c r="AU1995" s="178" t="s">
        <v>89</v>
      </c>
      <c r="AV1995" s="13" t="s">
        <v>89</v>
      </c>
      <c r="AW1995" s="13" t="s">
        <v>31</v>
      </c>
      <c r="AX1995" s="13" t="s">
        <v>76</v>
      </c>
      <c r="AY1995" s="178" t="s">
        <v>187</v>
      </c>
    </row>
    <row r="1996" spans="2:65" s="13" customFormat="1">
      <c r="B1996" s="177"/>
      <c r="D1996" s="171" t="s">
        <v>200</v>
      </c>
      <c r="E1996" s="178" t="s">
        <v>1</v>
      </c>
      <c r="F1996" s="179" t="s">
        <v>5302</v>
      </c>
      <c r="H1996" s="180">
        <v>48.110999999999997</v>
      </c>
      <c r="I1996" s="181"/>
      <c r="L1996" s="177"/>
      <c r="M1996" s="182"/>
      <c r="T1996" s="183"/>
      <c r="AT1996" s="178" t="s">
        <v>200</v>
      </c>
      <c r="AU1996" s="178" t="s">
        <v>89</v>
      </c>
      <c r="AV1996" s="13" t="s">
        <v>89</v>
      </c>
      <c r="AW1996" s="13" t="s">
        <v>31</v>
      </c>
      <c r="AX1996" s="13" t="s">
        <v>76</v>
      </c>
      <c r="AY1996" s="178" t="s">
        <v>187</v>
      </c>
    </row>
    <row r="1997" spans="2:65" s="13" customFormat="1">
      <c r="B1997" s="177"/>
      <c r="D1997" s="171" t="s">
        <v>200</v>
      </c>
      <c r="E1997" s="178" t="s">
        <v>1</v>
      </c>
      <c r="F1997" s="179" t="s">
        <v>5303</v>
      </c>
      <c r="H1997" s="180">
        <v>0.307</v>
      </c>
      <c r="I1997" s="181"/>
      <c r="L1997" s="177"/>
      <c r="M1997" s="182"/>
      <c r="T1997" s="183"/>
      <c r="AT1997" s="178" t="s">
        <v>200</v>
      </c>
      <c r="AU1997" s="178" t="s">
        <v>89</v>
      </c>
      <c r="AV1997" s="13" t="s">
        <v>89</v>
      </c>
      <c r="AW1997" s="13" t="s">
        <v>31</v>
      </c>
      <c r="AX1997" s="13" t="s">
        <v>76</v>
      </c>
      <c r="AY1997" s="178" t="s">
        <v>187</v>
      </c>
    </row>
    <row r="1998" spans="2:65" s="14" customFormat="1">
      <c r="B1998" s="184"/>
      <c r="D1998" s="171" t="s">
        <v>200</v>
      </c>
      <c r="E1998" s="185" t="s">
        <v>1</v>
      </c>
      <c r="F1998" s="186" t="s">
        <v>206</v>
      </c>
      <c r="H1998" s="187">
        <v>127</v>
      </c>
      <c r="I1998" s="188"/>
      <c r="L1998" s="184"/>
      <c r="M1998" s="189"/>
      <c r="T1998" s="190"/>
      <c r="AT1998" s="185" t="s">
        <v>200</v>
      </c>
      <c r="AU1998" s="185" t="s">
        <v>89</v>
      </c>
      <c r="AV1998" s="14" t="s">
        <v>194</v>
      </c>
      <c r="AW1998" s="14" t="s">
        <v>31</v>
      </c>
      <c r="AX1998" s="14" t="s">
        <v>83</v>
      </c>
      <c r="AY1998" s="185" t="s">
        <v>187</v>
      </c>
    </row>
    <row r="1999" spans="2:65" s="1" customFormat="1" ht="33" customHeight="1">
      <c r="B1999" s="144"/>
      <c r="C1999" s="160" t="s">
        <v>738</v>
      </c>
      <c r="D1999" s="160" t="s">
        <v>196</v>
      </c>
      <c r="E1999" s="161" t="s">
        <v>5304</v>
      </c>
      <c r="F1999" s="162" t="s">
        <v>5305</v>
      </c>
      <c r="G1999" s="163" t="s">
        <v>144</v>
      </c>
      <c r="H1999" s="164">
        <v>42.774999999999999</v>
      </c>
      <c r="I1999" s="165"/>
      <c r="J1999" s="166">
        <f>ROUND(I1999*H1999,2)</f>
        <v>0</v>
      </c>
      <c r="K1999" s="167"/>
      <c r="L1999" s="32"/>
      <c r="M1999" s="168" t="s">
        <v>1</v>
      </c>
      <c r="N1999" s="169" t="s">
        <v>42</v>
      </c>
      <c r="P1999" s="156">
        <f>O1999*H1999</f>
        <v>0</v>
      </c>
      <c r="Q1999" s="156">
        <v>3.8120000000000001E-2</v>
      </c>
      <c r="R1999" s="156">
        <f>Q1999*H1999</f>
        <v>1.6305829999999999</v>
      </c>
      <c r="S1999" s="156">
        <v>0</v>
      </c>
      <c r="T1999" s="157">
        <f>S1999*H1999</f>
        <v>0</v>
      </c>
      <c r="AR1999" s="158" t="s">
        <v>353</v>
      </c>
      <c r="AT1999" s="158" t="s">
        <v>196</v>
      </c>
      <c r="AU1999" s="158" t="s">
        <v>89</v>
      </c>
      <c r="AY1999" s="17" t="s">
        <v>187</v>
      </c>
      <c r="BE1999" s="159">
        <f>IF(N1999="základná",J1999,0)</f>
        <v>0</v>
      </c>
      <c r="BF1999" s="159">
        <f>IF(N1999="znížená",J1999,0)</f>
        <v>0</v>
      </c>
      <c r="BG1999" s="159">
        <f>IF(N1999="zákl. prenesená",J1999,0)</f>
        <v>0</v>
      </c>
      <c r="BH1999" s="159">
        <f>IF(N1999="zníž. prenesená",J1999,0)</f>
        <v>0</v>
      </c>
      <c r="BI1999" s="159">
        <f>IF(N1999="nulová",J1999,0)</f>
        <v>0</v>
      </c>
      <c r="BJ1999" s="17" t="s">
        <v>89</v>
      </c>
      <c r="BK1999" s="159">
        <f>ROUND(I1999*H1999,2)</f>
        <v>0</v>
      </c>
      <c r="BL1999" s="17" t="s">
        <v>353</v>
      </c>
      <c r="BM1999" s="158" t="s">
        <v>5306</v>
      </c>
    </row>
    <row r="2000" spans="2:65" s="12" customFormat="1">
      <c r="B2000" s="170"/>
      <c r="D2000" s="171" t="s">
        <v>200</v>
      </c>
      <c r="E2000" s="172" t="s">
        <v>1</v>
      </c>
      <c r="F2000" s="173" t="s">
        <v>5307</v>
      </c>
      <c r="H2000" s="172" t="s">
        <v>1</v>
      </c>
      <c r="I2000" s="174"/>
      <c r="L2000" s="170"/>
      <c r="M2000" s="175"/>
      <c r="T2000" s="176"/>
      <c r="AT2000" s="172" t="s">
        <v>200</v>
      </c>
      <c r="AU2000" s="172" t="s">
        <v>89</v>
      </c>
      <c r="AV2000" s="12" t="s">
        <v>83</v>
      </c>
      <c r="AW2000" s="12" t="s">
        <v>31</v>
      </c>
      <c r="AX2000" s="12" t="s">
        <v>76</v>
      </c>
      <c r="AY2000" s="172" t="s">
        <v>187</v>
      </c>
    </row>
    <row r="2001" spans="2:65" s="12" customFormat="1" ht="22.5">
      <c r="B2001" s="170"/>
      <c r="D2001" s="171" t="s">
        <v>200</v>
      </c>
      <c r="E2001" s="172" t="s">
        <v>1</v>
      </c>
      <c r="F2001" s="173" t="s">
        <v>5308</v>
      </c>
      <c r="H2001" s="172" t="s">
        <v>1</v>
      </c>
      <c r="I2001" s="174"/>
      <c r="L2001" s="170"/>
      <c r="M2001" s="175"/>
      <c r="T2001" s="176"/>
      <c r="AT2001" s="172" t="s">
        <v>200</v>
      </c>
      <c r="AU2001" s="172" t="s">
        <v>89</v>
      </c>
      <c r="AV2001" s="12" t="s">
        <v>83</v>
      </c>
      <c r="AW2001" s="12" t="s">
        <v>31</v>
      </c>
      <c r="AX2001" s="12" t="s">
        <v>76</v>
      </c>
      <c r="AY2001" s="172" t="s">
        <v>187</v>
      </c>
    </row>
    <row r="2002" spans="2:65" s="12" customFormat="1">
      <c r="B2002" s="170"/>
      <c r="D2002" s="171" t="s">
        <v>200</v>
      </c>
      <c r="E2002" s="172" t="s">
        <v>1</v>
      </c>
      <c r="F2002" s="173" t="s">
        <v>4560</v>
      </c>
      <c r="H2002" s="172" t="s">
        <v>1</v>
      </c>
      <c r="I2002" s="174"/>
      <c r="L2002" s="170"/>
      <c r="M2002" s="175"/>
      <c r="T2002" s="176"/>
      <c r="AT2002" s="172" t="s">
        <v>200</v>
      </c>
      <c r="AU2002" s="172" t="s">
        <v>89</v>
      </c>
      <c r="AV2002" s="12" t="s">
        <v>83</v>
      </c>
      <c r="AW2002" s="12" t="s">
        <v>31</v>
      </c>
      <c r="AX2002" s="12" t="s">
        <v>76</v>
      </c>
      <c r="AY2002" s="172" t="s">
        <v>187</v>
      </c>
    </row>
    <row r="2003" spans="2:65" s="12" customFormat="1">
      <c r="B2003" s="170"/>
      <c r="D2003" s="171" t="s">
        <v>200</v>
      </c>
      <c r="E2003" s="172" t="s">
        <v>1</v>
      </c>
      <c r="F2003" s="173" t="s">
        <v>5309</v>
      </c>
      <c r="H2003" s="172" t="s">
        <v>1</v>
      </c>
      <c r="I2003" s="174"/>
      <c r="L2003" s="170"/>
      <c r="M2003" s="175"/>
      <c r="T2003" s="176"/>
      <c r="AT2003" s="172" t="s">
        <v>200</v>
      </c>
      <c r="AU2003" s="172" t="s">
        <v>89</v>
      </c>
      <c r="AV2003" s="12" t="s">
        <v>83</v>
      </c>
      <c r="AW2003" s="12" t="s">
        <v>31</v>
      </c>
      <c r="AX2003" s="12" t="s">
        <v>76</v>
      </c>
      <c r="AY2003" s="172" t="s">
        <v>187</v>
      </c>
    </row>
    <row r="2004" spans="2:65" s="12" customFormat="1">
      <c r="B2004" s="170"/>
      <c r="D2004" s="171" t="s">
        <v>200</v>
      </c>
      <c r="E2004" s="172" t="s">
        <v>1</v>
      </c>
      <c r="F2004" s="173" t="s">
        <v>5310</v>
      </c>
      <c r="H2004" s="172" t="s">
        <v>1</v>
      </c>
      <c r="I2004" s="174"/>
      <c r="L2004" s="170"/>
      <c r="M2004" s="175"/>
      <c r="T2004" s="176"/>
      <c r="AT2004" s="172" t="s">
        <v>200</v>
      </c>
      <c r="AU2004" s="172" t="s">
        <v>89</v>
      </c>
      <c r="AV2004" s="12" t="s">
        <v>83</v>
      </c>
      <c r="AW2004" s="12" t="s">
        <v>31</v>
      </c>
      <c r="AX2004" s="12" t="s">
        <v>76</v>
      </c>
      <c r="AY2004" s="172" t="s">
        <v>187</v>
      </c>
    </row>
    <row r="2005" spans="2:65" s="12" customFormat="1">
      <c r="B2005" s="170"/>
      <c r="D2005" s="171" t="s">
        <v>200</v>
      </c>
      <c r="E2005" s="172" t="s">
        <v>1</v>
      </c>
      <c r="F2005" s="173" t="s">
        <v>5100</v>
      </c>
      <c r="H2005" s="172" t="s">
        <v>1</v>
      </c>
      <c r="I2005" s="174"/>
      <c r="L2005" s="170"/>
      <c r="M2005" s="175"/>
      <c r="T2005" s="176"/>
      <c r="AT2005" s="172" t="s">
        <v>200</v>
      </c>
      <c r="AU2005" s="172" t="s">
        <v>89</v>
      </c>
      <c r="AV2005" s="12" t="s">
        <v>83</v>
      </c>
      <c r="AW2005" s="12" t="s">
        <v>31</v>
      </c>
      <c r="AX2005" s="12" t="s">
        <v>76</v>
      </c>
      <c r="AY2005" s="172" t="s">
        <v>187</v>
      </c>
    </row>
    <row r="2006" spans="2:65" s="12" customFormat="1">
      <c r="B2006" s="170"/>
      <c r="D2006" s="171" t="s">
        <v>200</v>
      </c>
      <c r="E2006" s="172" t="s">
        <v>1</v>
      </c>
      <c r="F2006" s="173" t="s">
        <v>5311</v>
      </c>
      <c r="H2006" s="172" t="s">
        <v>1</v>
      </c>
      <c r="I2006" s="174"/>
      <c r="L2006" s="170"/>
      <c r="M2006" s="175"/>
      <c r="T2006" s="176"/>
      <c r="AT2006" s="172" t="s">
        <v>200</v>
      </c>
      <c r="AU2006" s="172" t="s">
        <v>89</v>
      </c>
      <c r="AV2006" s="12" t="s">
        <v>83</v>
      </c>
      <c r="AW2006" s="12" t="s">
        <v>31</v>
      </c>
      <c r="AX2006" s="12" t="s">
        <v>76</v>
      </c>
      <c r="AY2006" s="172" t="s">
        <v>187</v>
      </c>
    </row>
    <row r="2007" spans="2:65" s="12" customFormat="1">
      <c r="B2007" s="170"/>
      <c r="D2007" s="171" t="s">
        <v>200</v>
      </c>
      <c r="E2007" s="172" t="s">
        <v>1</v>
      </c>
      <c r="F2007" s="173" t="s">
        <v>5312</v>
      </c>
      <c r="H2007" s="172" t="s">
        <v>1</v>
      </c>
      <c r="I2007" s="174"/>
      <c r="L2007" s="170"/>
      <c r="M2007" s="175"/>
      <c r="T2007" s="176"/>
      <c r="AT2007" s="172" t="s">
        <v>200</v>
      </c>
      <c r="AU2007" s="172" t="s">
        <v>89</v>
      </c>
      <c r="AV2007" s="12" t="s">
        <v>83</v>
      </c>
      <c r="AW2007" s="12" t="s">
        <v>31</v>
      </c>
      <c r="AX2007" s="12" t="s">
        <v>76</v>
      </c>
      <c r="AY2007" s="172" t="s">
        <v>187</v>
      </c>
    </row>
    <row r="2008" spans="2:65" s="12" customFormat="1">
      <c r="B2008" s="170"/>
      <c r="D2008" s="171" t="s">
        <v>200</v>
      </c>
      <c r="E2008" s="172" t="s">
        <v>1</v>
      </c>
      <c r="F2008" s="173" t="s">
        <v>5313</v>
      </c>
      <c r="H2008" s="172" t="s">
        <v>1</v>
      </c>
      <c r="I2008" s="174"/>
      <c r="L2008" s="170"/>
      <c r="M2008" s="175"/>
      <c r="T2008" s="176"/>
      <c r="AT2008" s="172" t="s">
        <v>200</v>
      </c>
      <c r="AU2008" s="172" t="s">
        <v>89</v>
      </c>
      <c r="AV2008" s="12" t="s">
        <v>83</v>
      </c>
      <c r="AW2008" s="12" t="s">
        <v>31</v>
      </c>
      <c r="AX2008" s="12" t="s">
        <v>76</v>
      </c>
      <c r="AY2008" s="172" t="s">
        <v>187</v>
      </c>
    </row>
    <row r="2009" spans="2:65" s="13" customFormat="1">
      <c r="B2009" s="177"/>
      <c r="D2009" s="171" t="s">
        <v>200</v>
      </c>
      <c r="E2009" s="178" t="s">
        <v>1</v>
      </c>
      <c r="F2009" s="179" t="s">
        <v>4208</v>
      </c>
      <c r="H2009" s="180">
        <v>23.305</v>
      </c>
      <c r="I2009" s="181"/>
      <c r="L2009" s="177"/>
      <c r="M2009" s="182"/>
      <c r="T2009" s="183"/>
      <c r="AT2009" s="178" t="s">
        <v>200</v>
      </c>
      <c r="AU2009" s="178" t="s">
        <v>89</v>
      </c>
      <c r="AV2009" s="13" t="s">
        <v>89</v>
      </c>
      <c r="AW2009" s="13" t="s">
        <v>31</v>
      </c>
      <c r="AX2009" s="13" t="s">
        <v>76</v>
      </c>
      <c r="AY2009" s="178" t="s">
        <v>187</v>
      </c>
    </row>
    <row r="2010" spans="2:65" s="13" customFormat="1">
      <c r="B2010" s="177"/>
      <c r="D2010" s="171" t="s">
        <v>200</v>
      </c>
      <c r="E2010" s="178" t="s">
        <v>1</v>
      </c>
      <c r="F2010" s="179" t="s">
        <v>5314</v>
      </c>
      <c r="H2010" s="180">
        <v>19.47</v>
      </c>
      <c r="I2010" s="181"/>
      <c r="L2010" s="177"/>
      <c r="M2010" s="182"/>
      <c r="T2010" s="183"/>
      <c r="AT2010" s="178" t="s">
        <v>200</v>
      </c>
      <c r="AU2010" s="178" t="s">
        <v>89</v>
      </c>
      <c r="AV2010" s="13" t="s">
        <v>89</v>
      </c>
      <c r="AW2010" s="13" t="s">
        <v>31</v>
      </c>
      <c r="AX2010" s="13" t="s">
        <v>76</v>
      </c>
      <c r="AY2010" s="178" t="s">
        <v>187</v>
      </c>
    </row>
    <row r="2011" spans="2:65" s="15" customFormat="1">
      <c r="B2011" s="191"/>
      <c r="D2011" s="171" t="s">
        <v>200</v>
      </c>
      <c r="E2011" s="192" t="s">
        <v>5315</v>
      </c>
      <c r="F2011" s="193" t="s">
        <v>4265</v>
      </c>
      <c r="H2011" s="194">
        <v>42.774999999999999</v>
      </c>
      <c r="I2011" s="195"/>
      <c r="L2011" s="191"/>
      <c r="M2011" s="196"/>
      <c r="T2011" s="197"/>
      <c r="AT2011" s="192" t="s">
        <v>200</v>
      </c>
      <c r="AU2011" s="192" t="s">
        <v>89</v>
      </c>
      <c r="AV2011" s="15" t="s">
        <v>207</v>
      </c>
      <c r="AW2011" s="15" t="s">
        <v>31</v>
      </c>
      <c r="AX2011" s="15" t="s">
        <v>76</v>
      </c>
      <c r="AY2011" s="192" t="s">
        <v>187</v>
      </c>
    </row>
    <row r="2012" spans="2:65" s="14" customFormat="1">
      <c r="B2012" s="184"/>
      <c r="D2012" s="171" t="s">
        <v>200</v>
      </c>
      <c r="E2012" s="185" t="s">
        <v>1</v>
      </c>
      <c r="F2012" s="186" t="s">
        <v>206</v>
      </c>
      <c r="H2012" s="187">
        <v>42.774999999999999</v>
      </c>
      <c r="I2012" s="188"/>
      <c r="L2012" s="184"/>
      <c r="M2012" s="189"/>
      <c r="T2012" s="190"/>
      <c r="AT2012" s="185" t="s">
        <v>200</v>
      </c>
      <c r="AU2012" s="185" t="s">
        <v>89</v>
      </c>
      <c r="AV2012" s="14" t="s">
        <v>194</v>
      </c>
      <c r="AW2012" s="14" t="s">
        <v>31</v>
      </c>
      <c r="AX2012" s="14" t="s">
        <v>83</v>
      </c>
      <c r="AY2012" s="185" t="s">
        <v>187</v>
      </c>
    </row>
    <row r="2013" spans="2:65" s="1" customFormat="1" ht="16.5" customHeight="1">
      <c r="B2013" s="144"/>
      <c r="C2013" s="145" t="s">
        <v>743</v>
      </c>
      <c r="D2013" s="145" t="s">
        <v>190</v>
      </c>
      <c r="E2013" s="146" t="s">
        <v>5316</v>
      </c>
      <c r="F2013" s="147" t="s">
        <v>5317</v>
      </c>
      <c r="G2013" s="148" t="s">
        <v>144</v>
      </c>
      <c r="H2013" s="149">
        <v>44.914000000000001</v>
      </c>
      <c r="I2013" s="150"/>
      <c r="J2013" s="151">
        <f>ROUND(I2013*H2013,2)</f>
        <v>0</v>
      </c>
      <c r="K2013" s="152"/>
      <c r="L2013" s="153"/>
      <c r="M2013" s="154" t="s">
        <v>1</v>
      </c>
      <c r="N2013" s="155" t="s">
        <v>42</v>
      </c>
      <c r="P2013" s="156">
        <f>O2013*H2013</f>
        <v>0</v>
      </c>
      <c r="Q2013" s="156">
        <v>1.29E-2</v>
      </c>
      <c r="R2013" s="156">
        <f>Q2013*H2013</f>
        <v>0.57939059999999998</v>
      </c>
      <c r="S2013" s="156">
        <v>0</v>
      </c>
      <c r="T2013" s="157">
        <f>S2013*H2013</f>
        <v>0</v>
      </c>
      <c r="AR2013" s="158" t="s">
        <v>388</v>
      </c>
      <c r="AT2013" s="158" t="s">
        <v>190</v>
      </c>
      <c r="AU2013" s="158" t="s">
        <v>89</v>
      </c>
      <c r="AY2013" s="17" t="s">
        <v>187</v>
      </c>
      <c r="BE2013" s="159">
        <f>IF(N2013="základná",J2013,0)</f>
        <v>0</v>
      </c>
      <c r="BF2013" s="159">
        <f>IF(N2013="znížená",J2013,0)</f>
        <v>0</v>
      </c>
      <c r="BG2013" s="159">
        <f>IF(N2013="zákl. prenesená",J2013,0)</f>
        <v>0</v>
      </c>
      <c r="BH2013" s="159">
        <f>IF(N2013="zníž. prenesená",J2013,0)</f>
        <v>0</v>
      </c>
      <c r="BI2013" s="159">
        <f>IF(N2013="nulová",J2013,0)</f>
        <v>0</v>
      </c>
      <c r="BJ2013" s="17" t="s">
        <v>89</v>
      </c>
      <c r="BK2013" s="159">
        <f>ROUND(I2013*H2013,2)</f>
        <v>0</v>
      </c>
      <c r="BL2013" s="17" t="s">
        <v>353</v>
      </c>
      <c r="BM2013" s="158" t="s">
        <v>5318</v>
      </c>
    </row>
    <row r="2014" spans="2:65" s="13" customFormat="1">
      <c r="B2014" s="177"/>
      <c r="D2014" s="171" t="s">
        <v>200</v>
      </c>
      <c r="F2014" s="179" t="s">
        <v>5319</v>
      </c>
      <c r="H2014" s="180">
        <v>44.914000000000001</v>
      </c>
      <c r="I2014" s="181"/>
      <c r="L2014" s="177"/>
      <c r="M2014" s="182"/>
      <c r="T2014" s="183"/>
      <c r="AT2014" s="178" t="s">
        <v>200</v>
      </c>
      <c r="AU2014" s="178" t="s">
        <v>89</v>
      </c>
      <c r="AV2014" s="13" t="s">
        <v>89</v>
      </c>
      <c r="AW2014" s="13" t="s">
        <v>3</v>
      </c>
      <c r="AX2014" s="13" t="s">
        <v>83</v>
      </c>
      <c r="AY2014" s="178" t="s">
        <v>187</v>
      </c>
    </row>
    <row r="2015" spans="2:65" s="1" customFormat="1" ht="37.9" customHeight="1">
      <c r="B2015" s="144"/>
      <c r="C2015" s="160" t="s">
        <v>747</v>
      </c>
      <c r="D2015" s="160" t="s">
        <v>196</v>
      </c>
      <c r="E2015" s="161" t="s">
        <v>5320</v>
      </c>
      <c r="F2015" s="162" t="s">
        <v>5321</v>
      </c>
      <c r="G2015" s="163" t="s">
        <v>144</v>
      </c>
      <c r="H2015" s="164">
        <v>12.88</v>
      </c>
      <c r="I2015" s="165"/>
      <c r="J2015" s="166">
        <f>ROUND(I2015*H2015,2)</f>
        <v>0</v>
      </c>
      <c r="K2015" s="167"/>
      <c r="L2015" s="32"/>
      <c r="M2015" s="168" t="s">
        <v>1</v>
      </c>
      <c r="N2015" s="169" t="s">
        <v>42</v>
      </c>
      <c r="P2015" s="156">
        <f>O2015*H2015</f>
        <v>0</v>
      </c>
      <c r="Q2015" s="156">
        <v>3.31E-3</v>
      </c>
      <c r="R2015" s="156">
        <f>Q2015*H2015</f>
        <v>4.2632800000000005E-2</v>
      </c>
      <c r="S2015" s="156">
        <v>0</v>
      </c>
      <c r="T2015" s="157">
        <f>S2015*H2015</f>
        <v>0</v>
      </c>
      <c r="AR2015" s="158" t="s">
        <v>353</v>
      </c>
      <c r="AT2015" s="158" t="s">
        <v>196</v>
      </c>
      <c r="AU2015" s="158" t="s">
        <v>89</v>
      </c>
      <c r="AY2015" s="17" t="s">
        <v>187</v>
      </c>
      <c r="BE2015" s="159">
        <f>IF(N2015="základná",J2015,0)</f>
        <v>0</v>
      </c>
      <c r="BF2015" s="159">
        <f>IF(N2015="znížená",J2015,0)</f>
        <v>0</v>
      </c>
      <c r="BG2015" s="159">
        <f>IF(N2015="zákl. prenesená",J2015,0)</f>
        <v>0</v>
      </c>
      <c r="BH2015" s="159">
        <f>IF(N2015="zníž. prenesená",J2015,0)</f>
        <v>0</v>
      </c>
      <c r="BI2015" s="159">
        <f>IF(N2015="nulová",J2015,0)</f>
        <v>0</v>
      </c>
      <c r="BJ2015" s="17" t="s">
        <v>89</v>
      </c>
      <c r="BK2015" s="159">
        <f>ROUND(I2015*H2015,2)</f>
        <v>0</v>
      </c>
      <c r="BL2015" s="17" t="s">
        <v>353</v>
      </c>
      <c r="BM2015" s="158" t="s">
        <v>5322</v>
      </c>
    </row>
    <row r="2016" spans="2:65" s="12" customFormat="1">
      <c r="B2016" s="170"/>
      <c r="D2016" s="171" t="s">
        <v>200</v>
      </c>
      <c r="E2016" s="172" t="s">
        <v>1</v>
      </c>
      <c r="F2016" s="173" t="s">
        <v>5323</v>
      </c>
      <c r="H2016" s="172" t="s">
        <v>1</v>
      </c>
      <c r="I2016" s="174"/>
      <c r="L2016" s="170"/>
      <c r="M2016" s="175"/>
      <c r="T2016" s="176"/>
      <c r="AT2016" s="172" t="s">
        <v>200</v>
      </c>
      <c r="AU2016" s="172" t="s">
        <v>89</v>
      </c>
      <c r="AV2016" s="12" t="s">
        <v>83</v>
      </c>
      <c r="AW2016" s="12" t="s">
        <v>31</v>
      </c>
      <c r="AX2016" s="12" t="s">
        <v>76</v>
      </c>
      <c r="AY2016" s="172" t="s">
        <v>187</v>
      </c>
    </row>
    <row r="2017" spans="2:65" s="12" customFormat="1" ht="22.5">
      <c r="B2017" s="170"/>
      <c r="D2017" s="171" t="s">
        <v>200</v>
      </c>
      <c r="E2017" s="172" t="s">
        <v>1</v>
      </c>
      <c r="F2017" s="173" t="s">
        <v>5248</v>
      </c>
      <c r="H2017" s="172" t="s">
        <v>1</v>
      </c>
      <c r="I2017" s="174"/>
      <c r="L2017" s="170"/>
      <c r="M2017" s="175"/>
      <c r="T2017" s="176"/>
      <c r="AT2017" s="172" t="s">
        <v>200</v>
      </c>
      <c r="AU2017" s="172" t="s">
        <v>89</v>
      </c>
      <c r="AV2017" s="12" t="s">
        <v>83</v>
      </c>
      <c r="AW2017" s="12" t="s">
        <v>31</v>
      </c>
      <c r="AX2017" s="12" t="s">
        <v>76</v>
      </c>
      <c r="AY2017" s="172" t="s">
        <v>187</v>
      </c>
    </row>
    <row r="2018" spans="2:65" s="12" customFormat="1">
      <c r="B2018" s="170"/>
      <c r="D2018" s="171" t="s">
        <v>200</v>
      </c>
      <c r="E2018" s="172" t="s">
        <v>1</v>
      </c>
      <c r="F2018" s="173" t="s">
        <v>5324</v>
      </c>
      <c r="H2018" s="172" t="s">
        <v>1</v>
      </c>
      <c r="I2018" s="174"/>
      <c r="L2018" s="170"/>
      <c r="M2018" s="175"/>
      <c r="T2018" s="176"/>
      <c r="AT2018" s="172" t="s">
        <v>200</v>
      </c>
      <c r="AU2018" s="172" t="s">
        <v>89</v>
      </c>
      <c r="AV2018" s="12" t="s">
        <v>83</v>
      </c>
      <c r="AW2018" s="12" t="s">
        <v>31</v>
      </c>
      <c r="AX2018" s="12" t="s">
        <v>76</v>
      </c>
      <c r="AY2018" s="172" t="s">
        <v>187</v>
      </c>
    </row>
    <row r="2019" spans="2:65" s="12" customFormat="1">
      <c r="B2019" s="170"/>
      <c r="D2019" s="171" t="s">
        <v>200</v>
      </c>
      <c r="E2019" s="172" t="s">
        <v>1</v>
      </c>
      <c r="F2019" s="173" t="s">
        <v>5250</v>
      </c>
      <c r="H2019" s="172" t="s">
        <v>1</v>
      </c>
      <c r="I2019" s="174"/>
      <c r="L2019" s="170"/>
      <c r="M2019" s="175"/>
      <c r="T2019" s="176"/>
      <c r="AT2019" s="172" t="s">
        <v>200</v>
      </c>
      <c r="AU2019" s="172" t="s">
        <v>89</v>
      </c>
      <c r="AV2019" s="12" t="s">
        <v>83</v>
      </c>
      <c r="AW2019" s="12" t="s">
        <v>31</v>
      </c>
      <c r="AX2019" s="12" t="s">
        <v>76</v>
      </c>
      <c r="AY2019" s="172" t="s">
        <v>187</v>
      </c>
    </row>
    <row r="2020" spans="2:65" s="12" customFormat="1">
      <c r="B2020" s="170"/>
      <c r="D2020" s="171" t="s">
        <v>200</v>
      </c>
      <c r="E2020" s="172" t="s">
        <v>1</v>
      </c>
      <c r="F2020" s="173" t="s">
        <v>5325</v>
      </c>
      <c r="H2020" s="172" t="s">
        <v>1</v>
      </c>
      <c r="I2020" s="174"/>
      <c r="L2020" s="170"/>
      <c r="M2020" s="175"/>
      <c r="T2020" s="176"/>
      <c r="AT2020" s="172" t="s">
        <v>200</v>
      </c>
      <c r="AU2020" s="172" t="s">
        <v>89</v>
      </c>
      <c r="AV2020" s="12" t="s">
        <v>83</v>
      </c>
      <c r="AW2020" s="12" t="s">
        <v>31</v>
      </c>
      <c r="AX2020" s="12" t="s">
        <v>76</v>
      </c>
      <c r="AY2020" s="172" t="s">
        <v>187</v>
      </c>
    </row>
    <row r="2021" spans="2:65" s="12" customFormat="1">
      <c r="B2021" s="170"/>
      <c r="D2021" s="171" t="s">
        <v>200</v>
      </c>
      <c r="E2021" s="172" t="s">
        <v>1</v>
      </c>
      <c r="F2021" s="173" t="s">
        <v>5252</v>
      </c>
      <c r="H2021" s="172" t="s">
        <v>1</v>
      </c>
      <c r="I2021" s="174"/>
      <c r="L2021" s="170"/>
      <c r="M2021" s="175"/>
      <c r="T2021" s="176"/>
      <c r="AT2021" s="172" t="s">
        <v>200</v>
      </c>
      <c r="AU2021" s="172" t="s">
        <v>89</v>
      </c>
      <c r="AV2021" s="12" t="s">
        <v>83</v>
      </c>
      <c r="AW2021" s="12" t="s">
        <v>31</v>
      </c>
      <c r="AX2021" s="12" t="s">
        <v>76</v>
      </c>
      <c r="AY2021" s="172" t="s">
        <v>187</v>
      </c>
    </row>
    <row r="2022" spans="2:65" s="12" customFormat="1">
      <c r="B2022" s="170"/>
      <c r="D2022" s="171" t="s">
        <v>200</v>
      </c>
      <c r="E2022" s="172" t="s">
        <v>1</v>
      </c>
      <c r="F2022" s="173" t="s">
        <v>5253</v>
      </c>
      <c r="H2022" s="172" t="s">
        <v>1</v>
      </c>
      <c r="I2022" s="174"/>
      <c r="L2022" s="170"/>
      <c r="M2022" s="175"/>
      <c r="T2022" s="176"/>
      <c r="AT2022" s="172" t="s">
        <v>200</v>
      </c>
      <c r="AU2022" s="172" t="s">
        <v>89</v>
      </c>
      <c r="AV2022" s="12" t="s">
        <v>83</v>
      </c>
      <c r="AW2022" s="12" t="s">
        <v>31</v>
      </c>
      <c r="AX2022" s="12" t="s">
        <v>76</v>
      </c>
      <c r="AY2022" s="172" t="s">
        <v>187</v>
      </c>
    </row>
    <row r="2023" spans="2:65" s="13" customFormat="1">
      <c r="B2023" s="177"/>
      <c r="D2023" s="171" t="s">
        <v>200</v>
      </c>
      <c r="E2023" s="178" t="s">
        <v>1</v>
      </c>
      <c r="F2023" s="179" t="s">
        <v>5326</v>
      </c>
      <c r="H2023" s="180">
        <v>1.68</v>
      </c>
      <c r="I2023" s="181"/>
      <c r="L2023" s="177"/>
      <c r="M2023" s="182"/>
      <c r="T2023" s="183"/>
      <c r="AT2023" s="178" t="s">
        <v>200</v>
      </c>
      <c r="AU2023" s="178" t="s">
        <v>89</v>
      </c>
      <c r="AV2023" s="13" t="s">
        <v>89</v>
      </c>
      <c r="AW2023" s="13" t="s">
        <v>31</v>
      </c>
      <c r="AX2023" s="13" t="s">
        <v>76</v>
      </c>
      <c r="AY2023" s="178" t="s">
        <v>187</v>
      </c>
    </row>
    <row r="2024" spans="2:65" s="15" customFormat="1">
      <c r="B2024" s="191"/>
      <c r="D2024" s="171" t="s">
        <v>200</v>
      </c>
      <c r="E2024" s="192" t="s">
        <v>4129</v>
      </c>
      <c r="F2024" s="193" t="s">
        <v>234</v>
      </c>
      <c r="H2024" s="194">
        <v>1.68</v>
      </c>
      <c r="I2024" s="195"/>
      <c r="L2024" s="191"/>
      <c r="M2024" s="196"/>
      <c r="T2024" s="197"/>
      <c r="AT2024" s="192" t="s">
        <v>200</v>
      </c>
      <c r="AU2024" s="192" t="s">
        <v>89</v>
      </c>
      <c r="AV2024" s="15" t="s">
        <v>207</v>
      </c>
      <c r="AW2024" s="15" t="s">
        <v>31</v>
      </c>
      <c r="AX2024" s="15" t="s">
        <v>76</v>
      </c>
      <c r="AY2024" s="192" t="s">
        <v>187</v>
      </c>
    </row>
    <row r="2025" spans="2:65" s="13" customFormat="1">
      <c r="B2025" s="177"/>
      <c r="D2025" s="171" t="s">
        <v>200</v>
      </c>
      <c r="E2025" s="178" t="s">
        <v>1</v>
      </c>
      <c r="F2025" s="179" t="s">
        <v>5327</v>
      </c>
      <c r="H2025" s="180">
        <v>2.8</v>
      </c>
      <c r="I2025" s="181"/>
      <c r="L2025" s="177"/>
      <c r="M2025" s="182"/>
      <c r="T2025" s="183"/>
      <c r="AT2025" s="178" t="s">
        <v>200</v>
      </c>
      <c r="AU2025" s="178" t="s">
        <v>89</v>
      </c>
      <c r="AV2025" s="13" t="s">
        <v>89</v>
      </c>
      <c r="AW2025" s="13" t="s">
        <v>31</v>
      </c>
      <c r="AX2025" s="13" t="s">
        <v>76</v>
      </c>
      <c r="AY2025" s="178" t="s">
        <v>187</v>
      </c>
    </row>
    <row r="2026" spans="2:65" s="13" customFormat="1">
      <c r="B2026" s="177"/>
      <c r="D2026" s="171" t="s">
        <v>200</v>
      </c>
      <c r="E2026" s="178" t="s">
        <v>1</v>
      </c>
      <c r="F2026" s="179" t="s">
        <v>5328</v>
      </c>
      <c r="H2026" s="180">
        <v>2.8</v>
      </c>
      <c r="I2026" s="181"/>
      <c r="L2026" s="177"/>
      <c r="M2026" s="182"/>
      <c r="T2026" s="183"/>
      <c r="AT2026" s="178" t="s">
        <v>200</v>
      </c>
      <c r="AU2026" s="178" t="s">
        <v>89</v>
      </c>
      <c r="AV2026" s="13" t="s">
        <v>89</v>
      </c>
      <c r="AW2026" s="13" t="s">
        <v>31</v>
      </c>
      <c r="AX2026" s="13" t="s">
        <v>76</v>
      </c>
      <c r="AY2026" s="178" t="s">
        <v>187</v>
      </c>
    </row>
    <row r="2027" spans="2:65" s="13" customFormat="1">
      <c r="B2027" s="177"/>
      <c r="D2027" s="171" t="s">
        <v>200</v>
      </c>
      <c r="E2027" s="178" t="s">
        <v>1</v>
      </c>
      <c r="F2027" s="179" t="s">
        <v>5329</v>
      </c>
      <c r="H2027" s="180">
        <v>2.8</v>
      </c>
      <c r="I2027" s="181"/>
      <c r="L2027" s="177"/>
      <c r="M2027" s="182"/>
      <c r="T2027" s="183"/>
      <c r="AT2027" s="178" t="s">
        <v>200</v>
      </c>
      <c r="AU2027" s="178" t="s">
        <v>89</v>
      </c>
      <c r="AV2027" s="13" t="s">
        <v>89</v>
      </c>
      <c r="AW2027" s="13" t="s">
        <v>31</v>
      </c>
      <c r="AX2027" s="13" t="s">
        <v>76</v>
      </c>
      <c r="AY2027" s="178" t="s">
        <v>187</v>
      </c>
    </row>
    <row r="2028" spans="2:65" s="13" customFormat="1">
      <c r="B2028" s="177"/>
      <c r="D2028" s="171" t="s">
        <v>200</v>
      </c>
      <c r="E2028" s="178" t="s">
        <v>1</v>
      </c>
      <c r="F2028" s="179" t="s">
        <v>5330</v>
      </c>
      <c r="H2028" s="180">
        <v>2.8</v>
      </c>
      <c r="I2028" s="181"/>
      <c r="L2028" s="177"/>
      <c r="M2028" s="182"/>
      <c r="T2028" s="183"/>
      <c r="AT2028" s="178" t="s">
        <v>200</v>
      </c>
      <c r="AU2028" s="178" t="s">
        <v>89</v>
      </c>
      <c r="AV2028" s="13" t="s">
        <v>89</v>
      </c>
      <c r="AW2028" s="13" t="s">
        <v>31</v>
      </c>
      <c r="AX2028" s="13" t="s">
        <v>76</v>
      </c>
      <c r="AY2028" s="178" t="s">
        <v>187</v>
      </c>
    </row>
    <row r="2029" spans="2:65" s="15" customFormat="1">
      <c r="B2029" s="191"/>
      <c r="D2029" s="171" t="s">
        <v>200</v>
      </c>
      <c r="E2029" s="192" t="s">
        <v>4132</v>
      </c>
      <c r="F2029" s="193" t="s">
        <v>4900</v>
      </c>
      <c r="H2029" s="194">
        <v>11.2</v>
      </c>
      <c r="I2029" s="195"/>
      <c r="L2029" s="191"/>
      <c r="M2029" s="196"/>
      <c r="T2029" s="197"/>
      <c r="AT2029" s="192" t="s">
        <v>200</v>
      </c>
      <c r="AU2029" s="192" t="s">
        <v>89</v>
      </c>
      <c r="AV2029" s="15" t="s">
        <v>207</v>
      </c>
      <c r="AW2029" s="15" t="s">
        <v>31</v>
      </c>
      <c r="AX2029" s="15" t="s">
        <v>76</v>
      </c>
      <c r="AY2029" s="192" t="s">
        <v>187</v>
      </c>
    </row>
    <row r="2030" spans="2:65" s="14" customFormat="1">
      <c r="B2030" s="184"/>
      <c r="D2030" s="171" t="s">
        <v>200</v>
      </c>
      <c r="E2030" s="185" t="s">
        <v>1</v>
      </c>
      <c r="F2030" s="186" t="s">
        <v>206</v>
      </c>
      <c r="H2030" s="187">
        <v>12.88</v>
      </c>
      <c r="I2030" s="188"/>
      <c r="L2030" s="184"/>
      <c r="M2030" s="189"/>
      <c r="T2030" s="190"/>
      <c r="AT2030" s="185" t="s">
        <v>200</v>
      </c>
      <c r="AU2030" s="185" t="s">
        <v>89</v>
      </c>
      <c r="AV2030" s="14" t="s">
        <v>194</v>
      </c>
      <c r="AW2030" s="14" t="s">
        <v>31</v>
      </c>
      <c r="AX2030" s="14" t="s">
        <v>83</v>
      </c>
      <c r="AY2030" s="185" t="s">
        <v>187</v>
      </c>
    </row>
    <row r="2031" spans="2:65" s="1" customFormat="1" ht="33" customHeight="1">
      <c r="B2031" s="144"/>
      <c r="C2031" s="145" t="s">
        <v>750</v>
      </c>
      <c r="D2031" s="145" t="s">
        <v>190</v>
      </c>
      <c r="E2031" s="146" t="s">
        <v>5331</v>
      </c>
      <c r="F2031" s="147" t="s">
        <v>5332</v>
      </c>
      <c r="G2031" s="148" t="s">
        <v>144</v>
      </c>
      <c r="H2031" s="149">
        <v>13.523999999999999</v>
      </c>
      <c r="I2031" s="150"/>
      <c r="J2031" s="151">
        <f>ROUND(I2031*H2031,2)</f>
        <v>0</v>
      </c>
      <c r="K2031" s="152"/>
      <c r="L2031" s="153"/>
      <c r="M2031" s="154" t="s">
        <v>1</v>
      </c>
      <c r="N2031" s="155" t="s">
        <v>42</v>
      </c>
      <c r="P2031" s="156">
        <f>O2031*H2031</f>
        <v>0</v>
      </c>
      <c r="Q2031" s="156">
        <v>1.2880000000000001E-2</v>
      </c>
      <c r="R2031" s="156">
        <f>Q2031*H2031</f>
        <v>0.17418912</v>
      </c>
      <c r="S2031" s="156">
        <v>0</v>
      </c>
      <c r="T2031" s="157">
        <f>S2031*H2031</f>
        <v>0</v>
      </c>
      <c r="AR2031" s="158" t="s">
        <v>388</v>
      </c>
      <c r="AT2031" s="158" t="s">
        <v>190</v>
      </c>
      <c r="AU2031" s="158" t="s">
        <v>89</v>
      </c>
      <c r="AY2031" s="17" t="s">
        <v>187</v>
      </c>
      <c r="BE2031" s="159">
        <f>IF(N2031="základná",J2031,0)</f>
        <v>0</v>
      </c>
      <c r="BF2031" s="159">
        <f>IF(N2031="znížená",J2031,0)</f>
        <v>0</v>
      </c>
      <c r="BG2031" s="159">
        <f>IF(N2031="zákl. prenesená",J2031,0)</f>
        <v>0</v>
      </c>
      <c r="BH2031" s="159">
        <f>IF(N2031="zníž. prenesená",J2031,0)</f>
        <v>0</v>
      </c>
      <c r="BI2031" s="159">
        <f>IF(N2031="nulová",J2031,0)</f>
        <v>0</v>
      </c>
      <c r="BJ2031" s="17" t="s">
        <v>89</v>
      </c>
      <c r="BK2031" s="159">
        <f>ROUND(I2031*H2031,2)</f>
        <v>0</v>
      </c>
      <c r="BL2031" s="17" t="s">
        <v>353</v>
      </c>
      <c r="BM2031" s="158" t="s">
        <v>5333</v>
      </c>
    </row>
    <row r="2032" spans="2:65" s="13" customFormat="1">
      <c r="B2032" s="177"/>
      <c r="D2032" s="171" t="s">
        <v>200</v>
      </c>
      <c r="E2032" s="178" t="s">
        <v>1</v>
      </c>
      <c r="F2032" s="179" t="s">
        <v>4129</v>
      </c>
      <c r="H2032" s="180">
        <v>1.68</v>
      </c>
      <c r="I2032" s="181"/>
      <c r="L2032" s="177"/>
      <c r="M2032" s="182"/>
      <c r="T2032" s="183"/>
      <c r="AT2032" s="178" t="s">
        <v>200</v>
      </c>
      <c r="AU2032" s="178" t="s">
        <v>89</v>
      </c>
      <c r="AV2032" s="13" t="s">
        <v>89</v>
      </c>
      <c r="AW2032" s="13" t="s">
        <v>31</v>
      </c>
      <c r="AX2032" s="13" t="s">
        <v>76</v>
      </c>
      <c r="AY2032" s="178" t="s">
        <v>187</v>
      </c>
    </row>
    <row r="2033" spans="2:65" s="13" customFormat="1">
      <c r="B2033" s="177"/>
      <c r="D2033" s="171" t="s">
        <v>200</v>
      </c>
      <c r="E2033" s="178" t="s">
        <v>1</v>
      </c>
      <c r="F2033" s="179" t="s">
        <v>4132</v>
      </c>
      <c r="H2033" s="180">
        <v>11.2</v>
      </c>
      <c r="I2033" s="181"/>
      <c r="L2033" s="177"/>
      <c r="M2033" s="182"/>
      <c r="T2033" s="183"/>
      <c r="AT2033" s="178" t="s">
        <v>200</v>
      </c>
      <c r="AU2033" s="178" t="s">
        <v>89</v>
      </c>
      <c r="AV2033" s="13" t="s">
        <v>89</v>
      </c>
      <c r="AW2033" s="13" t="s">
        <v>31</v>
      </c>
      <c r="AX2033" s="13" t="s">
        <v>76</v>
      </c>
      <c r="AY2033" s="178" t="s">
        <v>187</v>
      </c>
    </row>
    <row r="2034" spans="2:65" s="14" customFormat="1">
      <c r="B2034" s="184"/>
      <c r="D2034" s="171" t="s">
        <v>200</v>
      </c>
      <c r="E2034" s="185" t="s">
        <v>1</v>
      </c>
      <c r="F2034" s="186" t="s">
        <v>206</v>
      </c>
      <c r="H2034" s="187">
        <v>12.88</v>
      </c>
      <c r="I2034" s="188"/>
      <c r="L2034" s="184"/>
      <c r="M2034" s="189"/>
      <c r="T2034" s="190"/>
      <c r="AT2034" s="185" t="s">
        <v>200</v>
      </c>
      <c r="AU2034" s="185" t="s">
        <v>89</v>
      </c>
      <c r="AV2034" s="14" t="s">
        <v>194</v>
      </c>
      <c r="AW2034" s="14" t="s">
        <v>31</v>
      </c>
      <c r="AX2034" s="14" t="s">
        <v>83</v>
      </c>
      <c r="AY2034" s="185" t="s">
        <v>187</v>
      </c>
    </row>
    <row r="2035" spans="2:65" s="13" customFormat="1">
      <c r="B2035" s="177"/>
      <c r="D2035" s="171" t="s">
        <v>200</v>
      </c>
      <c r="F2035" s="179" t="s">
        <v>5334</v>
      </c>
      <c r="H2035" s="180">
        <v>13.523999999999999</v>
      </c>
      <c r="I2035" s="181"/>
      <c r="L2035" s="177"/>
      <c r="M2035" s="182"/>
      <c r="T2035" s="183"/>
      <c r="AT2035" s="178" t="s">
        <v>200</v>
      </c>
      <c r="AU2035" s="178" t="s">
        <v>89</v>
      </c>
      <c r="AV2035" s="13" t="s">
        <v>89</v>
      </c>
      <c r="AW2035" s="13" t="s">
        <v>3</v>
      </c>
      <c r="AX2035" s="13" t="s">
        <v>83</v>
      </c>
      <c r="AY2035" s="178" t="s">
        <v>187</v>
      </c>
    </row>
    <row r="2036" spans="2:65" s="1" customFormat="1" ht="24.2" customHeight="1">
      <c r="B2036" s="144"/>
      <c r="C2036" s="160" t="s">
        <v>754</v>
      </c>
      <c r="D2036" s="160" t="s">
        <v>196</v>
      </c>
      <c r="E2036" s="161" t="s">
        <v>420</v>
      </c>
      <c r="F2036" s="162" t="s">
        <v>421</v>
      </c>
      <c r="G2036" s="163" t="s">
        <v>375</v>
      </c>
      <c r="H2036" s="164">
        <v>25.074000000000002</v>
      </c>
      <c r="I2036" s="165"/>
      <c r="J2036" s="166">
        <f>ROUND(I2036*H2036,2)</f>
        <v>0</v>
      </c>
      <c r="K2036" s="167"/>
      <c r="L2036" s="32"/>
      <c r="M2036" s="168" t="s">
        <v>1</v>
      </c>
      <c r="N2036" s="169" t="s">
        <v>42</v>
      </c>
      <c r="P2036" s="156">
        <f>O2036*H2036</f>
        <v>0</v>
      </c>
      <c r="Q2036" s="156">
        <v>0</v>
      </c>
      <c r="R2036" s="156">
        <f>Q2036*H2036</f>
        <v>0</v>
      </c>
      <c r="S2036" s="156">
        <v>0</v>
      </c>
      <c r="T2036" s="157">
        <f>S2036*H2036</f>
        <v>0</v>
      </c>
      <c r="AR2036" s="158" t="s">
        <v>353</v>
      </c>
      <c r="AT2036" s="158" t="s">
        <v>196</v>
      </c>
      <c r="AU2036" s="158" t="s">
        <v>89</v>
      </c>
      <c r="AY2036" s="17" t="s">
        <v>187</v>
      </c>
      <c r="BE2036" s="159">
        <f>IF(N2036="základná",J2036,0)</f>
        <v>0</v>
      </c>
      <c r="BF2036" s="159">
        <f>IF(N2036="znížená",J2036,0)</f>
        <v>0</v>
      </c>
      <c r="BG2036" s="159">
        <f>IF(N2036="zákl. prenesená",J2036,0)</f>
        <v>0</v>
      </c>
      <c r="BH2036" s="159">
        <f>IF(N2036="zníž. prenesená",J2036,0)</f>
        <v>0</v>
      </c>
      <c r="BI2036" s="159">
        <f>IF(N2036="nulová",J2036,0)</f>
        <v>0</v>
      </c>
      <c r="BJ2036" s="17" t="s">
        <v>89</v>
      </c>
      <c r="BK2036" s="159">
        <f>ROUND(I2036*H2036,2)</f>
        <v>0</v>
      </c>
      <c r="BL2036" s="17" t="s">
        <v>353</v>
      </c>
      <c r="BM2036" s="158" t="s">
        <v>5335</v>
      </c>
    </row>
    <row r="2037" spans="2:65" s="1" customFormat="1" ht="24.2" customHeight="1">
      <c r="B2037" s="144"/>
      <c r="C2037" s="160" t="s">
        <v>760</v>
      </c>
      <c r="D2037" s="160" t="s">
        <v>196</v>
      </c>
      <c r="E2037" s="161" t="s">
        <v>424</v>
      </c>
      <c r="F2037" s="162" t="s">
        <v>425</v>
      </c>
      <c r="G2037" s="163" t="s">
        <v>375</v>
      </c>
      <c r="H2037" s="164">
        <v>25.074000000000002</v>
      </c>
      <c r="I2037" s="165"/>
      <c r="J2037" s="166">
        <f>ROUND(I2037*H2037,2)</f>
        <v>0</v>
      </c>
      <c r="K2037" s="167"/>
      <c r="L2037" s="32"/>
      <c r="M2037" s="168" t="s">
        <v>1</v>
      </c>
      <c r="N2037" s="169" t="s">
        <v>42</v>
      </c>
      <c r="P2037" s="156">
        <f>O2037*H2037</f>
        <v>0</v>
      </c>
      <c r="Q2037" s="156">
        <v>0</v>
      </c>
      <c r="R2037" s="156">
        <f>Q2037*H2037</f>
        <v>0</v>
      </c>
      <c r="S2037" s="156">
        <v>0</v>
      </c>
      <c r="T2037" s="157">
        <f>S2037*H2037</f>
        <v>0</v>
      </c>
      <c r="AR2037" s="158" t="s">
        <v>353</v>
      </c>
      <c r="AT2037" s="158" t="s">
        <v>196</v>
      </c>
      <c r="AU2037" s="158" t="s">
        <v>89</v>
      </c>
      <c r="AY2037" s="17" t="s">
        <v>187</v>
      </c>
      <c r="BE2037" s="159">
        <f>IF(N2037="základná",J2037,0)</f>
        <v>0</v>
      </c>
      <c r="BF2037" s="159">
        <f>IF(N2037="znížená",J2037,0)</f>
        <v>0</v>
      </c>
      <c r="BG2037" s="159">
        <f>IF(N2037="zákl. prenesená",J2037,0)</f>
        <v>0</v>
      </c>
      <c r="BH2037" s="159">
        <f>IF(N2037="zníž. prenesená",J2037,0)</f>
        <v>0</v>
      </c>
      <c r="BI2037" s="159">
        <f>IF(N2037="nulová",J2037,0)</f>
        <v>0</v>
      </c>
      <c r="BJ2037" s="17" t="s">
        <v>89</v>
      </c>
      <c r="BK2037" s="159">
        <f>ROUND(I2037*H2037,2)</f>
        <v>0</v>
      </c>
      <c r="BL2037" s="17" t="s">
        <v>353</v>
      </c>
      <c r="BM2037" s="158" t="s">
        <v>5336</v>
      </c>
    </row>
    <row r="2038" spans="2:65" s="11" customFormat="1" ht="22.9" customHeight="1">
      <c r="B2038" s="132"/>
      <c r="D2038" s="133" t="s">
        <v>75</v>
      </c>
      <c r="E2038" s="142" t="s">
        <v>427</v>
      </c>
      <c r="F2038" s="142" t="s">
        <v>428</v>
      </c>
      <c r="I2038" s="135"/>
      <c r="J2038" s="143">
        <f>BK2038</f>
        <v>0</v>
      </c>
      <c r="L2038" s="132"/>
      <c r="M2038" s="137"/>
      <c r="P2038" s="138">
        <f>SUM(P2039:P2173)</f>
        <v>0</v>
      </c>
      <c r="R2038" s="138">
        <f>SUM(R2039:R2173)</f>
        <v>1.3891103</v>
      </c>
      <c r="T2038" s="139">
        <f>SUM(T2039:T2173)</f>
        <v>0</v>
      </c>
      <c r="AR2038" s="133" t="s">
        <v>89</v>
      </c>
      <c r="AT2038" s="140" t="s">
        <v>75</v>
      </c>
      <c r="AU2038" s="140" t="s">
        <v>83</v>
      </c>
      <c r="AY2038" s="133" t="s">
        <v>187</v>
      </c>
      <c r="BK2038" s="141">
        <f>SUM(BK2039:BK2173)</f>
        <v>0</v>
      </c>
    </row>
    <row r="2039" spans="2:65" s="1" customFormat="1" ht="24.2" customHeight="1">
      <c r="B2039" s="144"/>
      <c r="C2039" s="160" t="s">
        <v>766</v>
      </c>
      <c r="D2039" s="160" t="s">
        <v>196</v>
      </c>
      <c r="E2039" s="161" t="s">
        <v>5337</v>
      </c>
      <c r="F2039" s="162" t="s">
        <v>5338</v>
      </c>
      <c r="G2039" s="163" t="s">
        <v>144</v>
      </c>
      <c r="H2039" s="164">
        <v>845.84299999999996</v>
      </c>
      <c r="I2039" s="165"/>
      <c r="J2039" s="166">
        <f>ROUND(I2039*H2039,2)</f>
        <v>0</v>
      </c>
      <c r="K2039" s="167"/>
      <c r="L2039" s="32"/>
      <c r="M2039" s="168" t="s">
        <v>1</v>
      </c>
      <c r="N2039" s="169" t="s">
        <v>42</v>
      </c>
      <c r="P2039" s="156">
        <f>O2039*H2039</f>
        <v>0</v>
      </c>
      <c r="Q2039" s="156">
        <v>1.24E-3</v>
      </c>
      <c r="R2039" s="156">
        <f>Q2039*H2039</f>
        <v>1.0488453199999999</v>
      </c>
      <c r="S2039" s="156">
        <v>0</v>
      </c>
      <c r="T2039" s="157">
        <f>S2039*H2039</f>
        <v>0</v>
      </c>
      <c r="AR2039" s="158" t="s">
        <v>353</v>
      </c>
      <c r="AT2039" s="158" t="s">
        <v>196</v>
      </c>
      <c r="AU2039" s="158" t="s">
        <v>89</v>
      </c>
      <c r="AY2039" s="17" t="s">
        <v>187</v>
      </c>
      <c r="BE2039" s="159">
        <f>IF(N2039="základná",J2039,0)</f>
        <v>0</v>
      </c>
      <c r="BF2039" s="159">
        <f>IF(N2039="znížená",J2039,0)</f>
        <v>0</v>
      </c>
      <c r="BG2039" s="159">
        <f>IF(N2039="zákl. prenesená",J2039,0)</f>
        <v>0</v>
      </c>
      <c r="BH2039" s="159">
        <f>IF(N2039="zníž. prenesená",J2039,0)</f>
        <v>0</v>
      </c>
      <c r="BI2039" s="159">
        <f>IF(N2039="nulová",J2039,0)</f>
        <v>0</v>
      </c>
      <c r="BJ2039" s="17" t="s">
        <v>89</v>
      </c>
      <c r="BK2039" s="159">
        <f>ROUND(I2039*H2039,2)</f>
        <v>0</v>
      </c>
      <c r="BL2039" s="17" t="s">
        <v>353</v>
      </c>
      <c r="BM2039" s="158" t="s">
        <v>5339</v>
      </c>
    </row>
    <row r="2040" spans="2:65" s="12" customFormat="1">
      <c r="B2040" s="170"/>
      <c r="D2040" s="171" t="s">
        <v>200</v>
      </c>
      <c r="E2040" s="172" t="s">
        <v>1</v>
      </c>
      <c r="F2040" s="173" t="s">
        <v>5340</v>
      </c>
      <c r="H2040" s="172" t="s">
        <v>1</v>
      </c>
      <c r="I2040" s="174"/>
      <c r="L2040" s="170"/>
      <c r="M2040" s="175"/>
      <c r="T2040" s="176"/>
      <c r="AT2040" s="172" t="s">
        <v>200</v>
      </c>
      <c r="AU2040" s="172" t="s">
        <v>89</v>
      </c>
      <c r="AV2040" s="12" t="s">
        <v>83</v>
      </c>
      <c r="AW2040" s="12" t="s">
        <v>31</v>
      </c>
      <c r="AX2040" s="12" t="s">
        <v>76</v>
      </c>
      <c r="AY2040" s="172" t="s">
        <v>187</v>
      </c>
    </row>
    <row r="2041" spans="2:65" s="12" customFormat="1">
      <c r="B2041" s="170"/>
      <c r="D2041" s="171" t="s">
        <v>200</v>
      </c>
      <c r="E2041" s="172" t="s">
        <v>1</v>
      </c>
      <c r="F2041" s="173" t="s">
        <v>5341</v>
      </c>
      <c r="H2041" s="172" t="s">
        <v>1</v>
      </c>
      <c r="I2041" s="174"/>
      <c r="L2041" s="170"/>
      <c r="M2041" s="175"/>
      <c r="T2041" s="176"/>
      <c r="AT2041" s="172" t="s">
        <v>200</v>
      </c>
      <c r="AU2041" s="172" t="s">
        <v>89</v>
      </c>
      <c r="AV2041" s="12" t="s">
        <v>83</v>
      </c>
      <c r="AW2041" s="12" t="s">
        <v>31</v>
      </c>
      <c r="AX2041" s="12" t="s">
        <v>76</v>
      </c>
      <c r="AY2041" s="172" t="s">
        <v>187</v>
      </c>
    </row>
    <row r="2042" spans="2:65" s="12" customFormat="1">
      <c r="B2042" s="170"/>
      <c r="D2042" s="171" t="s">
        <v>200</v>
      </c>
      <c r="E2042" s="172" t="s">
        <v>1</v>
      </c>
      <c r="F2042" s="173" t="s">
        <v>5342</v>
      </c>
      <c r="H2042" s="172" t="s">
        <v>1</v>
      </c>
      <c r="I2042" s="174"/>
      <c r="L2042" s="170"/>
      <c r="M2042" s="175"/>
      <c r="T2042" s="176"/>
      <c r="AT2042" s="172" t="s">
        <v>200</v>
      </c>
      <c r="AU2042" s="172" t="s">
        <v>89</v>
      </c>
      <c r="AV2042" s="12" t="s">
        <v>83</v>
      </c>
      <c r="AW2042" s="12" t="s">
        <v>31</v>
      </c>
      <c r="AX2042" s="12" t="s">
        <v>76</v>
      </c>
      <c r="AY2042" s="172" t="s">
        <v>187</v>
      </c>
    </row>
    <row r="2043" spans="2:65" s="12" customFormat="1">
      <c r="B2043" s="170"/>
      <c r="D2043" s="171" t="s">
        <v>200</v>
      </c>
      <c r="E2043" s="172" t="s">
        <v>1</v>
      </c>
      <c r="F2043" s="173" t="s">
        <v>5343</v>
      </c>
      <c r="H2043" s="172" t="s">
        <v>1</v>
      </c>
      <c r="I2043" s="174"/>
      <c r="L2043" s="170"/>
      <c r="M2043" s="175"/>
      <c r="T2043" s="176"/>
      <c r="AT2043" s="172" t="s">
        <v>200</v>
      </c>
      <c r="AU2043" s="172" t="s">
        <v>89</v>
      </c>
      <c r="AV2043" s="12" t="s">
        <v>83</v>
      </c>
      <c r="AW2043" s="12" t="s">
        <v>31</v>
      </c>
      <c r="AX2043" s="12" t="s">
        <v>76</v>
      </c>
      <c r="AY2043" s="172" t="s">
        <v>187</v>
      </c>
    </row>
    <row r="2044" spans="2:65" s="12" customFormat="1">
      <c r="B2044" s="170"/>
      <c r="D2044" s="171" t="s">
        <v>200</v>
      </c>
      <c r="E2044" s="172" t="s">
        <v>1</v>
      </c>
      <c r="F2044" s="173" t="s">
        <v>5344</v>
      </c>
      <c r="H2044" s="172" t="s">
        <v>1</v>
      </c>
      <c r="I2044" s="174"/>
      <c r="L2044" s="170"/>
      <c r="M2044" s="175"/>
      <c r="T2044" s="176"/>
      <c r="AT2044" s="172" t="s">
        <v>200</v>
      </c>
      <c r="AU2044" s="172" t="s">
        <v>89</v>
      </c>
      <c r="AV2044" s="12" t="s">
        <v>83</v>
      </c>
      <c r="AW2044" s="12" t="s">
        <v>31</v>
      </c>
      <c r="AX2044" s="12" t="s">
        <v>76</v>
      </c>
      <c r="AY2044" s="172" t="s">
        <v>187</v>
      </c>
    </row>
    <row r="2045" spans="2:65" s="12" customFormat="1">
      <c r="B2045" s="170"/>
      <c r="D2045" s="171" t="s">
        <v>200</v>
      </c>
      <c r="E2045" s="172" t="s">
        <v>1</v>
      </c>
      <c r="F2045" s="173" t="s">
        <v>5345</v>
      </c>
      <c r="H2045" s="172" t="s">
        <v>1</v>
      </c>
      <c r="I2045" s="174"/>
      <c r="L2045" s="170"/>
      <c r="M2045" s="175"/>
      <c r="T2045" s="176"/>
      <c r="AT2045" s="172" t="s">
        <v>200</v>
      </c>
      <c r="AU2045" s="172" t="s">
        <v>89</v>
      </c>
      <c r="AV2045" s="12" t="s">
        <v>83</v>
      </c>
      <c r="AW2045" s="12" t="s">
        <v>31</v>
      </c>
      <c r="AX2045" s="12" t="s">
        <v>76</v>
      </c>
      <c r="AY2045" s="172" t="s">
        <v>187</v>
      </c>
    </row>
    <row r="2046" spans="2:65" s="13" customFormat="1" ht="22.5">
      <c r="B2046" s="177"/>
      <c r="D2046" s="171" t="s">
        <v>200</v>
      </c>
      <c r="E2046" s="178" t="s">
        <v>1</v>
      </c>
      <c r="F2046" s="179" t="s">
        <v>5346</v>
      </c>
      <c r="H2046" s="180">
        <v>91.2</v>
      </c>
      <c r="I2046" s="181"/>
      <c r="L2046" s="177"/>
      <c r="M2046" s="182"/>
      <c r="T2046" s="183"/>
      <c r="AT2046" s="178" t="s">
        <v>200</v>
      </c>
      <c r="AU2046" s="178" t="s">
        <v>89</v>
      </c>
      <c r="AV2046" s="13" t="s">
        <v>89</v>
      </c>
      <c r="AW2046" s="13" t="s">
        <v>31</v>
      </c>
      <c r="AX2046" s="13" t="s">
        <v>76</v>
      </c>
      <c r="AY2046" s="178" t="s">
        <v>187</v>
      </c>
    </row>
    <row r="2047" spans="2:65" s="12" customFormat="1">
      <c r="B2047" s="170"/>
      <c r="D2047" s="171" t="s">
        <v>200</v>
      </c>
      <c r="E2047" s="172" t="s">
        <v>1</v>
      </c>
      <c r="F2047" s="173" t="s">
        <v>2646</v>
      </c>
      <c r="H2047" s="172" t="s">
        <v>1</v>
      </c>
      <c r="I2047" s="174"/>
      <c r="L2047" s="170"/>
      <c r="M2047" s="175"/>
      <c r="T2047" s="176"/>
      <c r="AT2047" s="172" t="s">
        <v>200</v>
      </c>
      <c r="AU2047" s="172" t="s">
        <v>89</v>
      </c>
      <c r="AV2047" s="12" t="s">
        <v>83</v>
      </c>
      <c r="AW2047" s="12" t="s">
        <v>31</v>
      </c>
      <c r="AX2047" s="12" t="s">
        <v>76</v>
      </c>
      <c r="AY2047" s="172" t="s">
        <v>187</v>
      </c>
    </row>
    <row r="2048" spans="2:65" s="13" customFormat="1">
      <c r="B2048" s="177"/>
      <c r="D2048" s="171" t="s">
        <v>200</v>
      </c>
      <c r="E2048" s="178" t="s">
        <v>1</v>
      </c>
      <c r="F2048" s="179" t="s">
        <v>5347</v>
      </c>
      <c r="H2048" s="180">
        <v>18.263000000000002</v>
      </c>
      <c r="I2048" s="181"/>
      <c r="L2048" s="177"/>
      <c r="M2048" s="182"/>
      <c r="T2048" s="183"/>
      <c r="AT2048" s="178" t="s">
        <v>200</v>
      </c>
      <c r="AU2048" s="178" t="s">
        <v>89</v>
      </c>
      <c r="AV2048" s="13" t="s">
        <v>89</v>
      </c>
      <c r="AW2048" s="13" t="s">
        <v>31</v>
      </c>
      <c r="AX2048" s="13" t="s">
        <v>76</v>
      </c>
      <c r="AY2048" s="178" t="s">
        <v>187</v>
      </c>
    </row>
    <row r="2049" spans="2:51" s="13" customFormat="1">
      <c r="B2049" s="177"/>
      <c r="D2049" s="171" t="s">
        <v>200</v>
      </c>
      <c r="E2049" s="178" t="s">
        <v>1</v>
      </c>
      <c r="F2049" s="179" t="s">
        <v>5348</v>
      </c>
      <c r="H2049" s="180">
        <v>18.899999999999999</v>
      </c>
      <c r="I2049" s="181"/>
      <c r="L2049" s="177"/>
      <c r="M2049" s="182"/>
      <c r="T2049" s="183"/>
      <c r="AT2049" s="178" t="s">
        <v>200</v>
      </c>
      <c r="AU2049" s="178" t="s">
        <v>89</v>
      </c>
      <c r="AV2049" s="13" t="s">
        <v>89</v>
      </c>
      <c r="AW2049" s="13" t="s">
        <v>31</v>
      </c>
      <c r="AX2049" s="13" t="s">
        <v>76</v>
      </c>
      <c r="AY2049" s="178" t="s">
        <v>187</v>
      </c>
    </row>
    <row r="2050" spans="2:51" s="13" customFormat="1">
      <c r="B2050" s="177"/>
      <c r="D2050" s="171" t="s">
        <v>200</v>
      </c>
      <c r="E2050" s="178" t="s">
        <v>1</v>
      </c>
      <c r="F2050" s="179" t="s">
        <v>5349</v>
      </c>
      <c r="H2050" s="180">
        <v>42.75</v>
      </c>
      <c r="I2050" s="181"/>
      <c r="L2050" s="177"/>
      <c r="M2050" s="182"/>
      <c r="T2050" s="183"/>
      <c r="AT2050" s="178" t="s">
        <v>200</v>
      </c>
      <c r="AU2050" s="178" t="s">
        <v>89</v>
      </c>
      <c r="AV2050" s="13" t="s">
        <v>89</v>
      </c>
      <c r="AW2050" s="13" t="s">
        <v>31</v>
      </c>
      <c r="AX2050" s="13" t="s">
        <v>76</v>
      </c>
      <c r="AY2050" s="178" t="s">
        <v>187</v>
      </c>
    </row>
    <row r="2051" spans="2:51" s="13" customFormat="1">
      <c r="B2051" s="177"/>
      <c r="D2051" s="171" t="s">
        <v>200</v>
      </c>
      <c r="E2051" s="178" t="s">
        <v>1</v>
      </c>
      <c r="F2051" s="179" t="s">
        <v>5350</v>
      </c>
      <c r="H2051" s="180">
        <v>9.8550000000000004</v>
      </c>
      <c r="I2051" s="181"/>
      <c r="L2051" s="177"/>
      <c r="M2051" s="182"/>
      <c r="T2051" s="183"/>
      <c r="AT2051" s="178" t="s">
        <v>200</v>
      </c>
      <c r="AU2051" s="178" t="s">
        <v>89</v>
      </c>
      <c r="AV2051" s="13" t="s">
        <v>89</v>
      </c>
      <c r="AW2051" s="13" t="s">
        <v>31</v>
      </c>
      <c r="AX2051" s="13" t="s">
        <v>76</v>
      </c>
      <c r="AY2051" s="178" t="s">
        <v>187</v>
      </c>
    </row>
    <row r="2052" spans="2:51" s="13" customFormat="1">
      <c r="B2052" s="177"/>
      <c r="D2052" s="171" t="s">
        <v>200</v>
      </c>
      <c r="E2052" s="178" t="s">
        <v>1</v>
      </c>
      <c r="F2052" s="179" t="s">
        <v>5351</v>
      </c>
      <c r="H2052" s="180">
        <v>87.75</v>
      </c>
      <c r="I2052" s="181"/>
      <c r="L2052" s="177"/>
      <c r="M2052" s="182"/>
      <c r="T2052" s="183"/>
      <c r="AT2052" s="178" t="s">
        <v>200</v>
      </c>
      <c r="AU2052" s="178" t="s">
        <v>89</v>
      </c>
      <c r="AV2052" s="13" t="s">
        <v>89</v>
      </c>
      <c r="AW2052" s="13" t="s">
        <v>31</v>
      </c>
      <c r="AX2052" s="13" t="s">
        <v>76</v>
      </c>
      <c r="AY2052" s="178" t="s">
        <v>187</v>
      </c>
    </row>
    <row r="2053" spans="2:51" s="15" customFormat="1">
      <c r="B2053" s="191"/>
      <c r="D2053" s="171" t="s">
        <v>200</v>
      </c>
      <c r="E2053" s="192" t="s">
        <v>5352</v>
      </c>
      <c r="F2053" s="193" t="s">
        <v>4846</v>
      </c>
      <c r="H2053" s="194">
        <v>268.71800000000002</v>
      </c>
      <c r="I2053" s="195"/>
      <c r="L2053" s="191"/>
      <c r="M2053" s="196"/>
      <c r="T2053" s="197"/>
      <c r="AT2053" s="192" t="s">
        <v>200</v>
      </c>
      <c r="AU2053" s="192" t="s">
        <v>89</v>
      </c>
      <c r="AV2053" s="15" t="s">
        <v>207</v>
      </c>
      <c r="AW2053" s="15" t="s">
        <v>31</v>
      </c>
      <c r="AX2053" s="15" t="s">
        <v>76</v>
      </c>
      <c r="AY2053" s="192" t="s">
        <v>187</v>
      </c>
    </row>
    <row r="2054" spans="2:51" s="12" customFormat="1">
      <c r="B2054" s="170"/>
      <c r="D2054" s="171" t="s">
        <v>200</v>
      </c>
      <c r="E2054" s="172" t="s">
        <v>1</v>
      </c>
      <c r="F2054" s="173" t="s">
        <v>5353</v>
      </c>
      <c r="H2054" s="172" t="s">
        <v>1</v>
      </c>
      <c r="I2054" s="174"/>
      <c r="L2054" s="170"/>
      <c r="M2054" s="175"/>
      <c r="T2054" s="176"/>
      <c r="AT2054" s="172" t="s">
        <v>200</v>
      </c>
      <c r="AU2054" s="172" t="s">
        <v>89</v>
      </c>
      <c r="AV2054" s="12" t="s">
        <v>83</v>
      </c>
      <c r="AW2054" s="12" t="s">
        <v>31</v>
      </c>
      <c r="AX2054" s="12" t="s">
        <v>76</v>
      </c>
      <c r="AY2054" s="172" t="s">
        <v>187</v>
      </c>
    </row>
    <row r="2055" spans="2:51" s="13" customFormat="1">
      <c r="B2055" s="177"/>
      <c r="D2055" s="171" t="s">
        <v>200</v>
      </c>
      <c r="E2055" s="178" t="s">
        <v>1</v>
      </c>
      <c r="F2055" s="179" t="s">
        <v>5354</v>
      </c>
      <c r="H2055" s="180">
        <v>39.299999999999997</v>
      </c>
      <c r="I2055" s="181"/>
      <c r="L2055" s="177"/>
      <c r="M2055" s="182"/>
      <c r="T2055" s="183"/>
      <c r="AT2055" s="178" t="s">
        <v>200</v>
      </c>
      <c r="AU2055" s="178" t="s">
        <v>89</v>
      </c>
      <c r="AV2055" s="13" t="s">
        <v>89</v>
      </c>
      <c r="AW2055" s="13" t="s">
        <v>31</v>
      </c>
      <c r="AX2055" s="13" t="s">
        <v>76</v>
      </c>
      <c r="AY2055" s="178" t="s">
        <v>187</v>
      </c>
    </row>
    <row r="2056" spans="2:51" s="13" customFormat="1">
      <c r="B2056" s="177"/>
      <c r="D2056" s="171" t="s">
        <v>200</v>
      </c>
      <c r="E2056" s="178" t="s">
        <v>1</v>
      </c>
      <c r="F2056" s="179" t="s">
        <v>5355</v>
      </c>
      <c r="H2056" s="180">
        <v>51.825000000000003</v>
      </c>
      <c r="I2056" s="181"/>
      <c r="L2056" s="177"/>
      <c r="M2056" s="182"/>
      <c r="T2056" s="183"/>
      <c r="AT2056" s="178" t="s">
        <v>200</v>
      </c>
      <c r="AU2056" s="178" t="s">
        <v>89</v>
      </c>
      <c r="AV2056" s="13" t="s">
        <v>89</v>
      </c>
      <c r="AW2056" s="13" t="s">
        <v>31</v>
      </c>
      <c r="AX2056" s="13" t="s">
        <v>76</v>
      </c>
      <c r="AY2056" s="178" t="s">
        <v>187</v>
      </c>
    </row>
    <row r="2057" spans="2:51" s="13" customFormat="1">
      <c r="B2057" s="177"/>
      <c r="D2057" s="171" t="s">
        <v>200</v>
      </c>
      <c r="E2057" s="178" t="s">
        <v>1</v>
      </c>
      <c r="F2057" s="179" t="s">
        <v>5356</v>
      </c>
      <c r="H2057" s="180">
        <v>-5.4</v>
      </c>
      <c r="I2057" s="181"/>
      <c r="L2057" s="177"/>
      <c r="M2057" s="182"/>
      <c r="T2057" s="183"/>
      <c r="AT2057" s="178" t="s">
        <v>200</v>
      </c>
      <c r="AU2057" s="178" t="s">
        <v>89</v>
      </c>
      <c r="AV2057" s="13" t="s">
        <v>89</v>
      </c>
      <c r="AW2057" s="13" t="s">
        <v>31</v>
      </c>
      <c r="AX2057" s="13" t="s">
        <v>76</v>
      </c>
      <c r="AY2057" s="178" t="s">
        <v>187</v>
      </c>
    </row>
    <row r="2058" spans="2:51" s="13" customFormat="1">
      <c r="B2058" s="177"/>
      <c r="D2058" s="171" t="s">
        <v>200</v>
      </c>
      <c r="E2058" s="178" t="s">
        <v>1</v>
      </c>
      <c r="F2058" s="179" t="s">
        <v>5357</v>
      </c>
      <c r="H2058" s="180">
        <v>6</v>
      </c>
      <c r="I2058" s="181"/>
      <c r="L2058" s="177"/>
      <c r="M2058" s="182"/>
      <c r="T2058" s="183"/>
      <c r="AT2058" s="178" t="s">
        <v>200</v>
      </c>
      <c r="AU2058" s="178" t="s">
        <v>89</v>
      </c>
      <c r="AV2058" s="13" t="s">
        <v>89</v>
      </c>
      <c r="AW2058" s="13" t="s">
        <v>31</v>
      </c>
      <c r="AX2058" s="13" t="s">
        <v>76</v>
      </c>
      <c r="AY2058" s="178" t="s">
        <v>187</v>
      </c>
    </row>
    <row r="2059" spans="2:51" s="13" customFormat="1">
      <c r="B2059" s="177"/>
      <c r="D2059" s="171" t="s">
        <v>200</v>
      </c>
      <c r="E2059" s="178" t="s">
        <v>1</v>
      </c>
      <c r="F2059" s="179" t="s">
        <v>5358</v>
      </c>
      <c r="H2059" s="180">
        <v>6.6</v>
      </c>
      <c r="I2059" s="181"/>
      <c r="L2059" s="177"/>
      <c r="M2059" s="182"/>
      <c r="T2059" s="183"/>
      <c r="AT2059" s="178" t="s">
        <v>200</v>
      </c>
      <c r="AU2059" s="178" t="s">
        <v>89</v>
      </c>
      <c r="AV2059" s="13" t="s">
        <v>89</v>
      </c>
      <c r="AW2059" s="13" t="s">
        <v>31</v>
      </c>
      <c r="AX2059" s="13" t="s">
        <v>76</v>
      </c>
      <c r="AY2059" s="178" t="s">
        <v>187</v>
      </c>
    </row>
    <row r="2060" spans="2:51" s="13" customFormat="1">
      <c r="B2060" s="177"/>
      <c r="D2060" s="171" t="s">
        <v>200</v>
      </c>
      <c r="E2060" s="178" t="s">
        <v>1</v>
      </c>
      <c r="F2060" s="179" t="s">
        <v>5359</v>
      </c>
      <c r="H2060" s="180">
        <v>109.2</v>
      </c>
      <c r="I2060" s="181"/>
      <c r="L2060" s="177"/>
      <c r="M2060" s="182"/>
      <c r="T2060" s="183"/>
      <c r="AT2060" s="178" t="s">
        <v>200</v>
      </c>
      <c r="AU2060" s="178" t="s">
        <v>89</v>
      </c>
      <c r="AV2060" s="13" t="s">
        <v>89</v>
      </c>
      <c r="AW2060" s="13" t="s">
        <v>31</v>
      </c>
      <c r="AX2060" s="13" t="s">
        <v>76</v>
      </c>
      <c r="AY2060" s="178" t="s">
        <v>187</v>
      </c>
    </row>
    <row r="2061" spans="2:51" s="13" customFormat="1">
      <c r="B2061" s="177"/>
      <c r="D2061" s="171" t="s">
        <v>200</v>
      </c>
      <c r="E2061" s="178" t="s">
        <v>1</v>
      </c>
      <c r="F2061" s="179" t="s">
        <v>5360</v>
      </c>
      <c r="H2061" s="180">
        <v>-15.15</v>
      </c>
      <c r="I2061" s="181"/>
      <c r="L2061" s="177"/>
      <c r="M2061" s="182"/>
      <c r="T2061" s="183"/>
      <c r="AT2061" s="178" t="s">
        <v>200</v>
      </c>
      <c r="AU2061" s="178" t="s">
        <v>89</v>
      </c>
      <c r="AV2061" s="13" t="s">
        <v>89</v>
      </c>
      <c r="AW2061" s="13" t="s">
        <v>31</v>
      </c>
      <c r="AX2061" s="13" t="s">
        <v>76</v>
      </c>
      <c r="AY2061" s="178" t="s">
        <v>187</v>
      </c>
    </row>
    <row r="2062" spans="2:51" s="15" customFormat="1">
      <c r="B2062" s="191"/>
      <c r="D2062" s="171" t="s">
        <v>200</v>
      </c>
      <c r="E2062" s="192" t="s">
        <v>5361</v>
      </c>
      <c r="F2062" s="193" t="s">
        <v>5362</v>
      </c>
      <c r="H2062" s="194">
        <v>192.375</v>
      </c>
      <c r="I2062" s="195"/>
      <c r="L2062" s="191"/>
      <c r="M2062" s="196"/>
      <c r="T2062" s="197"/>
      <c r="AT2062" s="192" t="s">
        <v>200</v>
      </c>
      <c r="AU2062" s="192" t="s">
        <v>89</v>
      </c>
      <c r="AV2062" s="15" t="s">
        <v>207</v>
      </c>
      <c r="AW2062" s="15" t="s">
        <v>31</v>
      </c>
      <c r="AX2062" s="15" t="s">
        <v>76</v>
      </c>
      <c r="AY2062" s="192" t="s">
        <v>187</v>
      </c>
    </row>
    <row r="2063" spans="2:51" s="12" customFormat="1">
      <c r="B2063" s="170"/>
      <c r="D2063" s="171" t="s">
        <v>200</v>
      </c>
      <c r="E2063" s="172" t="s">
        <v>1</v>
      </c>
      <c r="F2063" s="173" t="s">
        <v>5363</v>
      </c>
      <c r="H2063" s="172" t="s">
        <v>1</v>
      </c>
      <c r="I2063" s="174"/>
      <c r="L2063" s="170"/>
      <c r="M2063" s="175"/>
      <c r="T2063" s="176"/>
      <c r="AT2063" s="172" t="s">
        <v>200</v>
      </c>
      <c r="AU2063" s="172" t="s">
        <v>89</v>
      </c>
      <c r="AV2063" s="12" t="s">
        <v>83</v>
      </c>
      <c r="AW2063" s="12" t="s">
        <v>31</v>
      </c>
      <c r="AX2063" s="12" t="s">
        <v>76</v>
      </c>
      <c r="AY2063" s="172" t="s">
        <v>187</v>
      </c>
    </row>
    <row r="2064" spans="2:51" s="13" customFormat="1">
      <c r="B2064" s="177"/>
      <c r="D2064" s="171" t="s">
        <v>200</v>
      </c>
      <c r="E2064" s="178" t="s">
        <v>1</v>
      </c>
      <c r="F2064" s="179" t="s">
        <v>5364</v>
      </c>
      <c r="H2064" s="180">
        <v>39.299999999999997</v>
      </c>
      <c r="I2064" s="181"/>
      <c r="L2064" s="177"/>
      <c r="M2064" s="182"/>
      <c r="T2064" s="183"/>
      <c r="AT2064" s="178" t="s">
        <v>200</v>
      </c>
      <c r="AU2064" s="178" t="s">
        <v>89</v>
      </c>
      <c r="AV2064" s="13" t="s">
        <v>89</v>
      </c>
      <c r="AW2064" s="13" t="s">
        <v>31</v>
      </c>
      <c r="AX2064" s="13" t="s">
        <v>76</v>
      </c>
      <c r="AY2064" s="178" t="s">
        <v>187</v>
      </c>
    </row>
    <row r="2065" spans="2:51" s="13" customFormat="1">
      <c r="B2065" s="177"/>
      <c r="D2065" s="171" t="s">
        <v>200</v>
      </c>
      <c r="E2065" s="178" t="s">
        <v>1</v>
      </c>
      <c r="F2065" s="179" t="s">
        <v>5365</v>
      </c>
      <c r="H2065" s="180">
        <v>51.825000000000003</v>
      </c>
      <c r="I2065" s="181"/>
      <c r="L2065" s="177"/>
      <c r="M2065" s="182"/>
      <c r="T2065" s="183"/>
      <c r="AT2065" s="178" t="s">
        <v>200</v>
      </c>
      <c r="AU2065" s="178" t="s">
        <v>89</v>
      </c>
      <c r="AV2065" s="13" t="s">
        <v>89</v>
      </c>
      <c r="AW2065" s="13" t="s">
        <v>31</v>
      </c>
      <c r="AX2065" s="13" t="s">
        <v>76</v>
      </c>
      <c r="AY2065" s="178" t="s">
        <v>187</v>
      </c>
    </row>
    <row r="2066" spans="2:51" s="13" customFormat="1">
      <c r="B2066" s="177"/>
      <c r="D2066" s="171" t="s">
        <v>200</v>
      </c>
      <c r="E2066" s="178" t="s">
        <v>1</v>
      </c>
      <c r="F2066" s="179" t="s">
        <v>5356</v>
      </c>
      <c r="H2066" s="180">
        <v>-5.4</v>
      </c>
      <c r="I2066" s="181"/>
      <c r="L2066" s="177"/>
      <c r="M2066" s="182"/>
      <c r="T2066" s="183"/>
      <c r="AT2066" s="178" t="s">
        <v>200</v>
      </c>
      <c r="AU2066" s="178" t="s">
        <v>89</v>
      </c>
      <c r="AV2066" s="13" t="s">
        <v>89</v>
      </c>
      <c r="AW2066" s="13" t="s">
        <v>31</v>
      </c>
      <c r="AX2066" s="13" t="s">
        <v>76</v>
      </c>
      <c r="AY2066" s="178" t="s">
        <v>187</v>
      </c>
    </row>
    <row r="2067" spans="2:51" s="13" customFormat="1">
      <c r="B2067" s="177"/>
      <c r="D2067" s="171" t="s">
        <v>200</v>
      </c>
      <c r="E2067" s="178" t="s">
        <v>1</v>
      </c>
      <c r="F2067" s="179" t="s">
        <v>5366</v>
      </c>
      <c r="H2067" s="180">
        <v>6</v>
      </c>
      <c r="I2067" s="181"/>
      <c r="L2067" s="177"/>
      <c r="M2067" s="182"/>
      <c r="T2067" s="183"/>
      <c r="AT2067" s="178" t="s">
        <v>200</v>
      </c>
      <c r="AU2067" s="178" t="s">
        <v>89</v>
      </c>
      <c r="AV2067" s="13" t="s">
        <v>89</v>
      </c>
      <c r="AW2067" s="13" t="s">
        <v>31</v>
      </c>
      <c r="AX2067" s="13" t="s">
        <v>76</v>
      </c>
      <c r="AY2067" s="178" t="s">
        <v>187</v>
      </c>
    </row>
    <row r="2068" spans="2:51" s="13" customFormat="1">
      <c r="B2068" s="177"/>
      <c r="D2068" s="171" t="s">
        <v>200</v>
      </c>
      <c r="E2068" s="178" t="s">
        <v>1</v>
      </c>
      <c r="F2068" s="179" t="s">
        <v>5367</v>
      </c>
      <c r="H2068" s="180">
        <v>6.6</v>
      </c>
      <c r="I2068" s="181"/>
      <c r="L2068" s="177"/>
      <c r="M2068" s="182"/>
      <c r="T2068" s="183"/>
      <c r="AT2068" s="178" t="s">
        <v>200</v>
      </c>
      <c r="AU2068" s="178" t="s">
        <v>89</v>
      </c>
      <c r="AV2068" s="13" t="s">
        <v>89</v>
      </c>
      <c r="AW2068" s="13" t="s">
        <v>31</v>
      </c>
      <c r="AX2068" s="13" t="s">
        <v>76</v>
      </c>
      <c r="AY2068" s="178" t="s">
        <v>187</v>
      </c>
    </row>
    <row r="2069" spans="2:51" s="13" customFormat="1">
      <c r="B2069" s="177"/>
      <c r="D2069" s="171" t="s">
        <v>200</v>
      </c>
      <c r="E2069" s="178" t="s">
        <v>1</v>
      </c>
      <c r="F2069" s="179" t="s">
        <v>5368</v>
      </c>
      <c r="H2069" s="180">
        <v>109.2</v>
      </c>
      <c r="I2069" s="181"/>
      <c r="L2069" s="177"/>
      <c r="M2069" s="182"/>
      <c r="T2069" s="183"/>
      <c r="AT2069" s="178" t="s">
        <v>200</v>
      </c>
      <c r="AU2069" s="178" t="s">
        <v>89</v>
      </c>
      <c r="AV2069" s="13" t="s">
        <v>89</v>
      </c>
      <c r="AW2069" s="13" t="s">
        <v>31</v>
      </c>
      <c r="AX2069" s="13" t="s">
        <v>76</v>
      </c>
      <c r="AY2069" s="178" t="s">
        <v>187</v>
      </c>
    </row>
    <row r="2070" spans="2:51" s="13" customFormat="1">
      <c r="B2070" s="177"/>
      <c r="D2070" s="171" t="s">
        <v>200</v>
      </c>
      <c r="E2070" s="178" t="s">
        <v>1</v>
      </c>
      <c r="F2070" s="179" t="s">
        <v>5360</v>
      </c>
      <c r="H2070" s="180">
        <v>-15.15</v>
      </c>
      <c r="I2070" s="181"/>
      <c r="L2070" s="177"/>
      <c r="M2070" s="182"/>
      <c r="T2070" s="183"/>
      <c r="AT2070" s="178" t="s">
        <v>200</v>
      </c>
      <c r="AU2070" s="178" t="s">
        <v>89</v>
      </c>
      <c r="AV2070" s="13" t="s">
        <v>89</v>
      </c>
      <c r="AW2070" s="13" t="s">
        <v>31</v>
      </c>
      <c r="AX2070" s="13" t="s">
        <v>76</v>
      </c>
      <c r="AY2070" s="178" t="s">
        <v>187</v>
      </c>
    </row>
    <row r="2071" spans="2:51" s="15" customFormat="1">
      <c r="B2071" s="191"/>
      <c r="D2071" s="171" t="s">
        <v>200</v>
      </c>
      <c r="E2071" s="192" t="s">
        <v>5369</v>
      </c>
      <c r="F2071" s="193" t="s">
        <v>4834</v>
      </c>
      <c r="H2071" s="194">
        <v>192.375</v>
      </c>
      <c r="I2071" s="195"/>
      <c r="L2071" s="191"/>
      <c r="M2071" s="196"/>
      <c r="T2071" s="197"/>
      <c r="AT2071" s="192" t="s">
        <v>200</v>
      </c>
      <c r="AU2071" s="192" t="s">
        <v>89</v>
      </c>
      <c r="AV2071" s="15" t="s">
        <v>207</v>
      </c>
      <c r="AW2071" s="15" t="s">
        <v>31</v>
      </c>
      <c r="AX2071" s="15" t="s">
        <v>76</v>
      </c>
      <c r="AY2071" s="192" t="s">
        <v>187</v>
      </c>
    </row>
    <row r="2072" spans="2:51" s="12" customFormat="1">
      <c r="B2072" s="170"/>
      <c r="D2072" s="171" t="s">
        <v>200</v>
      </c>
      <c r="E2072" s="172" t="s">
        <v>1</v>
      </c>
      <c r="F2072" s="173" t="s">
        <v>5370</v>
      </c>
      <c r="H2072" s="172" t="s">
        <v>1</v>
      </c>
      <c r="I2072" s="174"/>
      <c r="L2072" s="170"/>
      <c r="M2072" s="175"/>
      <c r="T2072" s="176"/>
      <c r="AT2072" s="172" t="s">
        <v>200</v>
      </c>
      <c r="AU2072" s="172" t="s">
        <v>89</v>
      </c>
      <c r="AV2072" s="12" t="s">
        <v>83</v>
      </c>
      <c r="AW2072" s="12" t="s">
        <v>31</v>
      </c>
      <c r="AX2072" s="12" t="s">
        <v>76</v>
      </c>
      <c r="AY2072" s="172" t="s">
        <v>187</v>
      </c>
    </row>
    <row r="2073" spans="2:51" s="13" customFormat="1">
      <c r="B2073" s="177"/>
      <c r="D2073" s="171" t="s">
        <v>200</v>
      </c>
      <c r="E2073" s="178" t="s">
        <v>1</v>
      </c>
      <c r="F2073" s="179" t="s">
        <v>5364</v>
      </c>
      <c r="H2073" s="180">
        <v>39.299999999999997</v>
      </c>
      <c r="I2073" s="181"/>
      <c r="L2073" s="177"/>
      <c r="M2073" s="182"/>
      <c r="T2073" s="183"/>
      <c r="AT2073" s="178" t="s">
        <v>200</v>
      </c>
      <c r="AU2073" s="178" t="s">
        <v>89</v>
      </c>
      <c r="AV2073" s="13" t="s">
        <v>89</v>
      </c>
      <c r="AW2073" s="13" t="s">
        <v>31</v>
      </c>
      <c r="AX2073" s="13" t="s">
        <v>76</v>
      </c>
      <c r="AY2073" s="178" t="s">
        <v>187</v>
      </c>
    </row>
    <row r="2074" spans="2:51" s="13" customFormat="1">
      <c r="B2074" s="177"/>
      <c r="D2074" s="171" t="s">
        <v>200</v>
      </c>
      <c r="E2074" s="178" t="s">
        <v>1</v>
      </c>
      <c r="F2074" s="179" t="s">
        <v>5365</v>
      </c>
      <c r="H2074" s="180">
        <v>51.825000000000003</v>
      </c>
      <c r="I2074" s="181"/>
      <c r="L2074" s="177"/>
      <c r="M2074" s="182"/>
      <c r="T2074" s="183"/>
      <c r="AT2074" s="178" t="s">
        <v>200</v>
      </c>
      <c r="AU2074" s="178" t="s">
        <v>89</v>
      </c>
      <c r="AV2074" s="13" t="s">
        <v>89</v>
      </c>
      <c r="AW2074" s="13" t="s">
        <v>31</v>
      </c>
      <c r="AX2074" s="13" t="s">
        <v>76</v>
      </c>
      <c r="AY2074" s="178" t="s">
        <v>187</v>
      </c>
    </row>
    <row r="2075" spans="2:51" s="13" customFormat="1">
      <c r="B2075" s="177"/>
      <c r="D2075" s="171" t="s">
        <v>200</v>
      </c>
      <c r="E2075" s="178" t="s">
        <v>1</v>
      </c>
      <c r="F2075" s="179" t="s">
        <v>5356</v>
      </c>
      <c r="H2075" s="180">
        <v>-5.4</v>
      </c>
      <c r="I2075" s="181"/>
      <c r="L2075" s="177"/>
      <c r="M2075" s="182"/>
      <c r="T2075" s="183"/>
      <c r="AT2075" s="178" t="s">
        <v>200</v>
      </c>
      <c r="AU2075" s="178" t="s">
        <v>89</v>
      </c>
      <c r="AV2075" s="13" t="s">
        <v>89</v>
      </c>
      <c r="AW2075" s="13" t="s">
        <v>31</v>
      </c>
      <c r="AX2075" s="13" t="s">
        <v>76</v>
      </c>
      <c r="AY2075" s="178" t="s">
        <v>187</v>
      </c>
    </row>
    <row r="2076" spans="2:51" s="13" customFormat="1">
      <c r="B2076" s="177"/>
      <c r="D2076" s="171" t="s">
        <v>200</v>
      </c>
      <c r="E2076" s="178" t="s">
        <v>1</v>
      </c>
      <c r="F2076" s="179" t="s">
        <v>5366</v>
      </c>
      <c r="H2076" s="180">
        <v>6</v>
      </c>
      <c r="I2076" s="181"/>
      <c r="L2076" s="177"/>
      <c r="M2076" s="182"/>
      <c r="T2076" s="183"/>
      <c r="AT2076" s="178" t="s">
        <v>200</v>
      </c>
      <c r="AU2076" s="178" t="s">
        <v>89</v>
      </c>
      <c r="AV2076" s="13" t="s">
        <v>89</v>
      </c>
      <c r="AW2076" s="13" t="s">
        <v>31</v>
      </c>
      <c r="AX2076" s="13" t="s">
        <v>76</v>
      </c>
      <c r="AY2076" s="178" t="s">
        <v>187</v>
      </c>
    </row>
    <row r="2077" spans="2:51" s="13" customFormat="1">
      <c r="B2077" s="177"/>
      <c r="D2077" s="171" t="s">
        <v>200</v>
      </c>
      <c r="E2077" s="178" t="s">
        <v>1</v>
      </c>
      <c r="F2077" s="179" t="s">
        <v>5367</v>
      </c>
      <c r="H2077" s="180">
        <v>6.6</v>
      </c>
      <c r="I2077" s="181"/>
      <c r="L2077" s="177"/>
      <c r="M2077" s="182"/>
      <c r="T2077" s="183"/>
      <c r="AT2077" s="178" t="s">
        <v>200</v>
      </c>
      <c r="AU2077" s="178" t="s">
        <v>89</v>
      </c>
      <c r="AV2077" s="13" t="s">
        <v>89</v>
      </c>
      <c r="AW2077" s="13" t="s">
        <v>31</v>
      </c>
      <c r="AX2077" s="13" t="s">
        <v>76</v>
      </c>
      <c r="AY2077" s="178" t="s">
        <v>187</v>
      </c>
    </row>
    <row r="2078" spans="2:51" s="13" customFormat="1">
      <c r="B2078" s="177"/>
      <c r="D2078" s="171" t="s">
        <v>200</v>
      </c>
      <c r="E2078" s="178" t="s">
        <v>1</v>
      </c>
      <c r="F2078" s="179" t="s">
        <v>5368</v>
      </c>
      <c r="H2078" s="180">
        <v>109.2</v>
      </c>
      <c r="I2078" s="181"/>
      <c r="L2078" s="177"/>
      <c r="M2078" s="182"/>
      <c r="T2078" s="183"/>
      <c r="AT2078" s="178" t="s">
        <v>200</v>
      </c>
      <c r="AU2078" s="178" t="s">
        <v>89</v>
      </c>
      <c r="AV2078" s="13" t="s">
        <v>89</v>
      </c>
      <c r="AW2078" s="13" t="s">
        <v>31</v>
      </c>
      <c r="AX2078" s="13" t="s">
        <v>76</v>
      </c>
      <c r="AY2078" s="178" t="s">
        <v>187</v>
      </c>
    </row>
    <row r="2079" spans="2:51" s="13" customFormat="1">
      <c r="B2079" s="177"/>
      <c r="D2079" s="171" t="s">
        <v>200</v>
      </c>
      <c r="E2079" s="178" t="s">
        <v>1</v>
      </c>
      <c r="F2079" s="179" t="s">
        <v>5360</v>
      </c>
      <c r="H2079" s="180">
        <v>-15.15</v>
      </c>
      <c r="I2079" s="181"/>
      <c r="L2079" s="177"/>
      <c r="M2079" s="182"/>
      <c r="T2079" s="183"/>
      <c r="AT2079" s="178" t="s">
        <v>200</v>
      </c>
      <c r="AU2079" s="178" t="s">
        <v>89</v>
      </c>
      <c r="AV2079" s="13" t="s">
        <v>89</v>
      </c>
      <c r="AW2079" s="13" t="s">
        <v>31</v>
      </c>
      <c r="AX2079" s="13" t="s">
        <v>76</v>
      </c>
      <c r="AY2079" s="178" t="s">
        <v>187</v>
      </c>
    </row>
    <row r="2080" spans="2:51" s="15" customFormat="1">
      <c r="B2080" s="191"/>
      <c r="D2080" s="171" t="s">
        <v>200</v>
      </c>
      <c r="E2080" s="192" t="s">
        <v>5371</v>
      </c>
      <c r="F2080" s="193" t="s">
        <v>4834</v>
      </c>
      <c r="H2080" s="194">
        <v>192.375</v>
      </c>
      <c r="I2080" s="195"/>
      <c r="L2080" s="191"/>
      <c r="M2080" s="196"/>
      <c r="T2080" s="197"/>
      <c r="AT2080" s="192" t="s">
        <v>200</v>
      </c>
      <c r="AU2080" s="192" t="s">
        <v>89</v>
      </c>
      <c r="AV2080" s="15" t="s">
        <v>207</v>
      </c>
      <c r="AW2080" s="15" t="s">
        <v>31</v>
      </c>
      <c r="AX2080" s="15" t="s">
        <v>76</v>
      </c>
      <c r="AY2080" s="192" t="s">
        <v>187</v>
      </c>
    </row>
    <row r="2081" spans="2:65" s="14" customFormat="1">
      <c r="B2081" s="184"/>
      <c r="D2081" s="171" t="s">
        <v>200</v>
      </c>
      <c r="E2081" s="185" t="s">
        <v>1</v>
      </c>
      <c r="F2081" s="186" t="s">
        <v>206</v>
      </c>
      <c r="H2081" s="187">
        <v>845.84299999999996</v>
      </c>
      <c r="I2081" s="188"/>
      <c r="L2081" s="184"/>
      <c r="M2081" s="189"/>
      <c r="T2081" s="190"/>
      <c r="AT2081" s="185" t="s">
        <v>200</v>
      </c>
      <c r="AU2081" s="185" t="s">
        <v>89</v>
      </c>
      <c r="AV2081" s="14" t="s">
        <v>194</v>
      </c>
      <c r="AW2081" s="14" t="s">
        <v>31</v>
      </c>
      <c r="AX2081" s="14" t="s">
        <v>83</v>
      </c>
      <c r="AY2081" s="185" t="s">
        <v>187</v>
      </c>
    </row>
    <row r="2082" spans="2:65" s="1" customFormat="1" ht="33" customHeight="1">
      <c r="B2082" s="144"/>
      <c r="C2082" s="160" t="s">
        <v>770</v>
      </c>
      <c r="D2082" s="160" t="s">
        <v>196</v>
      </c>
      <c r="E2082" s="161" t="s">
        <v>5372</v>
      </c>
      <c r="F2082" s="162" t="s">
        <v>5373</v>
      </c>
      <c r="G2082" s="163" t="s">
        <v>144</v>
      </c>
      <c r="H2082" s="164">
        <v>748.69799999999998</v>
      </c>
      <c r="I2082" s="165"/>
      <c r="J2082" s="166">
        <f>ROUND(I2082*H2082,2)</f>
        <v>0</v>
      </c>
      <c r="K2082" s="167"/>
      <c r="L2082" s="32"/>
      <c r="M2082" s="168" t="s">
        <v>1</v>
      </c>
      <c r="N2082" s="169" t="s">
        <v>42</v>
      </c>
      <c r="P2082" s="156">
        <f>O2082*H2082</f>
        <v>0</v>
      </c>
      <c r="Q2082" s="156">
        <v>3.3E-4</v>
      </c>
      <c r="R2082" s="156">
        <f>Q2082*H2082</f>
        <v>0.24707034</v>
      </c>
      <c r="S2082" s="156">
        <v>0</v>
      </c>
      <c r="T2082" s="157">
        <f>S2082*H2082</f>
        <v>0</v>
      </c>
      <c r="AR2082" s="158" t="s">
        <v>353</v>
      </c>
      <c r="AT2082" s="158" t="s">
        <v>196</v>
      </c>
      <c r="AU2082" s="158" t="s">
        <v>89</v>
      </c>
      <c r="AY2082" s="17" t="s">
        <v>187</v>
      </c>
      <c r="BE2082" s="159">
        <f>IF(N2082="základná",J2082,0)</f>
        <v>0</v>
      </c>
      <c r="BF2082" s="159">
        <f>IF(N2082="znížená",J2082,0)</f>
        <v>0</v>
      </c>
      <c r="BG2082" s="159">
        <f>IF(N2082="zákl. prenesená",J2082,0)</f>
        <v>0</v>
      </c>
      <c r="BH2082" s="159">
        <f>IF(N2082="zníž. prenesená",J2082,0)</f>
        <v>0</v>
      </c>
      <c r="BI2082" s="159">
        <f>IF(N2082="nulová",J2082,0)</f>
        <v>0</v>
      </c>
      <c r="BJ2082" s="17" t="s">
        <v>89</v>
      </c>
      <c r="BK2082" s="159">
        <f>ROUND(I2082*H2082,2)</f>
        <v>0</v>
      </c>
      <c r="BL2082" s="17" t="s">
        <v>353</v>
      </c>
      <c r="BM2082" s="158" t="s">
        <v>5374</v>
      </c>
    </row>
    <row r="2083" spans="2:65" s="13" customFormat="1">
      <c r="B2083" s="177"/>
      <c r="D2083" s="171" t="s">
        <v>200</v>
      </c>
      <c r="E2083" s="178" t="s">
        <v>1</v>
      </c>
      <c r="F2083" s="179" t="s">
        <v>4099</v>
      </c>
      <c r="H2083" s="180">
        <v>32.015999999999998</v>
      </c>
      <c r="I2083" s="181"/>
      <c r="L2083" s="177"/>
      <c r="M2083" s="182"/>
      <c r="T2083" s="183"/>
      <c r="AT2083" s="178" t="s">
        <v>200</v>
      </c>
      <c r="AU2083" s="178" t="s">
        <v>89</v>
      </c>
      <c r="AV2083" s="13" t="s">
        <v>89</v>
      </c>
      <c r="AW2083" s="13" t="s">
        <v>31</v>
      </c>
      <c r="AX2083" s="13" t="s">
        <v>76</v>
      </c>
      <c r="AY2083" s="178" t="s">
        <v>187</v>
      </c>
    </row>
    <row r="2084" spans="2:65" s="15" customFormat="1">
      <c r="B2084" s="191"/>
      <c r="D2084" s="171" t="s">
        <v>200</v>
      </c>
      <c r="E2084" s="192" t="s">
        <v>1</v>
      </c>
      <c r="F2084" s="193" t="s">
        <v>234</v>
      </c>
      <c r="H2084" s="194">
        <v>32.015999999999998</v>
      </c>
      <c r="I2084" s="195"/>
      <c r="L2084" s="191"/>
      <c r="M2084" s="196"/>
      <c r="T2084" s="197"/>
      <c r="AT2084" s="192" t="s">
        <v>200</v>
      </c>
      <c r="AU2084" s="192" t="s">
        <v>89</v>
      </c>
      <c r="AV2084" s="15" t="s">
        <v>207</v>
      </c>
      <c r="AW2084" s="15" t="s">
        <v>31</v>
      </c>
      <c r="AX2084" s="15" t="s">
        <v>76</v>
      </c>
      <c r="AY2084" s="192" t="s">
        <v>187</v>
      </c>
    </row>
    <row r="2085" spans="2:65" s="12" customFormat="1">
      <c r="B2085" s="170"/>
      <c r="D2085" s="171" t="s">
        <v>200</v>
      </c>
      <c r="E2085" s="172" t="s">
        <v>1</v>
      </c>
      <c r="F2085" s="173" t="s">
        <v>5375</v>
      </c>
      <c r="H2085" s="172" t="s">
        <v>1</v>
      </c>
      <c r="I2085" s="174"/>
      <c r="L2085" s="170"/>
      <c r="M2085" s="175"/>
      <c r="T2085" s="176"/>
      <c r="AT2085" s="172" t="s">
        <v>200</v>
      </c>
      <c r="AU2085" s="172" t="s">
        <v>89</v>
      </c>
      <c r="AV2085" s="12" t="s">
        <v>83</v>
      </c>
      <c r="AW2085" s="12" t="s">
        <v>31</v>
      </c>
      <c r="AX2085" s="12" t="s">
        <v>76</v>
      </c>
      <c r="AY2085" s="172" t="s">
        <v>187</v>
      </c>
    </row>
    <row r="2086" spans="2:65" s="13" customFormat="1">
      <c r="B2086" s="177"/>
      <c r="D2086" s="171" t="s">
        <v>200</v>
      </c>
      <c r="E2086" s="178" t="s">
        <v>1</v>
      </c>
      <c r="F2086" s="179" t="s">
        <v>4102</v>
      </c>
      <c r="H2086" s="180">
        <v>34.734999999999999</v>
      </c>
      <c r="I2086" s="181"/>
      <c r="L2086" s="177"/>
      <c r="M2086" s="182"/>
      <c r="T2086" s="183"/>
      <c r="AT2086" s="178" t="s">
        <v>200</v>
      </c>
      <c r="AU2086" s="178" t="s">
        <v>89</v>
      </c>
      <c r="AV2086" s="13" t="s">
        <v>89</v>
      </c>
      <c r="AW2086" s="13" t="s">
        <v>31</v>
      </c>
      <c r="AX2086" s="13" t="s">
        <v>76</v>
      </c>
      <c r="AY2086" s="178" t="s">
        <v>187</v>
      </c>
    </row>
    <row r="2087" spans="2:65" s="13" customFormat="1">
      <c r="B2087" s="177"/>
      <c r="D2087" s="171" t="s">
        <v>200</v>
      </c>
      <c r="E2087" s="178" t="s">
        <v>1</v>
      </c>
      <c r="F2087" s="179" t="s">
        <v>4105</v>
      </c>
      <c r="H2087" s="180">
        <v>87.224999999999994</v>
      </c>
      <c r="I2087" s="181"/>
      <c r="L2087" s="177"/>
      <c r="M2087" s="182"/>
      <c r="T2087" s="183"/>
      <c r="AT2087" s="178" t="s">
        <v>200</v>
      </c>
      <c r="AU2087" s="178" t="s">
        <v>89</v>
      </c>
      <c r="AV2087" s="13" t="s">
        <v>89</v>
      </c>
      <c r="AW2087" s="13" t="s">
        <v>31</v>
      </c>
      <c r="AX2087" s="13" t="s">
        <v>76</v>
      </c>
      <c r="AY2087" s="178" t="s">
        <v>187</v>
      </c>
    </row>
    <row r="2088" spans="2:65" s="13" customFormat="1">
      <c r="B2088" s="177"/>
      <c r="D2088" s="171" t="s">
        <v>200</v>
      </c>
      <c r="E2088" s="178" t="s">
        <v>1</v>
      </c>
      <c r="F2088" s="179" t="s">
        <v>4108</v>
      </c>
      <c r="H2088" s="180">
        <v>87.224999999999994</v>
      </c>
      <c r="I2088" s="181"/>
      <c r="L2088" s="177"/>
      <c r="M2088" s="182"/>
      <c r="T2088" s="183"/>
      <c r="AT2088" s="178" t="s">
        <v>200</v>
      </c>
      <c r="AU2088" s="178" t="s">
        <v>89</v>
      </c>
      <c r="AV2088" s="13" t="s">
        <v>89</v>
      </c>
      <c r="AW2088" s="13" t="s">
        <v>31</v>
      </c>
      <c r="AX2088" s="13" t="s">
        <v>76</v>
      </c>
      <c r="AY2088" s="178" t="s">
        <v>187</v>
      </c>
    </row>
    <row r="2089" spans="2:65" s="15" customFormat="1">
      <c r="B2089" s="191"/>
      <c r="D2089" s="171" t="s">
        <v>200</v>
      </c>
      <c r="E2089" s="192" t="s">
        <v>1</v>
      </c>
      <c r="F2089" s="193" t="s">
        <v>234</v>
      </c>
      <c r="H2089" s="194">
        <v>209.185</v>
      </c>
      <c r="I2089" s="195"/>
      <c r="L2089" s="191"/>
      <c r="M2089" s="196"/>
      <c r="T2089" s="197"/>
      <c r="AT2089" s="192" t="s">
        <v>200</v>
      </c>
      <c r="AU2089" s="192" t="s">
        <v>89</v>
      </c>
      <c r="AV2089" s="15" t="s">
        <v>207</v>
      </c>
      <c r="AW2089" s="15" t="s">
        <v>31</v>
      </c>
      <c r="AX2089" s="15" t="s">
        <v>76</v>
      </c>
      <c r="AY2089" s="192" t="s">
        <v>187</v>
      </c>
    </row>
    <row r="2090" spans="2:65" s="12" customFormat="1">
      <c r="B2090" s="170"/>
      <c r="D2090" s="171" t="s">
        <v>200</v>
      </c>
      <c r="E2090" s="172" t="s">
        <v>1</v>
      </c>
      <c r="F2090" s="173" t="s">
        <v>5376</v>
      </c>
      <c r="H2090" s="172" t="s">
        <v>1</v>
      </c>
      <c r="I2090" s="174"/>
      <c r="L2090" s="170"/>
      <c r="M2090" s="175"/>
      <c r="T2090" s="176"/>
      <c r="AT2090" s="172" t="s">
        <v>200</v>
      </c>
      <c r="AU2090" s="172" t="s">
        <v>89</v>
      </c>
      <c r="AV2090" s="12" t="s">
        <v>83</v>
      </c>
      <c r="AW2090" s="12" t="s">
        <v>31</v>
      </c>
      <c r="AX2090" s="12" t="s">
        <v>76</v>
      </c>
      <c r="AY2090" s="172" t="s">
        <v>187</v>
      </c>
    </row>
    <row r="2091" spans="2:65" s="13" customFormat="1">
      <c r="B2091" s="177"/>
      <c r="D2091" s="171" t="s">
        <v>200</v>
      </c>
      <c r="E2091" s="178" t="s">
        <v>1</v>
      </c>
      <c r="F2091" s="179" t="s">
        <v>4110</v>
      </c>
      <c r="H2091" s="180">
        <v>126.98699999999999</v>
      </c>
      <c r="I2091" s="181"/>
      <c r="L2091" s="177"/>
      <c r="M2091" s="182"/>
      <c r="T2091" s="183"/>
      <c r="AT2091" s="178" t="s">
        <v>200</v>
      </c>
      <c r="AU2091" s="178" t="s">
        <v>89</v>
      </c>
      <c r="AV2091" s="13" t="s">
        <v>89</v>
      </c>
      <c r="AW2091" s="13" t="s">
        <v>31</v>
      </c>
      <c r="AX2091" s="13" t="s">
        <v>76</v>
      </c>
      <c r="AY2091" s="178" t="s">
        <v>187</v>
      </c>
    </row>
    <row r="2092" spans="2:65" s="13" customFormat="1">
      <c r="B2092" s="177"/>
      <c r="D2092" s="171" t="s">
        <v>200</v>
      </c>
      <c r="E2092" s="178" t="s">
        <v>1</v>
      </c>
      <c r="F2092" s="179" t="s">
        <v>4113</v>
      </c>
      <c r="H2092" s="180">
        <v>124.65</v>
      </c>
      <c r="I2092" s="181"/>
      <c r="L2092" s="177"/>
      <c r="M2092" s="182"/>
      <c r="T2092" s="183"/>
      <c r="AT2092" s="178" t="s">
        <v>200</v>
      </c>
      <c r="AU2092" s="178" t="s">
        <v>89</v>
      </c>
      <c r="AV2092" s="13" t="s">
        <v>89</v>
      </c>
      <c r="AW2092" s="13" t="s">
        <v>31</v>
      </c>
      <c r="AX2092" s="13" t="s">
        <v>76</v>
      </c>
      <c r="AY2092" s="178" t="s">
        <v>187</v>
      </c>
    </row>
    <row r="2093" spans="2:65" s="13" customFormat="1">
      <c r="B2093" s="177"/>
      <c r="D2093" s="171" t="s">
        <v>200</v>
      </c>
      <c r="E2093" s="178" t="s">
        <v>1</v>
      </c>
      <c r="F2093" s="179" t="s">
        <v>4116</v>
      </c>
      <c r="H2093" s="180">
        <v>127.93</v>
      </c>
      <c r="I2093" s="181"/>
      <c r="L2093" s="177"/>
      <c r="M2093" s="182"/>
      <c r="T2093" s="183"/>
      <c r="AT2093" s="178" t="s">
        <v>200</v>
      </c>
      <c r="AU2093" s="178" t="s">
        <v>89</v>
      </c>
      <c r="AV2093" s="13" t="s">
        <v>89</v>
      </c>
      <c r="AW2093" s="13" t="s">
        <v>31</v>
      </c>
      <c r="AX2093" s="13" t="s">
        <v>76</v>
      </c>
      <c r="AY2093" s="178" t="s">
        <v>187</v>
      </c>
    </row>
    <row r="2094" spans="2:65" s="13" customFormat="1">
      <c r="B2094" s="177"/>
      <c r="D2094" s="171" t="s">
        <v>200</v>
      </c>
      <c r="E2094" s="178" t="s">
        <v>1</v>
      </c>
      <c r="F2094" s="179" t="s">
        <v>4119</v>
      </c>
      <c r="H2094" s="180">
        <v>127.93</v>
      </c>
      <c r="I2094" s="181"/>
      <c r="L2094" s="177"/>
      <c r="M2094" s="182"/>
      <c r="T2094" s="183"/>
      <c r="AT2094" s="178" t="s">
        <v>200</v>
      </c>
      <c r="AU2094" s="178" t="s">
        <v>89</v>
      </c>
      <c r="AV2094" s="13" t="s">
        <v>89</v>
      </c>
      <c r="AW2094" s="13" t="s">
        <v>31</v>
      </c>
      <c r="AX2094" s="13" t="s">
        <v>76</v>
      </c>
      <c r="AY2094" s="178" t="s">
        <v>187</v>
      </c>
    </row>
    <row r="2095" spans="2:65" s="15" customFormat="1">
      <c r="B2095" s="191"/>
      <c r="D2095" s="171" t="s">
        <v>200</v>
      </c>
      <c r="E2095" s="192" t="s">
        <v>1</v>
      </c>
      <c r="F2095" s="193" t="s">
        <v>234</v>
      </c>
      <c r="H2095" s="194">
        <v>507.49700000000001</v>
      </c>
      <c r="I2095" s="195"/>
      <c r="L2095" s="191"/>
      <c r="M2095" s="196"/>
      <c r="T2095" s="197"/>
      <c r="AT2095" s="192" t="s">
        <v>200</v>
      </c>
      <c r="AU2095" s="192" t="s">
        <v>89</v>
      </c>
      <c r="AV2095" s="15" t="s">
        <v>207</v>
      </c>
      <c r="AW2095" s="15" t="s">
        <v>31</v>
      </c>
      <c r="AX2095" s="15" t="s">
        <v>76</v>
      </c>
      <c r="AY2095" s="192" t="s">
        <v>187</v>
      </c>
    </row>
    <row r="2096" spans="2:65" s="14" customFormat="1">
      <c r="B2096" s="184"/>
      <c r="D2096" s="171" t="s">
        <v>200</v>
      </c>
      <c r="E2096" s="185" t="s">
        <v>1</v>
      </c>
      <c r="F2096" s="186" t="s">
        <v>206</v>
      </c>
      <c r="H2096" s="187">
        <v>748.69799999999998</v>
      </c>
      <c r="I2096" s="188"/>
      <c r="L2096" s="184"/>
      <c r="M2096" s="189"/>
      <c r="T2096" s="190"/>
      <c r="AT2096" s="185" t="s">
        <v>200</v>
      </c>
      <c r="AU2096" s="185" t="s">
        <v>89</v>
      </c>
      <c r="AV2096" s="14" t="s">
        <v>194</v>
      </c>
      <c r="AW2096" s="14" t="s">
        <v>31</v>
      </c>
      <c r="AX2096" s="14" t="s">
        <v>83</v>
      </c>
      <c r="AY2096" s="185" t="s">
        <v>187</v>
      </c>
    </row>
    <row r="2097" spans="2:65" s="1" customFormat="1" ht="33" customHeight="1">
      <c r="B2097" s="144"/>
      <c r="C2097" s="160" t="s">
        <v>774</v>
      </c>
      <c r="D2097" s="160" t="s">
        <v>196</v>
      </c>
      <c r="E2097" s="161" t="s">
        <v>5377</v>
      </c>
      <c r="F2097" s="162" t="s">
        <v>5378</v>
      </c>
      <c r="G2097" s="163" t="s">
        <v>144</v>
      </c>
      <c r="H2097" s="164">
        <v>282.40800000000002</v>
      </c>
      <c r="I2097" s="165"/>
      <c r="J2097" s="166">
        <f>ROUND(I2097*H2097,2)</f>
        <v>0</v>
      </c>
      <c r="K2097" s="167"/>
      <c r="L2097" s="32"/>
      <c r="M2097" s="168" t="s">
        <v>1</v>
      </c>
      <c r="N2097" s="169" t="s">
        <v>42</v>
      </c>
      <c r="P2097" s="156">
        <f>O2097*H2097</f>
        <v>0</v>
      </c>
      <c r="Q2097" s="156">
        <v>3.3E-4</v>
      </c>
      <c r="R2097" s="156">
        <f>Q2097*H2097</f>
        <v>9.3194640000000009E-2</v>
      </c>
      <c r="S2097" s="156">
        <v>0</v>
      </c>
      <c r="T2097" s="157">
        <f>S2097*H2097</f>
        <v>0</v>
      </c>
      <c r="AR2097" s="158" t="s">
        <v>353</v>
      </c>
      <c r="AT2097" s="158" t="s">
        <v>196</v>
      </c>
      <c r="AU2097" s="158" t="s">
        <v>89</v>
      </c>
      <c r="AY2097" s="17" t="s">
        <v>187</v>
      </c>
      <c r="BE2097" s="159">
        <f>IF(N2097="základná",J2097,0)</f>
        <v>0</v>
      </c>
      <c r="BF2097" s="159">
        <f>IF(N2097="znížená",J2097,0)</f>
        <v>0</v>
      </c>
      <c r="BG2097" s="159">
        <f>IF(N2097="zákl. prenesená",J2097,0)</f>
        <v>0</v>
      </c>
      <c r="BH2097" s="159">
        <f>IF(N2097="zníž. prenesená",J2097,0)</f>
        <v>0</v>
      </c>
      <c r="BI2097" s="159">
        <f>IF(N2097="nulová",J2097,0)</f>
        <v>0</v>
      </c>
      <c r="BJ2097" s="17" t="s">
        <v>89</v>
      </c>
      <c r="BK2097" s="159">
        <f>ROUND(I2097*H2097,2)</f>
        <v>0</v>
      </c>
      <c r="BL2097" s="17" t="s">
        <v>353</v>
      </c>
      <c r="BM2097" s="158" t="s">
        <v>5379</v>
      </c>
    </row>
    <row r="2098" spans="2:65" s="12" customFormat="1">
      <c r="B2098" s="170"/>
      <c r="D2098" s="171" t="s">
        <v>200</v>
      </c>
      <c r="E2098" s="172" t="s">
        <v>1</v>
      </c>
      <c r="F2098" s="173" t="s">
        <v>5380</v>
      </c>
      <c r="H2098" s="172" t="s">
        <v>1</v>
      </c>
      <c r="I2098" s="174"/>
      <c r="L2098" s="170"/>
      <c r="M2098" s="175"/>
      <c r="T2098" s="176"/>
      <c r="AT2098" s="172" t="s">
        <v>200</v>
      </c>
      <c r="AU2098" s="172" t="s">
        <v>89</v>
      </c>
      <c r="AV2098" s="12" t="s">
        <v>83</v>
      </c>
      <c r="AW2098" s="12" t="s">
        <v>31</v>
      </c>
      <c r="AX2098" s="12" t="s">
        <v>76</v>
      </c>
      <c r="AY2098" s="172" t="s">
        <v>187</v>
      </c>
    </row>
    <row r="2099" spans="2:65" s="12" customFormat="1">
      <c r="B2099" s="170"/>
      <c r="D2099" s="171" t="s">
        <v>200</v>
      </c>
      <c r="E2099" s="172" t="s">
        <v>1</v>
      </c>
      <c r="F2099" s="173" t="s">
        <v>4381</v>
      </c>
      <c r="H2099" s="172" t="s">
        <v>1</v>
      </c>
      <c r="I2099" s="174"/>
      <c r="L2099" s="170"/>
      <c r="M2099" s="175"/>
      <c r="T2099" s="176"/>
      <c r="AT2099" s="172" t="s">
        <v>200</v>
      </c>
      <c r="AU2099" s="172" t="s">
        <v>89</v>
      </c>
      <c r="AV2099" s="12" t="s">
        <v>83</v>
      </c>
      <c r="AW2099" s="12" t="s">
        <v>31</v>
      </c>
      <c r="AX2099" s="12" t="s">
        <v>76</v>
      </c>
      <c r="AY2099" s="172" t="s">
        <v>187</v>
      </c>
    </row>
    <row r="2100" spans="2:65" s="13" customFormat="1">
      <c r="B2100" s="177"/>
      <c r="D2100" s="171" t="s">
        <v>200</v>
      </c>
      <c r="E2100" s="178" t="s">
        <v>1</v>
      </c>
      <c r="F2100" s="179" t="s">
        <v>5381</v>
      </c>
      <c r="H2100" s="180">
        <v>6.7549999999999999</v>
      </c>
      <c r="I2100" s="181"/>
      <c r="L2100" s="177"/>
      <c r="M2100" s="182"/>
      <c r="T2100" s="183"/>
      <c r="AT2100" s="178" t="s">
        <v>200</v>
      </c>
      <c r="AU2100" s="178" t="s">
        <v>89</v>
      </c>
      <c r="AV2100" s="13" t="s">
        <v>89</v>
      </c>
      <c r="AW2100" s="13" t="s">
        <v>31</v>
      </c>
      <c r="AX2100" s="13" t="s">
        <v>76</v>
      </c>
      <c r="AY2100" s="178" t="s">
        <v>187</v>
      </c>
    </row>
    <row r="2101" spans="2:65" s="13" customFormat="1">
      <c r="B2101" s="177"/>
      <c r="D2101" s="171" t="s">
        <v>200</v>
      </c>
      <c r="E2101" s="178" t="s">
        <v>1</v>
      </c>
      <c r="F2101" s="179" t="s">
        <v>5382</v>
      </c>
      <c r="H2101" s="180">
        <v>2.4380000000000002</v>
      </c>
      <c r="I2101" s="181"/>
      <c r="L2101" s="177"/>
      <c r="M2101" s="182"/>
      <c r="T2101" s="183"/>
      <c r="AT2101" s="178" t="s">
        <v>200</v>
      </c>
      <c r="AU2101" s="178" t="s">
        <v>89</v>
      </c>
      <c r="AV2101" s="13" t="s">
        <v>89</v>
      </c>
      <c r="AW2101" s="13" t="s">
        <v>31</v>
      </c>
      <c r="AX2101" s="13" t="s">
        <v>76</v>
      </c>
      <c r="AY2101" s="178" t="s">
        <v>187</v>
      </c>
    </row>
    <row r="2102" spans="2:65" s="13" customFormat="1">
      <c r="B2102" s="177"/>
      <c r="D2102" s="171" t="s">
        <v>200</v>
      </c>
      <c r="E2102" s="178" t="s">
        <v>1</v>
      </c>
      <c r="F2102" s="179" t="s">
        <v>5383</v>
      </c>
      <c r="H2102" s="180">
        <v>5.0350000000000001</v>
      </c>
      <c r="I2102" s="181"/>
      <c r="L2102" s="177"/>
      <c r="M2102" s="182"/>
      <c r="T2102" s="183"/>
      <c r="AT2102" s="178" t="s">
        <v>200</v>
      </c>
      <c r="AU2102" s="178" t="s">
        <v>89</v>
      </c>
      <c r="AV2102" s="13" t="s">
        <v>89</v>
      </c>
      <c r="AW2102" s="13" t="s">
        <v>31</v>
      </c>
      <c r="AX2102" s="13" t="s">
        <v>76</v>
      </c>
      <c r="AY2102" s="178" t="s">
        <v>187</v>
      </c>
    </row>
    <row r="2103" spans="2:65" s="13" customFormat="1">
      <c r="B2103" s="177"/>
      <c r="D2103" s="171" t="s">
        <v>200</v>
      </c>
      <c r="E2103" s="178" t="s">
        <v>1</v>
      </c>
      <c r="F2103" s="179" t="s">
        <v>5384</v>
      </c>
      <c r="H2103" s="180">
        <v>8.3130000000000006</v>
      </c>
      <c r="I2103" s="181"/>
      <c r="L2103" s="177"/>
      <c r="M2103" s="182"/>
      <c r="T2103" s="183"/>
      <c r="AT2103" s="178" t="s">
        <v>200</v>
      </c>
      <c r="AU2103" s="178" t="s">
        <v>89</v>
      </c>
      <c r="AV2103" s="13" t="s">
        <v>89</v>
      </c>
      <c r="AW2103" s="13" t="s">
        <v>31</v>
      </c>
      <c r="AX2103" s="13" t="s">
        <v>76</v>
      </c>
      <c r="AY2103" s="178" t="s">
        <v>187</v>
      </c>
    </row>
    <row r="2104" spans="2:65" s="15" customFormat="1">
      <c r="B2104" s="191"/>
      <c r="D2104" s="171" t="s">
        <v>200</v>
      </c>
      <c r="E2104" s="192" t="s">
        <v>1</v>
      </c>
      <c r="F2104" s="193" t="s">
        <v>4386</v>
      </c>
      <c r="H2104" s="194">
        <v>22.541</v>
      </c>
      <c r="I2104" s="195"/>
      <c r="L2104" s="191"/>
      <c r="M2104" s="196"/>
      <c r="T2104" s="197"/>
      <c r="AT2104" s="192" t="s">
        <v>200</v>
      </c>
      <c r="AU2104" s="192" t="s">
        <v>89</v>
      </c>
      <c r="AV2104" s="15" t="s">
        <v>207</v>
      </c>
      <c r="AW2104" s="15" t="s">
        <v>31</v>
      </c>
      <c r="AX2104" s="15" t="s">
        <v>76</v>
      </c>
      <c r="AY2104" s="192" t="s">
        <v>187</v>
      </c>
    </row>
    <row r="2105" spans="2:65" s="12" customFormat="1">
      <c r="B2105" s="170"/>
      <c r="D2105" s="171" t="s">
        <v>200</v>
      </c>
      <c r="E2105" s="172" t="s">
        <v>1</v>
      </c>
      <c r="F2105" s="173" t="s">
        <v>5191</v>
      </c>
      <c r="H2105" s="172" t="s">
        <v>1</v>
      </c>
      <c r="I2105" s="174"/>
      <c r="L2105" s="170"/>
      <c r="M2105" s="175"/>
      <c r="T2105" s="176"/>
      <c r="AT2105" s="172" t="s">
        <v>200</v>
      </c>
      <c r="AU2105" s="172" t="s">
        <v>89</v>
      </c>
      <c r="AV2105" s="12" t="s">
        <v>83</v>
      </c>
      <c r="AW2105" s="12" t="s">
        <v>31</v>
      </c>
      <c r="AX2105" s="12" t="s">
        <v>76</v>
      </c>
      <c r="AY2105" s="172" t="s">
        <v>187</v>
      </c>
    </row>
    <row r="2106" spans="2:65" s="12" customFormat="1">
      <c r="B2106" s="170"/>
      <c r="D2106" s="171" t="s">
        <v>200</v>
      </c>
      <c r="E2106" s="172" t="s">
        <v>1</v>
      </c>
      <c r="F2106" s="173" t="s">
        <v>5193</v>
      </c>
      <c r="H2106" s="172" t="s">
        <v>1</v>
      </c>
      <c r="I2106" s="174"/>
      <c r="L2106" s="170"/>
      <c r="M2106" s="175"/>
      <c r="T2106" s="176"/>
      <c r="AT2106" s="172" t="s">
        <v>200</v>
      </c>
      <c r="AU2106" s="172" t="s">
        <v>89</v>
      </c>
      <c r="AV2106" s="12" t="s">
        <v>83</v>
      </c>
      <c r="AW2106" s="12" t="s">
        <v>31</v>
      </c>
      <c r="AX2106" s="12" t="s">
        <v>76</v>
      </c>
      <c r="AY2106" s="172" t="s">
        <v>187</v>
      </c>
    </row>
    <row r="2107" spans="2:65" s="12" customFormat="1">
      <c r="B2107" s="170"/>
      <c r="D2107" s="171" t="s">
        <v>200</v>
      </c>
      <c r="E2107" s="172" t="s">
        <v>1</v>
      </c>
      <c r="F2107" s="173" t="s">
        <v>5197</v>
      </c>
      <c r="H2107" s="172" t="s">
        <v>1</v>
      </c>
      <c r="I2107" s="174"/>
      <c r="L2107" s="170"/>
      <c r="M2107" s="175"/>
      <c r="T2107" s="176"/>
      <c r="AT2107" s="172" t="s">
        <v>200</v>
      </c>
      <c r="AU2107" s="172" t="s">
        <v>89</v>
      </c>
      <c r="AV2107" s="12" t="s">
        <v>83</v>
      </c>
      <c r="AW2107" s="12" t="s">
        <v>31</v>
      </c>
      <c r="AX2107" s="12" t="s">
        <v>76</v>
      </c>
      <c r="AY2107" s="172" t="s">
        <v>187</v>
      </c>
    </row>
    <row r="2108" spans="2:65" s="13" customFormat="1">
      <c r="B2108" s="177"/>
      <c r="D2108" s="171" t="s">
        <v>200</v>
      </c>
      <c r="E2108" s="178" t="s">
        <v>1</v>
      </c>
      <c r="F2108" s="179" t="s">
        <v>5385</v>
      </c>
      <c r="H2108" s="180">
        <v>3.3</v>
      </c>
      <c r="I2108" s="181"/>
      <c r="L2108" s="177"/>
      <c r="M2108" s="182"/>
      <c r="T2108" s="183"/>
      <c r="AT2108" s="178" t="s">
        <v>200</v>
      </c>
      <c r="AU2108" s="178" t="s">
        <v>89</v>
      </c>
      <c r="AV2108" s="13" t="s">
        <v>89</v>
      </c>
      <c r="AW2108" s="13" t="s">
        <v>31</v>
      </c>
      <c r="AX2108" s="13" t="s">
        <v>76</v>
      </c>
      <c r="AY2108" s="178" t="s">
        <v>187</v>
      </c>
    </row>
    <row r="2109" spans="2:65" s="13" customFormat="1">
      <c r="B2109" s="177"/>
      <c r="D2109" s="171" t="s">
        <v>200</v>
      </c>
      <c r="E2109" s="178" t="s">
        <v>1</v>
      </c>
      <c r="F2109" s="179" t="s">
        <v>5386</v>
      </c>
      <c r="H2109" s="180">
        <v>3.45</v>
      </c>
      <c r="I2109" s="181"/>
      <c r="L2109" s="177"/>
      <c r="M2109" s="182"/>
      <c r="T2109" s="183"/>
      <c r="AT2109" s="178" t="s">
        <v>200</v>
      </c>
      <c r="AU2109" s="178" t="s">
        <v>89</v>
      </c>
      <c r="AV2109" s="13" t="s">
        <v>89</v>
      </c>
      <c r="AW2109" s="13" t="s">
        <v>31</v>
      </c>
      <c r="AX2109" s="13" t="s">
        <v>76</v>
      </c>
      <c r="AY2109" s="178" t="s">
        <v>187</v>
      </c>
    </row>
    <row r="2110" spans="2:65" s="13" customFormat="1">
      <c r="B2110" s="177"/>
      <c r="D2110" s="171" t="s">
        <v>200</v>
      </c>
      <c r="E2110" s="178" t="s">
        <v>1</v>
      </c>
      <c r="F2110" s="179" t="s">
        <v>5387</v>
      </c>
      <c r="H2110" s="180">
        <v>3.3</v>
      </c>
      <c r="I2110" s="181"/>
      <c r="L2110" s="177"/>
      <c r="M2110" s="182"/>
      <c r="T2110" s="183"/>
      <c r="AT2110" s="178" t="s">
        <v>200</v>
      </c>
      <c r="AU2110" s="178" t="s">
        <v>89</v>
      </c>
      <c r="AV2110" s="13" t="s">
        <v>89</v>
      </c>
      <c r="AW2110" s="13" t="s">
        <v>31</v>
      </c>
      <c r="AX2110" s="13" t="s">
        <v>76</v>
      </c>
      <c r="AY2110" s="178" t="s">
        <v>187</v>
      </c>
    </row>
    <row r="2111" spans="2:65" s="13" customFormat="1">
      <c r="B2111" s="177"/>
      <c r="D2111" s="171" t="s">
        <v>200</v>
      </c>
      <c r="E2111" s="178" t="s">
        <v>1</v>
      </c>
      <c r="F2111" s="179" t="s">
        <v>5388</v>
      </c>
      <c r="H2111" s="180">
        <v>3.45</v>
      </c>
      <c r="I2111" s="181"/>
      <c r="L2111" s="177"/>
      <c r="M2111" s="182"/>
      <c r="T2111" s="183"/>
      <c r="AT2111" s="178" t="s">
        <v>200</v>
      </c>
      <c r="AU2111" s="178" t="s">
        <v>89</v>
      </c>
      <c r="AV2111" s="13" t="s">
        <v>89</v>
      </c>
      <c r="AW2111" s="13" t="s">
        <v>31</v>
      </c>
      <c r="AX2111" s="13" t="s">
        <v>76</v>
      </c>
      <c r="AY2111" s="178" t="s">
        <v>187</v>
      </c>
    </row>
    <row r="2112" spans="2:65" s="13" customFormat="1">
      <c r="B2112" s="177"/>
      <c r="D2112" s="171" t="s">
        <v>200</v>
      </c>
      <c r="E2112" s="178" t="s">
        <v>1</v>
      </c>
      <c r="F2112" s="179" t="s">
        <v>5389</v>
      </c>
      <c r="H2112" s="180">
        <v>3.3</v>
      </c>
      <c r="I2112" s="181"/>
      <c r="L2112" s="177"/>
      <c r="M2112" s="182"/>
      <c r="T2112" s="183"/>
      <c r="AT2112" s="178" t="s">
        <v>200</v>
      </c>
      <c r="AU2112" s="178" t="s">
        <v>89</v>
      </c>
      <c r="AV2112" s="13" t="s">
        <v>89</v>
      </c>
      <c r="AW2112" s="13" t="s">
        <v>31</v>
      </c>
      <c r="AX2112" s="13" t="s">
        <v>76</v>
      </c>
      <c r="AY2112" s="178" t="s">
        <v>187</v>
      </c>
    </row>
    <row r="2113" spans="2:51" s="13" customFormat="1">
      <c r="B2113" s="177"/>
      <c r="D2113" s="171" t="s">
        <v>200</v>
      </c>
      <c r="E2113" s="178" t="s">
        <v>1</v>
      </c>
      <c r="F2113" s="179" t="s">
        <v>5390</v>
      </c>
      <c r="H2113" s="180">
        <v>3.45</v>
      </c>
      <c r="I2113" s="181"/>
      <c r="L2113" s="177"/>
      <c r="M2113" s="182"/>
      <c r="T2113" s="183"/>
      <c r="AT2113" s="178" t="s">
        <v>200</v>
      </c>
      <c r="AU2113" s="178" t="s">
        <v>89</v>
      </c>
      <c r="AV2113" s="13" t="s">
        <v>89</v>
      </c>
      <c r="AW2113" s="13" t="s">
        <v>31</v>
      </c>
      <c r="AX2113" s="13" t="s">
        <v>76</v>
      </c>
      <c r="AY2113" s="178" t="s">
        <v>187</v>
      </c>
    </row>
    <row r="2114" spans="2:51" s="13" customFormat="1">
      <c r="B2114" s="177"/>
      <c r="D2114" s="171" t="s">
        <v>200</v>
      </c>
      <c r="E2114" s="178" t="s">
        <v>1</v>
      </c>
      <c r="F2114" s="179" t="s">
        <v>5391</v>
      </c>
      <c r="H2114" s="180">
        <v>3.3</v>
      </c>
      <c r="I2114" s="181"/>
      <c r="L2114" s="177"/>
      <c r="M2114" s="182"/>
      <c r="T2114" s="183"/>
      <c r="AT2114" s="178" t="s">
        <v>200</v>
      </c>
      <c r="AU2114" s="178" t="s">
        <v>89</v>
      </c>
      <c r="AV2114" s="13" t="s">
        <v>89</v>
      </c>
      <c r="AW2114" s="13" t="s">
        <v>31</v>
      </c>
      <c r="AX2114" s="13" t="s">
        <v>76</v>
      </c>
      <c r="AY2114" s="178" t="s">
        <v>187</v>
      </c>
    </row>
    <row r="2115" spans="2:51" s="13" customFormat="1">
      <c r="B2115" s="177"/>
      <c r="D2115" s="171" t="s">
        <v>200</v>
      </c>
      <c r="E2115" s="178" t="s">
        <v>1</v>
      </c>
      <c r="F2115" s="179" t="s">
        <v>5392</v>
      </c>
      <c r="H2115" s="180">
        <v>3.3</v>
      </c>
      <c r="I2115" s="181"/>
      <c r="L2115" s="177"/>
      <c r="M2115" s="182"/>
      <c r="T2115" s="183"/>
      <c r="AT2115" s="178" t="s">
        <v>200</v>
      </c>
      <c r="AU2115" s="178" t="s">
        <v>89</v>
      </c>
      <c r="AV2115" s="13" t="s">
        <v>89</v>
      </c>
      <c r="AW2115" s="13" t="s">
        <v>31</v>
      </c>
      <c r="AX2115" s="13" t="s">
        <v>76</v>
      </c>
      <c r="AY2115" s="178" t="s">
        <v>187</v>
      </c>
    </row>
    <row r="2116" spans="2:51" s="13" customFormat="1">
      <c r="B2116" s="177"/>
      <c r="D2116" s="171" t="s">
        <v>200</v>
      </c>
      <c r="E2116" s="178" t="s">
        <v>1</v>
      </c>
      <c r="F2116" s="179" t="s">
        <v>5393</v>
      </c>
      <c r="H2116" s="180">
        <v>3.45</v>
      </c>
      <c r="I2116" s="181"/>
      <c r="L2116" s="177"/>
      <c r="M2116" s="182"/>
      <c r="T2116" s="183"/>
      <c r="AT2116" s="178" t="s">
        <v>200</v>
      </c>
      <c r="AU2116" s="178" t="s">
        <v>89</v>
      </c>
      <c r="AV2116" s="13" t="s">
        <v>89</v>
      </c>
      <c r="AW2116" s="13" t="s">
        <v>31</v>
      </c>
      <c r="AX2116" s="13" t="s">
        <v>76</v>
      </c>
      <c r="AY2116" s="178" t="s">
        <v>187</v>
      </c>
    </row>
    <row r="2117" spans="2:51" s="13" customFormat="1">
      <c r="B2117" s="177"/>
      <c r="D2117" s="171" t="s">
        <v>200</v>
      </c>
      <c r="E2117" s="178" t="s">
        <v>1</v>
      </c>
      <c r="F2117" s="179" t="s">
        <v>5394</v>
      </c>
      <c r="H2117" s="180">
        <v>3.3</v>
      </c>
      <c r="I2117" s="181"/>
      <c r="L2117" s="177"/>
      <c r="M2117" s="182"/>
      <c r="T2117" s="183"/>
      <c r="AT2117" s="178" t="s">
        <v>200</v>
      </c>
      <c r="AU2117" s="178" t="s">
        <v>89</v>
      </c>
      <c r="AV2117" s="13" t="s">
        <v>89</v>
      </c>
      <c r="AW2117" s="13" t="s">
        <v>31</v>
      </c>
      <c r="AX2117" s="13" t="s">
        <v>76</v>
      </c>
      <c r="AY2117" s="178" t="s">
        <v>187</v>
      </c>
    </row>
    <row r="2118" spans="2:51" s="12" customFormat="1">
      <c r="B2118" s="170"/>
      <c r="D2118" s="171" t="s">
        <v>200</v>
      </c>
      <c r="E2118" s="172" t="s">
        <v>1</v>
      </c>
      <c r="F2118" s="173" t="s">
        <v>4448</v>
      </c>
      <c r="H2118" s="172" t="s">
        <v>1</v>
      </c>
      <c r="I2118" s="174"/>
      <c r="L2118" s="170"/>
      <c r="M2118" s="175"/>
      <c r="T2118" s="176"/>
      <c r="AT2118" s="172" t="s">
        <v>200</v>
      </c>
      <c r="AU2118" s="172" t="s">
        <v>89</v>
      </c>
      <c r="AV2118" s="12" t="s">
        <v>83</v>
      </c>
      <c r="AW2118" s="12" t="s">
        <v>31</v>
      </c>
      <c r="AX2118" s="12" t="s">
        <v>76</v>
      </c>
      <c r="AY2118" s="172" t="s">
        <v>187</v>
      </c>
    </row>
    <row r="2119" spans="2:51" s="13" customFormat="1">
      <c r="B2119" s="177"/>
      <c r="D2119" s="171" t="s">
        <v>200</v>
      </c>
      <c r="E2119" s="178" t="s">
        <v>1</v>
      </c>
      <c r="F2119" s="179" t="s">
        <v>5395</v>
      </c>
      <c r="H2119" s="180">
        <v>2.948</v>
      </c>
      <c r="I2119" s="181"/>
      <c r="L2119" s="177"/>
      <c r="M2119" s="182"/>
      <c r="T2119" s="183"/>
      <c r="AT2119" s="178" t="s">
        <v>200</v>
      </c>
      <c r="AU2119" s="178" t="s">
        <v>89</v>
      </c>
      <c r="AV2119" s="13" t="s">
        <v>89</v>
      </c>
      <c r="AW2119" s="13" t="s">
        <v>31</v>
      </c>
      <c r="AX2119" s="13" t="s">
        <v>76</v>
      </c>
      <c r="AY2119" s="178" t="s">
        <v>187</v>
      </c>
    </row>
    <row r="2120" spans="2:51" s="13" customFormat="1">
      <c r="B2120" s="177"/>
      <c r="D2120" s="171" t="s">
        <v>200</v>
      </c>
      <c r="E2120" s="178" t="s">
        <v>1</v>
      </c>
      <c r="F2120" s="179" t="s">
        <v>5396</v>
      </c>
      <c r="H2120" s="180">
        <v>2.153</v>
      </c>
      <c r="I2120" s="181"/>
      <c r="L2120" s="177"/>
      <c r="M2120" s="182"/>
      <c r="T2120" s="183"/>
      <c r="AT2120" s="178" t="s">
        <v>200</v>
      </c>
      <c r="AU2120" s="178" t="s">
        <v>89</v>
      </c>
      <c r="AV2120" s="13" t="s">
        <v>89</v>
      </c>
      <c r="AW2120" s="13" t="s">
        <v>31</v>
      </c>
      <c r="AX2120" s="13" t="s">
        <v>76</v>
      </c>
      <c r="AY2120" s="178" t="s">
        <v>187</v>
      </c>
    </row>
    <row r="2121" spans="2:51" s="13" customFormat="1">
      <c r="B2121" s="177"/>
      <c r="D2121" s="171" t="s">
        <v>200</v>
      </c>
      <c r="E2121" s="178" t="s">
        <v>1</v>
      </c>
      <c r="F2121" s="179" t="s">
        <v>5397</v>
      </c>
      <c r="H2121" s="180">
        <v>2.4750000000000001</v>
      </c>
      <c r="I2121" s="181"/>
      <c r="L2121" s="177"/>
      <c r="M2121" s="182"/>
      <c r="T2121" s="183"/>
      <c r="AT2121" s="178" t="s">
        <v>200</v>
      </c>
      <c r="AU2121" s="178" t="s">
        <v>89</v>
      </c>
      <c r="AV2121" s="13" t="s">
        <v>89</v>
      </c>
      <c r="AW2121" s="13" t="s">
        <v>31</v>
      </c>
      <c r="AX2121" s="13" t="s">
        <v>76</v>
      </c>
      <c r="AY2121" s="178" t="s">
        <v>187</v>
      </c>
    </row>
    <row r="2122" spans="2:51" s="13" customFormat="1">
      <c r="B2122" s="177"/>
      <c r="D2122" s="171" t="s">
        <v>200</v>
      </c>
      <c r="E2122" s="178" t="s">
        <v>1</v>
      </c>
      <c r="F2122" s="179" t="s">
        <v>5398</v>
      </c>
      <c r="H2122" s="180">
        <v>5.625</v>
      </c>
      <c r="I2122" s="181"/>
      <c r="L2122" s="177"/>
      <c r="M2122" s="182"/>
      <c r="T2122" s="183"/>
      <c r="AT2122" s="178" t="s">
        <v>200</v>
      </c>
      <c r="AU2122" s="178" t="s">
        <v>89</v>
      </c>
      <c r="AV2122" s="13" t="s">
        <v>89</v>
      </c>
      <c r="AW2122" s="13" t="s">
        <v>31</v>
      </c>
      <c r="AX2122" s="13" t="s">
        <v>76</v>
      </c>
      <c r="AY2122" s="178" t="s">
        <v>187</v>
      </c>
    </row>
    <row r="2123" spans="2:51" s="13" customFormat="1">
      <c r="B2123" s="177"/>
      <c r="D2123" s="171" t="s">
        <v>200</v>
      </c>
      <c r="E2123" s="178" t="s">
        <v>1</v>
      </c>
      <c r="F2123" s="179" t="s">
        <v>5399</v>
      </c>
      <c r="H2123" s="180">
        <v>5.9550000000000001</v>
      </c>
      <c r="I2123" s="181"/>
      <c r="L2123" s="177"/>
      <c r="M2123" s="182"/>
      <c r="T2123" s="183"/>
      <c r="AT2123" s="178" t="s">
        <v>200</v>
      </c>
      <c r="AU2123" s="178" t="s">
        <v>89</v>
      </c>
      <c r="AV2123" s="13" t="s">
        <v>89</v>
      </c>
      <c r="AW2123" s="13" t="s">
        <v>31</v>
      </c>
      <c r="AX2123" s="13" t="s">
        <v>76</v>
      </c>
      <c r="AY2123" s="178" t="s">
        <v>187</v>
      </c>
    </row>
    <row r="2124" spans="2:51" s="15" customFormat="1">
      <c r="B2124" s="191"/>
      <c r="D2124" s="171" t="s">
        <v>200</v>
      </c>
      <c r="E2124" s="192" t="s">
        <v>1</v>
      </c>
      <c r="F2124" s="193" t="s">
        <v>3382</v>
      </c>
      <c r="H2124" s="194">
        <v>52.756</v>
      </c>
      <c r="I2124" s="195"/>
      <c r="L2124" s="191"/>
      <c r="M2124" s="196"/>
      <c r="T2124" s="197"/>
      <c r="AT2124" s="192" t="s">
        <v>200</v>
      </c>
      <c r="AU2124" s="192" t="s">
        <v>89</v>
      </c>
      <c r="AV2124" s="15" t="s">
        <v>207</v>
      </c>
      <c r="AW2124" s="15" t="s">
        <v>31</v>
      </c>
      <c r="AX2124" s="15" t="s">
        <v>76</v>
      </c>
      <c r="AY2124" s="192" t="s">
        <v>187</v>
      </c>
    </row>
    <row r="2125" spans="2:51" s="12" customFormat="1">
      <c r="B2125" s="170"/>
      <c r="D2125" s="171" t="s">
        <v>200</v>
      </c>
      <c r="E2125" s="172" t="s">
        <v>1</v>
      </c>
      <c r="F2125" s="173" t="s">
        <v>2664</v>
      </c>
      <c r="H2125" s="172" t="s">
        <v>1</v>
      </c>
      <c r="I2125" s="174"/>
      <c r="L2125" s="170"/>
      <c r="M2125" s="175"/>
      <c r="T2125" s="176"/>
      <c r="AT2125" s="172" t="s">
        <v>200</v>
      </c>
      <c r="AU2125" s="172" t="s">
        <v>89</v>
      </c>
      <c r="AV2125" s="12" t="s">
        <v>83</v>
      </c>
      <c r="AW2125" s="12" t="s">
        <v>31</v>
      </c>
      <c r="AX2125" s="12" t="s">
        <v>76</v>
      </c>
      <c r="AY2125" s="172" t="s">
        <v>187</v>
      </c>
    </row>
    <row r="2126" spans="2:51" s="13" customFormat="1">
      <c r="B2126" s="177"/>
      <c r="D2126" s="171" t="s">
        <v>200</v>
      </c>
      <c r="E2126" s="178" t="s">
        <v>1</v>
      </c>
      <c r="F2126" s="179" t="s">
        <v>5400</v>
      </c>
      <c r="H2126" s="180">
        <v>3.3</v>
      </c>
      <c r="I2126" s="181"/>
      <c r="L2126" s="177"/>
      <c r="M2126" s="182"/>
      <c r="T2126" s="183"/>
      <c r="AT2126" s="178" t="s">
        <v>200</v>
      </c>
      <c r="AU2126" s="178" t="s">
        <v>89</v>
      </c>
      <c r="AV2126" s="13" t="s">
        <v>89</v>
      </c>
      <c r="AW2126" s="13" t="s">
        <v>31</v>
      </c>
      <c r="AX2126" s="13" t="s">
        <v>76</v>
      </c>
      <c r="AY2126" s="178" t="s">
        <v>187</v>
      </c>
    </row>
    <row r="2127" spans="2:51" s="13" customFormat="1">
      <c r="B2127" s="177"/>
      <c r="D2127" s="171" t="s">
        <v>200</v>
      </c>
      <c r="E2127" s="178" t="s">
        <v>1</v>
      </c>
      <c r="F2127" s="179" t="s">
        <v>5401</v>
      </c>
      <c r="H2127" s="180">
        <v>3.45</v>
      </c>
      <c r="I2127" s="181"/>
      <c r="L2127" s="177"/>
      <c r="M2127" s="182"/>
      <c r="T2127" s="183"/>
      <c r="AT2127" s="178" t="s">
        <v>200</v>
      </c>
      <c r="AU2127" s="178" t="s">
        <v>89</v>
      </c>
      <c r="AV2127" s="13" t="s">
        <v>89</v>
      </c>
      <c r="AW2127" s="13" t="s">
        <v>31</v>
      </c>
      <c r="AX2127" s="13" t="s">
        <v>76</v>
      </c>
      <c r="AY2127" s="178" t="s">
        <v>187</v>
      </c>
    </row>
    <row r="2128" spans="2:51" s="13" customFormat="1">
      <c r="B2128" s="177"/>
      <c r="D2128" s="171" t="s">
        <v>200</v>
      </c>
      <c r="E2128" s="178" t="s">
        <v>1</v>
      </c>
      <c r="F2128" s="179" t="s">
        <v>5402</v>
      </c>
      <c r="H2128" s="180">
        <v>2.0249999999999999</v>
      </c>
      <c r="I2128" s="181"/>
      <c r="L2128" s="177"/>
      <c r="M2128" s="182"/>
      <c r="T2128" s="183"/>
      <c r="AT2128" s="178" t="s">
        <v>200</v>
      </c>
      <c r="AU2128" s="178" t="s">
        <v>89</v>
      </c>
      <c r="AV2128" s="13" t="s">
        <v>89</v>
      </c>
      <c r="AW2128" s="13" t="s">
        <v>31</v>
      </c>
      <c r="AX2128" s="13" t="s">
        <v>76</v>
      </c>
      <c r="AY2128" s="178" t="s">
        <v>187</v>
      </c>
    </row>
    <row r="2129" spans="2:51" s="13" customFormat="1">
      <c r="B2129" s="177"/>
      <c r="D2129" s="171" t="s">
        <v>200</v>
      </c>
      <c r="E2129" s="178" t="s">
        <v>1</v>
      </c>
      <c r="F2129" s="179" t="s">
        <v>5403</v>
      </c>
      <c r="H2129" s="180">
        <v>3.45</v>
      </c>
      <c r="I2129" s="181"/>
      <c r="L2129" s="177"/>
      <c r="M2129" s="182"/>
      <c r="T2129" s="183"/>
      <c r="AT2129" s="178" t="s">
        <v>200</v>
      </c>
      <c r="AU2129" s="178" t="s">
        <v>89</v>
      </c>
      <c r="AV2129" s="13" t="s">
        <v>89</v>
      </c>
      <c r="AW2129" s="13" t="s">
        <v>31</v>
      </c>
      <c r="AX2129" s="13" t="s">
        <v>76</v>
      </c>
      <c r="AY2129" s="178" t="s">
        <v>187</v>
      </c>
    </row>
    <row r="2130" spans="2:51" s="13" customFormat="1">
      <c r="B2130" s="177"/>
      <c r="D2130" s="171" t="s">
        <v>200</v>
      </c>
      <c r="E2130" s="178" t="s">
        <v>1</v>
      </c>
      <c r="F2130" s="179" t="s">
        <v>5404</v>
      </c>
      <c r="H2130" s="180">
        <v>3.3</v>
      </c>
      <c r="I2130" s="181"/>
      <c r="L2130" s="177"/>
      <c r="M2130" s="182"/>
      <c r="T2130" s="183"/>
      <c r="AT2130" s="178" t="s">
        <v>200</v>
      </c>
      <c r="AU2130" s="178" t="s">
        <v>89</v>
      </c>
      <c r="AV2130" s="13" t="s">
        <v>89</v>
      </c>
      <c r="AW2130" s="13" t="s">
        <v>31</v>
      </c>
      <c r="AX2130" s="13" t="s">
        <v>76</v>
      </c>
      <c r="AY2130" s="178" t="s">
        <v>187</v>
      </c>
    </row>
    <row r="2131" spans="2:51" s="13" customFormat="1">
      <c r="B2131" s="177"/>
      <c r="D2131" s="171" t="s">
        <v>200</v>
      </c>
      <c r="E2131" s="178" t="s">
        <v>1</v>
      </c>
      <c r="F2131" s="179" t="s">
        <v>5405</v>
      </c>
      <c r="H2131" s="180">
        <v>3.45</v>
      </c>
      <c r="I2131" s="181"/>
      <c r="L2131" s="177"/>
      <c r="M2131" s="182"/>
      <c r="T2131" s="183"/>
      <c r="AT2131" s="178" t="s">
        <v>200</v>
      </c>
      <c r="AU2131" s="178" t="s">
        <v>89</v>
      </c>
      <c r="AV2131" s="13" t="s">
        <v>89</v>
      </c>
      <c r="AW2131" s="13" t="s">
        <v>31</v>
      </c>
      <c r="AX2131" s="13" t="s">
        <v>76</v>
      </c>
      <c r="AY2131" s="178" t="s">
        <v>187</v>
      </c>
    </row>
    <row r="2132" spans="2:51" s="13" customFormat="1">
      <c r="B2132" s="177"/>
      <c r="D2132" s="171" t="s">
        <v>200</v>
      </c>
      <c r="E2132" s="178" t="s">
        <v>1</v>
      </c>
      <c r="F2132" s="179" t="s">
        <v>5406</v>
      </c>
      <c r="H2132" s="180">
        <v>3.3</v>
      </c>
      <c r="I2132" s="181"/>
      <c r="L2132" s="177"/>
      <c r="M2132" s="182"/>
      <c r="T2132" s="183"/>
      <c r="AT2132" s="178" t="s">
        <v>200</v>
      </c>
      <c r="AU2132" s="178" t="s">
        <v>89</v>
      </c>
      <c r="AV2132" s="13" t="s">
        <v>89</v>
      </c>
      <c r="AW2132" s="13" t="s">
        <v>31</v>
      </c>
      <c r="AX2132" s="13" t="s">
        <v>76</v>
      </c>
      <c r="AY2132" s="178" t="s">
        <v>187</v>
      </c>
    </row>
    <row r="2133" spans="2:51" s="13" customFormat="1">
      <c r="B2133" s="177"/>
      <c r="D2133" s="171" t="s">
        <v>200</v>
      </c>
      <c r="E2133" s="178" t="s">
        <v>1</v>
      </c>
      <c r="F2133" s="179" t="s">
        <v>5407</v>
      </c>
      <c r="H2133" s="180">
        <v>3.3</v>
      </c>
      <c r="I2133" s="181"/>
      <c r="L2133" s="177"/>
      <c r="M2133" s="182"/>
      <c r="T2133" s="183"/>
      <c r="AT2133" s="178" t="s">
        <v>200</v>
      </c>
      <c r="AU2133" s="178" t="s">
        <v>89</v>
      </c>
      <c r="AV2133" s="13" t="s">
        <v>89</v>
      </c>
      <c r="AW2133" s="13" t="s">
        <v>31</v>
      </c>
      <c r="AX2133" s="13" t="s">
        <v>76</v>
      </c>
      <c r="AY2133" s="178" t="s">
        <v>187</v>
      </c>
    </row>
    <row r="2134" spans="2:51" s="13" customFormat="1">
      <c r="B2134" s="177"/>
      <c r="D2134" s="171" t="s">
        <v>200</v>
      </c>
      <c r="E2134" s="178" t="s">
        <v>1</v>
      </c>
      <c r="F2134" s="179" t="s">
        <v>5408</v>
      </c>
      <c r="H2134" s="180">
        <v>3.45</v>
      </c>
      <c r="I2134" s="181"/>
      <c r="L2134" s="177"/>
      <c r="M2134" s="182"/>
      <c r="T2134" s="183"/>
      <c r="AT2134" s="178" t="s">
        <v>200</v>
      </c>
      <c r="AU2134" s="178" t="s">
        <v>89</v>
      </c>
      <c r="AV2134" s="13" t="s">
        <v>89</v>
      </c>
      <c r="AW2134" s="13" t="s">
        <v>31</v>
      </c>
      <c r="AX2134" s="13" t="s">
        <v>76</v>
      </c>
      <c r="AY2134" s="178" t="s">
        <v>187</v>
      </c>
    </row>
    <row r="2135" spans="2:51" s="13" customFormat="1">
      <c r="B2135" s="177"/>
      <c r="D2135" s="171" t="s">
        <v>200</v>
      </c>
      <c r="E2135" s="178" t="s">
        <v>1</v>
      </c>
      <c r="F2135" s="179" t="s">
        <v>5409</v>
      </c>
      <c r="H2135" s="180">
        <v>3.3</v>
      </c>
      <c r="I2135" s="181"/>
      <c r="L2135" s="177"/>
      <c r="M2135" s="182"/>
      <c r="T2135" s="183"/>
      <c r="AT2135" s="178" t="s">
        <v>200</v>
      </c>
      <c r="AU2135" s="178" t="s">
        <v>89</v>
      </c>
      <c r="AV2135" s="13" t="s">
        <v>89</v>
      </c>
      <c r="AW2135" s="13" t="s">
        <v>31</v>
      </c>
      <c r="AX2135" s="13" t="s">
        <v>76</v>
      </c>
      <c r="AY2135" s="178" t="s">
        <v>187</v>
      </c>
    </row>
    <row r="2136" spans="2:51" s="12" customFormat="1">
      <c r="B2136" s="170"/>
      <c r="D2136" s="171" t="s">
        <v>200</v>
      </c>
      <c r="E2136" s="172" t="s">
        <v>1</v>
      </c>
      <c r="F2136" s="173" t="s">
        <v>4448</v>
      </c>
      <c r="H2136" s="172" t="s">
        <v>1</v>
      </c>
      <c r="I2136" s="174"/>
      <c r="L2136" s="170"/>
      <c r="M2136" s="175"/>
      <c r="T2136" s="176"/>
      <c r="AT2136" s="172" t="s">
        <v>200</v>
      </c>
      <c r="AU2136" s="172" t="s">
        <v>89</v>
      </c>
      <c r="AV2136" s="12" t="s">
        <v>83</v>
      </c>
      <c r="AW2136" s="12" t="s">
        <v>31</v>
      </c>
      <c r="AX2136" s="12" t="s">
        <v>76</v>
      </c>
      <c r="AY2136" s="172" t="s">
        <v>187</v>
      </c>
    </row>
    <row r="2137" spans="2:51" s="13" customFormat="1">
      <c r="B2137" s="177"/>
      <c r="D2137" s="171" t="s">
        <v>200</v>
      </c>
      <c r="E2137" s="178" t="s">
        <v>1</v>
      </c>
      <c r="F2137" s="179" t="s">
        <v>5224</v>
      </c>
      <c r="H2137" s="180">
        <v>7.86</v>
      </c>
      <c r="I2137" s="181"/>
      <c r="L2137" s="177"/>
      <c r="M2137" s="182"/>
      <c r="T2137" s="183"/>
      <c r="AT2137" s="178" t="s">
        <v>200</v>
      </c>
      <c r="AU2137" s="178" t="s">
        <v>89</v>
      </c>
      <c r="AV2137" s="13" t="s">
        <v>89</v>
      </c>
      <c r="AW2137" s="13" t="s">
        <v>31</v>
      </c>
      <c r="AX2137" s="13" t="s">
        <v>76</v>
      </c>
      <c r="AY2137" s="178" t="s">
        <v>187</v>
      </c>
    </row>
    <row r="2138" spans="2:51" s="13" customFormat="1">
      <c r="B2138" s="177"/>
      <c r="D2138" s="171" t="s">
        <v>200</v>
      </c>
      <c r="E2138" s="178" t="s">
        <v>1</v>
      </c>
      <c r="F2138" s="179" t="s">
        <v>5225</v>
      </c>
      <c r="H2138" s="180">
        <v>5.74</v>
      </c>
      <c r="I2138" s="181"/>
      <c r="L2138" s="177"/>
      <c r="M2138" s="182"/>
      <c r="T2138" s="183"/>
      <c r="AT2138" s="178" t="s">
        <v>200</v>
      </c>
      <c r="AU2138" s="178" t="s">
        <v>89</v>
      </c>
      <c r="AV2138" s="13" t="s">
        <v>89</v>
      </c>
      <c r="AW2138" s="13" t="s">
        <v>31</v>
      </c>
      <c r="AX2138" s="13" t="s">
        <v>76</v>
      </c>
      <c r="AY2138" s="178" t="s">
        <v>187</v>
      </c>
    </row>
    <row r="2139" spans="2:51" s="13" customFormat="1">
      <c r="B2139" s="177"/>
      <c r="D2139" s="171" t="s">
        <v>200</v>
      </c>
      <c r="E2139" s="178" t="s">
        <v>1</v>
      </c>
      <c r="F2139" s="179" t="s">
        <v>5226</v>
      </c>
      <c r="H2139" s="180">
        <v>6.6</v>
      </c>
      <c r="I2139" s="181"/>
      <c r="L2139" s="177"/>
      <c r="M2139" s="182"/>
      <c r="T2139" s="183"/>
      <c r="AT2139" s="178" t="s">
        <v>200</v>
      </c>
      <c r="AU2139" s="178" t="s">
        <v>89</v>
      </c>
      <c r="AV2139" s="13" t="s">
        <v>89</v>
      </c>
      <c r="AW2139" s="13" t="s">
        <v>31</v>
      </c>
      <c r="AX2139" s="13" t="s">
        <v>76</v>
      </c>
      <c r="AY2139" s="178" t="s">
        <v>187</v>
      </c>
    </row>
    <row r="2140" spans="2:51" s="13" customFormat="1">
      <c r="B2140" s="177"/>
      <c r="D2140" s="171" t="s">
        <v>200</v>
      </c>
      <c r="E2140" s="178" t="s">
        <v>1</v>
      </c>
      <c r="F2140" s="179" t="s">
        <v>5227</v>
      </c>
      <c r="H2140" s="180">
        <v>15</v>
      </c>
      <c r="I2140" s="181"/>
      <c r="L2140" s="177"/>
      <c r="M2140" s="182"/>
      <c r="T2140" s="183"/>
      <c r="AT2140" s="178" t="s">
        <v>200</v>
      </c>
      <c r="AU2140" s="178" t="s">
        <v>89</v>
      </c>
      <c r="AV2140" s="13" t="s">
        <v>89</v>
      </c>
      <c r="AW2140" s="13" t="s">
        <v>31</v>
      </c>
      <c r="AX2140" s="13" t="s">
        <v>76</v>
      </c>
      <c r="AY2140" s="178" t="s">
        <v>187</v>
      </c>
    </row>
    <row r="2141" spans="2:51" s="13" customFormat="1">
      <c r="B2141" s="177"/>
      <c r="D2141" s="171" t="s">
        <v>200</v>
      </c>
      <c r="E2141" s="178" t="s">
        <v>1</v>
      </c>
      <c r="F2141" s="179" t="s">
        <v>5228</v>
      </c>
      <c r="H2141" s="180">
        <v>15.88</v>
      </c>
      <c r="I2141" s="181"/>
      <c r="L2141" s="177"/>
      <c r="M2141" s="182"/>
      <c r="T2141" s="183"/>
      <c r="AT2141" s="178" t="s">
        <v>200</v>
      </c>
      <c r="AU2141" s="178" t="s">
        <v>89</v>
      </c>
      <c r="AV2141" s="13" t="s">
        <v>89</v>
      </c>
      <c r="AW2141" s="13" t="s">
        <v>31</v>
      </c>
      <c r="AX2141" s="13" t="s">
        <v>76</v>
      </c>
      <c r="AY2141" s="178" t="s">
        <v>187</v>
      </c>
    </row>
    <row r="2142" spans="2:51" s="13" customFormat="1">
      <c r="B2142" s="177"/>
      <c r="D2142" s="171" t="s">
        <v>200</v>
      </c>
      <c r="E2142" s="178" t="s">
        <v>1</v>
      </c>
      <c r="F2142" s="179" t="s">
        <v>5229</v>
      </c>
      <c r="H2142" s="180">
        <v>8.6</v>
      </c>
      <c r="I2142" s="181"/>
      <c r="L2142" s="177"/>
      <c r="M2142" s="182"/>
      <c r="T2142" s="183"/>
      <c r="AT2142" s="178" t="s">
        <v>200</v>
      </c>
      <c r="AU2142" s="178" t="s">
        <v>89</v>
      </c>
      <c r="AV2142" s="13" t="s">
        <v>89</v>
      </c>
      <c r="AW2142" s="13" t="s">
        <v>31</v>
      </c>
      <c r="AX2142" s="13" t="s">
        <v>76</v>
      </c>
      <c r="AY2142" s="178" t="s">
        <v>187</v>
      </c>
    </row>
    <row r="2143" spans="2:51" s="13" customFormat="1">
      <c r="B2143" s="177"/>
      <c r="D2143" s="171" t="s">
        <v>200</v>
      </c>
      <c r="E2143" s="178" t="s">
        <v>1</v>
      </c>
      <c r="F2143" s="179" t="s">
        <v>5230</v>
      </c>
      <c r="H2143" s="180">
        <v>8.6</v>
      </c>
      <c r="I2143" s="181"/>
      <c r="L2143" s="177"/>
      <c r="M2143" s="182"/>
      <c r="T2143" s="183"/>
      <c r="AT2143" s="178" t="s">
        <v>200</v>
      </c>
      <c r="AU2143" s="178" t="s">
        <v>89</v>
      </c>
      <c r="AV2143" s="13" t="s">
        <v>89</v>
      </c>
      <c r="AW2143" s="13" t="s">
        <v>31</v>
      </c>
      <c r="AX2143" s="13" t="s">
        <v>76</v>
      </c>
      <c r="AY2143" s="178" t="s">
        <v>187</v>
      </c>
    </row>
    <row r="2144" spans="2:51" s="13" customFormat="1">
      <c r="B2144" s="177"/>
      <c r="D2144" s="171" t="s">
        <v>200</v>
      </c>
      <c r="E2144" s="178" t="s">
        <v>1</v>
      </c>
      <c r="F2144" s="179" t="s">
        <v>5231</v>
      </c>
      <c r="H2144" s="180">
        <v>8.6</v>
      </c>
      <c r="I2144" s="181"/>
      <c r="L2144" s="177"/>
      <c r="M2144" s="182"/>
      <c r="T2144" s="183"/>
      <c r="AT2144" s="178" t="s">
        <v>200</v>
      </c>
      <c r="AU2144" s="178" t="s">
        <v>89</v>
      </c>
      <c r="AV2144" s="13" t="s">
        <v>89</v>
      </c>
      <c r="AW2144" s="13" t="s">
        <v>31</v>
      </c>
      <c r="AX2144" s="13" t="s">
        <v>76</v>
      </c>
      <c r="AY2144" s="178" t="s">
        <v>187</v>
      </c>
    </row>
    <row r="2145" spans="2:51" s="13" customFormat="1">
      <c r="B2145" s="177"/>
      <c r="D2145" s="171" t="s">
        <v>200</v>
      </c>
      <c r="E2145" s="178" t="s">
        <v>1</v>
      </c>
      <c r="F2145" s="179" t="s">
        <v>5232</v>
      </c>
      <c r="H2145" s="180">
        <v>8.6</v>
      </c>
      <c r="I2145" s="181"/>
      <c r="L2145" s="177"/>
      <c r="M2145" s="182"/>
      <c r="T2145" s="183"/>
      <c r="AT2145" s="178" t="s">
        <v>200</v>
      </c>
      <c r="AU2145" s="178" t="s">
        <v>89</v>
      </c>
      <c r="AV2145" s="13" t="s">
        <v>89</v>
      </c>
      <c r="AW2145" s="13" t="s">
        <v>31</v>
      </c>
      <c r="AX2145" s="13" t="s">
        <v>76</v>
      </c>
      <c r="AY2145" s="178" t="s">
        <v>187</v>
      </c>
    </row>
    <row r="2146" spans="2:51" s="13" customFormat="1">
      <c r="B2146" s="177"/>
      <c r="D2146" s="171" t="s">
        <v>200</v>
      </c>
      <c r="E2146" s="178" t="s">
        <v>1</v>
      </c>
      <c r="F2146" s="179" t="s">
        <v>5233</v>
      </c>
      <c r="H2146" s="180">
        <v>8.6</v>
      </c>
      <c r="I2146" s="181"/>
      <c r="L2146" s="177"/>
      <c r="M2146" s="182"/>
      <c r="T2146" s="183"/>
      <c r="AT2146" s="178" t="s">
        <v>200</v>
      </c>
      <c r="AU2146" s="178" t="s">
        <v>89</v>
      </c>
      <c r="AV2146" s="13" t="s">
        <v>89</v>
      </c>
      <c r="AW2146" s="13" t="s">
        <v>31</v>
      </c>
      <c r="AX2146" s="13" t="s">
        <v>76</v>
      </c>
      <c r="AY2146" s="178" t="s">
        <v>187</v>
      </c>
    </row>
    <row r="2147" spans="2:51" s="13" customFormat="1">
      <c r="B2147" s="177"/>
      <c r="D2147" s="171" t="s">
        <v>200</v>
      </c>
      <c r="E2147" s="178" t="s">
        <v>1</v>
      </c>
      <c r="F2147" s="179" t="s">
        <v>5234</v>
      </c>
      <c r="H2147" s="180">
        <v>8.6</v>
      </c>
      <c r="I2147" s="181"/>
      <c r="L2147" s="177"/>
      <c r="M2147" s="182"/>
      <c r="T2147" s="183"/>
      <c r="AT2147" s="178" t="s">
        <v>200</v>
      </c>
      <c r="AU2147" s="178" t="s">
        <v>89</v>
      </c>
      <c r="AV2147" s="13" t="s">
        <v>89</v>
      </c>
      <c r="AW2147" s="13" t="s">
        <v>31</v>
      </c>
      <c r="AX2147" s="13" t="s">
        <v>76</v>
      </c>
      <c r="AY2147" s="178" t="s">
        <v>187</v>
      </c>
    </row>
    <row r="2148" spans="2:51" s="15" customFormat="1">
      <c r="B2148" s="191"/>
      <c r="D2148" s="171" t="s">
        <v>200</v>
      </c>
      <c r="E2148" s="192" t="s">
        <v>1</v>
      </c>
      <c r="F2148" s="193" t="s">
        <v>4414</v>
      </c>
      <c r="H2148" s="194">
        <v>135.00499999999997</v>
      </c>
      <c r="I2148" s="195"/>
      <c r="L2148" s="191"/>
      <c r="M2148" s="196"/>
      <c r="T2148" s="197"/>
      <c r="AT2148" s="192" t="s">
        <v>200</v>
      </c>
      <c r="AU2148" s="192" t="s">
        <v>89</v>
      </c>
      <c r="AV2148" s="15" t="s">
        <v>207</v>
      </c>
      <c r="AW2148" s="15" t="s">
        <v>31</v>
      </c>
      <c r="AX2148" s="15" t="s">
        <v>76</v>
      </c>
      <c r="AY2148" s="192" t="s">
        <v>187</v>
      </c>
    </row>
    <row r="2149" spans="2:51" s="12" customFormat="1">
      <c r="B2149" s="170"/>
      <c r="D2149" s="171" t="s">
        <v>200</v>
      </c>
      <c r="E2149" s="172" t="s">
        <v>1</v>
      </c>
      <c r="F2149" s="173" t="s">
        <v>2675</v>
      </c>
      <c r="H2149" s="172" t="s">
        <v>1</v>
      </c>
      <c r="I2149" s="174"/>
      <c r="L2149" s="170"/>
      <c r="M2149" s="175"/>
      <c r="T2149" s="176"/>
      <c r="AT2149" s="172" t="s">
        <v>200</v>
      </c>
      <c r="AU2149" s="172" t="s">
        <v>89</v>
      </c>
      <c r="AV2149" s="12" t="s">
        <v>83</v>
      </c>
      <c r="AW2149" s="12" t="s">
        <v>31</v>
      </c>
      <c r="AX2149" s="12" t="s">
        <v>76</v>
      </c>
      <c r="AY2149" s="172" t="s">
        <v>187</v>
      </c>
    </row>
    <row r="2150" spans="2:51" s="13" customFormat="1">
      <c r="B2150" s="177"/>
      <c r="D2150" s="171" t="s">
        <v>200</v>
      </c>
      <c r="E2150" s="178" t="s">
        <v>1</v>
      </c>
      <c r="F2150" s="179" t="s">
        <v>5410</v>
      </c>
      <c r="H2150" s="180">
        <v>3.3</v>
      </c>
      <c r="I2150" s="181"/>
      <c r="L2150" s="177"/>
      <c r="M2150" s="182"/>
      <c r="T2150" s="183"/>
      <c r="AT2150" s="178" t="s">
        <v>200</v>
      </c>
      <c r="AU2150" s="178" t="s">
        <v>89</v>
      </c>
      <c r="AV2150" s="13" t="s">
        <v>89</v>
      </c>
      <c r="AW2150" s="13" t="s">
        <v>31</v>
      </c>
      <c r="AX2150" s="13" t="s">
        <v>76</v>
      </c>
      <c r="AY2150" s="178" t="s">
        <v>187</v>
      </c>
    </row>
    <row r="2151" spans="2:51" s="13" customFormat="1">
      <c r="B2151" s="177"/>
      <c r="D2151" s="171" t="s">
        <v>200</v>
      </c>
      <c r="E2151" s="178" t="s">
        <v>1</v>
      </c>
      <c r="F2151" s="179" t="s">
        <v>5401</v>
      </c>
      <c r="H2151" s="180">
        <v>3.45</v>
      </c>
      <c r="I2151" s="181"/>
      <c r="L2151" s="177"/>
      <c r="M2151" s="182"/>
      <c r="T2151" s="183"/>
      <c r="AT2151" s="178" t="s">
        <v>200</v>
      </c>
      <c r="AU2151" s="178" t="s">
        <v>89</v>
      </c>
      <c r="AV2151" s="13" t="s">
        <v>89</v>
      </c>
      <c r="AW2151" s="13" t="s">
        <v>31</v>
      </c>
      <c r="AX2151" s="13" t="s">
        <v>76</v>
      </c>
      <c r="AY2151" s="178" t="s">
        <v>187</v>
      </c>
    </row>
    <row r="2152" spans="2:51" s="13" customFormat="1">
      <c r="B2152" s="177"/>
      <c r="D2152" s="171" t="s">
        <v>200</v>
      </c>
      <c r="E2152" s="178" t="s">
        <v>1</v>
      </c>
      <c r="F2152" s="179" t="s">
        <v>5411</v>
      </c>
      <c r="H2152" s="180">
        <v>3.3</v>
      </c>
      <c r="I2152" s="181"/>
      <c r="L2152" s="177"/>
      <c r="M2152" s="182"/>
      <c r="T2152" s="183"/>
      <c r="AT2152" s="178" t="s">
        <v>200</v>
      </c>
      <c r="AU2152" s="178" t="s">
        <v>89</v>
      </c>
      <c r="AV2152" s="13" t="s">
        <v>89</v>
      </c>
      <c r="AW2152" s="13" t="s">
        <v>31</v>
      </c>
      <c r="AX2152" s="13" t="s">
        <v>76</v>
      </c>
      <c r="AY2152" s="178" t="s">
        <v>187</v>
      </c>
    </row>
    <row r="2153" spans="2:51" s="13" customFormat="1">
      <c r="B2153" s="177"/>
      <c r="D2153" s="171" t="s">
        <v>200</v>
      </c>
      <c r="E2153" s="178" t="s">
        <v>1</v>
      </c>
      <c r="F2153" s="179" t="s">
        <v>5403</v>
      </c>
      <c r="H2153" s="180">
        <v>3.45</v>
      </c>
      <c r="I2153" s="181"/>
      <c r="L2153" s="177"/>
      <c r="M2153" s="182"/>
      <c r="T2153" s="183"/>
      <c r="AT2153" s="178" t="s">
        <v>200</v>
      </c>
      <c r="AU2153" s="178" t="s">
        <v>89</v>
      </c>
      <c r="AV2153" s="13" t="s">
        <v>89</v>
      </c>
      <c r="AW2153" s="13" t="s">
        <v>31</v>
      </c>
      <c r="AX2153" s="13" t="s">
        <v>76</v>
      </c>
      <c r="AY2153" s="178" t="s">
        <v>187</v>
      </c>
    </row>
    <row r="2154" spans="2:51" s="13" customFormat="1">
      <c r="B2154" s="177"/>
      <c r="D2154" s="171" t="s">
        <v>200</v>
      </c>
      <c r="E2154" s="178" t="s">
        <v>1</v>
      </c>
      <c r="F2154" s="179" t="s">
        <v>5404</v>
      </c>
      <c r="H2154" s="180">
        <v>3.3</v>
      </c>
      <c r="I2154" s="181"/>
      <c r="L2154" s="177"/>
      <c r="M2154" s="182"/>
      <c r="T2154" s="183"/>
      <c r="AT2154" s="178" t="s">
        <v>200</v>
      </c>
      <c r="AU2154" s="178" t="s">
        <v>89</v>
      </c>
      <c r="AV2154" s="13" t="s">
        <v>89</v>
      </c>
      <c r="AW2154" s="13" t="s">
        <v>31</v>
      </c>
      <c r="AX2154" s="13" t="s">
        <v>76</v>
      </c>
      <c r="AY2154" s="178" t="s">
        <v>187</v>
      </c>
    </row>
    <row r="2155" spans="2:51" s="13" customFormat="1">
      <c r="B2155" s="177"/>
      <c r="D2155" s="171" t="s">
        <v>200</v>
      </c>
      <c r="E2155" s="178" t="s">
        <v>1</v>
      </c>
      <c r="F2155" s="179" t="s">
        <v>5405</v>
      </c>
      <c r="H2155" s="180">
        <v>3.45</v>
      </c>
      <c r="I2155" s="181"/>
      <c r="L2155" s="177"/>
      <c r="M2155" s="182"/>
      <c r="T2155" s="183"/>
      <c r="AT2155" s="178" t="s">
        <v>200</v>
      </c>
      <c r="AU2155" s="178" t="s">
        <v>89</v>
      </c>
      <c r="AV2155" s="13" t="s">
        <v>89</v>
      </c>
      <c r="AW2155" s="13" t="s">
        <v>31</v>
      </c>
      <c r="AX2155" s="13" t="s">
        <v>76</v>
      </c>
      <c r="AY2155" s="178" t="s">
        <v>187</v>
      </c>
    </row>
    <row r="2156" spans="2:51" s="13" customFormat="1">
      <c r="B2156" s="177"/>
      <c r="D2156" s="171" t="s">
        <v>200</v>
      </c>
      <c r="E2156" s="178" t="s">
        <v>1</v>
      </c>
      <c r="F2156" s="179" t="s">
        <v>5406</v>
      </c>
      <c r="H2156" s="180">
        <v>3.3</v>
      </c>
      <c r="I2156" s="181"/>
      <c r="L2156" s="177"/>
      <c r="M2156" s="182"/>
      <c r="T2156" s="183"/>
      <c r="AT2156" s="178" t="s">
        <v>200</v>
      </c>
      <c r="AU2156" s="178" t="s">
        <v>89</v>
      </c>
      <c r="AV2156" s="13" t="s">
        <v>89</v>
      </c>
      <c r="AW2156" s="13" t="s">
        <v>31</v>
      </c>
      <c r="AX2156" s="13" t="s">
        <v>76</v>
      </c>
      <c r="AY2156" s="178" t="s">
        <v>187</v>
      </c>
    </row>
    <row r="2157" spans="2:51" s="13" customFormat="1">
      <c r="B2157" s="177"/>
      <c r="D2157" s="171" t="s">
        <v>200</v>
      </c>
      <c r="E2157" s="178" t="s">
        <v>1</v>
      </c>
      <c r="F2157" s="179" t="s">
        <v>5407</v>
      </c>
      <c r="H2157" s="180">
        <v>3.3</v>
      </c>
      <c r="I2157" s="181"/>
      <c r="L2157" s="177"/>
      <c r="M2157" s="182"/>
      <c r="T2157" s="183"/>
      <c r="AT2157" s="178" t="s">
        <v>200</v>
      </c>
      <c r="AU2157" s="178" t="s">
        <v>89</v>
      </c>
      <c r="AV2157" s="13" t="s">
        <v>89</v>
      </c>
      <c r="AW2157" s="13" t="s">
        <v>31</v>
      </c>
      <c r="AX2157" s="13" t="s">
        <v>76</v>
      </c>
      <c r="AY2157" s="178" t="s">
        <v>187</v>
      </c>
    </row>
    <row r="2158" spans="2:51" s="13" customFormat="1">
      <c r="B2158" s="177"/>
      <c r="D2158" s="171" t="s">
        <v>200</v>
      </c>
      <c r="E2158" s="178" t="s">
        <v>1</v>
      </c>
      <c r="F2158" s="179" t="s">
        <v>5408</v>
      </c>
      <c r="H2158" s="180">
        <v>3.45</v>
      </c>
      <c r="I2158" s="181"/>
      <c r="L2158" s="177"/>
      <c r="M2158" s="182"/>
      <c r="T2158" s="183"/>
      <c r="AT2158" s="178" t="s">
        <v>200</v>
      </c>
      <c r="AU2158" s="178" t="s">
        <v>89</v>
      </c>
      <c r="AV2158" s="13" t="s">
        <v>89</v>
      </c>
      <c r="AW2158" s="13" t="s">
        <v>31</v>
      </c>
      <c r="AX2158" s="13" t="s">
        <v>76</v>
      </c>
      <c r="AY2158" s="178" t="s">
        <v>187</v>
      </c>
    </row>
    <row r="2159" spans="2:51" s="13" customFormat="1">
      <c r="B2159" s="177"/>
      <c r="D2159" s="171" t="s">
        <v>200</v>
      </c>
      <c r="E2159" s="178" t="s">
        <v>1</v>
      </c>
      <c r="F2159" s="179" t="s">
        <v>5409</v>
      </c>
      <c r="H2159" s="180">
        <v>3.3</v>
      </c>
      <c r="I2159" s="181"/>
      <c r="L2159" s="177"/>
      <c r="M2159" s="182"/>
      <c r="T2159" s="183"/>
      <c r="AT2159" s="178" t="s">
        <v>200</v>
      </c>
      <c r="AU2159" s="178" t="s">
        <v>89</v>
      </c>
      <c r="AV2159" s="13" t="s">
        <v>89</v>
      </c>
      <c r="AW2159" s="13" t="s">
        <v>31</v>
      </c>
      <c r="AX2159" s="13" t="s">
        <v>76</v>
      </c>
      <c r="AY2159" s="178" t="s">
        <v>187</v>
      </c>
    </row>
    <row r="2160" spans="2:51" s="12" customFormat="1">
      <c r="B2160" s="170"/>
      <c r="D2160" s="171" t="s">
        <v>200</v>
      </c>
      <c r="E2160" s="172" t="s">
        <v>1</v>
      </c>
      <c r="F2160" s="173" t="s">
        <v>4448</v>
      </c>
      <c r="H2160" s="172" t="s">
        <v>1</v>
      </c>
      <c r="I2160" s="174"/>
      <c r="L2160" s="170"/>
      <c r="M2160" s="175"/>
      <c r="T2160" s="176"/>
      <c r="AT2160" s="172" t="s">
        <v>200</v>
      </c>
      <c r="AU2160" s="172" t="s">
        <v>89</v>
      </c>
      <c r="AV2160" s="12" t="s">
        <v>83</v>
      </c>
      <c r="AW2160" s="12" t="s">
        <v>31</v>
      </c>
      <c r="AX2160" s="12" t="s">
        <v>76</v>
      </c>
      <c r="AY2160" s="172" t="s">
        <v>187</v>
      </c>
    </row>
    <row r="2161" spans="2:65" s="13" customFormat="1">
      <c r="B2161" s="177"/>
      <c r="D2161" s="171" t="s">
        <v>200</v>
      </c>
      <c r="E2161" s="178" t="s">
        <v>1</v>
      </c>
      <c r="F2161" s="179" t="s">
        <v>5412</v>
      </c>
      <c r="H2161" s="180">
        <v>2.948</v>
      </c>
      <c r="I2161" s="181"/>
      <c r="L2161" s="177"/>
      <c r="M2161" s="182"/>
      <c r="T2161" s="183"/>
      <c r="AT2161" s="178" t="s">
        <v>200</v>
      </c>
      <c r="AU2161" s="178" t="s">
        <v>89</v>
      </c>
      <c r="AV2161" s="13" t="s">
        <v>89</v>
      </c>
      <c r="AW2161" s="13" t="s">
        <v>31</v>
      </c>
      <c r="AX2161" s="13" t="s">
        <v>76</v>
      </c>
      <c r="AY2161" s="178" t="s">
        <v>187</v>
      </c>
    </row>
    <row r="2162" spans="2:65" s="13" customFormat="1">
      <c r="B2162" s="177"/>
      <c r="D2162" s="171" t="s">
        <v>200</v>
      </c>
      <c r="E2162" s="178" t="s">
        <v>1</v>
      </c>
      <c r="F2162" s="179" t="s">
        <v>5413</v>
      </c>
      <c r="H2162" s="180">
        <v>2.153</v>
      </c>
      <c r="I2162" s="181"/>
      <c r="L2162" s="177"/>
      <c r="M2162" s="182"/>
      <c r="T2162" s="183"/>
      <c r="AT2162" s="178" t="s">
        <v>200</v>
      </c>
      <c r="AU2162" s="178" t="s">
        <v>89</v>
      </c>
      <c r="AV2162" s="13" t="s">
        <v>89</v>
      </c>
      <c r="AW2162" s="13" t="s">
        <v>31</v>
      </c>
      <c r="AX2162" s="13" t="s">
        <v>76</v>
      </c>
      <c r="AY2162" s="178" t="s">
        <v>187</v>
      </c>
    </row>
    <row r="2163" spans="2:65" s="13" customFormat="1">
      <c r="B2163" s="177"/>
      <c r="D2163" s="171" t="s">
        <v>200</v>
      </c>
      <c r="E2163" s="178" t="s">
        <v>1</v>
      </c>
      <c r="F2163" s="179" t="s">
        <v>5414</v>
      </c>
      <c r="H2163" s="180">
        <v>2.4750000000000001</v>
      </c>
      <c r="I2163" s="181"/>
      <c r="L2163" s="177"/>
      <c r="M2163" s="182"/>
      <c r="T2163" s="183"/>
      <c r="AT2163" s="178" t="s">
        <v>200</v>
      </c>
      <c r="AU2163" s="178" t="s">
        <v>89</v>
      </c>
      <c r="AV2163" s="13" t="s">
        <v>89</v>
      </c>
      <c r="AW2163" s="13" t="s">
        <v>31</v>
      </c>
      <c r="AX2163" s="13" t="s">
        <v>76</v>
      </c>
      <c r="AY2163" s="178" t="s">
        <v>187</v>
      </c>
    </row>
    <row r="2164" spans="2:65" s="13" customFormat="1">
      <c r="B2164" s="177"/>
      <c r="D2164" s="171" t="s">
        <v>200</v>
      </c>
      <c r="E2164" s="178" t="s">
        <v>1</v>
      </c>
      <c r="F2164" s="179" t="s">
        <v>5415</v>
      </c>
      <c r="H2164" s="180">
        <v>5.625</v>
      </c>
      <c r="I2164" s="181"/>
      <c r="L2164" s="177"/>
      <c r="M2164" s="182"/>
      <c r="T2164" s="183"/>
      <c r="AT2164" s="178" t="s">
        <v>200</v>
      </c>
      <c r="AU2164" s="178" t="s">
        <v>89</v>
      </c>
      <c r="AV2164" s="13" t="s">
        <v>89</v>
      </c>
      <c r="AW2164" s="13" t="s">
        <v>31</v>
      </c>
      <c r="AX2164" s="13" t="s">
        <v>76</v>
      </c>
      <c r="AY2164" s="178" t="s">
        <v>187</v>
      </c>
    </row>
    <row r="2165" spans="2:65" s="13" customFormat="1">
      <c r="B2165" s="177"/>
      <c r="D2165" s="171" t="s">
        <v>200</v>
      </c>
      <c r="E2165" s="178" t="s">
        <v>1</v>
      </c>
      <c r="F2165" s="179" t="s">
        <v>5416</v>
      </c>
      <c r="H2165" s="180">
        <v>5.9550000000000001</v>
      </c>
      <c r="I2165" s="181"/>
      <c r="L2165" s="177"/>
      <c r="M2165" s="182"/>
      <c r="T2165" s="183"/>
      <c r="AT2165" s="178" t="s">
        <v>200</v>
      </c>
      <c r="AU2165" s="178" t="s">
        <v>89</v>
      </c>
      <c r="AV2165" s="13" t="s">
        <v>89</v>
      </c>
      <c r="AW2165" s="13" t="s">
        <v>31</v>
      </c>
      <c r="AX2165" s="13" t="s">
        <v>76</v>
      </c>
      <c r="AY2165" s="178" t="s">
        <v>187</v>
      </c>
    </row>
    <row r="2166" spans="2:65" s="13" customFormat="1">
      <c r="B2166" s="177"/>
      <c r="D2166" s="171" t="s">
        <v>200</v>
      </c>
      <c r="E2166" s="178" t="s">
        <v>1</v>
      </c>
      <c r="F2166" s="179" t="s">
        <v>5417</v>
      </c>
      <c r="H2166" s="180">
        <v>3.2250000000000001</v>
      </c>
      <c r="I2166" s="181"/>
      <c r="L2166" s="177"/>
      <c r="M2166" s="182"/>
      <c r="T2166" s="183"/>
      <c r="AT2166" s="178" t="s">
        <v>200</v>
      </c>
      <c r="AU2166" s="178" t="s">
        <v>89</v>
      </c>
      <c r="AV2166" s="13" t="s">
        <v>89</v>
      </c>
      <c r="AW2166" s="13" t="s">
        <v>31</v>
      </c>
      <c r="AX2166" s="13" t="s">
        <v>76</v>
      </c>
      <c r="AY2166" s="178" t="s">
        <v>187</v>
      </c>
    </row>
    <row r="2167" spans="2:65" s="13" customFormat="1">
      <c r="B2167" s="177"/>
      <c r="D2167" s="171" t="s">
        <v>200</v>
      </c>
      <c r="E2167" s="178" t="s">
        <v>1</v>
      </c>
      <c r="F2167" s="179" t="s">
        <v>5418</v>
      </c>
      <c r="H2167" s="180">
        <v>3.2250000000000001</v>
      </c>
      <c r="I2167" s="181"/>
      <c r="L2167" s="177"/>
      <c r="M2167" s="182"/>
      <c r="T2167" s="183"/>
      <c r="AT2167" s="178" t="s">
        <v>200</v>
      </c>
      <c r="AU2167" s="178" t="s">
        <v>89</v>
      </c>
      <c r="AV2167" s="13" t="s">
        <v>89</v>
      </c>
      <c r="AW2167" s="13" t="s">
        <v>31</v>
      </c>
      <c r="AX2167" s="13" t="s">
        <v>76</v>
      </c>
      <c r="AY2167" s="178" t="s">
        <v>187</v>
      </c>
    </row>
    <row r="2168" spans="2:65" s="13" customFormat="1">
      <c r="B2168" s="177"/>
      <c r="D2168" s="171" t="s">
        <v>200</v>
      </c>
      <c r="E2168" s="178" t="s">
        <v>1</v>
      </c>
      <c r="F2168" s="179" t="s">
        <v>5419</v>
      </c>
      <c r="H2168" s="180">
        <v>3.2250000000000001</v>
      </c>
      <c r="I2168" s="181"/>
      <c r="L2168" s="177"/>
      <c r="M2168" s="182"/>
      <c r="T2168" s="183"/>
      <c r="AT2168" s="178" t="s">
        <v>200</v>
      </c>
      <c r="AU2168" s="178" t="s">
        <v>89</v>
      </c>
      <c r="AV2168" s="13" t="s">
        <v>89</v>
      </c>
      <c r="AW2168" s="13" t="s">
        <v>31</v>
      </c>
      <c r="AX2168" s="13" t="s">
        <v>76</v>
      </c>
      <c r="AY2168" s="178" t="s">
        <v>187</v>
      </c>
    </row>
    <row r="2169" spans="2:65" s="13" customFormat="1">
      <c r="B2169" s="177"/>
      <c r="D2169" s="171" t="s">
        <v>200</v>
      </c>
      <c r="E2169" s="178" t="s">
        <v>1</v>
      </c>
      <c r="F2169" s="179" t="s">
        <v>5420</v>
      </c>
      <c r="H2169" s="180">
        <v>3.2250000000000001</v>
      </c>
      <c r="I2169" s="181"/>
      <c r="L2169" s="177"/>
      <c r="M2169" s="182"/>
      <c r="T2169" s="183"/>
      <c r="AT2169" s="178" t="s">
        <v>200</v>
      </c>
      <c r="AU2169" s="178" t="s">
        <v>89</v>
      </c>
      <c r="AV2169" s="13" t="s">
        <v>89</v>
      </c>
      <c r="AW2169" s="13" t="s">
        <v>31</v>
      </c>
      <c r="AX2169" s="13" t="s">
        <v>76</v>
      </c>
      <c r="AY2169" s="178" t="s">
        <v>187</v>
      </c>
    </row>
    <row r="2170" spans="2:65" s="13" customFormat="1">
      <c r="B2170" s="177"/>
      <c r="D2170" s="171" t="s">
        <v>200</v>
      </c>
      <c r="E2170" s="178" t="s">
        <v>1</v>
      </c>
      <c r="F2170" s="179" t="s">
        <v>5421</v>
      </c>
      <c r="H2170" s="180">
        <v>3.2250000000000001</v>
      </c>
      <c r="I2170" s="181"/>
      <c r="L2170" s="177"/>
      <c r="M2170" s="182"/>
      <c r="T2170" s="183"/>
      <c r="AT2170" s="178" t="s">
        <v>200</v>
      </c>
      <c r="AU2170" s="178" t="s">
        <v>89</v>
      </c>
      <c r="AV2170" s="13" t="s">
        <v>89</v>
      </c>
      <c r="AW2170" s="13" t="s">
        <v>31</v>
      </c>
      <c r="AX2170" s="13" t="s">
        <v>76</v>
      </c>
      <c r="AY2170" s="178" t="s">
        <v>187</v>
      </c>
    </row>
    <row r="2171" spans="2:65" s="13" customFormat="1">
      <c r="B2171" s="177"/>
      <c r="D2171" s="171" t="s">
        <v>200</v>
      </c>
      <c r="E2171" s="178" t="s">
        <v>1</v>
      </c>
      <c r="F2171" s="179" t="s">
        <v>5422</v>
      </c>
      <c r="H2171" s="180">
        <v>3.2250000000000001</v>
      </c>
      <c r="I2171" s="181"/>
      <c r="L2171" s="177"/>
      <c r="M2171" s="182"/>
      <c r="T2171" s="183"/>
      <c r="AT2171" s="178" t="s">
        <v>200</v>
      </c>
      <c r="AU2171" s="178" t="s">
        <v>89</v>
      </c>
      <c r="AV2171" s="13" t="s">
        <v>89</v>
      </c>
      <c r="AW2171" s="13" t="s">
        <v>31</v>
      </c>
      <c r="AX2171" s="13" t="s">
        <v>76</v>
      </c>
      <c r="AY2171" s="178" t="s">
        <v>187</v>
      </c>
    </row>
    <row r="2172" spans="2:65" s="15" customFormat="1">
      <c r="B2172" s="191"/>
      <c r="D2172" s="171" t="s">
        <v>200</v>
      </c>
      <c r="E2172" s="192" t="s">
        <v>1</v>
      </c>
      <c r="F2172" s="193" t="s">
        <v>4415</v>
      </c>
      <c r="H2172" s="194">
        <v>72.105999999999995</v>
      </c>
      <c r="I2172" s="195"/>
      <c r="L2172" s="191"/>
      <c r="M2172" s="196"/>
      <c r="T2172" s="197"/>
      <c r="AT2172" s="192" t="s">
        <v>200</v>
      </c>
      <c r="AU2172" s="192" t="s">
        <v>89</v>
      </c>
      <c r="AV2172" s="15" t="s">
        <v>207</v>
      </c>
      <c r="AW2172" s="15" t="s">
        <v>31</v>
      </c>
      <c r="AX2172" s="15" t="s">
        <v>76</v>
      </c>
      <c r="AY2172" s="192" t="s">
        <v>187</v>
      </c>
    </row>
    <row r="2173" spans="2:65" s="14" customFormat="1">
      <c r="B2173" s="184"/>
      <c r="D2173" s="171" t="s">
        <v>200</v>
      </c>
      <c r="E2173" s="185" t="s">
        <v>1</v>
      </c>
      <c r="F2173" s="186" t="s">
        <v>206</v>
      </c>
      <c r="H2173" s="187">
        <v>282.40800000000007</v>
      </c>
      <c r="I2173" s="188"/>
      <c r="L2173" s="184"/>
      <c r="M2173" s="189"/>
      <c r="T2173" s="190"/>
      <c r="AT2173" s="185" t="s">
        <v>200</v>
      </c>
      <c r="AU2173" s="185" t="s">
        <v>89</v>
      </c>
      <c r="AV2173" s="14" t="s">
        <v>194</v>
      </c>
      <c r="AW2173" s="14" t="s">
        <v>31</v>
      </c>
      <c r="AX2173" s="14" t="s">
        <v>83</v>
      </c>
      <c r="AY2173" s="185" t="s">
        <v>187</v>
      </c>
    </row>
    <row r="2174" spans="2:65" s="11" customFormat="1" ht="22.9" customHeight="1">
      <c r="B2174" s="132"/>
      <c r="D2174" s="133" t="s">
        <v>75</v>
      </c>
      <c r="E2174" s="142" t="s">
        <v>3303</v>
      </c>
      <c r="F2174" s="142" t="s">
        <v>3304</v>
      </c>
      <c r="I2174" s="135"/>
      <c r="J2174" s="143">
        <f>BK2174</f>
        <v>0</v>
      </c>
      <c r="L2174" s="132"/>
      <c r="M2174" s="137"/>
      <c r="P2174" s="138">
        <f>SUM(P2175:P2364)</f>
        <v>0</v>
      </c>
      <c r="R2174" s="138">
        <f>SUM(R2175:R2364)</f>
        <v>5.8941861499999995</v>
      </c>
      <c r="T2174" s="139">
        <f>SUM(T2175:T2364)</f>
        <v>0</v>
      </c>
      <c r="AR2174" s="133" t="s">
        <v>89</v>
      </c>
      <c r="AT2174" s="140" t="s">
        <v>75</v>
      </c>
      <c r="AU2174" s="140" t="s">
        <v>83</v>
      </c>
      <c r="AY2174" s="133" t="s">
        <v>187</v>
      </c>
      <c r="BK2174" s="141">
        <f>SUM(BK2175:BK2364)</f>
        <v>0</v>
      </c>
    </row>
    <row r="2175" spans="2:65" s="1" customFormat="1" ht="24.2" customHeight="1">
      <c r="B2175" s="144"/>
      <c r="C2175" s="160" t="s">
        <v>1247</v>
      </c>
      <c r="D2175" s="160" t="s">
        <v>196</v>
      </c>
      <c r="E2175" s="161" t="s">
        <v>5423</v>
      </c>
      <c r="F2175" s="162" t="s">
        <v>5424</v>
      </c>
      <c r="G2175" s="163" t="s">
        <v>144</v>
      </c>
      <c r="H2175" s="164">
        <v>2543.288</v>
      </c>
      <c r="I2175" s="165"/>
      <c r="J2175" s="166">
        <f>ROUND(I2175*H2175,2)</f>
        <v>0</v>
      </c>
      <c r="K2175" s="167"/>
      <c r="L2175" s="32"/>
      <c r="M2175" s="168" t="s">
        <v>1</v>
      </c>
      <c r="N2175" s="169" t="s">
        <v>42</v>
      </c>
      <c r="P2175" s="156">
        <f>O2175*H2175</f>
        <v>0</v>
      </c>
      <c r="Q2175" s="156">
        <v>1.4999999999999999E-4</v>
      </c>
      <c r="R2175" s="156">
        <f>Q2175*H2175</f>
        <v>0.38149319999999998</v>
      </c>
      <c r="S2175" s="156">
        <v>0</v>
      </c>
      <c r="T2175" s="157">
        <f>S2175*H2175</f>
        <v>0</v>
      </c>
      <c r="AR2175" s="158" t="s">
        <v>353</v>
      </c>
      <c r="AT2175" s="158" t="s">
        <v>196</v>
      </c>
      <c r="AU2175" s="158" t="s">
        <v>89</v>
      </c>
      <c r="AY2175" s="17" t="s">
        <v>187</v>
      </c>
      <c r="BE2175" s="159">
        <f>IF(N2175="základná",J2175,0)</f>
        <v>0</v>
      </c>
      <c r="BF2175" s="159">
        <f>IF(N2175="znížená",J2175,0)</f>
        <v>0</v>
      </c>
      <c r="BG2175" s="159">
        <f>IF(N2175="zákl. prenesená",J2175,0)</f>
        <v>0</v>
      </c>
      <c r="BH2175" s="159">
        <f>IF(N2175="zníž. prenesená",J2175,0)</f>
        <v>0</v>
      </c>
      <c r="BI2175" s="159">
        <f>IF(N2175="nulová",J2175,0)</f>
        <v>0</v>
      </c>
      <c r="BJ2175" s="17" t="s">
        <v>89</v>
      </c>
      <c r="BK2175" s="159">
        <f>ROUND(I2175*H2175,2)</f>
        <v>0</v>
      </c>
      <c r="BL2175" s="17" t="s">
        <v>353</v>
      </c>
      <c r="BM2175" s="158" t="s">
        <v>5425</v>
      </c>
    </row>
    <row r="2176" spans="2:65" s="13" customFormat="1">
      <c r="B2176" s="177"/>
      <c r="D2176" s="171" t="s">
        <v>200</v>
      </c>
      <c r="E2176" s="178" t="s">
        <v>1</v>
      </c>
      <c r="F2176" s="179" t="s">
        <v>5426</v>
      </c>
      <c r="H2176" s="180">
        <v>64.724999999999994</v>
      </c>
      <c r="I2176" s="181"/>
      <c r="L2176" s="177"/>
      <c r="M2176" s="182"/>
      <c r="T2176" s="183"/>
      <c r="AT2176" s="178" t="s">
        <v>200</v>
      </c>
      <c r="AU2176" s="178" t="s">
        <v>89</v>
      </c>
      <c r="AV2176" s="13" t="s">
        <v>89</v>
      </c>
      <c r="AW2176" s="13" t="s">
        <v>31</v>
      </c>
      <c r="AX2176" s="13" t="s">
        <v>76</v>
      </c>
      <c r="AY2176" s="178" t="s">
        <v>187</v>
      </c>
    </row>
    <row r="2177" spans="2:65" s="15" customFormat="1">
      <c r="B2177" s="191"/>
      <c r="D2177" s="171" t="s">
        <v>200</v>
      </c>
      <c r="E2177" s="192" t="s">
        <v>1</v>
      </c>
      <c r="F2177" s="193" t="s">
        <v>234</v>
      </c>
      <c r="H2177" s="194">
        <v>64.724999999999994</v>
      </c>
      <c r="I2177" s="195"/>
      <c r="L2177" s="191"/>
      <c r="M2177" s="196"/>
      <c r="T2177" s="197"/>
      <c r="AT2177" s="192" t="s">
        <v>200</v>
      </c>
      <c r="AU2177" s="192" t="s">
        <v>89</v>
      </c>
      <c r="AV2177" s="15" t="s">
        <v>207</v>
      </c>
      <c r="AW2177" s="15" t="s">
        <v>31</v>
      </c>
      <c r="AX2177" s="15" t="s">
        <v>76</v>
      </c>
      <c r="AY2177" s="192" t="s">
        <v>187</v>
      </c>
    </row>
    <row r="2178" spans="2:65" s="13" customFormat="1">
      <c r="B2178" s="177"/>
      <c r="D2178" s="171" t="s">
        <v>200</v>
      </c>
      <c r="E2178" s="178" t="s">
        <v>1</v>
      </c>
      <c r="F2178" s="179" t="s">
        <v>4087</v>
      </c>
      <c r="H2178" s="180">
        <v>660.21299999999997</v>
      </c>
      <c r="I2178" s="181"/>
      <c r="L2178" s="177"/>
      <c r="M2178" s="182"/>
      <c r="T2178" s="183"/>
      <c r="AT2178" s="178" t="s">
        <v>200</v>
      </c>
      <c r="AU2178" s="178" t="s">
        <v>89</v>
      </c>
      <c r="AV2178" s="13" t="s">
        <v>89</v>
      </c>
      <c r="AW2178" s="13" t="s">
        <v>31</v>
      </c>
      <c r="AX2178" s="13" t="s">
        <v>76</v>
      </c>
      <c r="AY2178" s="178" t="s">
        <v>187</v>
      </c>
    </row>
    <row r="2179" spans="2:65" s="13" customFormat="1">
      <c r="B2179" s="177"/>
      <c r="D2179" s="171" t="s">
        <v>200</v>
      </c>
      <c r="E2179" s="178" t="s">
        <v>1</v>
      </c>
      <c r="F2179" s="179" t="s">
        <v>4090</v>
      </c>
      <c r="H2179" s="180">
        <v>684.43</v>
      </c>
      <c r="I2179" s="181"/>
      <c r="L2179" s="177"/>
      <c r="M2179" s="182"/>
      <c r="T2179" s="183"/>
      <c r="AT2179" s="178" t="s">
        <v>200</v>
      </c>
      <c r="AU2179" s="178" t="s">
        <v>89</v>
      </c>
      <c r="AV2179" s="13" t="s">
        <v>89</v>
      </c>
      <c r="AW2179" s="13" t="s">
        <v>31</v>
      </c>
      <c r="AX2179" s="13" t="s">
        <v>76</v>
      </c>
      <c r="AY2179" s="178" t="s">
        <v>187</v>
      </c>
    </row>
    <row r="2180" spans="2:65" s="13" customFormat="1">
      <c r="B2180" s="177"/>
      <c r="D2180" s="171" t="s">
        <v>200</v>
      </c>
      <c r="E2180" s="178" t="s">
        <v>1</v>
      </c>
      <c r="F2180" s="179" t="s">
        <v>4093</v>
      </c>
      <c r="H2180" s="180">
        <v>566.96</v>
      </c>
      <c r="I2180" s="181"/>
      <c r="L2180" s="177"/>
      <c r="M2180" s="182"/>
      <c r="T2180" s="183"/>
      <c r="AT2180" s="178" t="s">
        <v>200</v>
      </c>
      <c r="AU2180" s="178" t="s">
        <v>89</v>
      </c>
      <c r="AV2180" s="13" t="s">
        <v>89</v>
      </c>
      <c r="AW2180" s="13" t="s">
        <v>31</v>
      </c>
      <c r="AX2180" s="13" t="s">
        <v>76</v>
      </c>
      <c r="AY2180" s="178" t="s">
        <v>187</v>
      </c>
    </row>
    <row r="2181" spans="2:65" s="13" customFormat="1">
      <c r="B2181" s="177"/>
      <c r="D2181" s="171" t="s">
        <v>200</v>
      </c>
      <c r="E2181" s="178" t="s">
        <v>1</v>
      </c>
      <c r="F2181" s="179" t="s">
        <v>4096</v>
      </c>
      <c r="H2181" s="180">
        <v>566.96</v>
      </c>
      <c r="I2181" s="181"/>
      <c r="L2181" s="177"/>
      <c r="M2181" s="182"/>
      <c r="T2181" s="183"/>
      <c r="AT2181" s="178" t="s">
        <v>200</v>
      </c>
      <c r="AU2181" s="178" t="s">
        <v>89</v>
      </c>
      <c r="AV2181" s="13" t="s">
        <v>89</v>
      </c>
      <c r="AW2181" s="13" t="s">
        <v>31</v>
      </c>
      <c r="AX2181" s="13" t="s">
        <v>76</v>
      </c>
      <c r="AY2181" s="178" t="s">
        <v>187</v>
      </c>
    </row>
    <row r="2182" spans="2:65" s="15" customFormat="1">
      <c r="B2182" s="191"/>
      <c r="D2182" s="171" t="s">
        <v>200</v>
      </c>
      <c r="E2182" s="192" t="s">
        <v>1</v>
      </c>
      <c r="F2182" s="193" t="s">
        <v>234</v>
      </c>
      <c r="H2182" s="194">
        <v>2478.5630000000001</v>
      </c>
      <c r="I2182" s="195"/>
      <c r="L2182" s="191"/>
      <c r="M2182" s="196"/>
      <c r="T2182" s="197"/>
      <c r="AT2182" s="192" t="s">
        <v>200</v>
      </c>
      <c r="AU2182" s="192" t="s">
        <v>89</v>
      </c>
      <c r="AV2182" s="15" t="s">
        <v>207</v>
      </c>
      <c r="AW2182" s="15" t="s">
        <v>31</v>
      </c>
      <c r="AX2182" s="15" t="s">
        <v>76</v>
      </c>
      <c r="AY2182" s="192" t="s">
        <v>187</v>
      </c>
    </row>
    <row r="2183" spans="2:65" s="14" customFormat="1">
      <c r="B2183" s="184"/>
      <c r="D2183" s="171" t="s">
        <v>200</v>
      </c>
      <c r="E2183" s="185" t="s">
        <v>1</v>
      </c>
      <c r="F2183" s="186" t="s">
        <v>206</v>
      </c>
      <c r="H2183" s="187">
        <v>2543.288</v>
      </c>
      <c r="I2183" s="188"/>
      <c r="L2183" s="184"/>
      <c r="M2183" s="189"/>
      <c r="T2183" s="190"/>
      <c r="AT2183" s="185" t="s">
        <v>200</v>
      </c>
      <c r="AU2183" s="185" t="s">
        <v>89</v>
      </c>
      <c r="AV2183" s="14" t="s">
        <v>194</v>
      </c>
      <c r="AW2183" s="14" t="s">
        <v>31</v>
      </c>
      <c r="AX2183" s="14" t="s">
        <v>83</v>
      </c>
      <c r="AY2183" s="185" t="s">
        <v>187</v>
      </c>
    </row>
    <row r="2184" spans="2:65" s="1" customFormat="1" ht="24.2" customHeight="1">
      <c r="B2184" s="144"/>
      <c r="C2184" s="160" t="s">
        <v>799</v>
      </c>
      <c r="D2184" s="160" t="s">
        <v>196</v>
      </c>
      <c r="E2184" s="161" t="s">
        <v>5427</v>
      </c>
      <c r="F2184" s="162" t="s">
        <v>5428</v>
      </c>
      <c r="G2184" s="163" t="s">
        <v>144</v>
      </c>
      <c r="H2184" s="164">
        <v>2543.288</v>
      </c>
      <c r="I2184" s="165"/>
      <c r="J2184" s="166">
        <f>ROUND(I2184*H2184,2)</f>
        <v>0</v>
      </c>
      <c r="K2184" s="167"/>
      <c r="L2184" s="32"/>
      <c r="M2184" s="168" t="s">
        <v>1</v>
      </c>
      <c r="N2184" s="169" t="s">
        <v>42</v>
      </c>
      <c r="P2184" s="156">
        <f>O2184*H2184</f>
        <v>0</v>
      </c>
      <c r="Q2184" s="156">
        <v>1.7000000000000001E-4</v>
      </c>
      <c r="R2184" s="156">
        <f>Q2184*H2184</f>
        <v>0.43235896000000001</v>
      </c>
      <c r="S2184" s="156">
        <v>0</v>
      </c>
      <c r="T2184" s="157">
        <f>S2184*H2184</f>
        <v>0</v>
      </c>
      <c r="AR2184" s="158" t="s">
        <v>353</v>
      </c>
      <c r="AT2184" s="158" t="s">
        <v>196</v>
      </c>
      <c r="AU2184" s="158" t="s">
        <v>89</v>
      </c>
      <c r="AY2184" s="17" t="s">
        <v>187</v>
      </c>
      <c r="BE2184" s="159">
        <f>IF(N2184="základná",J2184,0)</f>
        <v>0</v>
      </c>
      <c r="BF2184" s="159">
        <f>IF(N2184="znížená",J2184,0)</f>
        <v>0</v>
      </c>
      <c r="BG2184" s="159">
        <f>IF(N2184="zákl. prenesená",J2184,0)</f>
        <v>0</v>
      </c>
      <c r="BH2184" s="159">
        <f>IF(N2184="zníž. prenesená",J2184,0)</f>
        <v>0</v>
      </c>
      <c r="BI2184" s="159">
        <f>IF(N2184="nulová",J2184,0)</f>
        <v>0</v>
      </c>
      <c r="BJ2184" s="17" t="s">
        <v>89</v>
      </c>
      <c r="BK2184" s="159">
        <f>ROUND(I2184*H2184,2)</f>
        <v>0</v>
      </c>
      <c r="BL2184" s="17" t="s">
        <v>353</v>
      </c>
      <c r="BM2184" s="158" t="s">
        <v>5429</v>
      </c>
    </row>
    <row r="2185" spans="2:65" s="13" customFormat="1">
      <c r="B2185" s="177"/>
      <c r="D2185" s="171" t="s">
        <v>200</v>
      </c>
      <c r="E2185" s="178" t="s">
        <v>1</v>
      </c>
      <c r="F2185" s="179" t="s">
        <v>5426</v>
      </c>
      <c r="H2185" s="180">
        <v>64.724999999999994</v>
      </c>
      <c r="I2185" s="181"/>
      <c r="L2185" s="177"/>
      <c r="M2185" s="182"/>
      <c r="T2185" s="183"/>
      <c r="AT2185" s="178" t="s">
        <v>200</v>
      </c>
      <c r="AU2185" s="178" t="s">
        <v>89</v>
      </c>
      <c r="AV2185" s="13" t="s">
        <v>89</v>
      </c>
      <c r="AW2185" s="13" t="s">
        <v>31</v>
      </c>
      <c r="AX2185" s="13" t="s">
        <v>76</v>
      </c>
      <c r="AY2185" s="178" t="s">
        <v>187</v>
      </c>
    </row>
    <row r="2186" spans="2:65" s="15" customFormat="1">
      <c r="B2186" s="191"/>
      <c r="D2186" s="171" t="s">
        <v>200</v>
      </c>
      <c r="E2186" s="192" t="s">
        <v>1</v>
      </c>
      <c r="F2186" s="193" t="s">
        <v>234</v>
      </c>
      <c r="H2186" s="194">
        <v>64.724999999999994</v>
      </c>
      <c r="I2186" s="195"/>
      <c r="L2186" s="191"/>
      <c r="M2186" s="196"/>
      <c r="T2186" s="197"/>
      <c r="AT2186" s="192" t="s">
        <v>200</v>
      </c>
      <c r="AU2186" s="192" t="s">
        <v>89</v>
      </c>
      <c r="AV2186" s="15" t="s">
        <v>207</v>
      </c>
      <c r="AW2186" s="15" t="s">
        <v>31</v>
      </c>
      <c r="AX2186" s="15" t="s">
        <v>76</v>
      </c>
      <c r="AY2186" s="192" t="s">
        <v>187</v>
      </c>
    </row>
    <row r="2187" spans="2:65" s="13" customFormat="1">
      <c r="B2187" s="177"/>
      <c r="D2187" s="171" t="s">
        <v>200</v>
      </c>
      <c r="E2187" s="178" t="s">
        <v>1</v>
      </c>
      <c r="F2187" s="179" t="s">
        <v>4087</v>
      </c>
      <c r="H2187" s="180">
        <v>660.21299999999997</v>
      </c>
      <c r="I2187" s="181"/>
      <c r="L2187" s="177"/>
      <c r="M2187" s="182"/>
      <c r="T2187" s="183"/>
      <c r="AT2187" s="178" t="s">
        <v>200</v>
      </c>
      <c r="AU2187" s="178" t="s">
        <v>89</v>
      </c>
      <c r="AV2187" s="13" t="s">
        <v>89</v>
      </c>
      <c r="AW2187" s="13" t="s">
        <v>31</v>
      </c>
      <c r="AX2187" s="13" t="s">
        <v>76</v>
      </c>
      <c r="AY2187" s="178" t="s">
        <v>187</v>
      </c>
    </row>
    <row r="2188" spans="2:65" s="13" customFormat="1">
      <c r="B2188" s="177"/>
      <c r="D2188" s="171" t="s">
        <v>200</v>
      </c>
      <c r="E2188" s="178" t="s">
        <v>1</v>
      </c>
      <c r="F2188" s="179" t="s">
        <v>4090</v>
      </c>
      <c r="H2188" s="180">
        <v>684.43</v>
      </c>
      <c r="I2188" s="181"/>
      <c r="L2188" s="177"/>
      <c r="M2188" s="182"/>
      <c r="T2188" s="183"/>
      <c r="AT2188" s="178" t="s">
        <v>200</v>
      </c>
      <c r="AU2188" s="178" t="s">
        <v>89</v>
      </c>
      <c r="AV2188" s="13" t="s">
        <v>89</v>
      </c>
      <c r="AW2188" s="13" t="s">
        <v>31</v>
      </c>
      <c r="AX2188" s="13" t="s">
        <v>76</v>
      </c>
      <c r="AY2188" s="178" t="s">
        <v>187</v>
      </c>
    </row>
    <row r="2189" spans="2:65" s="13" customFormat="1">
      <c r="B2189" s="177"/>
      <c r="D2189" s="171" t="s">
        <v>200</v>
      </c>
      <c r="E2189" s="178" t="s">
        <v>1</v>
      </c>
      <c r="F2189" s="179" t="s">
        <v>4093</v>
      </c>
      <c r="H2189" s="180">
        <v>566.96</v>
      </c>
      <c r="I2189" s="181"/>
      <c r="L2189" s="177"/>
      <c r="M2189" s="182"/>
      <c r="T2189" s="183"/>
      <c r="AT2189" s="178" t="s">
        <v>200</v>
      </c>
      <c r="AU2189" s="178" t="s">
        <v>89</v>
      </c>
      <c r="AV2189" s="13" t="s">
        <v>89</v>
      </c>
      <c r="AW2189" s="13" t="s">
        <v>31</v>
      </c>
      <c r="AX2189" s="13" t="s">
        <v>76</v>
      </c>
      <c r="AY2189" s="178" t="s">
        <v>187</v>
      </c>
    </row>
    <row r="2190" spans="2:65" s="13" customFormat="1">
      <c r="B2190" s="177"/>
      <c r="D2190" s="171" t="s">
        <v>200</v>
      </c>
      <c r="E2190" s="178" t="s">
        <v>1</v>
      </c>
      <c r="F2190" s="179" t="s">
        <v>4096</v>
      </c>
      <c r="H2190" s="180">
        <v>566.96</v>
      </c>
      <c r="I2190" s="181"/>
      <c r="L2190" s="177"/>
      <c r="M2190" s="182"/>
      <c r="T2190" s="183"/>
      <c r="AT2190" s="178" t="s">
        <v>200</v>
      </c>
      <c r="AU2190" s="178" t="s">
        <v>89</v>
      </c>
      <c r="AV2190" s="13" t="s">
        <v>89</v>
      </c>
      <c r="AW2190" s="13" t="s">
        <v>31</v>
      </c>
      <c r="AX2190" s="13" t="s">
        <v>76</v>
      </c>
      <c r="AY2190" s="178" t="s">
        <v>187</v>
      </c>
    </row>
    <row r="2191" spans="2:65" s="15" customFormat="1">
      <c r="B2191" s="191"/>
      <c r="D2191" s="171" t="s">
        <v>200</v>
      </c>
      <c r="E2191" s="192" t="s">
        <v>1</v>
      </c>
      <c r="F2191" s="193" t="s">
        <v>234</v>
      </c>
      <c r="H2191" s="194">
        <v>2478.5630000000001</v>
      </c>
      <c r="I2191" s="195"/>
      <c r="L2191" s="191"/>
      <c r="M2191" s="196"/>
      <c r="T2191" s="197"/>
      <c r="AT2191" s="192" t="s">
        <v>200</v>
      </c>
      <c r="AU2191" s="192" t="s">
        <v>89</v>
      </c>
      <c r="AV2191" s="15" t="s">
        <v>207</v>
      </c>
      <c r="AW2191" s="15" t="s">
        <v>31</v>
      </c>
      <c r="AX2191" s="15" t="s">
        <v>76</v>
      </c>
      <c r="AY2191" s="192" t="s">
        <v>187</v>
      </c>
    </row>
    <row r="2192" spans="2:65" s="14" customFormat="1">
      <c r="B2192" s="184"/>
      <c r="D2192" s="171" t="s">
        <v>200</v>
      </c>
      <c r="E2192" s="185" t="s">
        <v>1</v>
      </c>
      <c r="F2192" s="186" t="s">
        <v>206</v>
      </c>
      <c r="H2192" s="187">
        <v>2543.288</v>
      </c>
      <c r="I2192" s="188"/>
      <c r="L2192" s="184"/>
      <c r="M2192" s="189"/>
      <c r="T2192" s="190"/>
      <c r="AT2192" s="185" t="s">
        <v>200</v>
      </c>
      <c r="AU2192" s="185" t="s">
        <v>89</v>
      </c>
      <c r="AV2192" s="14" t="s">
        <v>194</v>
      </c>
      <c r="AW2192" s="14" t="s">
        <v>31</v>
      </c>
      <c r="AX2192" s="14" t="s">
        <v>83</v>
      </c>
      <c r="AY2192" s="185" t="s">
        <v>187</v>
      </c>
    </row>
    <row r="2193" spans="2:65" s="1" customFormat="1" ht="37.9" customHeight="1">
      <c r="B2193" s="144"/>
      <c r="C2193" s="160" t="s">
        <v>1254</v>
      </c>
      <c r="D2193" s="160" t="s">
        <v>196</v>
      </c>
      <c r="E2193" s="161" t="s">
        <v>5430</v>
      </c>
      <c r="F2193" s="162" t="s">
        <v>5431</v>
      </c>
      <c r="G2193" s="163" t="s">
        <v>144</v>
      </c>
      <c r="H2193" s="164">
        <v>2543.288</v>
      </c>
      <c r="I2193" s="165"/>
      <c r="J2193" s="166">
        <f>ROUND(I2193*H2193,2)</f>
        <v>0</v>
      </c>
      <c r="K2193" s="167"/>
      <c r="L2193" s="32"/>
      <c r="M2193" s="168" t="s">
        <v>1</v>
      </c>
      <c r="N2193" s="169" t="s">
        <v>42</v>
      </c>
      <c r="P2193" s="156">
        <f>O2193*H2193</f>
        <v>0</v>
      </c>
      <c r="Q2193" s="156">
        <v>4.2000000000000002E-4</v>
      </c>
      <c r="R2193" s="156">
        <f>Q2193*H2193</f>
        <v>1.0681809600000001</v>
      </c>
      <c r="S2193" s="156">
        <v>0</v>
      </c>
      <c r="T2193" s="157">
        <f>S2193*H2193</f>
        <v>0</v>
      </c>
      <c r="AR2193" s="158" t="s">
        <v>353</v>
      </c>
      <c r="AT2193" s="158" t="s">
        <v>196</v>
      </c>
      <c r="AU2193" s="158" t="s">
        <v>89</v>
      </c>
      <c r="AY2193" s="17" t="s">
        <v>187</v>
      </c>
      <c r="BE2193" s="159">
        <f>IF(N2193="základná",J2193,0)</f>
        <v>0</v>
      </c>
      <c r="BF2193" s="159">
        <f>IF(N2193="znížená",J2193,0)</f>
        <v>0</v>
      </c>
      <c r="BG2193" s="159">
        <f>IF(N2193="zákl. prenesená",J2193,0)</f>
        <v>0</v>
      </c>
      <c r="BH2193" s="159">
        <f>IF(N2193="zníž. prenesená",J2193,0)</f>
        <v>0</v>
      </c>
      <c r="BI2193" s="159">
        <f>IF(N2193="nulová",J2193,0)</f>
        <v>0</v>
      </c>
      <c r="BJ2193" s="17" t="s">
        <v>89</v>
      </c>
      <c r="BK2193" s="159">
        <f>ROUND(I2193*H2193,2)</f>
        <v>0</v>
      </c>
      <c r="BL2193" s="17" t="s">
        <v>353</v>
      </c>
      <c r="BM2193" s="158" t="s">
        <v>5432</v>
      </c>
    </row>
    <row r="2194" spans="2:65" s="12" customFormat="1">
      <c r="B2194" s="170"/>
      <c r="D2194" s="171" t="s">
        <v>200</v>
      </c>
      <c r="E2194" s="172" t="s">
        <v>1</v>
      </c>
      <c r="F2194" s="173" t="s">
        <v>5433</v>
      </c>
      <c r="H2194" s="172" t="s">
        <v>1</v>
      </c>
      <c r="I2194" s="174"/>
      <c r="L2194" s="170"/>
      <c r="M2194" s="175"/>
      <c r="T2194" s="176"/>
      <c r="AT2194" s="172" t="s">
        <v>200</v>
      </c>
      <c r="AU2194" s="172" t="s">
        <v>89</v>
      </c>
      <c r="AV2194" s="12" t="s">
        <v>83</v>
      </c>
      <c r="AW2194" s="12" t="s">
        <v>31</v>
      </c>
      <c r="AX2194" s="12" t="s">
        <v>76</v>
      </c>
      <c r="AY2194" s="172" t="s">
        <v>187</v>
      </c>
    </row>
    <row r="2195" spans="2:65" s="12" customFormat="1">
      <c r="B2195" s="170"/>
      <c r="D2195" s="171" t="s">
        <v>200</v>
      </c>
      <c r="E2195" s="172" t="s">
        <v>1</v>
      </c>
      <c r="F2195" s="173" t="s">
        <v>5434</v>
      </c>
      <c r="H2195" s="172" t="s">
        <v>1</v>
      </c>
      <c r="I2195" s="174"/>
      <c r="L2195" s="170"/>
      <c r="M2195" s="175"/>
      <c r="T2195" s="176"/>
      <c r="AT2195" s="172" t="s">
        <v>200</v>
      </c>
      <c r="AU2195" s="172" t="s">
        <v>89</v>
      </c>
      <c r="AV2195" s="12" t="s">
        <v>83</v>
      </c>
      <c r="AW2195" s="12" t="s">
        <v>31</v>
      </c>
      <c r="AX2195" s="12" t="s">
        <v>76</v>
      </c>
      <c r="AY2195" s="172" t="s">
        <v>187</v>
      </c>
    </row>
    <row r="2196" spans="2:65" s="12" customFormat="1">
      <c r="B2196" s="170"/>
      <c r="D2196" s="171" t="s">
        <v>200</v>
      </c>
      <c r="E2196" s="172" t="s">
        <v>1</v>
      </c>
      <c r="F2196" s="173" t="s">
        <v>5435</v>
      </c>
      <c r="H2196" s="172" t="s">
        <v>1</v>
      </c>
      <c r="I2196" s="174"/>
      <c r="L2196" s="170"/>
      <c r="M2196" s="175"/>
      <c r="T2196" s="176"/>
      <c r="AT2196" s="172" t="s">
        <v>200</v>
      </c>
      <c r="AU2196" s="172" t="s">
        <v>89</v>
      </c>
      <c r="AV2196" s="12" t="s">
        <v>83</v>
      </c>
      <c r="AW2196" s="12" t="s">
        <v>31</v>
      </c>
      <c r="AX2196" s="12" t="s">
        <v>76</v>
      </c>
      <c r="AY2196" s="172" t="s">
        <v>187</v>
      </c>
    </row>
    <row r="2197" spans="2:65" s="12" customFormat="1">
      <c r="B2197" s="170"/>
      <c r="D2197" s="171" t="s">
        <v>200</v>
      </c>
      <c r="E2197" s="172" t="s">
        <v>1</v>
      </c>
      <c r="F2197" s="173" t="s">
        <v>4186</v>
      </c>
      <c r="H2197" s="172" t="s">
        <v>1</v>
      </c>
      <c r="I2197" s="174"/>
      <c r="L2197" s="170"/>
      <c r="M2197" s="175"/>
      <c r="T2197" s="176"/>
      <c r="AT2197" s="172" t="s">
        <v>200</v>
      </c>
      <c r="AU2197" s="172" t="s">
        <v>89</v>
      </c>
      <c r="AV2197" s="12" t="s">
        <v>83</v>
      </c>
      <c r="AW2197" s="12" t="s">
        <v>31</v>
      </c>
      <c r="AX2197" s="12" t="s">
        <v>76</v>
      </c>
      <c r="AY2197" s="172" t="s">
        <v>187</v>
      </c>
    </row>
    <row r="2198" spans="2:65" s="12" customFormat="1">
      <c r="B2198" s="170"/>
      <c r="D2198" s="171" t="s">
        <v>200</v>
      </c>
      <c r="E2198" s="172" t="s">
        <v>1</v>
      </c>
      <c r="F2198" s="173" t="s">
        <v>4187</v>
      </c>
      <c r="H2198" s="172" t="s">
        <v>1</v>
      </c>
      <c r="I2198" s="174"/>
      <c r="L2198" s="170"/>
      <c r="M2198" s="175"/>
      <c r="T2198" s="176"/>
      <c r="AT2198" s="172" t="s">
        <v>200</v>
      </c>
      <c r="AU2198" s="172" t="s">
        <v>89</v>
      </c>
      <c r="AV2198" s="12" t="s">
        <v>83</v>
      </c>
      <c r="AW2198" s="12" t="s">
        <v>31</v>
      </c>
      <c r="AX2198" s="12" t="s">
        <v>76</v>
      </c>
      <c r="AY2198" s="172" t="s">
        <v>187</v>
      </c>
    </row>
    <row r="2199" spans="2:65" s="12" customFormat="1">
      <c r="B2199" s="170"/>
      <c r="D2199" s="171" t="s">
        <v>200</v>
      </c>
      <c r="E2199" s="172" t="s">
        <v>1</v>
      </c>
      <c r="F2199" s="173" t="s">
        <v>4188</v>
      </c>
      <c r="H2199" s="172" t="s">
        <v>1</v>
      </c>
      <c r="I2199" s="174"/>
      <c r="L2199" s="170"/>
      <c r="M2199" s="175"/>
      <c r="T2199" s="176"/>
      <c r="AT2199" s="172" t="s">
        <v>200</v>
      </c>
      <c r="AU2199" s="172" t="s">
        <v>89</v>
      </c>
      <c r="AV2199" s="12" t="s">
        <v>83</v>
      </c>
      <c r="AW2199" s="12" t="s">
        <v>31</v>
      </c>
      <c r="AX2199" s="12" t="s">
        <v>76</v>
      </c>
      <c r="AY2199" s="172" t="s">
        <v>187</v>
      </c>
    </row>
    <row r="2200" spans="2:65" s="13" customFormat="1">
      <c r="B2200" s="177"/>
      <c r="D2200" s="171" t="s">
        <v>200</v>
      </c>
      <c r="E2200" s="178" t="s">
        <v>1</v>
      </c>
      <c r="F2200" s="179" t="s">
        <v>5426</v>
      </c>
      <c r="H2200" s="180">
        <v>64.724999999999994</v>
      </c>
      <c r="I2200" s="181"/>
      <c r="L2200" s="177"/>
      <c r="M2200" s="182"/>
      <c r="T2200" s="183"/>
      <c r="AT2200" s="178" t="s">
        <v>200</v>
      </c>
      <c r="AU2200" s="178" t="s">
        <v>89</v>
      </c>
      <c r="AV2200" s="13" t="s">
        <v>89</v>
      </c>
      <c r="AW2200" s="13" t="s">
        <v>31</v>
      </c>
      <c r="AX2200" s="13" t="s">
        <v>76</v>
      </c>
      <c r="AY2200" s="178" t="s">
        <v>187</v>
      </c>
    </row>
    <row r="2201" spans="2:65" s="15" customFormat="1">
      <c r="B2201" s="191"/>
      <c r="D2201" s="171" t="s">
        <v>200</v>
      </c>
      <c r="E2201" s="192" t="s">
        <v>1</v>
      </c>
      <c r="F2201" s="193" t="s">
        <v>234</v>
      </c>
      <c r="H2201" s="194">
        <v>64.724999999999994</v>
      </c>
      <c r="I2201" s="195"/>
      <c r="L2201" s="191"/>
      <c r="M2201" s="196"/>
      <c r="T2201" s="197"/>
      <c r="AT2201" s="192" t="s">
        <v>200</v>
      </c>
      <c r="AU2201" s="192" t="s">
        <v>89</v>
      </c>
      <c r="AV2201" s="15" t="s">
        <v>207</v>
      </c>
      <c r="AW2201" s="15" t="s">
        <v>31</v>
      </c>
      <c r="AX2201" s="15" t="s">
        <v>76</v>
      </c>
      <c r="AY2201" s="192" t="s">
        <v>187</v>
      </c>
    </row>
    <row r="2202" spans="2:65" s="12" customFormat="1">
      <c r="B2202" s="170"/>
      <c r="D2202" s="171" t="s">
        <v>200</v>
      </c>
      <c r="E2202" s="172" t="s">
        <v>1</v>
      </c>
      <c r="F2202" s="173" t="s">
        <v>2646</v>
      </c>
      <c r="H2202" s="172" t="s">
        <v>1</v>
      </c>
      <c r="I2202" s="174"/>
      <c r="L2202" s="170"/>
      <c r="M2202" s="175"/>
      <c r="T2202" s="176"/>
      <c r="AT2202" s="172" t="s">
        <v>200</v>
      </c>
      <c r="AU2202" s="172" t="s">
        <v>89</v>
      </c>
      <c r="AV2202" s="12" t="s">
        <v>83</v>
      </c>
      <c r="AW2202" s="12" t="s">
        <v>31</v>
      </c>
      <c r="AX2202" s="12" t="s">
        <v>76</v>
      </c>
      <c r="AY2202" s="172" t="s">
        <v>187</v>
      </c>
    </row>
    <row r="2203" spans="2:65" s="13" customFormat="1">
      <c r="B2203" s="177"/>
      <c r="D2203" s="171" t="s">
        <v>200</v>
      </c>
      <c r="E2203" s="178" t="s">
        <v>1</v>
      </c>
      <c r="F2203" s="179" t="s">
        <v>5436</v>
      </c>
      <c r="H2203" s="180">
        <v>228.63</v>
      </c>
      <c r="I2203" s="181"/>
      <c r="L2203" s="177"/>
      <c r="M2203" s="182"/>
      <c r="T2203" s="183"/>
      <c r="AT2203" s="178" t="s">
        <v>200</v>
      </c>
      <c r="AU2203" s="178" t="s">
        <v>89</v>
      </c>
      <c r="AV2203" s="13" t="s">
        <v>89</v>
      </c>
      <c r="AW2203" s="13" t="s">
        <v>31</v>
      </c>
      <c r="AX2203" s="13" t="s">
        <v>76</v>
      </c>
      <c r="AY2203" s="178" t="s">
        <v>187</v>
      </c>
    </row>
    <row r="2204" spans="2:65" s="13" customFormat="1">
      <c r="B2204" s="177"/>
      <c r="D2204" s="171" t="s">
        <v>200</v>
      </c>
      <c r="E2204" s="178" t="s">
        <v>1</v>
      </c>
      <c r="F2204" s="179" t="s">
        <v>5437</v>
      </c>
      <c r="H2204" s="180">
        <v>24.97</v>
      </c>
      <c r="I2204" s="181"/>
      <c r="L2204" s="177"/>
      <c r="M2204" s="182"/>
      <c r="T2204" s="183"/>
      <c r="AT2204" s="178" t="s">
        <v>200</v>
      </c>
      <c r="AU2204" s="178" t="s">
        <v>89</v>
      </c>
      <c r="AV2204" s="13" t="s">
        <v>89</v>
      </c>
      <c r="AW2204" s="13" t="s">
        <v>31</v>
      </c>
      <c r="AX2204" s="13" t="s">
        <v>76</v>
      </c>
      <c r="AY2204" s="178" t="s">
        <v>187</v>
      </c>
    </row>
    <row r="2205" spans="2:65" s="13" customFormat="1">
      <c r="B2205" s="177"/>
      <c r="D2205" s="171" t="s">
        <v>200</v>
      </c>
      <c r="E2205" s="178" t="s">
        <v>1</v>
      </c>
      <c r="F2205" s="179" t="s">
        <v>5438</v>
      </c>
      <c r="H2205" s="180">
        <v>66.84</v>
      </c>
      <c r="I2205" s="181"/>
      <c r="L2205" s="177"/>
      <c r="M2205" s="182"/>
      <c r="T2205" s="183"/>
      <c r="AT2205" s="178" t="s">
        <v>200</v>
      </c>
      <c r="AU2205" s="178" t="s">
        <v>89</v>
      </c>
      <c r="AV2205" s="13" t="s">
        <v>89</v>
      </c>
      <c r="AW2205" s="13" t="s">
        <v>31</v>
      </c>
      <c r="AX2205" s="13" t="s">
        <v>76</v>
      </c>
      <c r="AY2205" s="178" t="s">
        <v>187</v>
      </c>
    </row>
    <row r="2206" spans="2:65" s="13" customFormat="1">
      <c r="B2206" s="177"/>
      <c r="D2206" s="171" t="s">
        <v>200</v>
      </c>
      <c r="E2206" s="178" t="s">
        <v>1</v>
      </c>
      <c r="F2206" s="179" t="s">
        <v>5439</v>
      </c>
      <c r="H2206" s="180">
        <v>19.97</v>
      </c>
      <c r="I2206" s="181"/>
      <c r="L2206" s="177"/>
      <c r="M2206" s="182"/>
      <c r="T2206" s="183"/>
      <c r="AT2206" s="178" t="s">
        <v>200</v>
      </c>
      <c r="AU2206" s="178" t="s">
        <v>89</v>
      </c>
      <c r="AV2206" s="13" t="s">
        <v>89</v>
      </c>
      <c r="AW2206" s="13" t="s">
        <v>31</v>
      </c>
      <c r="AX2206" s="13" t="s">
        <v>76</v>
      </c>
      <c r="AY2206" s="178" t="s">
        <v>187</v>
      </c>
    </row>
    <row r="2207" spans="2:65" s="13" customFormat="1">
      <c r="B2207" s="177"/>
      <c r="D2207" s="171" t="s">
        <v>200</v>
      </c>
      <c r="E2207" s="178" t="s">
        <v>1</v>
      </c>
      <c r="F2207" s="179" t="s">
        <v>5440</v>
      </c>
      <c r="H2207" s="180">
        <v>19.440000000000001</v>
      </c>
      <c r="I2207" s="181"/>
      <c r="L2207" s="177"/>
      <c r="M2207" s="182"/>
      <c r="T2207" s="183"/>
      <c r="AT2207" s="178" t="s">
        <v>200</v>
      </c>
      <c r="AU2207" s="178" t="s">
        <v>89</v>
      </c>
      <c r="AV2207" s="13" t="s">
        <v>89</v>
      </c>
      <c r="AW2207" s="13" t="s">
        <v>31</v>
      </c>
      <c r="AX2207" s="13" t="s">
        <v>76</v>
      </c>
      <c r="AY2207" s="178" t="s">
        <v>187</v>
      </c>
    </row>
    <row r="2208" spans="2:65" s="13" customFormat="1">
      <c r="B2208" s="177"/>
      <c r="D2208" s="171" t="s">
        <v>200</v>
      </c>
      <c r="E2208" s="178" t="s">
        <v>1</v>
      </c>
      <c r="F2208" s="179" t="s">
        <v>5441</v>
      </c>
      <c r="H2208" s="180">
        <v>3.6</v>
      </c>
      <c r="I2208" s="181"/>
      <c r="L2208" s="177"/>
      <c r="M2208" s="182"/>
      <c r="T2208" s="183"/>
      <c r="AT2208" s="178" t="s">
        <v>200</v>
      </c>
      <c r="AU2208" s="178" t="s">
        <v>89</v>
      </c>
      <c r="AV2208" s="13" t="s">
        <v>89</v>
      </c>
      <c r="AW2208" s="13" t="s">
        <v>31</v>
      </c>
      <c r="AX2208" s="13" t="s">
        <v>76</v>
      </c>
      <c r="AY2208" s="178" t="s">
        <v>187</v>
      </c>
    </row>
    <row r="2209" spans="2:51" s="13" customFormat="1">
      <c r="B2209" s="177"/>
      <c r="D2209" s="171" t="s">
        <v>200</v>
      </c>
      <c r="E2209" s="178" t="s">
        <v>1</v>
      </c>
      <c r="F2209" s="179" t="s">
        <v>5442</v>
      </c>
      <c r="H2209" s="180">
        <v>6.6</v>
      </c>
      <c r="I2209" s="181"/>
      <c r="L2209" s="177"/>
      <c r="M2209" s="182"/>
      <c r="T2209" s="183"/>
      <c r="AT2209" s="178" t="s">
        <v>200</v>
      </c>
      <c r="AU2209" s="178" t="s">
        <v>89</v>
      </c>
      <c r="AV2209" s="13" t="s">
        <v>89</v>
      </c>
      <c r="AW2209" s="13" t="s">
        <v>31</v>
      </c>
      <c r="AX2209" s="13" t="s">
        <v>76</v>
      </c>
      <c r="AY2209" s="178" t="s">
        <v>187</v>
      </c>
    </row>
    <row r="2210" spans="2:51" s="13" customFormat="1">
      <c r="B2210" s="177"/>
      <c r="D2210" s="171" t="s">
        <v>200</v>
      </c>
      <c r="E2210" s="178" t="s">
        <v>1</v>
      </c>
      <c r="F2210" s="179" t="s">
        <v>5443</v>
      </c>
      <c r="H2210" s="180">
        <v>7.1879999999999997</v>
      </c>
      <c r="I2210" s="181"/>
      <c r="L2210" s="177"/>
      <c r="M2210" s="182"/>
      <c r="T2210" s="183"/>
      <c r="AT2210" s="178" t="s">
        <v>200</v>
      </c>
      <c r="AU2210" s="178" t="s">
        <v>89</v>
      </c>
      <c r="AV2210" s="13" t="s">
        <v>89</v>
      </c>
      <c r="AW2210" s="13" t="s">
        <v>31</v>
      </c>
      <c r="AX2210" s="13" t="s">
        <v>76</v>
      </c>
      <c r="AY2210" s="178" t="s">
        <v>187</v>
      </c>
    </row>
    <row r="2211" spans="2:51" s="13" customFormat="1">
      <c r="B2211" s="177"/>
      <c r="D2211" s="171" t="s">
        <v>200</v>
      </c>
      <c r="E2211" s="178" t="s">
        <v>1</v>
      </c>
      <c r="F2211" s="179" t="s">
        <v>5444</v>
      </c>
      <c r="H2211" s="180">
        <v>16.375</v>
      </c>
      <c r="I2211" s="181"/>
      <c r="L2211" s="177"/>
      <c r="M2211" s="182"/>
      <c r="T2211" s="183"/>
      <c r="AT2211" s="178" t="s">
        <v>200</v>
      </c>
      <c r="AU2211" s="178" t="s">
        <v>89</v>
      </c>
      <c r="AV2211" s="13" t="s">
        <v>89</v>
      </c>
      <c r="AW2211" s="13" t="s">
        <v>31</v>
      </c>
      <c r="AX2211" s="13" t="s">
        <v>76</v>
      </c>
      <c r="AY2211" s="178" t="s">
        <v>187</v>
      </c>
    </row>
    <row r="2212" spans="2:51" s="13" customFormat="1">
      <c r="B2212" s="177"/>
      <c r="D2212" s="171" t="s">
        <v>200</v>
      </c>
      <c r="E2212" s="178" t="s">
        <v>1</v>
      </c>
      <c r="F2212" s="179" t="s">
        <v>5445</v>
      </c>
      <c r="H2212" s="180">
        <v>15.13</v>
      </c>
      <c r="I2212" s="181"/>
      <c r="L2212" s="177"/>
      <c r="M2212" s="182"/>
      <c r="T2212" s="183"/>
      <c r="AT2212" s="178" t="s">
        <v>200</v>
      </c>
      <c r="AU2212" s="178" t="s">
        <v>89</v>
      </c>
      <c r="AV2212" s="13" t="s">
        <v>89</v>
      </c>
      <c r="AW2212" s="13" t="s">
        <v>31</v>
      </c>
      <c r="AX2212" s="13" t="s">
        <v>76</v>
      </c>
      <c r="AY2212" s="178" t="s">
        <v>187</v>
      </c>
    </row>
    <row r="2213" spans="2:51" s="13" customFormat="1">
      <c r="B2213" s="177"/>
      <c r="D2213" s="171" t="s">
        <v>200</v>
      </c>
      <c r="E2213" s="178" t="s">
        <v>1</v>
      </c>
      <c r="F2213" s="179" t="s">
        <v>5446</v>
      </c>
      <c r="H2213" s="180">
        <v>28.3</v>
      </c>
      <c r="I2213" s="181"/>
      <c r="L2213" s="177"/>
      <c r="M2213" s="182"/>
      <c r="T2213" s="183"/>
      <c r="AT2213" s="178" t="s">
        <v>200</v>
      </c>
      <c r="AU2213" s="178" t="s">
        <v>89</v>
      </c>
      <c r="AV2213" s="13" t="s">
        <v>89</v>
      </c>
      <c r="AW2213" s="13" t="s">
        <v>31</v>
      </c>
      <c r="AX2213" s="13" t="s">
        <v>76</v>
      </c>
      <c r="AY2213" s="178" t="s">
        <v>187</v>
      </c>
    </row>
    <row r="2214" spans="2:51" s="13" customFormat="1">
      <c r="B2214" s="177"/>
      <c r="D2214" s="171" t="s">
        <v>200</v>
      </c>
      <c r="E2214" s="178" t="s">
        <v>1</v>
      </c>
      <c r="F2214" s="179" t="s">
        <v>5447</v>
      </c>
      <c r="H2214" s="180">
        <v>24.83</v>
      </c>
      <c r="I2214" s="181"/>
      <c r="L2214" s="177"/>
      <c r="M2214" s="182"/>
      <c r="T2214" s="183"/>
      <c r="AT2214" s="178" t="s">
        <v>200</v>
      </c>
      <c r="AU2214" s="178" t="s">
        <v>89</v>
      </c>
      <c r="AV2214" s="13" t="s">
        <v>89</v>
      </c>
      <c r="AW2214" s="13" t="s">
        <v>31</v>
      </c>
      <c r="AX2214" s="13" t="s">
        <v>76</v>
      </c>
      <c r="AY2214" s="178" t="s">
        <v>187</v>
      </c>
    </row>
    <row r="2215" spans="2:51" s="13" customFormat="1">
      <c r="B2215" s="177"/>
      <c r="D2215" s="171" t="s">
        <v>200</v>
      </c>
      <c r="E2215" s="178" t="s">
        <v>1</v>
      </c>
      <c r="F2215" s="179" t="s">
        <v>5448</v>
      </c>
      <c r="H2215" s="180">
        <v>6.23</v>
      </c>
      <c r="I2215" s="181"/>
      <c r="L2215" s="177"/>
      <c r="M2215" s="182"/>
      <c r="T2215" s="183"/>
      <c r="AT2215" s="178" t="s">
        <v>200</v>
      </c>
      <c r="AU2215" s="178" t="s">
        <v>89</v>
      </c>
      <c r="AV2215" s="13" t="s">
        <v>89</v>
      </c>
      <c r="AW2215" s="13" t="s">
        <v>31</v>
      </c>
      <c r="AX2215" s="13" t="s">
        <v>76</v>
      </c>
      <c r="AY2215" s="178" t="s">
        <v>187</v>
      </c>
    </row>
    <row r="2216" spans="2:51" s="13" customFormat="1">
      <c r="B2216" s="177"/>
      <c r="D2216" s="171" t="s">
        <v>200</v>
      </c>
      <c r="E2216" s="178" t="s">
        <v>1</v>
      </c>
      <c r="F2216" s="179" t="s">
        <v>5449</v>
      </c>
      <c r="H2216" s="180">
        <v>82.46</v>
      </c>
      <c r="I2216" s="181"/>
      <c r="L2216" s="177"/>
      <c r="M2216" s="182"/>
      <c r="T2216" s="183"/>
      <c r="AT2216" s="178" t="s">
        <v>200</v>
      </c>
      <c r="AU2216" s="178" t="s">
        <v>89</v>
      </c>
      <c r="AV2216" s="13" t="s">
        <v>89</v>
      </c>
      <c r="AW2216" s="13" t="s">
        <v>31</v>
      </c>
      <c r="AX2216" s="13" t="s">
        <v>76</v>
      </c>
      <c r="AY2216" s="178" t="s">
        <v>187</v>
      </c>
    </row>
    <row r="2217" spans="2:51" s="13" customFormat="1">
      <c r="B2217" s="177"/>
      <c r="D2217" s="171" t="s">
        <v>200</v>
      </c>
      <c r="E2217" s="178" t="s">
        <v>1</v>
      </c>
      <c r="F2217" s="179" t="s">
        <v>5450</v>
      </c>
      <c r="H2217" s="180">
        <v>20.94</v>
      </c>
      <c r="I2217" s="181"/>
      <c r="L2217" s="177"/>
      <c r="M2217" s="182"/>
      <c r="T2217" s="183"/>
      <c r="AT2217" s="178" t="s">
        <v>200</v>
      </c>
      <c r="AU2217" s="178" t="s">
        <v>89</v>
      </c>
      <c r="AV2217" s="13" t="s">
        <v>89</v>
      </c>
      <c r="AW2217" s="13" t="s">
        <v>31</v>
      </c>
      <c r="AX2217" s="13" t="s">
        <v>76</v>
      </c>
      <c r="AY2217" s="178" t="s">
        <v>187</v>
      </c>
    </row>
    <row r="2218" spans="2:51" s="13" customFormat="1">
      <c r="B2218" s="177"/>
      <c r="D2218" s="171" t="s">
        <v>200</v>
      </c>
      <c r="E2218" s="178" t="s">
        <v>1</v>
      </c>
      <c r="F2218" s="179" t="s">
        <v>5451</v>
      </c>
      <c r="H2218" s="180">
        <v>43.77</v>
      </c>
      <c r="I2218" s="181"/>
      <c r="L2218" s="177"/>
      <c r="M2218" s="182"/>
      <c r="T2218" s="183"/>
      <c r="AT2218" s="178" t="s">
        <v>200</v>
      </c>
      <c r="AU2218" s="178" t="s">
        <v>89</v>
      </c>
      <c r="AV2218" s="13" t="s">
        <v>89</v>
      </c>
      <c r="AW2218" s="13" t="s">
        <v>31</v>
      </c>
      <c r="AX2218" s="13" t="s">
        <v>76</v>
      </c>
      <c r="AY2218" s="178" t="s">
        <v>187</v>
      </c>
    </row>
    <row r="2219" spans="2:51" s="13" customFormat="1">
      <c r="B2219" s="177"/>
      <c r="D2219" s="171" t="s">
        <v>200</v>
      </c>
      <c r="E2219" s="178" t="s">
        <v>1</v>
      </c>
      <c r="F2219" s="179" t="s">
        <v>5452</v>
      </c>
      <c r="H2219" s="180">
        <v>44.94</v>
      </c>
      <c r="I2219" s="181"/>
      <c r="L2219" s="177"/>
      <c r="M2219" s="182"/>
      <c r="T2219" s="183"/>
      <c r="AT2219" s="178" t="s">
        <v>200</v>
      </c>
      <c r="AU2219" s="178" t="s">
        <v>89</v>
      </c>
      <c r="AV2219" s="13" t="s">
        <v>89</v>
      </c>
      <c r="AW2219" s="13" t="s">
        <v>31</v>
      </c>
      <c r="AX2219" s="13" t="s">
        <v>76</v>
      </c>
      <c r="AY2219" s="178" t="s">
        <v>187</v>
      </c>
    </row>
    <row r="2220" spans="2:51" s="15" customFormat="1">
      <c r="B2220" s="191"/>
      <c r="D2220" s="171" t="s">
        <v>200</v>
      </c>
      <c r="E2220" s="192" t="s">
        <v>4087</v>
      </c>
      <c r="F2220" s="193" t="s">
        <v>5453</v>
      </c>
      <c r="H2220" s="194">
        <v>660.21299999999997</v>
      </c>
      <c r="I2220" s="195"/>
      <c r="L2220" s="191"/>
      <c r="M2220" s="196"/>
      <c r="T2220" s="197"/>
      <c r="AT2220" s="192" t="s">
        <v>200</v>
      </c>
      <c r="AU2220" s="192" t="s">
        <v>89</v>
      </c>
      <c r="AV2220" s="15" t="s">
        <v>207</v>
      </c>
      <c r="AW2220" s="15" t="s">
        <v>31</v>
      </c>
      <c r="AX2220" s="15" t="s">
        <v>76</v>
      </c>
      <c r="AY2220" s="192" t="s">
        <v>187</v>
      </c>
    </row>
    <row r="2221" spans="2:51" s="12" customFormat="1">
      <c r="B2221" s="170"/>
      <c r="D2221" s="171" t="s">
        <v>200</v>
      </c>
      <c r="E2221" s="172" t="s">
        <v>1</v>
      </c>
      <c r="F2221" s="173" t="s">
        <v>5454</v>
      </c>
      <c r="H2221" s="172" t="s">
        <v>1</v>
      </c>
      <c r="I2221" s="174"/>
      <c r="L2221" s="170"/>
      <c r="M2221" s="175"/>
      <c r="T2221" s="176"/>
      <c r="AT2221" s="172" t="s">
        <v>200</v>
      </c>
      <c r="AU2221" s="172" t="s">
        <v>89</v>
      </c>
      <c r="AV2221" s="12" t="s">
        <v>83</v>
      </c>
      <c r="AW2221" s="12" t="s">
        <v>31</v>
      </c>
      <c r="AX2221" s="12" t="s">
        <v>76</v>
      </c>
      <c r="AY2221" s="172" t="s">
        <v>187</v>
      </c>
    </row>
    <row r="2222" spans="2:51" s="13" customFormat="1">
      <c r="B2222" s="177"/>
      <c r="D2222" s="171" t="s">
        <v>200</v>
      </c>
      <c r="E2222" s="178" t="s">
        <v>1</v>
      </c>
      <c r="F2222" s="179" t="s">
        <v>5455</v>
      </c>
      <c r="H2222" s="180">
        <v>38.72</v>
      </c>
      <c r="I2222" s="181"/>
      <c r="L2222" s="177"/>
      <c r="M2222" s="182"/>
      <c r="T2222" s="183"/>
      <c r="AT2222" s="178" t="s">
        <v>200</v>
      </c>
      <c r="AU2222" s="178" t="s">
        <v>89</v>
      </c>
      <c r="AV2222" s="13" t="s">
        <v>89</v>
      </c>
      <c r="AW2222" s="13" t="s">
        <v>31</v>
      </c>
      <c r="AX2222" s="13" t="s">
        <v>76</v>
      </c>
      <c r="AY2222" s="178" t="s">
        <v>187</v>
      </c>
    </row>
    <row r="2223" spans="2:51" s="13" customFormat="1">
      <c r="B2223" s="177"/>
      <c r="D2223" s="171" t="s">
        <v>200</v>
      </c>
      <c r="E2223" s="178" t="s">
        <v>1</v>
      </c>
      <c r="F2223" s="179" t="s">
        <v>5456</v>
      </c>
      <c r="H2223" s="180">
        <v>237.95</v>
      </c>
      <c r="I2223" s="181"/>
      <c r="L2223" s="177"/>
      <c r="M2223" s="182"/>
      <c r="T2223" s="183"/>
      <c r="AT2223" s="178" t="s">
        <v>200</v>
      </c>
      <c r="AU2223" s="178" t="s">
        <v>89</v>
      </c>
      <c r="AV2223" s="13" t="s">
        <v>89</v>
      </c>
      <c r="AW2223" s="13" t="s">
        <v>31</v>
      </c>
      <c r="AX2223" s="13" t="s">
        <v>76</v>
      </c>
      <c r="AY2223" s="178" t="s">
        <v>187</v>
      </c>
    </row>
    <row r="2224" spans="2:51" s="13" customFormat="1">
      <c r="B2224" s="177"/>
      <c r="D2224" s="171" t="s">
        <v>200</v>
      </c>
      <c r="E2224" s="178" t="s">
        <v>1</v>
      </c>
      <c r="F2224" s="179" t="s">
        <v>5457</v>
      </c>
      <c r="H2224" s="180">
        <v>9.1999999999999993</v>
      </c>
      <c r="I2224" s="181"/>
      <c r="L2224" s="177"/>
      <c r="M2224" s="182"/>
      <c r="T2224" s="183"/>
      <c r="AT2224" s="178" t="s">
        <v>200</v>
      </c>
      <c r="AU2224" s="178" t="s">
        <v>89</v>
      </c>
      <c r="AV2224" s="13" t="s">
        <v>89</v>
      </c>
      <c r="AW2224" s="13" t="s">
        <v>31</v>
      </c>
      <c r="AX2224" s="13" t="s">
        <v>76</v>
      </c>
      <c r="AY2224" s="178" t="s">
        <v>187</v>
      </c>
    </row>
    <row r="2225" spans="2:51" s="13" customFormat="1">
      <c r="B2225" s="177"/>
      <c r="D2225" s="171" t="s">
        <v>200</v>
      </c>
      <c r="E2225" s="178" t="s">
        <v>1</v>
      </c>
      <c r="F2225" s="179" t="s">
        <v>5458</v>
      </c>
      <c r="H2225" s="180">
        <v>31.59</v>
      </c>
      <c r="I2225" s="181"/>
      <c r="L2225" s="177"/>
      <c r="M2225" s="182"/>
      <c r="T2225" s="183"/>
      <c r="AT2225" s="178" t="s">
        <v>200</v>
      </c>
      <c r="AU2225" s="178" t="s">
        <v>89</v>
      </c>
      <c r="AV2225" s="13" t="s">
        <v>89</v>
      </c>
      <c r="AW2225" s="13" t="s">
        <v>31</v>
      </c>
      <c r="AX2225" s="13" t="s">
        <v>76</v>
      </c>
      <c r="AY2225" s="178" t="s">
        <v>187</v>
      </c>
    </row>
    <row r="2226" spans="2:51" s="13" customFormat="1">
      <c r="B2226" s="177"/>
      <c r="D2226" s="171" t="s">
        <v>200</v>
      </c>
      <c r="E2226" s="178" t="s">
        <v>1</v>
      </c>
      <c r="F2226" s="179" t="s">
        <v>5459</v>
      </c>
      <c r="H2226" s="180">
        <v>34.24</v>
      </c>
      <c r="I2226" s="181"/>
      <c r="L2226" s="177"/>
      <c r="M2226" s="182"/>
      <c r="T2226" s="183"/>
      <c r="AT2226" s="178" t="s">
        <v>200</v>
      </c>
      <c r="AU2226" s="178" t="s">
        <v>89</v>
      </c>
      <c r="AV2226" s="13" t="s">
        <v>89</v>
      </c>
      <c r="AW2226" s="13" t="s">
        <v>31</v>
      </c>
      <c r="AX2226" s="13" t="s">
        <v>76</v>
      </c>
      <c r="AY2226" s="178" t="s">
        <v>187</v>
      </c>
    </row>
    <row r="2227" spans="2:51" s="13" customFormat="1">
      <c r="B2227" s="177"/>
      <c r="D2227" s="171" t="s">
        <v>200</v>
      </c>
      <c r="E2227" s="178" t="s">
        <v>1</v>
      </c>
      <c r="F2227" s="179" t="s">
        <v>5460</v>
      </c>
      <c r="H2227" s="180">
        <v>31.82</v>
      </c>
      <c r="I2227" s="181"/>
      <c r="L2227" s="177"/>
      <c r="M2227" s="182"/>
      <c r="T2227" s="183"/>
      <c r="AT2227" s="178" t="s">
        <v>200</v>
      </c>
      <c r="AU2227" s="178" t="s">
        <v>89</v>
      </c>
      <c r="AV2227" s="13" t="s">
        <v>89</v>
      </c>
      <c r="AW2227" s="13" t="s">
        <v>31</v>
      </c>
      <c r="AX2227" s="13" t="s">
        <v>76</v>
      </c>
      <c r="AY2227" s="178" t="s">
        <v>187</v>
      </c>
    </row>
    <row r="2228" spans="2:51" s="13" customFormat="1">
      <c r="B2228" s="177"/>
      <c r="D2228" s="171" t="s">
        <v>200</v>
      </c>
      <c r="E2228" s="178" t="s">
        <v>1</v>
      </c>
      <c r="F2228" s="179" t="s">
        <v>5461</v>
      </c>
      <c r="H2228" s="180">
        <v>30.55</v>
      </c>
      <c r="I2228" s="181"/>
      <c r="L2228" s="177"/>
      <c r="M2228" s="182"/>
      <c r="T2228" s="183"/>
      <c r="AT2228" s="178" t="s">
        <v>200</v>
      </c>
      <c r="AU2228" s="178" t="s">
        <v>89</v>
      </c>
      <c r="AV2228" s="13" t="s">
        <v>89</v>
      </c>
      <c r="AW2228" s="13" t="s">
        <v>31</v>
      </c>
      <c r="AX2228" s="13" t="s">
        <v>76</v>
      </c>
      <c r="AY2228" s="178" t="s">
        <v>187</v>
      </c>
    </row>
    <row r="2229" spans="2:51" s="13" customFormat="1">
      <c r="B2229" s="177"/>
      <c r="D2229" s="171" t="s">
        <v>200</v>
      </c>
      <c r="E2229" s="178" t="s">
        <v>1</v>
      </c>
      <c r="F2229" s="179" t="s">
        <v>5462</v>
      </c>
      <c r="H2229" s="180">
        <v>29.35</v>
      </c>
      <c r="I2229" s="181"/>
      <c r="L2229" s="177"/>
      <c r="M2229" s="182"/>
      <c r="T2229" s="183"/>
      <c r="AT2229" s="178" t="s">
        <v>200</v>
      </c>
      <c r="AU2229" s="178" t="s">
        <v>89</v>
      </c>
      <c r="AV2229" s="13" t="s">
        <v>89</v>
      </c>
      <c r="AW2229" s="13" t="s">
        <v>31</v>
      </c>
      <c r="AX2229" s="13" t="s">
        <v>76</v>
      </c>
      <c r="AY2229" s="178" t="s">
        <v>187</v>
      </c>
    </row>
    <row r="2230" spans="2:51" s="13" customFormat="1">
      <c r="B2230" s="177"/>
      <c r="D2230" s="171" t="s">
        <v>200</v>
      </c>
      <c r="E2230" s="178" t="s">
        <v>1</v>
      </c>
      <c r="F2230" s="179" t="s">
        <v>5463</v>
      </c>
      <c r="H2230" s="180">
        <v>15.18</v>
      </c>
      <c r="I2230" s="181"/>
      <c r="L2230" s="177"/>
      <c r="M2230" s="182"/>
      <c r="T2230" s="183"/>
      <c r="AT2230" s="178" t="s">
        <v>200</v>
      </c>
      <c r="AU2230" s="178" t="s">
        <v>89</v>
      </c>
      <c r="AV2230" s="13" t="s">
        <v>89</v>
      </c>
      <c r="AW2230" s="13" t="s">
        <v>31</v>
      </c>
      <c r="AX2230" s="13" t="s">
        <v>76</v>
      </c>
      <c r="AY2230" s="178" t="s">
        <v>187</v>
      </c>
    </row>
    <row r="2231" spans="2:51" s="13" customFormat="1">
      <c r="B2231" s="177"/>
      <c r="D2231" s="171" t="s">
        <v>200</v>
      </c>
      <c r="E2231" s="178" t="s">
        <v>1</v>
      </c>
      <c r="F2231" s="179" t="s">
        <v>5464</v>
      </c>
      <c r="H2231" s="180">
        <v>14.97</v>
      </c>
      <c r="I2231" s="181"/>
      <c r="L2231" s="177"/>
      <c r="M2231" s="182"/>
      <c r="T2231" s="183"/>
      <c r="AT2231" s="178" t="s">
        <v>200</v>
      </c>
      <c r="AU2231" s="178" t="s">
        <v>89</v>
      </c>
      <c r="AV2231" s="13" t="s">
        <v>89</v>
      </c>
      <c r="AW2231" s="13" t="s">
        <v>31</v>
      </c>
      <c r="AX2231" s="13" t="s">
        <v>76</v>
      </c>
      <c r="AY2231" s="178" t="s">
        <v>187</v>
      </c>
    </row>
    <row r="2232" spans="2:51" s="13" customFormat="1">
      <c r="B2232" s="177"/>
      <c r="D2232" s="171" t="s">
        <v>200</v>
      </c>
      <c r="E2232" s="178" t="s">
        <v>1</v>
      </c>
      <c r="F2232" s="179" t="s">
        <v>5465</v>
      </c>
      <c r="H2232" s="180">
        <v>1.05</v>
      </c>
      <c r="I2232" s="181"/>
      <c r="L2232" s="177"/>
      <c r="M2232" s="182"/>
      <c r="T2232" s="183"/>
      <c r="AT2232" s="178" t="s">
        <v>200</v>
      </c>
      <c r="AU2232" s="178" t="s">
        <v>89</v>
      </c>
      <c r="AV2232" s="13" t="s">
        <v>89</v>
      </c>
      <c r="AW2232" s="13" t="s">
        <v>31</v>
      </c>
      <c r="AX2232" s="13" t="s">
        <v>76</v>
      </c>
      <c r="AY2232" s="178" t="s">
        <v>187</v>
      </c>
    </row>
    <row r="2233" spans="2:51" s="13" customFormat="1">
      <c r="B2233" s="177"/>
      <c r="D2233" s="171" t="s">
        <v>200</v>
      </c>
      <c r="E2233" s="178" t="s">
        <v>1</v>
      </c>
      <c r="F2233" s="179" t="s">
        <v>5466</v>
      </c>
      <c r="H2233" s="180">
        <v>49.37</v>
      </c>
      <c r="I2233" s="181"/>
      <c r="L2233" s="177"/>
      <c r="M2233" s="182"/>
      <c r="T2233" s="183"/>
      <c r="AT2233" s="178" t="s">
        <v>200</v>
      </c>
      <c r="AU2233" s="178" t="s">
        <v>89</v>
      </c>
      <c r="AV2233" s="13" t="s">
        <v>89</v>
      </c>
      <c r="AW2233" s="13" t="s">
        <v>31</v>
      </c>
      <c r="AX2233" s="13" t="s">
        <v>76</v>
      </c>
      <c r="AY2233" s="178" t="s">
        <v>187</v>
      </c>
    </row>
    <row r="2234" spans="2:51" s="13" customFormat="1">
      <c r="B2234" s="177"/>
      <c r="D2234" s="171" t="s">
        <v>200</v>
      </c>
      <c r="E2234" s="178" t="s">
        <v>1</v>
      </c>
      <c r="F2234" s="179" t="s">
        <v>5467</v>
      </c>
      <c r="H2234" s="180">
        <v>34.229999999999997</v>
      </c>
      <c r="I2234" s="181"/>
      <c r="L2234" s="177"/>
      <c r="M2234" s="182"/>
      <c r="T2234" s="183"/>
      <c r="AT2234" s="178" t="s">
        <v>200</v>
      </c>
      <c r="AU2234" s="178" t="s">
        <v>89</v>
      </c>
      <c r="AV2234" s="13" t="s">
        <v>89</v>
      </c>
      <c r="AW2234" s="13" t="s">
        <v>31</v>
      </c>
      <c r="AX2234" s="13" t="s">
        <v>76</v>
      </c>
      <c r="AY2234" s="178" t="s">
        <v>187</v>
      </c>
    </row>
    <row r="2235" spans="2:51" s="13" customFormat="1">
      <c r="B2235" s="177"/>
      <c r="D2235" s="171" t="s">
        <v>200</v>
      </c>
      <c r="E2235" s="178" t="s">
        <v>1</v>
      </c>
      <c r="F2235" s="179" t="s">
        <v>5468</v>
      </c>
      <c r="H2235" s="180">
        <v>28.33</v>
      </c>
      <c r="I2235" s="181"/>
      <c r="L2235" s="177"/>
      <c r="M2235" s="182"/>
      <c r="T2235" s="183"/>
      <c r="AT2235" s="178" t="s">
        <v>200</v>
      </c>
      <c r="AU2235" s="178" t="s">
        <v>89</v>
      </c>
      <c r="AV2235" s="13" t="s">
        <v>89</v>
      </c>
      <c r="AW2235" s="13" t="s">
        <v>31</v>
      </c>
      <c r="AX2235" s="13" t="s">
        <v>76</v>
      </c>
      <c r="AY2235" s="178" t="s">
        <v>187</v>
      </c>
    </row>
    <row r="2236" spans="2:51" s="13" customFormat="1">
      <c r="B2236" s="177"/>
      <c r="D2236" s="171" t="s">
        <v>200</v>
      </c>
      <c r="E2236" s="178" t="s">
        <v>1</v>
      </c>
      <c r="F2236" s="179" t="s">
        <v>5460</v>
      </c>
      <c r="H2236" s="180">
        <v>31.82</v>
      </c>
      <c r="I2236" s="181"/>
      <c r="L2236" s="177"/>
      <c r="M2236" s="182"/>
      <c r="T2236" s="183"/>
      <c r="AT2236" s="178" t="s">
        <v>200</v>
      </c>
      <c r="AU2236" s="178" t="s">
        <v>89</v>
      </c>
      <c r="AV2236" s="13" t="s">
        <v>89</v>
      </c>
      <c r="AW2236" s="13" t="s">
        <v>31</v>
      </c>
      <c r="AX2236" s="13" t="s">
        <v>76</v>
      </c>
      <c r="AY2236" s="178" t="s">
        <v>187</v>
      </c>
    </row>
    <row r="2237" spans="2:51" s="13" customFormat="1">
      <c r="B2237" s="177"/>
      <c r="D2237" s="171" t="s">
        <v>200</v>
      </c>
      <c r="E2237" s="178" t="s">
        <v>1</v>
      </c>
      <c r="F2237" s="179" t="s">
        <v>5459</v>
      </c>
      <c r="H2237" s="180">
        <v>34.24</v>
      </c>
      <c r="I2237" s="181"/>
      <c r="L2237" s="177"/>
      <c r="M2237" s="182"/>
      <c r="T2237" s="183"/>
      <c r="AT2237" s="178" t="s">
        <v>200</v>
      </c>
      <c r="AU2237" s="178" t="s">
        <v>89</v>
      </c>
      <c r="AV2237" s="13" t="s">
        <v>89</v>
      </c>
      <c r="AW2237" s="13" t="s">
        <v>31</v>
      </c>
      <c r="AX2237" s="13" t="s">
        <v>76</v>
      </c>
      <c r="AY2237" s="178" t="s">
        <v>187</v>
      </c>
    </row>
    <row r="2238" spans="2:51" s="13" customFormat="1">
      <c r="B2238" s="177"/>
      <c r="D2238" s="171" t="s">
        <v>200</v>
      </c>
      <c r="E2238" s="178" t="s">
        <v>1</v>
      </c>
      <c r="F2238" s="179" t="s">
        <v>5460</v>
      </c>
      <c r="H2238" s="180">
        <v>31.82</v>
      </c>
      <c r="I2238" s="181"/>
      <c r="L2238" s="177"/>
      <c r="M2238" s="182"/>
      <c r="T2238" s="183"/>
      <c r="AT2238" s="178" t="s">
        <v>200</v>
      </c>
      <c r="AU2238" s="178" t="s">
        <v>89</v>
      </c>
      <c r="AV2238" s="13" t="s">
        <v>89</v>
      </c>
      <c r="AW2238" s="13" t="s">
        <v>31</v>
      </c>
      <c r="AX2238" s="13" t="s">
        <v>76</v>
      </c>
      <c r="AY2238" s="178" t="s">
        <v>187</v>
      </c>
    </row>
    <row r="2239" spans="2:51" s="15" customFormat="1">
      <c r="B2239" s="191"/>
      <c r="D2239" s="171" t="s">
        <v>200</v>
      </c>
      <c r="E2239" s="192" t="s">
        <v>4090</v>
      </c>
      <c r="F2239" s="193" t="s">
        <v>5469</v>
      </c>
      <c r="H2239" s="194">
        <v>684.43</v>
      </c>
      <c r="I2239" s="195"/>
      <c r="L2239" s="191"/>
      <c r="M2239" s="196"/>
      <c r="T2239" s="197"/>
      <c r="AT2239" s="192" t="s">
        <v>200</v>
      </c>
      <c r="AU2239" s="192" t="s">
        <v>89</v>
      </c>
      <c r="AV2239" s="15" t="s">
        <v>207</v>
      </c>
      <c r="AW2239" s="15" t="s">
        <v>31</v>
      </c>
      <c r="AX2239" s="15" t="s">
        <v>76</v>
      </c>
      <c r="AY2239" s="192" t="s">
        <v>187</v>
      </c>
    </row>
    <row r="2240" spans="2:51" s="12" customFormat="1">
      <c r="B2240" s="170"/>
      <c r="D2240" s="171" t="s">
        <v>200</v>
      </c>
      <c r="E2240" s="172" t="s">
        <v>1</v>
      </c>
      <c r="F2240" s="173" t="s">
        <v>5454</v>
      </c>
      <c r="H2240" s="172" t="s">
        <v>1</v>
      </c>
      <c r="I2240" s="174"/>
      <c r="L2240" s="170"/>
      <c r="M2240" s="175"/>
      <c r="T2240" s="176"/>
      <c r="AT2240" s="172" t="s">
        <v>200</v>
      </c>
      <c r="AU2240" s="172" t="s">
        <v>89</v>
      </c>
      <c r="AV2240" s="12" t="s">
        <v>83</v>
      </c>
      <c r="AW2240" s="12" t="s">
        <v>31</v>
      </c>
      <c r="AX2240" s="12" t="s">
        <v>76</v>
      </c>
      <c r="AY2240" s="172" t="s">
        <v>187</v>
      </c>
    </row>
    <row r="2241" spans="2:51" s="12" customFormat="1">
      <c r="B2241" s="170"/>
      <c r="D2241" s="171" t="s">
        <v>200</v>
      </c>
      <c r="E2241" s="172" t="s">
        <v>1</v>
      </c>
      <c r="F2241" s="173" t="s">
        <v>4859</v>
      </c>
      <c r="H2241" s="172" t="s">
        <v>1</v>
      </c>
      <c r="I2241" s="174"/>
      <c r="L2241" s="170"/>
      <c r="M2241" s="175"/>
      <c r="T2241" s="176"/>
      <c r="AT2241" s="172" t="s">
        <v>200</v>
      </c>
      <c r="AU2241" s="172" t="s">
        <v>89</v>
      </c>
      <c r="AV2241" s="12" t="s">
        <v>83</v>
      </c>
      <c r="AW2241" s="12" t="s">
        <v>31</v>
      </c>
      <c r="AX2241" s="12" t="s">
        <v>76</v>
      </c>
      <c r="AY2241" s="172" t="s">
        <v>187</v>
      </c>
    </row>
    <row r="2242" spans="2:51" s="13" customFormat="1">
      <c r="B2242" s="177"/>
      <c r="D2242" s="171" t="s">
        <v>200</v>
      </c>
      <c r="E2242" s="178" t="s">
        <v>1</v>
      </c>
      <c r="F2242" s="179" t="s">
        <v>5470</v>
      </c>
      <c r="H2242" s="180">
        <v>31.59</v>
      </c>
      <c r="I2242" s="181"/>
      <c r="L2242" s="177"/>
      <c r="M2242" s="182"/>
      <c r="T2242" s="183"/>
      <c r="AT2242" s="178" t="s">
        <v>200</v>
      </c>
      <c r="AU2242" s="178" t="s">
        <v>89</v>
      </c>
      <c r="AV2242" s="13" t="s">
        <v>89</v>
      </c>
      <c r="AW2242" s="13" t="s">
        <v>31</v>
      </c>
      <c r="AX2242" s="13" t="s">
        <v>76</v>
      </c>
      <c r="AY2242" s="178" t="s">
        <v>187</v>
      </c>
    </row>
    <row r="2243" spans="2:51" s="13" customFormat="1">
      <c r="B2243" s="177"/>
      <c r="D2243" s="171" t="s">
        <v>200</v>
      </c>
      <c r="E2243" s="178" t="s">
        <v>1</v>
      </c>
      <c r="F2243" s="179" t="s">
        <v>5459</v>
      </c>
      <c r="H2243" s="180">
        <v>34.24</v>
      </c>
      <c r="I2243" s="181"/>
      <c r="L2243" s="177"/>
      <c r="M2243" s="182"/>
      <c r="T2243" s="183"/>
      <c r="AT2243" s="178" t="s">
        <v>200</v>
      </c>
      <c r="AU2243" s="178" t="s">
        <v>89</v>
      </c>
      <c r="AV2243" s="13" t="s">
        <v>89</v>
      </c>
      <c r="AW2243" s="13" t="s">
        <v>31</v>
      </c>
      <c r="AX2243" s="13" t="s">
        <v>76</v>
      </c>
      <c r="AY2243" s="178" t="s">
        <v>187</v>
      </c>
    </row>
    <row r="2244" spans="2:51" s="13" customFormat="1">
      <c r="B2244" s="177"/>
      <c r="D2244" s="171" t="s">
        <v>200</v>
      </c>
      <c r="E2244" s="178" t="s">
        <v>1</v>
      </c>
      <c r="F2244" s="179" t="s">
        <v>5460</v>
      </c>
      <c r="H2244" s="180">
        <v>31.82</v>
      </c>
      <c r="I2244" s="181"/>
      <c r="L2244" s="177"/>
      <c r="M2244" s="182"/>
      <c r="T2244" s="183"/>
      <c r="AT2244" s="178" t="s">
        <v>200</v>
      </c>
      <c r="AU2244" s="178" t="s">
        <v>89</v>
      </c>
      <c r="AV2244" s="13" t="s">
        <v>89</v>
      </c>
      <c r="AW2244" s="13" t="s">
        <v>31</v>
      </c>
      <c r="AX2244" s="13" t="s">
        <v>76</v>
      </c>
      <c r="AY2244" s="178" t="s">
        <v>187</v>
      </c>
    </row>
    <row r="2245" spans="2:51" s="13" customFormat="1">
      <c r="B2245" s="177"/>
      <c r="D2245" s="171" t="s">
        <v>200</v>
      </c>
      <c r="E2245" s="178" t="s">
        <v>1</v>
      </c>
      <c r="F2245" s="179" t="s">
        <v>5461</v>
      </c>
      <c r="H2245" s="180">
        <v>30.55</v>
      </c>
      <c r="I2245" s="181"/>
      <c r="L2245" s="177"/>
      <c r="M2245" s="182"/>
      <c r="T2245" s="183"/>
      <c r="AT2245" s="178" t="s">
        <v>200</v>
      </c>
      <c r="AU2245" s="178" t="s">
        <v>89</v>
      </c>
      <c r="AV2245" s="13" t="s">
        <v>89</v>
      </c>
      <c r="AW2245" s="13" t="s">
        <v>31</v>
      </c>
      <c r="AX2245" s="13" t="s">
        <v>76</v>
      </c>
      <c r="AY2245" s="178" t="s">
        <v>187</v>
      </c>
    </row>
    <row r="2246" spans="2:51" s="13" customFormat="1">
      <c r="B2246" s="177"/>
      <c r="D2246" s="171" t="s">
        <v>200</v>
      </c>
      <c r="E2246" s="178" t="s">
        <v>1</v>
      </c>
      <c r="F2246" s="179" t="s">
        <v>5462</v>
      </c>
      <c r="H2246" s="180">
        <v>29.35</v>
      </c>
      <c r="I2246" s="181"/>
      <c r="L2246" s="177"/>
      <c r="M2246" s="182"/>
      <c r="T2246" s="183"/>
      <c r="AT2246" s="178" t="s">
        <v>200</v>
      </c>
      <c r="AU2246" s="178" t="s">
        <v>89</v>
      </c>
      <c r="AV2246" s="13" t="s">
        <v>89</v>
      </c>
      <c r="AW2246" s="13" t="s">
        <v>31</v>
      </c>
      <c r="AX2246" s="13" t="s">
        <v>76</v>
      </c>
      <c r="AY2246" s="178" t="s">
        <v>187</v>
      </c>
    </row>
    <row r="2247" spans="2:51" s="13" customFormat="1">
      <c r="B2247" s="177"/>
      <c r="D2247" s="171" t="s">
        <v>200</v>
      </c>
      <c r="E2247" s="178" t="s">
        <v>1</v>
      </c>
      <c r="F2247" s="179" t="s">
        <v>5471</v>
      </c>
      <c r="H2247" s="180">
        <v>15.18</v>
      </c>
      <c r="I2247" s="181"/>
      <c r="L2247" s="177"/>
      <c r="M2247" s="182"/>
      <c r="T2247" s="183"/>
      <c r="AT2247" s="178" t="s">
        <v>200</v>
      </c>
      <c r="AU2247" s="178" t="s">
        <v>89</v>
      </c>
      <c r="AV2247" s="13" t="s">
        <v>89</v>
      </c>
      <c r="AW2247" s="13" t="s">
        <v>31</v>
      </c>
      <c r="AX2247" s="13" t="s">
        <v>76</v>
      </c>
      <c r="AY2247" s="178" t="s">
        <v>187</v>
      </c>
    </row>
    <row r="2248" spans="2:51" s="13" customFormat="1">
      <c r="B2248" s="177"/>
      <c r="D2248" s="171" t="s">
        <v>200</v>
      </c>
      <c r="E2248" s="178" t="s">
        <v>1</v>
      </c>
      <c r="F2248" s="179" t="s">
        <v>5472</v>
      </c>
      <c r="H2248" s="180">
        <v>14.97</v>
      </c>
      <c r="I2248" s="181"/>
      <c r="L2248" s="177"/>
      <c r="M2248" s="182"/>
      <c r="T2248" s="183"/>
      <c r="AT2248" s="178" t="s">
        <v>200</v>
      </c>
      <c r="AU2248" s="178" t="s">
        <v>89</v>
      </c>
      <c r="AV2248" s="13" t="s">
        <v>89</v>
      </c>
      <c r="AW2248" s="13" t="s">
        <v>31</v>
      </c>
      <c r="AX2248" s="13" t="s">
        <v>76</v>
      </c>
      <c r="AY2248" s="178" t="s">
        <v>187</v>
      </c>
    </row>
    <row r="2249" spans="2:51" s="13" customFormat="1">
      <c r="B2249" s="177"/>
      <c r="D2249" s="171" t="s">
        <v>200</v>
      </c>
      <c r="E2249" s="178" t="s">
        <v>1</v>
      </c>
      <c r="F2249" s="179" t="s">
        <v>5473</v>
      </c>
      <c r="H2249" s="180">
        <v>1.05</v>
      </c>
      <c r="I2249" s="181"/>
      <c r="L2249" s="177"/>
      <c r="M2249" s="182"/>
      <c r="T2249" s="183"/>
      <c r="AT2249" s="178" t="s">
        <v>200</v>
      </c>
      <c r="AU2249" s="178" t="s">
        <v>89</v>
      </c>
      <c r="AV2249" s="13" t="s">
        <v>89</v>
      </c>
      <c r="AW2249" s="13" t="s">
        <v>31</v>
      </c>
      <c r="AX2249" s="13" t="s">
        <v>76</v>
      </c>
      <c r="AY2249" s="178" t="s">
        <v>187</v>
      </c>
    </row>
    <row r="2250" spans="2:51" s="13" customFormat="1">
      <c r="B2250" s="177"/>
      <c r="D2250" s="171" t="s">
        <v>200</v>
      </c>
      <c r="E2250" s="178" t="s">
        <v>1</v>
      </c>
      <c r="F2250" s="179" t="s">
        <v>5474</v>
      </c>
      <c r="H2250" s="180">
        <v>49.37</v>
      </c>
      <c r="I2250" s="181"/>
      <c r="L2250" s="177"/>
      <c r="M2250" s="182"/>
      <c r="T2250" s="183"/>
      <c r="AT2250" s="178" t="s">
        <v>200</v>
      </c>
      <c r="AU2250" s="178" t="s">
        <v>89</v>
      </c>
      <c r="AV2250" s="13" t="s">
        <v>89</v>
      </c>
      <c r="AW2250" s="13" t="s">
        <v>31</v>
      </c>
      <c r="AX2250" s="13" t="s">
        <v>76</v>
      </c>
      <c r="AY2250" s="178" t="s">
        <v>187</v>
      </c>
    </row>
    <row r="2251" spans="2:51" s="13" customFormat="1">
      <c r="B2251" s="177"/>
      <c r="D2251" s="171" t="s">
        <v>200</v>
      </c>
      <c r="E2251" s="178" t="s">
        <v>1</v>
      </c>
      <c r="F2251" s="179" t="s">
        <v>5467</v>
      </c>
      <c r="H2251" s="180">
        <v>34.229999999999997</v>
      </c>
      <c r="I2251" s="181"/>
      <c r="L2251" s="177"/>
      <c r="M2251" s="182"/>
      <c r="T2251" s="183"/>
      <c r="AT2251" s="178" t="s">
        <v>200</v>
      </c>
      <c r="AU2251" s="178" t="s">
        <v>89</v>
      </c>
      <c r="AV2251" s="13" t="s">
        <v>89</v>
      </c>
      <c r="AW2251" s="13" t="s">
        <v>31</v>
      </c>
      <c r="AX2251" s="13" t="s">
        <v>76</v>
      </c>
      <c r="AY2251" s="178" t="s">
        <v>187</v>
      </c>
    </row>
    <row r="2252" spans="2:51" s="13" customFormat="1">
      <c r="B2252" s="177"/>
      <c r="D2252" s="171" t="s">
        <v>200</v>
      </c>
      <c r="E2252" s="178" t="s">
        <v>1</v>
      </c>
      <c r="F2252" s="179" t="s">
        <v>5468</v>
      </c>
      <c r="H2252" s="180">
        <v>28.33</v>
      </c>
      <c r="I2252" s="181"/>
      <c r="L2252" s="177"/>
      <c r="M2252" s="182"/>
      <c r="T2252" s="183"/>
      <c r="AT2252" s="178" t="s">
        <v>200</v>
      </c>
      <c r="AU2252" s="178" t="s">
        <v>89</v>
      </c>
      <c r="AV2252" s="13" t="s">
        <v>89</v>
      </c>
      <c r="AW2252" s="13" t="s">
        <v>31</v>
      </c>
      <c r="AX2252" s="13" t="s">
        <v>76</v>
      </c>
      <c r="AY2252" s="178" t="s">
        <v>187</v>
      </c>
    </row>
    <row r="2253" spans="2:51" s="13" customFormat="1">
      <c r="B2253" s="177"/>
      <c r="D2253" s="171" t="s">
        <v>200</v>
      </c>
      <c r="E2253" s="178" t="s">
        <v>1</v>
      </c>
      <c r="F2253" s="179" t="s">
        <v>5460</v>
      </c>
      <c r="H2253" s="180">
        <v>31.82</v>
      </c>
      <c r="I2253" s="181"/>
      <c r="L2253" s="177"/>
      <c r="M2253" s="182"/>
      <c r="T2253" s="183"/>
      <c r="AT2253" s="178" t="s">
        <v>200</v>
      </c>
      <c r="AU2253" s="178" t="s">
        <v>89</v>
      </c>
      <c r="AV2253" s="13" t="s">
        <v>89</v>
      </c>
      <c r="AW2253" s="13" t="s">
        <v>31</v>
      </c>
      <c r="AX2253" s="13" t="s">
        <v>76</v>
      </c>
      <c r="AY2253" s="178" t="s">
        <v>187</v>
      </c>
    </row>
    <row r="2254" spans="2:51" s="13" customFormat="1">
      <c r="B2254" s="177"/>
      <c r="D2254" s="171" t="s">
        <v>200</v>
      </c>
      <c r="E2254" s="178" t="s">
        <v>1</v>
      </c>
      <c r="F2254" s="179" t="s">
        <v>5459</v>
      </c>
      <c r="H2254" s="180">
        <v>34.24</v>
      </c>
      <c r="I2254" s="181"/>
      <c r="L2254" s="177"/>
      <c r="M2254" s="182"/>
      <c r="T2254" s="183"/>
      <c r="AT2254" s="178" t="s">
        <v>200</v>
      </c>
      <c r="AU2254" s="178" t="s">
        <v>89</v>
      </c>
      <c r="AV2254" s="13" t="s">
        <v>89</v>
      </c>
      <c r="AW2254" s="13" t="s">
        <v>31</v>
      </c>
      <c r="AX2254" s="13" t="s">
        <v>76</v>
      </c>
      <c r="AY2254" s="178" t="s">
        <v>187</v>
      </c>
    </row>
    <row r="2255" spans="2:51" s="13" customFormat="1">
      <c r="B2255" s="177"/>
      <c r="D2255" s="171" t="s">
        <v>200</v>
      </c>
      <c r="E2255" s="178" t="s">
        <v>1</v>
      </c>
      <c r="F2255" s="179" t="s">
        <v>5460</v>
      </c>
      <c r="H2255" s="180">
        <v>31.82</v>
      </c>
      <c r="I2255" s="181"/>
      <c r="L2255" s="177"/>
      <c r="M2255" s="182"/>
      <c r="T2255" s="183"/>
      <c r="AT2255" s="178" t="s">
        <v>200</v>
      </c>
      <c r="AU2255" s="178" t="s">
        <v>89</v>
      </c>
      <c r="AV2255" s="13" t="s">
        <v>89</v>
      </c>
      <c r="AW2255" s="13" t="s">
        <v>31</v>
      </c>
      <c r="AX2255" s="13" t="s">
        <v>76</v>
      </c>
      <c r="AY2255" s="178" t="s">
        <v>187</v>
      </c>
    </row>
    <row r="2256" spans="2:51" s="12" customFormat="1">
      <c r="B2256" s="170"/>
      <c r="D2256" s="171" t="s">
        <v>200</v>
      </c>
      <c r="E2256" s="172" t="s">
        <v>1</v>
      </c>
      <c r="F2256" s="173" t="s">
        <v>4871</v>
      </c>
      <c r="H2256" s="172" t="s">
        <v>1</v>
      </c>
      <c r="I2256" s="174"/>
      <c r="L2256" s="170"/>
      <c r="M2256" s="175"/>
      <c r="T2256" s="176"/>
      <c r="AT2256" s="172" t="s">
        <v>200</v>
      </c>
      <c r="AU2256" s="172" t="s">
        <v>89</v>
      </c>
      <c r="AV2256" s="12" t="s">
        <v>83</v>
      </c>
      <c r="AW2256" s="12" t="s">
        <v>31</v>
      </c>
      <c r="AX2256" s="12" t="s">
        <v>76</v>
      </c>
      <c r="AY2256" s="172" t="s">
        <v>187</v>
      </c>
    </row>
    <row r="2257" spans="2:51" s="13" customFormat="1">
      <c r="B2257" s="177"/>
      <c r="D2257" s="171" t="s">
        <v>200</v>
      </c>
      <c r="E2257" s="178" t="s">
        <v>1</v>
      </c>
      <c r="F2257" s="179" t="s">
        <v>5475</v>
      </c>
      <c r="H2257" s="180">
        <v>17.489999999999998</v>
      </c>
      <c r="I2257" s="181"/>
      <c r="L2257" s="177"/>
      <c r="M2257" s="182"/>
      <c r="T2257" s="183"/>
      <c r="AT2257" s="178" t="s">
        <v>200</v>
      </c>
      <c r="AU2257" s="178" t="s">
        <v>89</v>
      </c>
      <c r="AV2257" s="13" t="s">
        <v>89</v>
      </c>
      <c r="AW2257" s="13" t="s">
        <v>31</v>
      </c>
      <c r="AX2257" s="13" t="s">
        <v>76</v>
      </c>
      <c r="AY2257" s="178" t="s">
        <v>187</v>
      </c>
    </row>
    <row r="2258" spans="2:51" s="13" customFormat="1">
      <c r="B2258" s="177"/>
      <c r="D2258" s="171" t="s">
        <v>200</v>
      </c>
      <c r="E2258" s="178" t="s">
        <v>1</v>
      </c>
      <c r="F2258" s="179" t="s">
        <v>5476</v>
      </c>
      <c r="H2258" s="180">
        <v>33.549999999999997</v>
      </c>
      <c r="I2258" s="181"/>
      <c r="L2258" s="177"/>
      <c r="M2258" s="182"/>
      <c r="T2258" s="183"/>
      <c r="AT2258" s="178" t="s">
        <v>200</v>
      </c>
      <c r="AU2258" s="178" t="s">
        <v>89</v>
      </c>
      <c r="AV2258" s="13" t="s">
        <v>89</v>
      </c>
      <c r="AW2258" s="13" t="s">
        <v>31</v>
      </c>
      <c r="AX2258" s="13" t="s">
        <v>76</v>
      </c>
      <c r="AY2258" s="178" t="s">
        <v>187</v>
      </c>
    </row>
    <row r="2259" spans="2:51" s="13" customFormat="1">
      <c r="B2259" s="177"/>
      <c r="D2259" s="171" t="s">
        <v>200</v>
      </c>
      <c r="E2259" s="178" t="s">
        <v>1</v>
      </c>
      <c r="F2259" s="179" t="s">
        <v>5477</v>
      </c>
      <c r="H2259" s="180">
        <v>33.11</v>
      </c>
      <c r="I2259" s="181"/>
      <c r="L2259" s="177"/>
      <c r="M2259" s="182"/>
      <c r="T2259" s="183"/>
      <c r="AT2259" s="178" t="s">
        <v>200</v>
      </c>
      <c r="AU2259" s="178" t="s">
        <v>89</v>
      </c>
      <c r="AV2259" s="13" t="s">
        <v>89</v>
      </c>
      <c r="AW2259" s="13" t="s">
        <v>31</v>
      </c>
      <c r="AX2259" s="13" t="s">
        <v>76</v>
      </c>
      <c r="AY2259" s="178" t="s">
        <v>187</v>
      </c>
    </row>
    <row r="2260" spans="2:51" s="13" customFormat="1">
      <c r="B2260" s="177"/>
      <c r="D2260" s="171" t="s">
        <v>200</v>
      </c>
      <c r="E2260" s="178" t="s">
        <v>1</v>
      </c>
      <c r="F2260" s="179" t="s">
        <v>5477</v>
      </c>
      <c r="H2260" s="180">
        <v>33.11</v>
      </c>
      <c r="I2260" s="181"/>
      <c r="L2260" s="177"/>
      <c r="M2260" s="182"/>
      <c r="T2260" s="183"/>
      <c r="AT2260" s="178" t="s">
        <v>200</v>
      </c>
      <c r="AU2260" s="178" t="s">
        <v>89</v>
      </c>
      <c r="AV2260" s="13" t="s">
        <v>89</v>
      </c>
      <c r="AW2260" s="13" t="s">
        <v>31</v>
      </c>
      <c r="AX2260" s="13" t="s">
        <v>76</v>
      </c>
      <c r="AY2260" s="178" t="s">
        <v>187</v>
      </c>
    </row>
    <row r="2261" spans="2:51" s="13" customFormat="1">
      <c r="B2261" s="177"/>
      <c r="D2261" s="171" t="s">
        <v>200</v>
      </c>
      <c r="E2261" s="178" t="s">
        <v>1</v>
      </c>
      <c r="F2261" s="179" t="s">
        <v>5478</v>
      </c>
      <c r="H2261" s="180">
        <v>17.489999999999998</v>
      </c>
      <c r="I2261" s="181"/>
      <c r="L2261" s="177"/>
      <c r="M2261" s="182"/>
      <c r="T2261" s="183"/>
      <c r="AT2261" s="178" t="s">
        <v>200</v>
      </c>
      <c r="AU2261" s="178" t="s">
        <v>89</v>
      </c>
      <c r="AV2261" s="13" t="s">
        <v>89</v>
      </c>
      <c r="AW2261" s="13" t="s">
        <v>31</v>
      </c>
      <c r="AX2261" s="13" t="s">
        <v>76</v>
      </c>
      <c r="AY2261" s="178" t="s">
        <v>187</v>
      </c>
    </row>
    <row r="2262" spans="2:51" s="13" customFormat="1">
      <c r="B2262" s="177"/>
      <c r="D2262" s="171" t="s">
        <v>200</v>
      </c>
      <c r="E2262" s="178" t="s">
        <v>1</v>
      </c>
      <c r="F2262" s="179" t="s">
        <v>5479</v>
      </c>
      <c r="H2262" s="180">
        <v>33.65</v>
      </c>
      <c r="I2262" s="181"/>
      <c r="L2262" s="177"/>
      <c r="M2262" s="182"/>
      <c r="T2262" s="183"/>
      <c r="AT2262" s="178" t="s">
        <v>200</v>
      </c>
      <c r="AU2262" s="178" t="s">
        <v>89</v>
      </c>
      <c r="AV2262" s="13" t="s">
        <v>89</v>
      </c>
      <c r="AW2262" s="13" t="s">
        <v>31</v>
      </c>
      <c r="AX2262" s="13" t="s">
        <v>76</v>
      </c>
      <c r="AY2262" s="178" t="s">
        <v>187</v>
      </c>
    </row>
    <row r="2263" spans="2:51" s="15" customFormat="1">
      <c r="B2263" s="191"/>
      <c r="D2263" s="171" t="s">
        <v>200</v>
      </c>
      <c r="E2263" s="192" t="s">
        <v>4093</v>
      </c>
      <c r="F2263" s="193" t="s">
        <v>4670</v>
      </c>
      <c r="H2263" s="194">
        <v>566.96</v>
      </c>
      <c r="I2263" s="195"/>
      <c r="L2263" s="191"/>
      <c r="M2263" s="196"/>
      <c r="T2263" s="197"/>
      <c r="AT2263" s="192" t="s">
        <v>200</v>
      </c>
      <c r="AU2263" s="192" t="s">
        <v>89</v>
      </c>
      <c r="AV2263" s="15" t="s">
        <v>207</v>
      </c>
      <c r="AW2263" s="15" t="s">
        <v>31</v>
      </c>
      <c r="AX2263" s="15" t="s">
        <v>76</v>
      </c>
      <c r="AY2263" s="192" t="s">
        <v>187</v>
      </c>
    </row>
    <row r="2264" spans="2:51" s="12" customFormat="1">
      <c r="B2264" s="170"/>
      <c r="D2264" s="171" t="s">
        <v>200</v>
      </c>
      <c r="E2264" s="172" t="s">
        <v>1</v>
      </c>
      <c r="F2264" s="173" t="s">
        <v>5454</v>
      </c>
      <c r="H2264" s="172" t="s">
        <v>1</v>
      </c>
      <c r="I2264" s="174"/>
      <c r="L2264" s="170"/>
      <c r="M2264" s="175"/>
      <c r="T2264" s="176"/>
      <c r="AT2264" s="172" t="s">
        <v>200</v>
      </c>
      <c r="AU2264" s="172" t="s">
        <v>89</v>
      </c>
      <c r="AV2264" s="12" t="s">
        <v>83</v>
      </c>
      <c r="AW2264" s="12" t="s">
        <v>31</v>
      </c>
      <c r="AX2264" s="12" t="s">
        <v>76</v>
      </c>
      <c r="AY2264" s="172" t="s">
        <v>187</v>
      </c>
    </row>
    <row r="2265" spans="2:51" s="12" customFormat="1">
      <c r="B2265" s="170"/>
      <c r="D2265" s="171" t="s">
        <v>200</v>
      </c>
      <c r="E2265" s="172" t="s">
        <v>1</v>
      </c>
      <c r="F2265" s="173" t="s">
        <v>4859</v>
      </c>
      <c r="H2265" s="172" t="s">
        <v>1</v>
      </c>
      <c r="I2265" s="174"/>
      <c r="L2265" s="170"/>
      <c r="M2265" s="175"/>
      <c r="T2265" s="176"/>
      <c r="AT2265" s="172" t="s">
        <v>200</v>
      </c>
      <c r="AU2265" s="172" t="s">
        <v>89</v>
      </c>
      <c r="AV2265" s="12" t="s">
        <v>83</v>
      </c>
      <c r="AW2265" s="12" t="s">
        <v>31</v>
      </c>
      <c r="AX2265" s="12" t="s">
        <v>76</v>
      </c>
      <c r="AY2265" s="172" t="s">
        <v>187</v>
      </c>
    </row>
    <row r="2266" spans="2:51" s="13" customFormat="1">
      <c r="B2266" s="177"/>
      <c r="D2266" s="171" t="s">
        <v>200</v>
      </c>
      <c r="E2266" s="178" t="s">
        <v>1</v>
      </c>
      <c r="F2266" s="179" t="s">
        <v>5480</v>
      </c>
      <c r="H2266" s="180">
        <v>31.59</v>
      </c>
      <c r="I2266" s="181"/>
      <c r="L2266" s="177"/>
      <c r="M2266" s="182"/>
      <c r="T2266" s="183"/>
      <c r="AT2266" s="178" t="s">
        <v>200</v>
      </c>
      <c r="AU2266" s="178" t="s">
        <v>89</v>
      </c>
      <c r="AV2266" s="13" t="s">
        <v>89</v>
      </c>
      <c r="AW2266" s="13" t="s">
        <v>31</v>
      </c>
      <c r="AX2266" s="13" t="s">
        <v>76</v>
      </c>
      <c r="AY2266" s="178" t="s">
        <v>187</v>
      </c>
    </row>
    <row r="2267" spans="2:51" s="13" customFormat="1">
      <c r="B2267" s="177"/>
      <c r="D2267" s="171" t="s">
        <v>200</v>
      </c>
      <c r="E2267" s="178" t="s">
        <v>1</v>
      </c>
      <c r="F2267" s="179" t="s">
        <v>5459</v>
      </c>
      <c r="H2267" s="180">
        <v>34.24</v>
      </c>
      <c r="I2267" s="181"/>
      <c r="L2267" s="177"/>
      <c r="M2267" s="182"/>
      <c r="T2267" s="183"/>
      <c r="AT2267" s="178" t="s">
        <v>200</v>
      </c>
      <c r="AU2267" s="178" t="s">
        <v>89</v>
      </c>
      <c r="AV2267" s="13" t="s">
        <v>89</v>
      </c>
      <c r="AW2267" s="13" t="s">
        <v>31</v>
      </c>
      <c r="AX2267" s="13" t="s">
        <v>76</v>
      </c>
      <c r="AY2267" s="178" t="s">
        <v>187</v>
      </c>
    </row>
    <row r="2268" spans="2:51" s="13" customFormat="1">
      <c r="B2268" s="177"/>
      <c r="D2268" s="171" t="s">
        <v>200</v>
      </c>
      <c r="E2268" s="178" t="s">
        <v>1</v>
      </c>
      <c r="F2268" s="179" t="s">
        <v>5460</v>
      </c>
      <c r="H2268" s="180">
        <v>31.82</v>
      </c>
      <c r="I2268" s="181"/>
      <c r="L2268" s="177"/>
      <c r="M2268" s="182"/>
      <c r="T2268" s="183"/>
      <c r="AT2268" s="178" t="s">
        <v>200</v>
      </c>
      <c r="AU2268" s="178" t="s">
        <v>89</v>
      </c>
      <c r="AV2268" s="13" t="s">
        <v>89</v>
      </c>
      <c r="AW2268" s="13" t="s">
        <v>31</v>
      </c>
      <c r="AX2268" s="13" t="s">
        <v>76</v>
      </c>
      <c r="AY2268" s="178" t="s">
        <v>187</v>
      </c>
    </row>
    <row r="2269" spans="2:51" s="13" customFormat="1">
      <c r="B2269" s="177"/>
      <c r="D2269" s="171" t="s">
        <v>200</v>
      </c>
      <c r="E2269" s="178" t="s">
        <v>1</v>
      </c>
      <c r="F2269" s="179" t="s">
        <v>5461</v>
      </c>
      <c r="H2269" s="180">
        <v>30.55</v>
      </c>
      <c r="I2269" s="181"/>
      <c r="L2269" s="177"/>
      <c r="M2269" s="182"/>
      <c r="T2269" s="183"/>
      <c r="AT2269" s="178" t="s">
        <v>200</v>
      </c>
      <c r="AU2269" s="178" t="s">
        <v>89</v>
      </c>
      <c r="AV2269" s="13" t="s">
        <v>89</v>
      </c>
      <c r="AW2269" s="13" t="s">
        <v>31</v>
      </c>
      <c r="AX2269" s="13" t="s">
        <v>76</v>
      </c>
      <c r="AY2269" s="178" t="s">
        <v>187</v>
      </c>
    </row>
    <row r="2270" spans="2:51" s="13" customFormat="1">
      <c r="B2270" s="177"/>
      <c r="D2270" s="171" t="s">
        <v>200</v>
      </c>
      <c r="E2270" s="178" t="s">
        <v>1</v>
      </c>
      <c r="F2270" s="179" t="s">
        <v>5462</v>
      </c>
      <c r="H2270" s="180">
        <v>29.35</v>
      </c>
      <c r="I2270" s="181"/>
      <c r="L2270" s="177"/>
      <c r="M2270" s="182"/>
      <c r="T2270" s="183"/>
      <c r="AT2270" s="178" t="s">
        <v>200</v>
      </c>
      <c r="AU2270" s="178" t="s">
        <v>89</v>
      </c>
      <c r="AV2270" s="13" t="s">
        <v>89</v>
      </c>
      <c r="AW2270" s="13" t="s">
        <v>31</v>
      </c>
      <c r="AX2270" s="13" t="s">
        <v>76</v>
      </c>
      <c r="AY2270" s="178" t="s">
        <v>187</v>
      </c>
    </row>
    <row r="2271" spans="2:51" s="13" customFormat="1">
      <c r="B2271" s="177"/>
      <c r="D2271" s="171" t="s">
        <v>200</v>
      </c>
      <c r="E2271" s="178" t="s">
        <v>1</v>
      </c>
      <c r="F2271" s="179" t="s">
        <v>5481</v>
      </c>
      <c r="H2271" s="180">
        <v>15.18</v>
      </c>
      <c r="I2271" s="181"/>
      <c r="L2271" s="177"/>
      <c r="M2271" s="182"/>
      <c r="T2271" s="183"/>
      <c r="AT2271" s="178" t="s">
        <v>200</v>
      </c>
      <c r="AU2271" s="178" t="s">
        <v>89</v>
      </c>
      <c r="AV2271" s="13" t="s">
        <v>89</v>
      </c>
      <c r="AW2271" s="13" t="s">
        <v>31</v>
      </c>
      <c r="AX2271" s="13" t="s">
        <v>76</v>
      </c>
      <c r="AY2271" s="178" t="s">
        <v>187</v>
      </c>
    </row>
    <row r="2272" spans="2:51" s="13" customFormat="1">
      <c r="B2272" s="177"/>
      <c r="D2272" s="171" t="s">
        <v>200</v>
      </c>
      <c r="E2272" s="178" t="s">
        <v>1</v>
      </c>
      <c r="F2272" s="179" t="s">
        <v>5482</v>
      </c>
      <c r="H2272" s="180">
        <v>14.97</v>
      </c>
      <c r="I2272" s="181"/>
      <c r="L2272" s="177"/>
      <c r="M2272" s="182"/>
      <c r="T2272" s="183"/>
      <c r="AT2272" s="178" t="s">
        <v>200</v>
      </c>
      <c r="AU2272" s="178" t="s">
        <v>89</v>
      </c>
      <c r="AV2272" s="13" t="s">
        <v>89</v>
      </c>
      <c r="AW2272" s="13" t="s">
        <v>31</v>
      </c>
      <c r="AX2272" s="13" t="s">
        <v>76</v>
      </c>
      <c r="AY2272" s="178" t="s">
        <v>187</v>
      </c>
    </row>
    <row r="2273" spans="2:51" s="13" customFormat="1">
      <c r="B2273" s="177"/>
      <c r="D2273" s="171" t="s">
        <v>200</v>
      </c>
      <c r="E2273" s="178" t="s">
        <v>1</v>
      </c>
      <c r="F2273" s="179" t="s">
        <v>5483</v>
      </c>
      <c r="H2273" s="180">
        <v>1.05</v>
      </c>
      <c r="I2273" s="181"/>
      <c r="L2273" s="177"/>
      <c r="M2273" s="182"/>
      <c r="T2273" s="183"/>
      <c r="AT2273" s="178" t="s">
        <v>200</v>
      </c>
      <c r="AU2273" s="178" t="s">
        <v>89</v>
      </c>
      <c r="AV2273" s="13" t="s">
        <v>89</v>
      </c>
      <c r="AW2273" s="13" t="s">
        <v>31</v>
      </c>
      <c r="AX2273" s="13" t="s">
        <v>76</v>
      </c>
      <c r="AY2273" s="178" t="s">
        <v>187</v>
      </c>
    </row>
    <row r="2274" spans="2:51" s="13" customFormat="1">
      <c r="B2274" s="177"/>
      <c r="D2274" s="171" t="s">
        <v>200</v>
      </c>
      <c r="E2274" s="178" t="s">
        <v>1</v>
      </c>
      <c r="F2274" s="179" t="s">
        <v>5484</v>
      </c>
      <c r="H2274" s="180">
        <v>49.37</v>
      </c>
      <c r="I2274" s="181"/>
      <c r="L2274" s="177"/>
      <c r="M2274" s="182"/>
      <c r="T2274" s="183"/>
      <c r="AT2274" s="178" t="s">
        <v>200</v>
      </c>
      <c r="AU2274" s="178" t="s">
        <v>89</v>
      </c>
      <c r="AV2274" s="13" t="s">
        <v>89</v>
      </c>
      <c r="AW2274" s="13" t="s">
        <v>31</v>
      </c>
      <c r="AX2274" s="13" t="s">
        <v>76</v>
      </c>
      <c r="AY2274" s="178" t="s">
        <v>187</v>
      </c>
    </row>
    <row r="2275" spans="2:51" s="13" customFormat="1">
      <c r="B2275" s="177"/>
      <c r="D2275" s="171" t="s">
        <v>200</v>
      </c>
      <c r="E2275" s="178" t="s">
        <v>1</v>
      </c>
      <c r="F2275" s="179" t="s">
        <v>5467</v>
      </c>
      <c r="H2275" s="180">
        <v>34.229999999999997</v>
      </c>
      <c r="I2275" s="181"/>
      <c r="L2275" s="177"/>
      <c r="M2275" s="182"/>
      <c r="T2275" s="183"/>
      <c r="AT2275" s="178" t="s">
        <v>200</v>
      </c>
      <c r="AU2275" s="178" t="s">
        <v>89</v>
      </c>
      <c r="AV2275" s="13" t="s">
        <v>89</v>
      </c>
      <c r="AW2275" s="13" t="s">
        <v>31</v>
      </c>
      <c r="AX2275" s="13" t="s">
        <v>76</v>
      </c>
      <c r="AY2275" s="178" t="s">
        <v>187</v>
      </c>
    </row>
    <row r="2276" spans="2:51" s="13" customFormat="1">
      <c r="B2276" s="177"/>
      <c r="D2276" s="171" t="s">
        <v>200</v>
      </c>
      <c r="E2276" s="178" t="s">
        <v>1</v>
      </c>
      <c r="F2276" s="179" t="s">
        <v>5468</v>
      </c>
      <c r="H2276" s="180">
        <v>28.33</v>
      </c>
      <c r="I2276" s="181"/>
      <c r="L2276" s="177"/>
      <c r="M2276" s="182"/>
      <c r="T2276" s="183"/>
      <c r="AT2276" s="178" t="s">
        <v>200</v>
      </c>
      <c r="AU2276" s="178" t="s">
        <v>89</v>
      </c>
      <c r="AV2276" s="13" t="s">
        <v>89</v>
      </c>
      <c r="AW2276" s="13" t="s">
        <v>31</v>
      </c>
      <c r="AX2276" s="13" t="s">
        <v>76</v>
      </c>
      <c r="AY2276" s="178" t="s">
        <v>187</v>
      </c>
    </row>
    <row r="2277" spans="2:51" s="13" customFormat="1">
      <c r="B2277" s="177"/>
      <c r="D2277" s="171" t="s">
        <v>200</v>
      </c>
      <c r="E2277" s="178" t="s">
        <v>1</v>
      </c>
      <c r="F2277" s="179" t="s">
        <v>5460</v>
      </c>
      <c r="H2277" s="180">
        <v>31.82</v>
      </c>
      <c r="I2277" s="181"/>
      <c r="L2277" s="177"/>
      <c r="M2277" s="182"/>
      <c r="T2277" s="183"/>
      <c r="AT2277" s="178" t="s">
        <v>200</v>
      </c>
      <c r="AU2277" s="178" t="s">
        <v>89</v>
      </c>
      <c r="AV2277" s="13" t="s">
        <v>89</v>
      </c>
      <c r="AW2277" s="13" t="s">
        <v>31</v>
      </c>
      <c r="AX2277" s="13" t="s">
        <v>76</v>
      </c>
      <c r="AY2277" s="178" t="s">
        <v>187</v>
      </c>
    </row>
    <row r="2278" spans="2:51" s="13" customFormat="1">
      <c r="B2278" s="177"/>
      <c r="D2278" s="171" t="s">
        <v>200</v>
      </c>
      <c r="E2278" s="178" t="s">
        <v>1</v>
      </c>
      <c r="F2278" s="179" t="s">
        <v>5459</v>
      </c>
      <c r="H2278" s="180">
        <v>34.24</v>
      </c>
      <c r="I2278" s="181"/>
      <c r="L2278" s="177"/>
      <c r="M2278" s="182"/>
      <c r="T2278" s="183"/>
      <c r="AT2278" s="178" t="s">
        <v>200</v>
      </c>
      <c r="AU2278" s="178" t="s">
        <v>89</v>
      </c>
      <c r="AV2278" s="13" t="s">
        <v>89</v>
      </c>
      <c r="AW2278" s="13" t="s">
        <v>31</v>
      </c>
      <c r="AX2278" s="13" t="s">
        <v>76</v>
      </c>
      <c r="AY2278" s="178" t="s">
        <v>187</v>
      </c>
    </row>
    <row r="2279" spans="2:51" s="13" customFormat="1">
      <c r="B2279" s="177"/>
      <c r="D2279" s="171" t="s">
        <v>200</v>
      </c>
      <c r="E2279" s="178" t="s">
        <v>1</v>
      </c>
      <c r="F2279" s="179" t="s">
        <v>5460</v>
      </c>
      <c r="H2279" s="180">
        <v>31.82</v>
      </c>
      <c r="I2279" s="181"/>
      <c r="L2279" s="177"/>
      <c r="M2279" s="182"/>
      <c r="T2279" s="183"/>
      <c r="AT2279" s="178" t="s">
        <v>200</v>
      </c>
      <c r="AU2279" s="178" t="s">
        <v>89</v>
      </c>
      <c r="AV2279" s="13" t="s">
        <v>89</v>
      </c>
      <c r="AW2279" s="13" t="s">
        <v>31</v>
      </c>
      <c r="AX2279" s="13" t="s">
        <v>76</v>
      </c>
      <c r="AY2279" s="178" t="s">
        <v>187</v>
      </c>
    </row>
    <row r="2280" spans="2:51" s="12" customFormat="1">
      <c r="B2280" s="170"/>
      <c r="D2280" s="171" t="s">
        <v>200</v>
      </c>
      <c r="E2280" s="172" t="s">
        <v>1</v>
      </c>
      <c r="F2280" s="173" t="s">
        <v>4871</v>
      </c>
      <c r="H2280" s="172" t="s">
        <v>1</v>
      </c>
      <c r="I2280" s="174"/>
      <c r="L2280" s="170"/>
      <c r="M2280" s="175"/>
      <c r="T2280" s="176"/>
      <c r="AT2280" s="172" t="s">
        <v>200</v>
      </c>
      <c r="AU2280" s="172" t="s">
        <v>89</v>
      </c>
      <c r="AV2280" s="12" t="s">
        <v>83</v>
      </c>
      <c r="AW2280" s="12" t="s">
        <v>31</v>
      </c>
      <c r="AX2280" s="12" t="s">
        <v>76</v>
      </c>
      <c r="AY2280" s="172" t="s">
        <v>187</v>
      </c>
    </row>
    <row r="2281" spans="2:51" s="13" customFormat="1">
      <c r="B2281" s="177"/>
      <c r="D2281" s="171" t="s">
        <v>200</v>
      </c>
      <c r="E2281" s="178" t="s">
        <v>1</v>
      </c>
      <c r="F2281" s="179" t="s">
        <v>5485</v>
      </c>
      <c r="H2281" s="180">
        <v>17.489999999999998</v>
      </c>
      <c r="I2281" s="181"/>
      <c r="L2281" s="177"/>
      <c r="M2281" s="182"/>
      <c r="T2281" s="183"/>
      <c r="AT2281" s="178" t="s">
        <v>200</v>
      </c>
      <c r="AU2281" s="178" t="s">
        <v>89</v>
      </c>
      <c r="AV2281" s="13" t="s">
        <v>89</v>
      </c>
      <c r="AW2281" s="13" t="s">
        <v>31</v>
      </c>
      <c r="AX2281" s="13" t="s">
        <v>76</v>
      </c>
      <c r="AY2281" s="178" t="s">
        <v>187</v>
      </c>
    </row>
    <row r="2282" spans="2:51" s="13" customFormat="1">
      <c r="B2282" s="177"/>
      <c r="D2282" s="171" t="s">
        <v>200</v>
      </c>
      <c r="E2282" s="178" t="s">
        <v>1</v>
      </c>
      <c r="F2282" s="179" t="s">
        <v>5486</v>
      </c>
      <c r="H2282" s="180">
        <v>33.549999999999997</v>
      </c>
      <c r="I2282" s="181"/>
      <c r="L2282" s="177"/>
      <c r="M2282" s="182"/>
      <c r="T2282" s="183"/>
      <c r="AT2282" s="178" t="s">
        <v>200</v>
      </c>
      <c r="AU2282" s="178" t="s">
        <v>89</v>
      </c>
      <c r="AV2282" s="13" t="s">
        <v>89</v>
      </c>
      <c r="AW2282" s="13" t="s">
        <v>31</v>
      </c>
      <c r="AX2282" s="13" t="s">
        <v>76</v>
      </c>
      <c r="AY2282" s="178" t="s">
        <v>187</v>
      </c>
    </row>
    <row r="2283" spans="2:51" s="13" customFormat="1">
      <c r="B2283" s="177"/>
      <c r="D2283" s="171" t="s">
        <v>200</v>
      </c>
      <c r="E2283" s="178" t="s">
        <v>1</v>
      </c>
      <c r="F2283" s="179" t="s">
        <v>5477</v>
      </c>
      <c r="H2283" s="180">
        <v>33.11</v>
      </c>
      <c r="I2283" s="181"/>
      <c r="L2283" s="177"/>
      <c r="M2283" s="182"/>
      <c r="T2283" s="183"/>
      <c r="AT2283" s="178" t="s">
        <v>200</v>
      </c>
      <c r="AU2283" s="178" t="s">
        <v>89</v>
      </c>
      <c r="AV2283" s="13" t="s">
        <v>89</v>
      </c>
      <c r="AW2283" s="13" t="s">
        <v>31</v>
      </c>
      <c r="AX2283" s="13" t="s">
        <v>76</v>
      </c>
      <c r="AY2283" s="178" t="s">
        <v>187</v>
      </c>
    </row>
    <row r="2284" spans="2:51" s="13" customFormat="1">
      <c r="B2284" s="177"/>
      <c r="D2284" s="171" t="s">
        <v>200</v>
      </c>
      <c r="E2284" s="178" t="s">
        <v>1</v>
      </c>
      <c r="F2284" s="179" t="s">
        <v>5477</v>
      </c>
      <c r="H2284" s="180">
        <v>33.11</v>
      </c>
      <c r="I2284" s="181"/>
      <c r="L2284" s="177"/>
      <c r="M2284" s="182"/>
      <c r="T2284" s="183"/>
      <c r="AT2284" s="178" t="s">
        <v>200</v>
      </c>
      <c r="AU2284" s="178" t="s">
        <v>89</v>
      </c>
      <c r="AV2284" s="13" t="s">
        <v>89</v>
      </c>
      <c r="AW2284" s="13" t="s">
        <v>31</v>
      </c>
      <c r="AX2284" s="13" t="s">
        <v>76</v>
      </c>
      <c r="AY2284" s="178" t="s">
        <v>187</v>
      </c>
    </row>
    <row r="2285" spans="2:51" s="13" customFormat="1">
      <c r="B2285" s="177"/>
      <c r="D2285" s="171" t="s">
        <v>200</v>
      </c>
      <c r="E2285" s="178" t="s">
        <v>1</v>
      </c>
      <c r="F2285" s="179" t="s">
        <v>5478</v>
      </c>
      <c r="H2285" s="180">
        <v>17.489999999999998</v>
      </c>
      <c r="I2285" s="181"/>
      <c r="L2285" s="177"/>
      <c r="M2285" s="182"/>
      <c r="T2285" s="183"/>
      <c r="AT2285" s="178" t="s">
        <v>200</v>
      </c>
      <c r="AU2285" s="178" t="s">
        <v>89</v>
      </c>
      <c r="AV2285" s="13" t="s">
        <v>89</v>
      </c>
      <c r="AW2285" s="13" t="s">
        <v>31</v>
      </c>
      <c r="AX2285" s="13" t="s">
        <v>76</v>
      </c>
      <c r="AY2285" s="178" t="s">
        <v>187</v>
      </c>
    </row>
    <row r="2286" spans="2:51" s="13" customFormat="1">
      <c r="B2286" s="177"/>
      <c r="D2286" s="171" t="s">
        <v>200</v>
      </c>
      <c r="E2286" s="178" t="s">
        <v>1</v>
      </c>
      <c r="F2286" s="179" t="s">
        <v>5487</v>
      </c>
      <c r="H2286" s="180">
        <v>33.65</v>
      </c>
      <c r="I2286" s="181"/>
      <c r="L2286" s="177"/>
      <c r="M2286" s="182"/>
      <c r="T2286" s="183"/>
      <c r="AT2286" s="178" t="s">
        <v>200</v>
      </c>
      <c r="AU2286" s="178" t="s">
        <v>89</v>
      </c>
      <c r="AV2286" s="13" t="s">
        <v>89</v>
      </c>
      <c r="AW2286" s="13" t="s">
        <v>31</v>
      </c>
      <c r="AX2286" s="13" t="s">
        <v>76</v>
      </c>
      <c r="AY2286" s="178" t="s">
        <v>187</v>
      </c>
    </row>
    <row r="2287" spans="2:51" s="15" customFormat="1">
      <c r="B2287" s="191"/>
      <c r="D2287" s="171" t="s">
        <v>200</v>
      </c>
      <c r="E2287" s="192" t="s">
        <v>4096</v>
      </c>
      <c r="F2287" s="193" t="s">
        <v>4675</v>
      </c>
      <c r="H2287" s="194">
        <v>566.96</v>
      </c>
      <c r="I2287" s="195"/>
      <c r="L2287" s="191"/>
      <c r="M2287" s="196"/>
      <c r="T2287" s="197"/>
      <c r="AT2287" s="192" t="s">
        <v>200</v>
      </c>
      <c r="AU2287" s="192" t="s">
        <v>89</v>
      </c>
      <c r="AV2287" s="15" t="s">
        <v>207</v>
      </c>
      <c r="AW2287" s="15" t="s">
        <v>31</v>
      </c>
      <c r="AX2287" s="15" t="s">
        <v>76</v>
      </c>
      <c r="AY2287" s="192" t="s">
        <v>187</v>
      </c>
    </row>
    <row r="2288" spans="2:51" s="14" customFormat="1">
      <c r="B2288" s="184"/>
      <c r="D2288" s="171" t="s">
        <v>200</v>
      </c>
      <c r="E2288" s="185" t="s">
        <v>1</v>
      </c>
      <c r="F2288" s="186" t="s">
        <v>206</v>
      </c>
      <c r="H2288" s="187">
        <v>2543.288</v>
      </c>
      <c r="I2288" s="188"/>
      <c r="L2288" s="184"/>
      <c r="M2288" s="189"/>
      <c r="T2288" s="190"/>
      <c r="AT2288" s="185" t="s">
        <v>200</v>
      </c>
      <c r="AU2288" s="185" t="s">
        <v>89</v>
      </c>
      <c r="AV2288" s="14" t="s">
        <v>194</v>
      </c>
      <c r="AW2288" s="14" t="s">
        <v>31</v>
      </c>
      <c r="AX2288" s="14" t="s">
        <v>83</v>
      </c>
      <c r="AY2288" s="185" t="s">
        <v>187</v>
      </c>
    </row>
    <row r="2289" spans="2:65" s="1" customFormat="1" ht="37.9" customHeight="1">
      <c r="B2289" s="144"/>
      <c r="C2289" s="160" t="s">
        <v>1157</v>
      </c>
      <c r="D2289" s="160" t="s">
        <v>196</v>
      </c>
      <c r="E2289" s="161" t="s">
        <v>5488</v>
      </c>
      <c r="F2289" s="162" t="s">
        <v>5489</v>
      </c>
      <c r="G2289" s="163" t="s">
        <v>144</v>
      </c>
      <c r="H2289" s="164">
        <v>6101.8090000000002</v>
      </c>
      <c r="I2289" s="165"/>
      <c r="J2289" s="166">
        <f>ROUND(I2289*H2289,2)</f>
        <v>0</v>
      </c>
      <c r="K2289" s="167"/>
      <c r="L2289" s="32"/>
      <c r="M2289" s="168" t="s">
        <v>1</v>
      </c>
      <c r="N2289" s="169" t="s">
        <v>42</v>
      </c>
      <c r="P2289" s="156">
        <f>O2289*H2289</f>
        <v>0</v>
      </c>
      <c r="Q2289" s="156">
        <v>4.4000000000000002E-4</v>
      </c>
      <c r="R2289" s="156">
        <f>Q2289*H2289</f>
        <v>2.6847959600000002</v>
      </c>
      <c r="S2289" s="156">
        <v>0</v>
      </c>
      <c r="T2289" s="157">
        <f>S2289*H2289</f>
        <v>0</v>
      </c>
      <c r="AR2289" s="158" t="s">
        <v>353</v>
      </c>
      <c r="AT2289" s="158" t="s">
        <v>196</v>
      </c>
      <c r="AU2289" s="158" t="s">
        <v>89</v>
      </c>
      <c r="AY2289" s="17" t="s">
        <v>187</v>
      </c>
      <c r="BE2289" s="159">
        <f>IF(N2289="základná",J2289,0)</f>
        <v>0</v>
      </c>
      <c r="BF2289" s="159">
        <f>IF(N2289="znížená",J2289,0)</f>
        <v>0</v>
      </c>
      <c r="BG2289" s="159">
        <f>IF(N2289="zákl. prenesená",J2289,0)</f>
        <v>0</v>
      </c>
      <c r="BH2289" s="159">
        <f>IF(N2289="zníž. prenesená",J2289,0)</f>
        <v>0</v>
      </c>
      <c r="BI2289" s="159">
        <f>IF(N2289="nulová",J2289,0)</f>
        <v>0</v>
      </c>
      <c r="BJ2289" s="17" t="s">
        <v>89</v>
      </c>
      <c r="BK2289" s="159">
        <f>ROUND(I2289*H2289,2)</f>
        <v>0</v>
      </c>
      <c r="BL2289" s="17" t="s">
        <v>353</v>
      </c>
      <c r="BM2289" s="158" t="s">
        <v>5490</v>
      </c>
    </row>
    <row r="2290" spans="2:65" s="12" customFormat="1">
      <c r="B2290" s="170"/>
      <c r="D2290" s="171" t="s">
        <v>200</v>
      </c>
      <c r="E2290" s="172" t="s">
        <v>1</v>
      </c>
      <c r="F2290" s="173" t="s">
        <v>5491</v>
      </c>
      <c r="H2290" s="172" t="s">
        <v>1</v>
      </c>
      <c r="I2290" s="174"/>
      <c r="L2290" s="170"/>
      <c r="M2290" s="175"/>
      <c r="T2290" s="176"/>
      <c r="AT2290" s="172" t="s">
        <v>200</v>
      </c>
      <c r="AU2290" s="172" t="s">
        <v>89</v>
      </c>
      <c r="AV2290" s="12" t="s">
        <v>83</v>
      </c>
      <c r="AW2290" s="12" t="s">
        <v>31</v>
      </c>
      <c r="AX2290" s="12" t="s">
        <v>76</v>
      </c>
      <c r="AY2290" s="172" t="s">
        <v>187</v>
      </c>
    </row>
    <row r="2291" spans="2:65" s="12" customFormat="1">
      <c r="B2291" s="170"/>
      <c r="D2291" s="171" t="s">
        <v>200</v>
      </c>
      <c r="E2291" s="172" t="s">
        <v>1</v>
      </c>
      <c r="F2291" s="173" t="s">
        <v>4193</v>
      </c>
      <c r="H2291" s="172" t="s">
        <v>1</v>
      </c>
      <c r="I2291" s="174"/>
      <c r="L2291" s="170"/>
      <c r="M2291" s="175"/>
      <c r="T2291" s="176"/>
      <c r="AT2291" s="172" t="s">
        <v>200</v>
      </c>
      <c r="AU2291" s="172" t="s">
        <v>89</v>
      </c>
      <c r="AV2291" s="12" t="s">
        <v>83</v>
      </c>
      <c r="AW2291" s="12" t="s">
        <v>31</v>
      </c>
      <c r="AX2291" s="12" t="s">
        <v>76</v>
      </c>
      <c r="AY2291" s="172" t="s">
        <v>187</v>
      </c>
    </row>
    <row r="2292" spans="2:65" s="12" customFormat="1">
      <c r="B2292" s="170"/>
      <c r="D2292" s="171" t="s">
        <v>200</v>
      </c>
      <c r="E2292" s="172" t="s">
        <v>1</v>
      </c>
      <c r="F2292" s="173" t="s">
        <v>5492</v>
      </c>
      <c r="H2292" s="172" t="s">
        <v>1</v>
      </c>
      <c r="I2292" s="174"/>
      <c r="L2292" s="170"/>
      <c r="M2292" s="175"/>
      <c r="T2292" s="176"/>
      <c r="AT2292" s="172" t="s">
        <v>200</v>
      </c>
      <c r="AU2292" s="172" t="s">
        <v>89</v>
      </c>
      <c r="AV2292" s="12" t="s">
        <v>83</v>
      </c>
      <c r="AW2292" s="12" t="s">
        <v>31</v>
      </c>
      <c r="AX2292" s="12" t="s">
        <v>76</v>
      </c>
      <c r="AY2292" s="172" t="s">
        <v>187</v>
      </c>
    </row>
    <row r="2293" spans="2:65" s="12" customFormat="1">
      <c r="B2293" s="170"/>
      <c r="D2293" s="171" t="s">
        <v>200</v>
      </c>
      <c r="E2293" s="172" t="s">
        <v>1</v>
      </c>
      <c r="F2293" s="173" t="s">
        <v>5493</v>
      </c>
      <c r="H2293" s="172" t="s">
        <v>1</v>
      </c>
      <c r="I2293" s="174"/>
      <c r="L2293" s="170"/>
      <c r="M2293" s="175"/>
      <c r="T2293" s="176"/>
      <c r="AT2293" s="172" t="s">
        <v>200</v>
      </c>
      <c r="AU2293" s="172" t="s">
        <v>89</v>
      </c>
      <c r="AV2293" s="12" t="s">
        <v>83</v>
      </c>
      <c r="AW2293" s="12" t="s">
        <v>31</v>
      </c>
      <c r="AX2293" s="12" t="s">
        <v>76</v>
      </c>
      <c r="AY2293" s="172" t="s">
        <v>187</v>
      </c>
    </row>
    <row r="2294" spans="2:65" s="12" customFormat="1">
      <c r="B2294" s="170"/>
      <c r="D2294" s="171" t="s">
        <v>200</v>
      </c>
      <c r="E2294" s="172" t="s">
        <v>1</v>
      </c>
      <c r="F2294" s="173" t="s">
        <v>5494</v>
      </c>
      <c r="H2294" s="172" t="s">
        <v>1</v>
      </c>
      <c r="I2294" s="174"/>
      <c r="L2294" s="170"/>
      <c r="M2294" s="175"/>
      <c r="T2294" s="176"/>
      <c r="AT2294" s="172" t="s">
        <v>200</v>
      </c>
      <c r="AU2294" s="172" t="s">
        <v>89</v>
      </c>
      <c r="AV2294" s="12" t="s">
        <v>83</v>
      </c>
      <c r="AW2294" s="12" t="s">
        <v>31</v>
      </c>
      <c r="AX2294" s="12" t="s">
        <v>76</v>
      </c>
      <c r="AY2294" s="172" t="s">
        <v>187</v>
      </c>
    </row>
    <row r="2295" spans="2:65" s="12" customFormat="1">
      <c r="B2295" s="170"/>
      <c r="D2295" s="171" t="s">
        <v>200</v>
      </c>
      <c r="E2295" s="172" t="s">
        <v>1</v>
      </c>
      <c r="F2295" s="173" t="s">
        <v>4197</v>
      </c>
      <c r="H2295" s="172" t="s">
        <v>1</v>
      </c>
      <c r="I2295" s="174"/>
      <c r="L2295" s="170"/>
      <c r="M2295" s="175"/>
      <c r="T2295" s="176"/>
      <c r="AT2295" s="172" t="s">
        <v>200</v>
      </c>
      <c r="AU2295" s="172" t="s">
        <v>89</v>
      </c>
      <c r="AV2295" s="12" t="s">
        <v>83</v>
      </c>
      <c r="AW2295" s="12" t="s">
        <v>31</v>
      </c>
      <c r="AX2295" s="12" t="s">
        <v>76</v>
      </c>
      <c r="AY2295" s="172" t="s">
        <v>187</v>
      </c>
    </row>
    <row r="2296" spans="2:65" s="12" customFormat="1">
      <c r="B2296" s="170"/>
      <c r="D2296" s="171" t="s">
        <v>200</v>
      </c>
      <c r="E2296" s="172" t="s">
        <v>1</v>
      </c>
      <c r="F2296" s="173" t="s">
        <v>4198</v>
      </c>
      <c r="H2296" s="172" t="s">
        <v>1</v>
      </c>
      <c r="I2296" s="174"/>
      <c r="L2296" s="170"/>
      <c r="M2296" s="175"/>
      <c r="T2296" s="176"/>
      <c r="AT2296" s="172" t="s">
        <v>200</v>
      </c>
      <c r="AU2296" s="172" t="s">
        <v>89</v>
      </c>
      <c r="AV2296" s="12" t="s">
        <v>83</v>
      </c>
      <c r="AW2296" s="12" t="s">
        <v>31</v>
      </c>
      <c r="AX2296" s="12" t="s">
        <v>76</v>
      </c>
      <c r="AY2296" s="172" t="s">
        <v>187</v>
      </c>
    </row>
    <row r="2297" spans="2:65" s="13" customFormat="1">
      <c r="B2297" s="177"/>
      <c r="D2297" s="171" t="s">
        <v>200</v>
      </c>
      <c r="E2297" s="178" t="s">
        <v>1</v>
      </c>
      <c r="F2297" s="179" t="s">
        <v>4072</v>
      </c>
      <c r="H2297" s="180">
        <v>2068.6219999999998</v>
      </c>
      <c r="I2297" s="181"/>
      <c r="L2297" s="177"/>
      <c r="M2297" s="182"/>
      <c r="T2297" s="183"/>
      <c r="AT2297" s="178" t="s">
        <v>200</v>
      </c>
      <c r="AU2297" s="178" t="s">
        <v>89</v>
      </c>
      <c r="AV2297" s="13" t="s">
        <v>89</v>
      </c>
      <c r="AW2297" s="13" t="s">
        <v>31</v>
      </c>
      <c r="AX2297" s="13" t="s">
        <v>76</v>
      </c>
      <c r="AY2297" s="178" t="s">
        <v>187</v>
      </c>
    </row>
    <row r="2298" spans="2:65" s="13" customFormat="1">
      <c r="B2298" s="177"/>
      <c r="D2298" s="171" t="s">
        <v>200</v>
      </c>
      <c r="E2298" s="178" t="s">
        <v>1</v>
      </c>
      <c r="F2298" s="179" t="s">
        <v>5495</v>
      </c>
      <c r="H2298" s="180">
        <v>-54.07</v>
      </c>
      <c r="I2298" s="181"/>
      <c r="L2298" s="177"/>
      <c r="M2298" s="182"/>
      <c r="T2298" s="183"/>
      <c r="AT2298" s="178" t="s">
        <v>200</v>
      </c>
      <c r="AU2298" s="178" t="s">
        <v>89</v>
      </c>
      <c r="AV2298" s="13" t="s">
        <v>89</v>
      </c>
      <c r="AW2298" s="13" t="s">
        <v>31</v>
      </c>
      <c r="AX2298" s="13" t="s">
        <v>76</v>
      </c>
      <c r="AY2298" s="178" t="s">
        <v>187</v>
      </c>
    </row>
    <row r="2299" spans="2:65" s="15" customFormat="1">
      <c r="B2299" s="191"/>
      <c r="D2299" s="171" t="s">
        <v>200</v>
      </c>
      <c r="E2299" s="192" t="s">
        <v>1</v>
      </c>
      <c r="F2299" s="193" t="s">
        <v>234</v>
      </c>
      <c r="H2299" s="194">
        <v>2014.5519999999999</v>
      </c>
      <c r="I2299" s="195"/>
      <c r="L2299" s="191"/>
      <c r="M2299" s="196"/>
      <c r="T2299" s="197"/>
      <c r="AT2299" s="192" t="s">
        <v>200</v>
      </c>
      <c r="AU2299" s="192" t="s">
        <v>89</v>
      </c>
      <c r="AV2299" s="15" t="s">
        <v>207</v>
      </c>
      <c r="AW2299" s="15" t="s">
        <v>31</v>
      </c>
      <c r="AX2299" s="15" t="s">
        <v>76</v>
      </c>
      <c r="AY2299" s="192" t="s">
        <v>187</v>
      </c>
    </row>
    <row r="2300" spans="2:65" s="13" customFormat="1">
      <c r="B2300" s="177"/>
      <c r="D2300" s="171" t="s">
        <v>200</v>
      </c>
      <c r="E2300" s="178" t="s">
        <v>1</v>
      </c>
      <c r="F2300" s="179" t="s">
        <v>4075</v>
      </c>
      <c r="H2300" s="180">
        <v>1524.355</v>
      </c>
      <c r="I2300" s="181"/>
      <c r="L2300" s="177"/>
      <c r="M2300" s="182"/>
      <c r="T2300" s="183"/>
      <c r="AT2300" s="178" t="s">
        <v>200</v>
      </c>
      <c r="AU2300" s="178" t="s">
        <v>89</v>
      </c>
      <c r="AV2300" s="13" t="s">
        <v>89</v>
      </c>
      <c r="AW2300" s="13" t="s">
        <v>31</v>
      </c>
      <c r="AX2300" s="13" t="s">
        <v>76</v>
      </c>
      <c r="AY2300" s="178" t="s">
        <v>187</v>
      </c>
    </row>
    <row r="2301" spans="2:65" s="13" customFormat="1">
      <c r="B2301" s="177"/>
      <c r="D2301" s="171" t="s">
        <v>200</v>
      </c>
      <c r="E2301" s="178" t="s">
        <v>1</v>
      </c>
      <c r="F2301" s="179" t="s">
        <v>4078</v>
      </c>
      <c r="H2301" s="180">
        <v>1281.451</v>
      </c>
      <c r="I2301" s="181"/>
      <c r="L2301" s="177"/>
      <c r="M2301" s="182"/>
      <c r="T2301" s="183"/>
      <c r="AT2301" s="178" t="s">
        <v>200</v>
      </c>
      <c r="AU2301" s="178" t="s">
        <v>89</v>
      </c>
      <c r="AV2301" s="13" t="s">
        <v>89</v>
      </c>
      <c r="AW2301" s="13" t="s">
        <v>31</v>
      </c>
      <c r="AX2301" s="13" t="s">
        <v>76</v>
      </c>
      <c r="AY2301" s="178" t="s">
        <v>187</v>
      </c>
    </row>
    <row r="2302" spans="2:65" s="13" customFormat="1">
      <c r="B2302" s="177"/>
      <c r="D2302" s="171" t="s">
        <v>200</v>
      </c>
      <c r="E2302" s="178" t="s">
        <v>1</v>
      </c>
      <c r="F2302" s="179" t="s">
        <v>4081</v>
      </c>
      <c r="H2302" s="180">
        <v>1281.451</v>
      </c>
      <c r="I2302" s="181"/>
      <c r="L2302" s="177"/>
      <c r="M2302" s="182"/>
      <c r="T2302" s="183"/>
      <c r="AT2302" s="178" t="s">
        <v>200</v>
      </c>
      <c r="AU2302" s="178" t="s">
        <v>89</v>
      </c>
      <c r="AV2302" s="13" t="s">
        <v>89</v>
      </c>
      <c r="AW2302" s="13" t="s">
        <v>31</v>
      </c>
      <c r="AX2302" s="13" t="s">
        <v>76</v>
      </c>
      <c r="AY2302" s="178" t="s">
        <v>187</v>
      </c>
    </row>
    <row r="2303" spans="2:65" s="15" customFormat="1">
      <c r="B2303" s="191"/>
      <c r="D2303" s="171" t="s">
        <v>200</v>
      </c>
      <c r="E2303" s="192" t="s">
        <v>1</v>
      </c>
      <c r="F2303" s="193" t="s">
        <v>234</v>
      </c>
      <c r="H2303" s="194">
        <v>4087.2570000000001</v>
      </c>
      <c r="I2303" s="195"/>
      <c r="L2303" s="191"/>
      <c r="M2303" s="196"/>
      <c r="T2303" s="197"/>
      <c r="AT2303" s="192" t="s">
        <v>200</v>
      </c>
      <c r="AU2303" s="192" t="s">
        <v>89</v>
      </c>
      <c r="AV2303" s="15" t="s">
        <v>207</v>
      </c>
      <c r="AW2303" s="15" t="s">
        <v>31</v>
      </c>
      <c r="AX2303" s="15" t="s">
        <v>76</v>
      </c>
      <c r="AY2303" s="192" t="s">
        <v>187</v>
      </c>
    </row>
    <row r="2304" spans="2:65" s="14" customFormat="1">
      <c r="B2304" s="184"/>
      <c r="D2304" s="171" t="s">
        <v>200</v>
      </c>
      <c r="E2304" s="185" t="s">
        <v>1</v>
      </c>
      <c r="F2304" s="186" t="s">
        <v>206</v>
      </c>
      <c r="H2304" s="187">
        <v>6101.8090000000002</v>
      </c>
      <c r="I2304" s="188"/>
      <c r="L2304" s="184"/>
      <c r="M2304" s="189"/>
      <c r="T2304" s="190"/>
      <c r="AT2304" s="185" t="s">
        <v>200</v>
      </c>
      <c r="AU2304" s="185" t="s">
        <v>89</v>
      </c>
      <c r="AV2304" s="14" t="s">
        <v>194</v>
      </c>
      <c r="AW2304" s="14" t="s">
        <v>31</v>
      </c>
      <c r="AX2304" s="14" t="s">
        <v>83</v>
      </c>
      <c r="AY2304" s="185" t="s">
        <v>187</v>
      </c>
    </row>
    <row r="2305" spans="2:65" s="1" customFormat="1" ht="37.9" customHeight="1">
      <c r="B2305" s="144"/>
      <c r="C2305" s="160" t="s">
        <v>1261</v>
      </c>
      <c r="D2305" s="160" t="s">
        <v>196</v>
      </c>
      <c r="E2305" s="161" t="s">
        <v>5496</v>
      </c>
      <c r="F2305" s="162" t="s">
        <v>5497</v>
      </c>
      <c r="G2305" s="163" t="s">
        <v>144</v>
      </c>
      <c r="H2305" s="164">
        <v>63.579000000000001</v>
      </c>
      <c r="I2305" s="165"/>
      <c r="J2305" s="166">
        <f>ROUND(I2305*H2305,2)</f>
        <v>0</v>
      </c>
      <c r="K2305" s="167"/>
      <c r="L2305" s="32"/>
      <c r="M2305" s="168" t="s">
        <v>1</v>
      </c>
      <c r="N2305" s="169" t="s">
        <v>42</v>
      </c>
      <c r="P2305" s="156">
        <f>O2305*H2305</f>
        <v>0</v>
      </c>
      <c r="Q2305" s="156">
        <v>3.2000000000000003E-4</v>
      </c>
      <c r="R2305" s="156">
        <f>Q2305*H2305</f>
        <v>2.034528E-2</v>
      </c>
      <c r="S2305" s="156">
        <v>0</v>
      </c>
      <c r="T2305" s="157">
        <f>S2305*H2305</f>
        <v>0</v>
      </c>
      <c r="AR2305" s="158" t="s">
        <v>353</v>
      </c>
      <c r="AT2305" s="158" t="s">
        <v>196</v>
      </c>
      <c r="AU2305" s="158" t="s">
        <v>89</v>
      </c>
      <c r="AY2305" s="17" t="s">
        <v>187</v>
      </c>
      <c r="BE2305" s="159">
        <f>IF(N2305="základná",J2305,0)</f>
        <v>0</v>
      </c>
      <c r="BF2305" s="159">
        <f>IF(N2305="znížená",J2305,0)</f>
        <v>0</v>
      </c>
      <c r="BG2305" s="159">
        <f>IF(N2305="zákl. prenesená",J2305,0)</f>
        <v>0</v>
      </c>
      <c r="BH2305" s="159">
        <f>IF(N2305="zníž. prenesená",J2305,0)</f>
        <v>0</v>
      </c>
      <c r="BI2305" s="159">
        <f>IF(N2305="nulová",J2305,0)</f>
        <v>0</v>
      </c>
      <c r="BJ2305" s="17" t="s">
        <v>89</v>
      </c>
      <c r="BK2305" s="159">
        <f>ROUND(I2305*H2305,2)</f>
        <v>0</v>
      </c>
      <c r="BL2305" s="17" t="s">
        <v>353</v>
      </c>
      <c r="BM2305" s="158" t="s">
        <v>5498</v>
      </c>
    </row>
    <row r="2306" spans="2:65" s="12" customFormat="1">
      <c r="B2306" s="170"/>
      <c r="D2306" s="171" t="s">
        <v>200</v>
      </c>
      <c r="E2306" s="172" t="s">
        <v>1</v>
      </c>
      <c r="F2306" s="173" t="s">
        <v>5119</v>
      </c>
      <c r="H2306" s="172" t="s">
        <v>1</v>
      </c>
      <c r="I2306" s="174"/>
      <c r="L2306" s="170"/>
      <c r="M2306" s="175"/>
      <c r="T2306" s="176"/>
      <c r="AT2306" s="172" t="s">
        <v>200</v>
      </c>
      <c r="AU2306" s="172" t="s">
        <v>89</v>
      </c>
      <c r="AV2306" s="12" t="s">
        <v>83</v>
      </c>
      <c r="AW2306" s="12" t="s">
        <v>31</v>
      </c>
      <c r="AX2306" s="12" t="s">
        <v>76</v>
      </c>
      <c r="AY2306" s="172" t="s">
        <v>187</v>
      </c>
    </row>
    <row r="2307" spans="2:65" s="12" customFormat="1" ht="22.5">
      <c r="B2307" s="170"/>
      <c r="D2307" s="171" t="s">
        <v>200</v>
      </c>
      <c r="E2307" s="172" t="s">
        <v>1</v>
      </c>
      <c r="F2307" s="173" t="s">
        <v>4374</v>
      </c>
      <c r="H2307" s="172" t="s">
        <v>1</v>
      </c>
      <c r="I2307" s="174"/>
      <c r="L2307" s="170"/>
      <c r="M2307" s="175"/>
      <c r="T2307" s="176"/>
      <c r="AT2307" s="172" t="s">
        <v>200</v>
      </c>
      <c r="AU2307" s="172" t="s">
        <v>89</v>
      </c>
      <c r="AV2307" s="12" t="s">
        <v>83</v>
      </c>
      <c r="AW2307" s="12" t="s">
        <v>31</v>
      </c>
      <c r="AX2307" s="12" t="s">
        <v>76</v>
      </c>
      <c r="AY2307" s="172" t="s">
        <v>187</v>
      </c>
    </row>
    <row r="2308" spans="2:65" s="12" customFormat="1">
      <c r="B2308" s="170"/>
      <c r="D2308" s="171" t="s">
        <v>200</v>
      </c>
      <c r="E2308" s="172" t="s">
        <v>1</v>
      </c>
      <c r="F2308" s="173" t="s">
        <v>5499</v>
      </c>
      <c r="H2308" s="172" t="s">
        <v>1</v>
      </c>
      <c r="I2308" s="174"/>
      <c r="L2308" s="170"/>
      <c r="M2308" s="175"/>
      <c r="T2308" s="176"/>
      <c r="AT2308" s="172" t="s">
        <v>200</v>
      </c>
      <c r="AU2308" s="172" t="s">
        <v>89</v>
      </c>
      <c r="AV2308" s="12" t="s">
        <v>83</v>
      </c>
      <c r="AW2308" s="12" t="s">
        <v>31</v>
      </c>
      <c r="AX2308" s="12" t="s">
        <v>76</v>
      </c>
      <c r="AY2308" s="172" t="s">
        <v>187</v>
      </c>
    </row>
    <row r="2309" spans="2:65" s="12" customFormat="1">
      <c r="B2309" s="170"/>
      <c r="D2309" s="171" t="s">
        <v>200</v>
      </c>
      <c r="E2309" s="172" t="s">
        <v>1</v>
      </c>
      <c r="F2309" s="173" t="s">
        <v>4387</v>
      </c>
      <c r="H2309" s="172" t="s">
        <v>1</v>
      </c>
      <c r="I2309" s="174"/>
      <c r="L2309" s="170"/>
      <c r="M2309" s="175"/>
      <c r="T2309" s="176"/>
      <c r="AT2309" s="172" t="s">
        <v>200</v>
      </c>
      <c r="AU2309" s="172" t="s">
        <v>89</v>
      </c>
      <c r="AV2309" s="12" t="s">
        <v>83</v>
      </c>
      <c r="AW2309" s="12" t="s">
        <v>31</v>
      </c>
      <c r="AX2309" s="12" t="s">
        <v>76</v>
      </c>
      <c r="AY2309" s="172" t="s">
        <v>187</v>
      </c>
    </row>
    <row r="2310" spans="2:65" s="13" customFormat="1">
      <c r="B2310" s="177"/>
      <c r="D2310" s="171" t="s">
        <v>200</v>
      </c>
      <c r="E2310" s="178" t="s">
        <v>1</v>
      </c>
      <c r="F2310" s="179" t="s">
        <v>5500</v>
      </c>
      <c r="H2310" s="180">
        <v>1.52</v>
      </c>
      <c r="I2310" s="181"/>
      <c r="L2310" s="177"/>
      <c r="M2310" s="182"/>
      <c r="T2310" s="183"/>
      <c r="AT2310" s="178" t="s">
        <v>200</v>
      </c>
      <c r="AU2310" s="178" t="s">
        <v>89</v>
      </c>
      <c r="AV2310" s="13" t="s">
        <v>89</v>
      </c>
      <c r="AW2310" s="13" t="s">
        <v>31</v>
      </c>
      <c r="AX2310" s="13" t="s">
        <v>76</v>
      </c>
      <c r="AY2310" s="178" t="s">
        <v>187</v>
      </c>
    </row>
    <row r="2311" spans="2:65" s="13" customFormat="1">
      <c r="B2311" s="177"/>
      <c r="D2311" s="171" t="s">
        <v>200</v>
      </c>
      <c r="E2311" s="178" t="s">
        <v>1</v>
      </c>
      <c r="F2311" s="179" t="s">
        <v>5501</v>
      </c>
      <c r="H2311" s="180">
        <v>1.425</v>
      </c>
      <c r="I2311" s="181"/>
      <c r="L2311" s="177"/>
      <c r="M2311" s="182"/>
      <c r="T2311" s="183"/>
      <c r="AT2311" s="178" t="s">
        <v>200</v>
      </c>
      <c r="AU2311" s="178" t="s">
        <v>89</v>
      </c>
      <c r="AV2311" s="13" t="s">
        <v>89</v>
      </c>
      <c r="AW2311" s="13" t="s">
        <v>31</v>
      </c>
      <c r="AX2311" s="13" t="s">
        <v>76</v>
      </c>
      <c r="AY2311" s="178" t="s">
        <v>187</v>
      </c>
    </row>
    <row r="2312" spans="2:65" s="13" customFormat="1">
      <c r="B2312" s="177"/>
      <c r="D2312" s="171" t="s">
        <v>200</v>
      </c>
      <c r="E2312" s="178" t="s">
        <v>1</v>
      </c>
      <c r="F2312" s="179" t="s">
        <v>5502</v>
      </c>
      <c r="H2312" s="180">
        <v>1.52</v>
      </c>
      <c r="I2312" s="181"/>
      <c r="L2312" s="177"/>
      <c r="M2312" s="182"/>
      <c r="T2312" s="183"/>
      <c r="AT2312" s="178" t="s">
        <v>200</v>
      </c>
      <c r="AU2312" s="178" t="s">
        <v>89</v>
      </c>
      <c r="AV2312" s="13" t="s">
        <v>89</v>
      </c>
      <c r="AW2312" s="13" t="s">
        <v>31</v>
      </c>
      <c r="AX2312" s="13" t="s">
        <v>76</v>
      </c>
      <c r="AY2312" s="178" t="s">
        <v>187</v>
      </c>
    </row>
    <row r="2313" spans="2:65" s="13" customFormat="1">
      <c r="B2313" s="177"/>
      <c r="D2313" s="171" t="s">
        <v>200</v>
      </c>
      <c r="E2313" s="178" t="s">
        <v>1</v>
      </c>
      <c r="F2313" s="179" t="s">
        <v>5503</v>
      </c>
      <c r="H2313" s="180">
        <v>1.52</v>
      </c>
      <c r="I2313" s="181"/>
      <c r="L2313" s="177"/>
      <c r="M2313" s="182"/>
      <c r="T2313" s="183"/>
      <c r="AT2313" s="178" t="s">
        <v>200</v>
      </c>
      <c r="AU2313" s="178" t="s">
        <v>89</v>
      </c>
      <c r="AV2313" s="13" t="s">
        <v>89</v>
      </c>
      <c r="AW2313" s="13" t="s">
        <v>31</v>
      </c>
      <c r="AX2313" s="13" t="s">
        <v>76</v>
      </c>
      <c r="AY2313" s="178" t="s">
        <v>187</v>
      </c>
    </row>
    <row r="2314" spans="2:65" s="13" customFormat="1">
      <c r="B2314" s="177"/>
      <c r="D2314" s="171" t="s">
        <v>200</v>
      </c>
      <c r="E2314" s="178" t="s">
        <v>1</v>
      </c>
      <c r="F2314" s="179" t="s">
        <v>5504</v>
      </c>
      <c r="H2314" s="180">
        <v>1.52</v>
      </c>
      <c r="I2314" s="181"/>
      <c r="L2314" s="177"/>
      <c r="M2314" s="182"/>
      <c r="T2314" s="183"/>
      <c r="AT2314" s="178" t="s">
        <v>200</v>
      </c>
      <c r="AU2314" s="178" t="s">
        <v>89</v>
      </c>
      <c r="AV2314" s="13" t="s">
        <v>89</v>
      </c>
      <c r="AW2314" s="13" t="s">
        <v>31</v>
      </c>
      <c r="AX2314" s="13" t="s">
        <v>76</v>
      </c>
      <c r="AY2314" s="178" t="s">
        <v>187</v>
      </c>
    </row>
    <row r="2315" spans="2:65" s="13" customFormat="1">
      <c r="B2315" s="177"/>
      <c r="D2315" s="171" t="s">
        <v>200</v>
      </c>
      <c r="E2315" s="178" t="s">
        <v>1</v>
      </c>
      <c r="F2315" s="179" t="s">
        <v>5505</v>
      </c>
      <c r="H2315" s="180">
        <v>1.52</v>
      </c>
      <c r="I2315" s="181"/>
      <c r="L2315" s="177"/>
      <c r="M2315" s="182"/>
      <c r="T2315" s="183"/>
      <c r="AT2315" s="178" t="s">
        <v>200</v>
      </c>
      <c r="AU2315" s="178" t="s">
        <v>89</v>
      </c>
      <c r="AV2315" s="13" t="s">
        <v>89</v>
      </c>
      <c r="AW2315" s="13" t="s">
        <v>31</v>
      </c>
      <c r="AX2315" s="13" t="s">
        <v>76</v>
      </c>
      <c r="AY2315" s="178" t="s">
        <v>187</v>
      </c>
    </row>
    <row r="2316" spans="2:65" s="13" customFormat="1">
      <c r="B2316" s="177"/>
      <c r="D2316" s="171" t="s">
        <v>200</v>
      </c>
      <c r="E2316" s="178" t="s">
        <v>1</v>
      </c>
      <c r="F2316" s="179" t="s">
        <v>5506</v>
      </c>
      <c r="H2316" s="180">
        <v>1.52</v>
      </c>
      <c r="I2316" s="181"/>
      <c r="L2316" s="177"/>
      <c r="M2316" s="182"/>
      <c r="T2316" s="183"/>
      <c r="AT2316" s="178" t="s">
        <v>200</v>
      </c>
      <c r="AU2316" s="178" t="s">
        <v>89</v>
      </c>
      <c r="AV2316" s="13" t="s">
        <v>89</v>
      </c>
      <c r="AW2316" s="13" t="s">
        <v>31</v>
      </c>
      <c r="AX2316" s="13" t="s">
        <v>76</v>
      </c>
      <c r="AY2316" s="178" t="s">
        <v>187</v>
      </c>
    </row>
    <row r="2317" spans="2:65" s="13" customFormat="1">
      <c r="B2317" s="177"/>
      <c r="D2317" s="171" t="s">
        <v>200</v>
      </c>
      <c r="E2317" s="178" t="s">
        <v>1</v>
      </c>
      <c r="F2317" s="179" t="s">
        <v>5507</v>
      </c>
      <c r="H2317" s="180">
        <v>1.52</v>
      </c>
      <c r="I2317" s="181"/>
      <c r="L2317" s="177"/>
      <c r="M2317" s="182"/>
      <c r="T2317" s="183"/>
      <c r="AT2317" s="178" t="s">
        <v>200</v>
      </c>
      <c r="AU2317" s="178" t="s">
        <v>89</v>
      </c>
      <c r="AV2317" s="13" t="s">
        <v>89</v>
      </c>
      <c r="AW2317" s="13" t="s">
        <v>31</v>
      </c>
      <c r="AX2317" s="13" t="s">
        <v>76</v>
      </c>
      <c r="AY2317" s="178" t="s">
        <v>187</v>
      </c>
    </row>
    <row r="2318" spans="2:65" s="13" customFormat="1">
      <c r="B2318" s="177"/>
      <c r="D2318" s="171" t="s">
        <v>200</v>
      </c>
      <c r="E2318" s="178" t="s">
        <v>1</v>
      </c>
      <c r="F2318" s="179" t="s">
        <v>5508</v>
      </c>
      <c r="H2318" s="180">
        <v>1.52</v>
      </c>
      <c r="I2318" s="181"/>
      <c r="L2318" s="177"/>
      <c r="M2318" s="182"/>
      <c r="T2318" s="183"/>
      <c r="AT2318" s="178" t="s">
        <v>200</v>
      </c>
      <c r="AU2318" s="178" t="s">
        <v>89</v>
      </c>
      <c r="AV2318" s="13" t="s">
        <v>89</v>
      </c>
      <c r="AW2318" s="13" t="s">
        <v>31</v>
      </c>
      <c r="AX2318" s="13" t="s">
        <v>76</v>
      </c>
      <c r="AY2318" s="178" t="s">
        <v>187</v>
      </c>
    </row>
    <row r="2319" spans="2:65" s="13" customFormat="1">
      <c r="B2319" s="177"/>
      <c r="D2319" s="171" t="s">
        <v>200</v>
      </c>
      <c r="E2319" s="178" t="s">
        <v>1</v>
      </c>
      <c r="F2319" s="179" t="s">
        <v>5509</v>
      </c>
      <c r="H2319" s="180">
        <v>1.544</v>
      </c>
      <c r="I2319" s="181"/>
      <c r="L2319" s="177"/>
      <c r="M2319" s="182"/>
      <c r="T2319" s="183"/>
      <c r="AT2319" s="178" t="s">
        <v>200</v>
      </c>
      <c r="AU2319" s="178" t="s">
        <v>89</v>
      </c>
      <c r="AV2319" s="13" t="s">
        <v>89</v>
      </c>
      <c r="AW2319" s="13" t="s">
        <v>31</v>
      </c>
      <c r="AX2319" s="13" t="s">
        <v>76</v>
      </c>
      <c r="AY2319" s="178" t="s">
        <v>187</v>
      </c>
    </row>
    <row r="2320" spans="2:65" s="15" customFormat="1">
      <c r="B2320" s="191"/>
      <c r="D2320" s="171" t="s">
        <v>200</v>
      </c>
      <c r="E2320" s="192" t="s">
        <v>1</v>
      </c>
      <c r="F2320" s="193" t="s">
        <v>4398</v>
      </c>
      <c r="H2320" s="194">
        <v>15.128999999999998</v>
      </c>
      <c r="I2320" s="195"/>
      <c r="L2320" s="191"/>
      <c r="M2320" s="196"/>
      <c r="T2320" s="197"/>
      <c r="AT2320" s="192" t="s">
        <v>200</v>
      </c>
      <c r="AU2320" s="192" t="s">
        <v>89</v>
      </c>
      <c r="AV2320" s="15" t="s">
        <v>207</v>
      </c>
      <c r="AW2320" s="15" t="s">
        <v>31</v>
      </c>
      <c r="AX2320" s="15" t="s">
        <v>76</v>
      </c>
      <c r="AY2320" s="192" t="s">
        <v>187</v>
      </c>
    </row>
    <row r="2321" spans="2:51" s="13" customFormat="1">
      <c r="B2321" s="177"/>
      <c r="D2321" s="171" t="s">
        <v>200</v>
      </c>
      <c r="E2321" s="178" t="s">
        <v>1</v>
      </c>
      <c r="F2321" s="179" t="s">
        <v>5510</v>
      </c>
      <c r="H2321" s="180">
        <v>1.52</v>
      </c>
      <c r="I2321" s="181"/>
      <c r="L2321" s="177"/>
      <c r="M2321" s="182"/>
      <c r="T2321" s="183"/>
      <c r="AT2321" s="178" t="s">
        <v>200</v>
      </c>
      <c r="AU2321" s="178" t="s">
        <v>89</v>
      </c>
      <c r="AV2321" s="13" t="s">
        <v>89</v>
      </c>
      <c r="AW2321" s="13" t="s">
        <v>31</v>
      </c>
      <c r="AX2321" s="13" t="s">
        <v>76</v>
      </c>
      <c r="AY2321" s="178" t="s">
        <v>187</v>
      </c>
    </row>
    <row r="2322" spans="2:51" s="13" customFormat="1">
      <c r="B2322" s="177"/>
      <c r="D2322" s="171" t="s">
        <v>200</v>
      </c>
      <c r="E2322" s="178" t="s">
        <v>1</v>
      </c>
      <c r="F2322" s="179" t="s">
        <v>5511</v>
      </c>
      <c r="H2322" s="180">
        <v>1.425</v>
      </c>
      <c r="I2322" s="181"/>
      <c r="L2322" s="177"/>
      <c r="M2322" s="182"/>
      <c r="T2322" s="183"/>
      <c r="AT2322" s="178" t="s">
        <v>200</v>
      </c>
      <c r="AU2322" s="178" t="s">
        <v>89</v>
      </c>
      <c r="AV2322" s="13" t="s">
        <v>89</v>
      </c>
      <c r="AW2322" s="13" t="s">
        <v>31</v>
      </c>
      <c r="AX2322" s="13" t="s">
        <v>76</v>
      </c>
      <c r="AY2322" s="178" t="s">
        <v>187</v>
      </c>
    </row>
    <row r="2323" spans="2:51" s="13" customFormat="1">
      <c r="B2323" s="177"/>
      <c r="D2323" s="171" t="s">
        <v>200</v>
      </c>
      <c r="E2323" s="178" t="s">
        <v>1</v>
      </c>
      <c r="F2323" s="179" t="s">
        <v>5512</v>
      </c>
      <c r="H2323" s="180">
        <v>1.52</v>
      </c>
      <c r="I2323" s="181"/>
      <c r="L2323" s="177"/>
      <c r="M2323" s="182"/>
      <c r="T2323" s="183"/>
      <c r="AT2323" s="178" t="s">
        <v>200</v>
      </c>
      <c r="AU2323" s="178" t="s">
        <v>89</v>
      </c>
      <c r="AV2323" s="13" t="s">
        <v>89</v>
      </c>
      <c r="AW2323" s="13" t="s">
        <v>31</v>
      </c>
      <c r="AX2323" s="13" t="s">
        <v>76</v>
      </c>
      <c r="AY2323" s="178" t="s">
        <v>187</v>
      </c>
    </row>
    <row r="2324" spans="2:51" s="13" customFormat="1">
      <c r="B2324" s="177"/>
      <c r="D2324" s="171" t="s">
        <v>200</v>
      </c>
      <c r="E2324" s="178" t="s">
        <v>1</v>
      </c>
      <c r="F2324" s="179" t="s">
        <v>5513</v>
      </c>
      <c r="H2324" s="180">
        <v>1.52</v>
      </c>
      <c r="I2324" s="181"/>
      <c r="L2324" s="177"/>
      <c r="M2324" s="182"/>
      <c r="T2324" s="183"/>
      <c r="AT2324" s="178" t="s">
        <v>200</v>
      </c>
      <c r="AU2324" s="178" t="s">
        <v>89</v>
      </c>
      <c r="AV2324" s="13" t="s">
        <v>89</v>
      </c>
      <c r="AW2324" s="13" t="s">
        <v>31</v>
      </c>
      <c r="AX2324" s="13" t="s">
        <v>76</v>
      </c>
      <c r="AY2324" s="178" t="s">
        <v>187</v>
      </c>
    </row>
    <row r="2325" spans="2:51" s="13" customFormat="1">
      <c r="B2325" s="177"/>
      <c r="D2325" s="171" t="s">
        <v>200</v>
      </c>
      <c r="E2325" s="178" t="s">
        <v>1</v>
      </c>
      <c r="F2325" s="179" t="s">
        <v>5514</v>
      </c>
      <c r="H2325" s="180">
        <v>1.52</v>
      </c>
      <c r="I2325" s="181"/>
      <c r="L2325" s="177"/>
      <c r="M2325" s="182"/>
      <c r="T2325" s="183"/>
      <c r="AT2325" s="178" t="s">
        <v>200</v>
      </c>
      <c r="AU2325" s="178" t="s">
        <v>89</v>
      </c>
      <c r="AV2325" s="13" t="s">
        <v>89</v>
      </c>
      <c r="AW2325" s="13" t="s">
        <v>31</v>
      </c>
      <c r="AX2325" s="13" t="s">
        <v>76</v>
      </c>
      <c r="AY2325" s="178" t="s">
        <v>187</v>
      </c>
    </row>
    <row r="2326" spans="2:51" s="13" customFormat="1">
      <c r="B2326" s="177"/>
      <c r="D2326" s="171" t="s">
        <v>200</v>
      </c>
      <c r="E2326" s="178" t="s">
        <v>1</v>
      </c>
      <c r="F2326" s="179" t="s">
        <v>5515</v>
      </c>
      <c r="H2326" s="180">
        <v>1.52</v>
      </c>
      <c r="I2326" s="181"/>
      <c r="L2326" s="177"/>
      <c r="M2326" s="182"/>
      <c r="T2326" s="183"/>
      <c r="AT2326" s="178" t="s">
        <v>200</v>
      </c>
      <c r="AU2326" s="178" t="s">
        <v>89</v>
      </c>
      <c r="AV2326" s="13" t="s">
        <v>89</v>
      </c>
      <c r="AW2326" s="13" t="s">
        <v>31</v>
      </c>
      <c r="AX2326" s="13" t="s">
        <v>76</v>
      </c>
      <c r="AY2326" s="178" t="s">
        <v>187</v>
      </c>
    </row>
    <row r="2327" spans="2:51" s="13" customFormat="1">
      <c r="B2327" s="177"/>
      <c r="D2327" s="171" t="s">
        <v>200</v>
      </c>
      <c r="E2327" s="178" t="s">
        <v>1</v>
      </c>
      <c r="F2327" s="179" t="s">
        <v>5516</v>
      </c>
      <c r="H2327" s="180">
        <v>1.52</v>
      </c>
      <c r="I2327" s="181"/>
      <c r="L2327" s="177"/>
      <c r="M2327" s="182"/>
      <c r="T2327" s="183"/>
      <c r="AT2327" s="178" t="s">
        <v>200</v>
      </c>
      <c r="AU2327" s="178" t="s">
        <v>89</v>
      </c>
      <c r="AV2327" s="13" t="s">
        <v>89</v>
      </c>
      <c r="AW2327" s="13" t="s">
        <v>31</v>
      </c>
      <c r="AX2327" s="13" t="s">
        <v>76</v>
      </c>
      <c r="AY2327" s="178" t="s">
        <v>187</v>
      </c>
    </row>
    <row r="2328" spans="2:51" s="13" customFormat="1">
      <c r="B2328" s="177"/>
      <c r="D2328" s="171" t="s">
        <v>200</v>
      </c>
      <c r="E2328" s="178" t="s">
        <v>1</v>
      </c>
      <c r="F2328" s="179" t="s">
        <v>5517</v>
      </c>
      <c r="H2328" s="180">
        <v>1.52</v>
      </c>
      <c r="I2328" s="181"/>
      <c r="L2328" s="177"/>
      <c r="M2328" s="182"/>
      <c r="T2328" s="183"/>
      <c r="AT2328" s="178" t="s">
        <v>200</v>
      </c>
      <c r="AU2328" s="178" t="s">
        <v>89</v>
      </c>
      <c r="AV2328" s="13" t="s">
        <v>89</v>
      </c>
      <c r="AW2328" s="13" t="s">
        <v>31</v>
      </c>
      <c r="AX2328" s="13" t="s">
        <v>76</v>
      </c>
      <c r="AY2328" s="178" t="s">
        <v>187</v>
      </c>
    </row>
    <row r="2329" spans="2:51" s="13" customFormat="1">
      <c r="B2329" s="177"/>
      <c r="D2329" s="171" t="s">
        <v>200</v>
      </c>
      <c r="E2329" s="178" t="s">
        <v>1</v>
      </c>
      <c r="F2329" s="179" t="s">
        <v>5518</v>
      </c>
      <c r="H2329" s="180">
        <v>1.52</v>
      </c>
      <c r="I2329" s="181"/>
      <c r="L2329" s="177"/>
      <c r="M2329" s="182"/>
      <c r="T2329" s="183"/>
      <c r="AT2329" s="178" t="s">
        <v>200</v>
      </c>
      <c r="AU2329" s="178" t="s">
        <v>89</v>
      </c>
      <c r="AV2329" s="13" t="s">
        <v>89</v>
      </c>
      <c r="AW2329" s="13" t="s">
        <v>31</v>
      </c>
      <c r="AX2329" s="13" t="s">
        <v>76</v>
      </c>
      <c r="AY2329" s="178" t="s">
        <v>187</v>
      </c>
    </row>
    <row r="2330" spans="2:51" s="13" customFormat="1">
      <c r="B2330" s="177"/>
      <c r="D2330" s="171" t="s">
        <v>200</v>
      </c>
      <c r="E2330" s="178" t="s">
        <v>1</v>
      </c>
      <c r="F2330" s="179" t="s">
        <v>5519</v>
      </c>
      <c r="H2330" s="180">
        <v>1.52</v>
      </c>
      <c r="I2330" s="181"/>
      <c r="L2330" s="177"/>
      <c r="M2330" s="182"/>
      <c r="T2330" s="183"/>
      <c r="AT2330" s="178" t="s">
        <v>200</v>
      </c>
      <c r="AU2330" s="178" t="s">
        <v>89</v>
      </c>
      <c r="AV2330" s="13" t="s">
        <v>89</v>
      </c>
      <c r="AW2330" s="13" t="s">
        <v>31</v>
      </c>
      <c r="AX2330" s="13" t="s">
        <v>76</v>
      </c>
      <c r="AY2330" s="178" t="s">
        <v>187</v>
      </c>
    </row>
    <row r="2331" spans="2:51" s="13" customFormat="1">
      <c r="B2331" s="177"/>
      <c r="D2331" s="171" t="s">
        <v>200</v>
      </c>
      <c r="E2331" s="178" t="s">
        <v>1</v>
      </c>
      <c r="F2331" s="179" t="s">
        <v>5520</v>
      </c>
      <c r="H2331" s="180">
        <v>1.52</v>
      </c>
      <c r="I2331" s="181"/>
      <c r="L2331" s="177"/>
      <c r="M2331" s="182"/>
      <c r="T2331" s="183"/>
      <c r="AT2331" s="178" t="s">
        <v>200</v>
      </c>
      <c r="AU2331" s="178" t="s">
        <v>89</v>
      </c>
      <c r="AV2331" s="13" t="s">
        <v>89</v>
      </c>
      <c r="AW2331" s="13" t="s">
        <v>31</v>
      </c>
      <c r="AX2331" s="13" t="s">
        <v>76</v>
      </c>
      <c r="AY2331" s="178" t="s">
        <v>187</v>
      </c>
    </row>
    <row r="2332" spans="2:51" s="13" customFormat="1">
      <c r="B2332" s="177"/>
      <c r="D2332" s="171" t="s">
        <v>200</v>
      </c>
      <c r="E2332" s="178" t="s">
        <v>1</v>
      </c>
      <c r="F2332" s="179" t="s">
        <v>5521</v>
      </c>
      <c r="H2332" s="180">
        <v>1.52</v>
      </c>
      <c r="I2332" s="181"/>
      <c r="L2332" s="177"/>
      <c r="M2332" s="182"/>
      <c r="T2332" s="183"/>
      <c r="AT2332" s="178" t="s">
        <v>200</v>
      </c>
      <c r="AU2332" s="178" t="s">
        <v>89</v>
      </c>
      <c r="AV2332" s="13" t="s">
        <v>89</v>
      </c>
      <c r="AW2332" s="13" t="s">
        <v>31</v>
      </c>
      <c r="AX2332" s="13" t="s">
        <v>76</v>
      </c>
      <c r="AY2332" s="178" t="s">
        <v>187</v>
      </c>
    </row>
    <row r="2333" spans="2:51" s="13" customFormat="1">
      <c r="B2333" s="177"/>
      <c r="D2333" s="171" t="s">
        <v>200</v>
      </c>
      <c r="E2333" s="178" t="s">
        <v>1</v>
      </c>
      <c r="F2333" s="179" t="s">
        <v>5522</v>
      </c>
      <c r="H2333" s="180">
        <v>1.52</v>
      </c>
      <c r="I2333" s="181"/>
      <c r="L2333" s="177"/>
      <c r="M2333" s="182"/>
      <c r="T2333" s="183"/>
      <c r="AT2333" s="178" t="s">
        <v>200</v>
      </c>
      <c r="AU2333" s="178" t="s">
        <v>89</v>
      </c>
      <c r="AV2333" s="13" t="s">
        <v>89</v>
      </c>
      <c r="AW2333" s="13" t="s">
        <v>31</v>
      </c>
      <c r="AX2333" s="13" t="s">
        <v>76</v>
      </c>
      <c r="AY2333" s="178" t="s">
        <v>187</v>
      </c>
    </row>
    <row r="2334" spans="2:51" s="13" customFormat="1">
      <c r="B2334" s="177"/>
      <c r="D2334" s="171" t="s">
        <v>200</v>
      </c>
      <c r="E2334" s="178" t="s">
        <v>1</v>
      </c>
      <c r="F2334" s="179" t="s">
        <v>5523</v>
      </c>
      <c r="H2334" s="180">
        <v>1.52</v>
      </c>
      <c r="I2334" s="181"/>
      <c r="L2334" s="177"/>
      <c r="M2334" s="182"/>
      <c r="T2334" s="183"/>
      <c r="AT2334" s="178" t="s">
        <v>200</v>
      </c>
      <c r="AU2334" s="178" t="s">
        <v>89</v>
      </c>
      <c r="AV2334" s="13" t="s">
        <v>89</v>
      </c>
      <c r="AW2334" s="13" t="s">
        <v>31</v>
      </c>
      <c r="AX2334" s="13" t="s">
        <v>76</v>
      </c>
      <c r="AY2334" s="178" t="s">
        <v>187</v>
      </c>
    </row>
    <row r="2335" spans="2:51" s="13" customFormat="1">
      <c r="B2335" s="177"/>
      <c r="D2335" s="171" t="s">
        <v>200</v>
      </c>
      <c r="E2335" s="178" t="s">
        <v>1</v>
      </c>
      <c r="F2335" s="179" t="s">
        <v>5524</v>
      </c>
      <c r="H2335" s="180">
        <v>1.52</v>
      </c>
      <c r="I2335" s="181"/>
      <c r="L2335" s="177"/>
      <c r="M2335" s="182"/>
      <c r="T2335" s="183"/>
      <c r="AT2335" s="178" t="s">
        <v>200</v>
      </c>
      <c r="AU2335" s="178" t="s">
        <v>89</v>
      </c>
      <c r="AV2335" s="13" t="s">
        <v>89</v>
      </c>
      <c r="AW2335" s="13" t="s">
        <v>31</v>
      </c>
      <c r="AX2335" s="13" t="s">
        <v>76</v>
      </c>
      <c r="AY2335" s="178" t="s">
        <v>187</v>
      </c>
    </row>
    <row r="2336" spans="2:51" s="13" customFormat="1">
      <c r="B2336" s="177"/>
      <c r="D2336" s="171" t="s">
        <v>200</v>
      </c>
      <c r="E2336" s="178" t="s">
        <v>1</v>
      </c>
      <c r="F2336" s="179" t="s">
        <v>5525</v>
      </c>
      <c r="H2336" s="180">
        <v>1.52</v>
      </c>
      <c r="I2336" s="181"/>
      <c r="L2336" s="177"/>
      <c r="M2336" s="182"/>
      <c r="T2336" s="183"/>
      <c r="AT2336" s="178" t="s">
        <v>200</v>
      </c>
      <c r="AU2336" s="178" t="s">
        <v>89</v>
      </c>
      <c r="AV2336" s="13" t="s">
        <v>89</v>
      </c>
      <c r="AW2336" s="13" t="s">
        <v>31</v>
      </c>
      <c r="AX2336" s="13" t="s">
        <v>76</v>
      </c>
      <c r="AY2336" s="178" t="s">
        <v>187</v>
      </c>
    </row>
    <row r="2337" spans="2:51" s="15" customFormat="1">
      <c r="B2337" s="191"/>
      <c r="D2337" s="171" t="s">
        <v>200</v>
      </c>
      <c r="E2337" s="192" t="s">
        <v>1</v>
      </c>
      <c r="F2337" s="193" t="s">
        <v>4414</v>
      </c>
      <c r="H2337" s="194">
        <v>24.224999999999994</v>
      </c>
      <c r="I2337" s="195"/>
      <c r="L2337" s="191"/>
      <c r="M2337" s="196"/>
      <c r="T2337" s="197"/>
      <c r="AT2337" s="192" t="s">
        <v>200</v>
      </c>
      <c r="AU2337" s="192" t="s">
        <v>89</v>
      </c>
      <c r="AV2337" s="15" t="s">
        <v>207</v>
      </c>
      <c r="AW2337" s="15" t="s">
        <v>31</v>
      </c>
      <c r="AX2337" s="15" t="s">
        <v>76</v>
      </c>
      <c r="AY2337" s="192" t="s">
        <v>187</v>
      </c>
    </row>
    <row r="2338" spans="2:51" s="12" customFormat="1">
      <c r="B2338" s="170"/>
      <c r="D2338" s="171" t="s">
        <v>200</v>
      </c>
      <c r="E2338" s="172" t="s">
        <v>1</v>
      </c>
      <c r="F2338" s="173" t="s">
        <v>2675</v>
      </c>
      <c r="H2338" s="172" t="s">
        <v>1</v>
      </c>
      <c r="I2338" s="174"/>
      <c r="L2338" s="170"/>
      <c r="M2338" s="175"/>
      <c r="T2338" s="176"/>
      <c r="AT2338" s="172" t="s">
        <v>200</v>
      </c>
      <c r="AU2338" s="172" t="s">
        <v>89</v>
      </c>
      <c r="AV2338" s="12" t="s">
        <v>83</v>
      </c>
      <c r="AW2338" s="12" t="s">
        <v>31</v>
      </c>
      <c r="AX2338" s="12" t="s">
        <v>76</v>
      </c>
      <c r="AY2338" s="172" t="s">
        <v>187</v>
      </c>
    </row>
    <row r="2339" spans="2:51" s="13" customFormat="1">
      <c r="B2339" s="177"/>
      <c r="D2339" s="171" t="s">
        <v>200</v>
      </c>
      <c r="E2339" s="178" t="s">
        <v>1</v>
      </c>
      <c r="F2339" s="179" t="s">
        <v>5510</v>
      </c>
      <c r="H2339" s="180">
        <v>1.52</v>
      </c>
      <c r="I2339" s="181"/>
      <c r="L2339" s="177"/>
      <c r="M2339" s="182"/>
      <c r="T2339" s="183"/>
      <c r="AT2339" s="178" t="s">
        <v>200</v>
      </c>
      <c r="AU2339" s="178" t="s">
        <v>89</v>
      </c>
      <c r="AV2339" s="13" t="s">
        <v>89</v>
      </c>
      <c r="AW2339" s="13" t="s">
        <v>31</v>
      </c>
      <c r="AX2339" s="13" t="s">
        <v>76</v>
      </c>
      <c r="AY2339" s="178" t="s">
        <v>187</v>
      </c>
    </row>
    <row r="2340" spans="2:51" s="13" customFormat="1">
      <c r="B2340" s="177"/>
      <c r="D2340" s="171" t="s">
        <v>200</v>
      </c>
      <c r="E2340" s="178" t="s">
        <v>1</v>
      </c>
      <c r="F2340" s="179" t="s">
        <v>5511</v>
      </c>
      <c r="H2340" s="180">
        <v>1.425</v>
      </c>
      <c r="I2340" s="181"/>
      <c r="L2340" s="177"/>
      <c r="M2340" s="182"/>
      <c r="T2340" s="183"/>
      <c r="AT2340" s="178" t="s">
        <v>200</v>
      </c>
      <c r="AU2340" s="178" t="s">
        <v>89</v>
      </c>
      <c r="AV2340" s="13" t="s">
        <v>89</v>
      </c>
      <c r="AW2340" s="13" t="s">
        <v>31</v>
      </c>
      <c r="AX2340" s="13" t="s">
        <v>76</v>
      </c>
      <c r="AY2340" s="178" t="s">
        <v>187</v>
      </c>
    </row>
    <row r="2341" spans="2:51" s="13" customFormat="1">
      <c r="B2341" s="177"/>
      <c r="D2341" s="171" t="s">
        <v>200</v>
      </c>
      <c r="E2341" s="178" t="s">
        <v>1</v>
      </c>
      <c r="F2341" s="179" t="s">
        <v>5512</v>
      </c>
      <c r="H2341" s="180">
        <v>1.52</v>
      </c>
      <c r="I2341" s="181"/>
      <c r="L2341" s="177"/>
      <c r="M2341" s="182"/>
      <c r="T2341" s="183"/>
      <c r="AT2341" s="178" t="s">
        <v>200</v>
      </c>
      <c r="AU2341" s="178" t="s">
        <v>89</v>
      </c>
      <c r="AV2341" s="13" t="s">
        <v>89</v>
      </c>
      <c r="AW2341" s="13" t="s">
        <v>31</v>
      </c>
      <c r="AX2341" s="13" t="s">
        <v>76</v>
      </c>
      <c r="AY2341" s="178" t="s">
        <v>187</v>
      </c>
    </row>
    <row r="2342" spans="2:51" s="13" customFormat="1">
      <c r="B2342" s="177"/>
      <c r="D2342" s="171" t="s">
        <v>200</v>
      </c>
      <c r="E2342" s="178" t="s">
        <v>1</v>
      </c>
      <c r="F2342" s="179" t="s">
        <v>5513</v>
      </c>
      <c r="H2342" s="180">
        <v>1.52</v>
      </c>
      <c r="I2342" s="181"/>
      <c r="L2342" s="177"/>
      <c r="M2342" s="182"/>
      <c r="T2342" s="183"/>
      <c r="AT2342" s="178" t="s">
        <v>200</v>
      </c>
      <c r="AU2342" s="178" t="s">
        <v>89</v>
      </c>
      <c r="AV2342" s="13" t="s">
        <v>89</v>
      </c>
      <c r="AW2342" s="13" t="s">
        <v>31</v>
      </c>
      <c r="AX2342" s="13" t="s">
        <v>76</v>
      </c>
      <c r="AY2342" s="178" t="s">
        <v>187</v>
      </c>
    </row>
    <row r="2343" spans="2:51" s="13" customFormat="1">
      <c r="B2343" s="177"/>
      <c r="D2343" s="171" t="s">
        <v>200</v>
      </c>
      <c r="E2343" s="178" t="s">
        <v>1</v>
      </c>
      <c r="F2343" s="179" t="s">
        <v>5514</v>
      </c>
      <c r="H2343" s="180">
        <v>1.52</v>
      </c>
      <c r="I2343" s="181"/>
      <c r="L2343" s="177"/>
      <c r="M2343" s="182"/>
      <c r="T2343" s="183"/>
      <c r="AT2343" s="178" t="s">
        <v>200</v>
      </c>
      <c r="AU2343" s="178" t="s">
        <v>89</v>
      </c>
      <c r="AV2343" s="13" t="s">
        <v>89</v>
      </c>
      <c r="AW2343" s="13" t="s">
        <v>31</v>
      </c>
      <c r="AX2343" s="13" t="s">
        <v>76</v>
      </c>
      <c r="AY2343" s="178" t="s">
        <v>187</v>
      </c>
    </row>
    <row r="2344" spans="2:51" s="13" customFormat="1">
      <c r="B2344" s="177"/>
      <c r="D2344" s="171" t="s">
        <v>200</v>
      </c>
      <c r="E2344" s="178" t="s">
        <v>1</v>
      </c>
      <c r="F2344" s="179" t="s">
        <v>5515</v>
      </c>
      <c r="H2344" s="180">
        <v>1.52</v>
      </c>
      <c r="I2344" s="181"/>
      <c r="L2344" s="177"/>
      <c r="M2344" s="182"/>
      <c r="T2344" s="183"/>
      <c r="AT2344" s="178" t="s">
        <v>200</v>
      </c>
      <c r="AU2344" s="178" t="s">
        <v>89</v>
      </c>
      <c r="AV2344" s="13" t="s">
        <v>89</v>
      </c>
      <c r="AW2344" s="13" t="s">
        <v>31</v>
      </c>
      <c r="AX2344" s="13" t="s">
        <v>76</v>
      </c>
      <c r="AY2344" s="178" t="s">
        <v>187</v>
      </c>
    </row>
    <row r="2345" spans="2:51" s="13" customFormat="1">
      <c r="B2345" s="177"/>
      <c r="D2345" s="171" t="s">
        <v>200</v>
      </c>
      <c r="E2345" s="178" t="s">
        <v>1</v>
      </c>
      <c r="F2345" s="179" t="s">
        <v>5516</v>
      </c>
      <c r="H2345" s="180">
        <v>1.52</v>
      </c>
      <c r="I2345" s="181"/>
      <c r="L2345" s="177"/>
      <c r="M2345" s="182"/>
      <c r="T2345" s="183"/>
      <c r="AT2345" s="178" t="s">
        <v>200</v>
      </c>
      <c r="AU2345" s="178" t="s">
        <v>89</v>
      </c>
      <c r="AV2345" s="13" t="s">
        <v>89</v>
      </c>
      <c r="AW2345" s="13" t="s">
        <v>31</v>
      </c>
      <c r="AX2345" s="13" t="s">
        <v>76</v>
      </c>
      <c r="AY2345" s="178" t="s">
        <v>187</v>
      </c>
    </row>
    <row r="2346" spans="2:51" s="13" customFormat="1">
      <c r="B2346" s="177"/>
      <c r="D2346" s="171" t="s">
        <v>200</v>
      </c>
      <c r="E2346" s="178" t="s">
        <v>1</v>
      </c>
      <c r="F2346" s="179" t="s">
        <v>5517</v>
      </c>
      <c r="H2346" s="180">
        <v>1.52</v>
      </c>
      <c r="I2346" s="181"/>
      <c r="L2346" s="177"/>
      <c r="M2346" s="182"/>
      <c r="T2346" s="183"/>
      <c r="AT2346" s="178" t="s">
        <v>200</v>
      </c>
      <c r="AU2346" s="178" t="s">
        <v>89</v>
      </c>
      <c r="AV2346" s="13" t="s">
        <v>89</v>
      </c>
      <c r="AW2346" s="13" t="s">
        <v>31</v>
      </c>
      <c r="AX2346" s="13" t="s">
        <v>76</v>
      </c>
      <c r="AY2346" s="178" t="s">
        <v>187</v>
      </c>
    </row>
    <row r="2347" spans="2:51" s="13" customFormat="1">
      <c r="B2347" s="177"/>
      <c r="D2347" s="171" t="s">
        <v>200</v>
      </c>
      <c r="E2347" s="178" t="s">
        <v>1</v>
      </c>
      <c r="F2347" s="179" t="s">
        <v>5518</v>
      </c>
      <c r="H2347" s="180">
        <v>1.52</v>
      </c>
      <c r="I2347" s="181"/>
      <c r="L2347" s="177"/>
      <c r="M2347" s="182"/>
      <c r="T2347" s="183"/>
      <c r="AT2347" s="178" t="s">
        <v>200</v>
      </c>
      <c r="AU2347" s="178" t="s">
        <v>89</v>
      </c>
      <c r="AV2347" s="13" t="s">
        <v>89</v>
      </c>
      <c r="AW2347" s="13" t="s">
        <v>31</v>
      </c>
      <c r="AX2347" s="13" t="s">
        <v>76</v>
      </c>
      <c r="AY2347" s="178" t="s">
        <v>187</v>
      </c>
    </row>
    <row r="2348" spans="2:51" s="13" customFormat="1">
      <c r="B2348" s="177"/>
      <c r="D2348" s="171" t="s">
        <v>200</v>
      </c>
      <c r="E2348" s="178" t="s">
        <v>1</v>
      </c>
      <c r="F2348" s="179" t="s">
        <v>5519</v>
      </c>
      <c r="H2348" s="180">
        <v>1.52</v>
      </c>
      <c r="I2348" s="181"/>
      <c r="L2348" s="177"/>
      <c r="M2348" s="182"/>
      <c r="T2348" s="183"/>
      <c r="AT2348" s="178" t="s">
        <v>200</v>
      </c>
      <c r="AU2348" s="178" t="s">
        <v>89</v>
      </c>
      <c r="AV2348" s="13" t="s">
        <v>89</v>
      </c>
      <c r="AW2348" s="13" t="s">
        <v>31</v>
      </c>
      <c r="AX2348" s="13" t="s">
        <v>76</v>
      </c>
      <c r="AY2348" s="178" t="s">
        <v>187</v>
      </c>
    </row>
    <row r="2349" spans="2:51" s="13" customFormat="1">
      <c r="B2349" s="177"/>
      <c r="D2349" s="171" t="s">
        <v>200</v>
      </c>
      <c r="E2349" s="178" t="s">
        <v>1</v>
      </c>
      <c r="F2349" s="179" t="s">
        <v>5520</v>
      </c>
      <c r="H2349" s="180">
        <v>1.52</v>
      </c>
      <c r="I2349" s="181"/>
      <c r="L2349" s="177"/>
      <c r="M2349" s="182"/>
      <c r="T2349" s="183"/>
      <c r="AT2349" s="178" t="s">
        <v>200</v>
      </c>
      <c r="AU2349" s="178" t="s">
        <v>89</v>
      </c>
      <c r="AV2349" s="13" t="s">
        <v>89</v>
      </c>
      <c r="AW2349" s="13" t="s">
        <v>31</v>
      </c>
      <c r="AX2349" s="13" t="s">
        <v>76</v>
      </c>
      <c r="AY2349" s="178" t="s">
        <v>187</v>
      </c>
    </row>
    <row r="2350" spans="2:51" s="13" customFormat="1">
      <c r="B2350" s="177"/>
      <c r="D2350" s="171" t="s">
        <v>200</v>
      </c>
      <c r="E2350" s="178" t="s">
        <v>1</v>
      </c>
      <c r="F2350" s="179" t="s">
        <v>5521</v>
      </c>
      <c r="H2350" s="180">
        <v>1.52</v>
      </c>
      <c r="I2350" s="181"/>
      <c r="L2350" s="177"/>
      <c r="M2350" s="182"/>
      <c r="T2350" s="183"/>
      <c r="AT2350" s="178" t="s">
        <v>200</v>
      </c>
      <c r="AU2350" s="178" t="s">
        <v>89</v>
      </c>
      <c r="AV2350" s="13" t="s">
        <v>89</v>
      </c>
      <c r="AW2350" s="13" t="s">
        <v>31</v>
      </c>
      <c r="AX2350" s="13" t="s">
        <v>76</v>
      </c>
      <c r="AY2350" s="178" t="s">
        <v>187</v>
      </c>
    </row>
    <row r="2351" spans="2:51" s="13" customFormat="1">
      <c r="B2351" s="177"/>
      <c r="D2351" s="171" t="s">
        <v>200</v>
      </c>
      <c r="E2351" s="178" t="s">
        <v>1</v>
      </c>
      <c r="F2351" s="179" t="s">
        <v>5522</v>
      </c>
      <c r="H2351" s="180">
        <v>1.52</v>
      </c>
      <c r="I2351" s="181"/>
      <c r="L2351" s="177"/>
      <c r="M2351" s="182"/>
      <c r="T2351" s="183"/>
      <c r="AT2351" s="178" t="s">
        <v>200</v>
      </c>
      <c r="AU2351" s="178" t="s">
        <v>89</v>
      </c>
      <c r="AV2351" s="13" t="s">
        <v>89</v>
      </c>
      <c r="AW2351" s="13" t="s">
        <v>31</v>
      </c>
      <c r="AX2351" s="13" t="s">
        <v>76</v>
      </c>
      <c r="AY2351" s="178" t="s">
        <v>187</v>
      </c>
    </row>
    <row r="2352" spans="2:51" s="13" customFormat="1">
      <c r="B2352" s="177"/>
      <c r="D2352" s="171" t="s">
        <v>200</v>
      </c>
      <c r="E2352" s="178" t="s">
        <v>1</v>
      </c>
      <c r="F2352" s="179" t="s">
        <v>5523</v>
      </c>
      <c r="H2352" s="180">
        <v>1.52</v>
      </c>
      <c r="I2352" s="181"/>
      <c r="L2352" s="177"/>
      <c r="M2352" s="182"/>
      <c r="T2352" s="183"/>
      <c r="AT2352" s="178" t="s">
        <v>200</v>
      </c>
      <c r="AU2352" s="178" t="s">
        <v>89</v>
      </c>
      <c r="AV2352" s="13" t="s">
        <v>89</v>
      </c>
      <c r="AW2352" s="13" t="s">
        <v>31</v>
      </c>
      <c r="AX2352" s="13" t="s">
        <v>76</v>
      </c>
      <c r="AY2352" s="178" t="s">
        <v>187</v>
      </c>
    </row>
    <row r="2353" spans="2:65" s="13" customFormat="1">
      <c r="B2353" s="177"/>
      <c r="D2353" s="171" t="s">
        <v>200</v>
      </c>
      <c r="E2353" s="178" t="s">
        <v>1</v>
      </c>
      <c r="F2353" s="179" t="s">
        <v>5524</v>
      </c>
      <c r="H2353" s="180">
        <v>1.52</v>
      </c>
      <c r="I2353" s="181"/>
      <c r="L2353" s="177"/>
      <c r="M2353" s="182"/>
      <c r="T2353" s="183"/>
      <c r="AT2353" s="178" t="s">
        <v>200</v>
      </c>
      <c r="AU2353" s="178" t="s">
        <v>89</v>
      </c>
      <c r="AV2353" s="13" t="s">
        <v>89</v>
      </c>
      <c r="AW2353" s="13" t="s">
        <v>31</v>
      </c>
      <c r="AX2353" s="13" t="s">
        <v>76</v>
      </c>
      <c r="AY2353" s="178" t="s">
        <v>187</v>
      </c>
    </row>
    <row r="2354" spans="2:65" s="13" customFormat="1">
      <c r="B2354" s="177"/>
      <c r="D2354" s="171" t="s">
        <v>200</v>
      </c>
      <c r="E2354" s="178" t="s">
        <v>1</v>
      </c>
      <c r="F2354" s="179" t="s">
        <v>5525</v>
      </c>
      <c r="H2354" s="180">
        <v>1.52</v>
      </c>
      <c r="I2354" s="181"/>
      <c r="L2354" s="177"/>
      <c r="M2354" s="182"/>
      <c r="T2354" s="183"/>
      <c r="AT2354" s="178" t="s">
        <v>200</v>
      </c>
      <c r="AU2354" s="178" t="s">
        <v>89</v>
      </c>
      <c r="AV2354" s="13" t="s">
        <v>89</v>
      </c>
      <c r="AW2354" s="13" t="s">
        <v>31</v>
      </c>
      <c r="AX2354" s="13" t="s">
        <v>76</v>
      </c>
      <c r="AY2354" s="178" t="s">
        <v>187</v>
      </c>
    </row>
    <row r="2355" spans="2:65" s="15" customFormat="1">
      <c r="B2355" s="191"/>
      <c r="D2355" s="171" t="s">
        <v>200</v>
      </c>
      <c r="E2355" s="192" t="s">
        <v>1</v>
      </c>
      <c r="F2355" s="193" t="s">
        <v>4415</v>
      </c>
      <c r="H2355" s="194">
        <v>24.224999999999994</v>
      </c>
      <c r="I2355" s="195"/>
      <c r="L2355" s="191"/>
      <c r="M2355" s="196"/>
      <c r="T2355" s="197"/>
      <c r="AT2355" s="192" t="s">
        <v>200</v>
      </c>
      <c r="AU2355" s="192" t="s">
        <v>89</v>
      </c>
      <c r="AV2355" s="15" t="s">
        <v>207</v>
      </c>
      <c r="AW2355" s="15" t="s">
        <v>31</v>
      </c>
      <c r="AX2355" s="15" t="s">
        <v>76</v>
      </c>
      <c r="AY2355" s="192" t="s">
        <v>187</v>
      </c>
    </row>
    <row r="2356" spans="2:65" s="14" customFormat="1">
      <c r="B2356" s="184"/>
      <c r="D2356" s="171" t="s">
        <v>200</v>
      </c>
      <c r="E2356" s="185" t="s">
        <v>1</v>
      </c>
      <c r="F2356" s="186" t="s">
        <v>206</v>
      </c>
      <c r="H2356" s="187">
        <v>63.57900000000005</v>
      </c>
      <c r="I2356" s="188"/>
      <c r="L2356" s="184"/>
      <c r="M2356" s="189"/>
      <c r="T2356" s="190"/>
      <c r="AT2356" s="185" t="s">
        <v>200</v>
      </c>
      <c r="AU2356" s="185" t="s">
        <v>89</v>
      </c>
      <c r="AV2356" s="14" t="s">
        <v>194</v>
      </c>
      <c r="AW2356" s="14" t="s">
        <v>31</v>
      </c>
      <c r="AX2356" s="14" t="s">
        <v>83</v>
      </c>
      <c r="AY2356" s="185" t="s">
        <v>187</v>
      </c>
    </row>
    <row r="2357" spans="2:65" s="1" customFormat="1" ht="37.9" customHeight="1">
      <c r="B2357" s="144"/>
      <c r="C2357" s="160" t="s">
        <v>1160</v>
      </c>
      <c r="D2357" s="160" t="s">
        <v>196</v>
      </c>
      <c r="E2357" s="161" t="s">
        <v>5526</v>
      </c>
      <c r="F2357" s="162" t="s">
        <v>5527</v>
      </c>
      <c r="G2357" s="163" t="s">
        <v>144</v>
      </c>
      <c r="H2357" s="164">
        <v>2667.3710000000001</v>
      </c>
      <c r="I2357" s="165"/>
      <c r="J2357" s="166">
        <f>ROUND(I2357*H2357,2)</f>
        <v>0</v>
      </c>
      <c r="K2357" s="167"/>
      <c r="L2357" s="32"/>
      <c r="M2357" s="168" t="s">
        <v>1</v>
      </c>
      <c r="N2357" s="169" t="s">
        <v>42</v>
      </c>
      <c r="P2357" s="156">
        <f>O2357*H2357</f>
        <v>0</v>
      </c>
      <c r="Q2357" s="156">
        <v>4.8999999999999998E-4</v>
      </c>
      <c r="R2357" s="156">
        <f>Q2357*H2357</f>
        <v>1.30701179</v>
      </c>
      <c r="S2357" s="156">
        <v>0</v>
      </c>
      <c r="T2357" s="157">
        <f>S2357*H2357</f>
        <v>0</v>
      </c>
      <c r="AR2357" s="158" t="s">
        <v>353</v>
      </c>
      <c r="AT2357" s="158" t="s">
        <v>196</v>
      </c>
      <c r="AU2357" s="158" t="s">
        <v>89</v>
      </c>
      <c r="AY2357" s="17" t="s">
        <v>187</v>
      </c>
      <c r="BE2357" s="159">
        <f>IF(N2357="základná",J2357,0)</f>
        <v>0</v>
      </c>
      <c r="BF2357" s="159">
        <f>IF(N2357="znížená",J2357,0)</f>
        <v>0</v>
      </c>
      <c r="BG2357" s="159">
        <f>IF(N2357="zákl. prenesená",J2357,0)</f>
        <v>0</v>
      </c>
      <c r="BH2357" s="159">
        <f>IF(N2357="zníž. prenesená",J2357,0)</f>
        <v>0</v>
      </c>
      <c r="BI2357" s="159">
        <f>IF(N2357="nulová",J2357,0)</f>
        <v>0</v>
      </c>
      <c r="BJ2357" s="17" t="s">
        <v>89</v>
      </c>
      <c r="BK2357" s="159">
        <f>ROUND(I2357*H2357,2)</f>
        <v>0</v>
      </c>
      <c r="BL2357" s="17" t="s">
        <v>353</v>
      </c>
      <c r="BM2357" s="158" t="s">
        <v>5528</v>
      </c>
    </row>
    <row r="2358" spans="2:65" s="12" customFormat="1">
      <c r="B2358" s="170"/>
      <c r="D2358" s="171" t="s">
        <v>200</v>
      </c>
      <c r="E2358" s="172" t="s">
        <v>1</v>
      </c>
      <c r="F2358" s="173" t="s">
        <v>5529</v>
      </c>
      <c r="H2358" s="172" t="s">
        <v>1</v>
      </c>
      <c r="I2358" s="174"/>
      <c r="L2358" s="170"/>
      <c r="M2358" s="175"/>
      <c r="T2358" s="176"/>
      <c r="AT2358" s="172" t="s">
        <v>200</v>
      </c>
      <c r="AU2358" s="172" t="s">
        <v>89</v>
      </c>
      <c r="AV2358" s="12" t="s">
        <v>83</v>
      </c>
      <c r="AW2358" s="12" t="s">
        <v>31</v>
      </c>
      <c r="AX2358" s="12" t="s">
        <v>76</v>
      </c>
      <c r="AY2358" s="172" t="s">
        <v>187</v>
      </c>
    </row>
    <row r="2359" spans="2:65" s="13" customFormat="1">
      <c r="B2359" s="177"/>
      <c r="D2359" s="171" t="s">
        <v>200</v>
      </c>
      <c r="E2359" s="178" t="s">
        <v>1</v>
      </c>
      <c r="F2359" s="179" t="s">
        <v>4156</v>
      </c>
      <c r="H2359" s="180">
        <v>121.791</v>
      </c>
      <c r="I2359" s="181"/>
      <c r="L2359" s="177"/>
      <c r="M2359" s="182"/>
      <c r="T2359" s="183"/>
      <c r="AT2359" s="178" t="s">
        <v>200</v>
      </c>
      <c r="AU2359" s="178" t="s">
        <v>89</v>
      </c>
      <c r="AV2359" s="13" t="s">
        <v>89</v>
      </c>
      <c r="AW2359" s="13" t="s">
        <v>31</v>
      </c>
      <c r="AX2359" s="13" t="s">
        <v>76</v>
      </c>
      <c r="AY2359" s="178" t="s">
        <v>187</v>
      </c>
    </row>
    <row r="2360" spans="2:65" s="13" customFormat="1">
      <c r="B2360" s="177"/>
      <c r="D2360" s="171" t="s">
        <v>200</v>
      </c>
      <c r="E2360" s="178" t="s">
        <v>1</v>
      </c>
      <c r="F2360" s="179" t="s">
        <v>4159</v>
      </c>
      <c r="H2360" s="180">
        <v>635.34</v>
      </c>
      <c r="I2360" s="181"/>
      <c r="L2360" s="177"/>
      <c r="M2360" s="182"/>
      <c r="T2360" s="183"/>
      <c r="AT2360" s="178" t="s">
        <v>200</v>
      </c>
      <c r="AU2360" s="178" t="s">
        <v>89</v>
      </c>
      <c r="AV2360" s="13" t="s">
        <v>89</v>
      </c>
      <c r="AW2360" s="13" t="s">
        <v>31</v>
      </c>
      <c r="AX2360" s="13" t="s">
        <v>76</v>
      </c>
      <c r="AY2360" s="178" t="s">
        <v>187</v>
      </c>
    </row>
    <row r="2361" spans="2:65" s="13" customFormat="1">
      <c r="B2361" s="177"/>
      <c r="D2361" s="171" t="s">
        <v>200</v>
      </c>
      <c r="E2361" s="178" t="s">
        <v>1</v>
      </c>
      <c r="F2361" s="179" t="s">
        <v>4162</v>
      </c>
      <c r="H2361" s="180">
        <v>955.12</v>
      </c>
      <c r="I2361" s="181"/>
      <c r="L2361" s="177"/>
      <c r="M2361" s="182"/>
      <c r="T2361" s="183"/>
      <c r="AT2361" s="178" t="s">
        <v>200</v>
      </c>
      <c r="AU2361" s="178" t="s">
        <v>89</v>
      </c>
      <c r="AV2361" s="13" t="s">
        <v>89</v>
      </c>
      <c r="AW2361" s="13" t="s">
        <v>31</v>
      </c>
      <c r="AX2361" s="13" t="s">
        <v>76</v>
      </c>
      <c r="AY2361" s="178" t="s">
        <v>187</v>
      </c>
    </row>
    <row r="2362" spans="2:65" s="13" customFormat="1">
      <c r="B2362" s="177"/>
      <c r="D2362" s="171" t="s">
        <v>200</v>
      </c>
      <c r="E2362" s="178" t="s">
        <v>1</v>
      </c>
      <c r="F2362" s="179" t="s">
        <v>4153</v>
      </c>
      <c r="H2362" s="180">
        <v>955.12</v>
      </c>
      <c r="I2362" s="181"/>
      <c r="L2362" s="177"/>
      <c r="M2362" s="182"/>
      <c r="T2362" s="183"/>
      <c r="AT2362" s="178" t="s">
        <v>200</v>
      </c>
      <c r="AU2362" s="178" t="s">
        <v>89</v>
      </c>
      <c r="AV2362" s="13" t="s">
        <v>89</v>
      </c>
      <c r="AW2362" s="13" t="s">
        <v>31</v>
      </c>
      <c r="AX2362" s="13" t="s">
        <v>76</v>
      </c>
      <c r="AY2362" s="178" t="s">
        <v>187</v>
      </c>
    </row>
    <row r="2363" spans="2:65" s="15" customFormat="1">
      <c r="B2363" s="191"/>
      <c r="D2363" s="171" t="s">
        <v>200</v>
      </c>
      <c r="E2363" s="192" t="s">
        <v>1</v>
      </c>
      <c r="F2363" s="193" t="s">
        <v>234</v>
      </c>
      <c r="H2363" s="194">
        <v>2667.3710000000001</v>
      </c>
      <c r="I2363" s="195"/>
      <c r="L2363" s="191"/>
      <c r="M2363" s="196"/>
      <c r="T2363" s="197"/>
      <c r="AT2363" s="192" t="s">
        <v>200</v>
      </c>
      <c r="AU2363" s="192" t="s">
        <v>89</v>
      </c>
      <c r="AV2363" s="15" t="s">
        <v>207</v>
      </c>
      <c r="AW2363" s="15" t="s">
        <v>31</v>
      </c>
      <c r="AX2363" s="15" t="s">
        <v>76</v>
      </c>
      <c r="AY2363" s="192" t="s">
        <v>187</v>
      </c>
    </row>
    <row r="2364" spans="2:65" s="14" customFormat="1">
      <c r="B2364" s="184"/>
      <c r="D2364" s="171" t="s">
        <v>200</v>
      </c>
      <c r="E2364" s="185" t="s">
        <v>1</v>
      </c>
      <c r="F2364" s="186" t="s">
        <v>206</v>
      </c>
      <c r="H2364" s="187">
        <v>2667.3710000000001</v>
      </c>
      <c r="I2364" s="188"/>
      <c r="L2364" s="184"/>
      <c r="M2364" s="198"/>
      <c r="N2364" s="199"/>
      <c r="O2364" s="199"/>
      <c r="P2364" s="199"/>
      <c r="Q2364" s="199"/>
      <c r="R2364" s="199"/>
      <c r="S2364" s="199"/>
      <c r="T2364" s="200"/>
      <c r="AT2364" s="185" t="s">
        <v>200</v>
      </c>
      <c r="AU2364" s="185" t="s">
        <v>89</v>
      </c>
      <c r="AV2364" s="14" t="s">
        <v>194</v>
      </c>
      <c r="AW2364" s="14" t="s">
        <v>31</v>
      </c>
      <c r="AX2364" s="14" t="s">
        <v>83</v>
      </c>
      <c r="AY2364" s="185" t="s">
        <v>187</v>
      </c>
    </row>
    <row r="2365" spans="2:65" s="1" customFormat="1" ht="6.95" customHeight="1">
      <c r="B2365" s="47"/>
      <c r="C2365" s="48"/>
      <c r="D2365" s="48"/>
      <c r="E2365" s="48"/>
      <c r="F2365" s="48"/>
      <c r="G2365" s="48"/>
      <c r="H2365" s="48"/>
      <c r="I2365" s="48"/>
      <c r="J2365" s="48"/>
      <c r="K2365" s="48"/>
      <c r="L2365" s="32"/>
    </row>
  </sheetData>
  <autoFilter ref="C131:K2364" xr:uid="{00000000-0009-0000-0000-000009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779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35" t="s">
        <v>5</v>
      </c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120</v>
      </c>
      <c r="AZ2" s="96" t="s">
        <v>5530</v>
      </c>
      <c r="BA2" s="96" t="s">
        <v>5531</v>
      </c>
      <c r="BB2" s="96" t="s">
        <v>144</v>
      </c>
      <c r="BC2" s="96" t="s">
        <v>5532</v>
      </c>
      <c r="BD2" s="96" t="s">
        <v>89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  <c r="AZ3" s="96" t="s">
        <v>5533</v>
      </c>
      <c r="BA3" s="96" t="s">
        <v>5534</v>
      </c>
      <c r="BB3" s="96" t="s">
        <v>144</v>
      </c>
      <c r="BC3" s="96" t="s">
        <v>5535</v>
      </c>
      <c r="BD3" s="96" t="s">
        <v>89</v>
      </c>
    </row>
    <row r="4" spans="2:56" ht="24.95" customHeight="1">
      <c r="B4" s="20"/>
      <c r="D4" s="21" t="s">
        <v>149</v>
      </c>
      <c r="L4" s="20"/>
      <c r="M4" s="97" t="s">
        <v>9</v>
      </c>
      <c r="AT4" s="17" t="s">
        <v>3</v>
      </c>
      <c r="AZ4" s="96" t="s">
        <v>5536</v>
      </c>
      <c r="BA4" s="96" t="s">
        <v>5537</v>
      </c>
      <c r="BB4" s="96" t="s">
        <v>144</v>
      </c>
      <c r="BC4" s="96" t="s">
        <v>76</v>
      </c>
      <c r="BD4" s="96" t="s">
        <v>89</v>
      </c>
    </row>
    <row r="5" spans="2:56" ht="6.95" customHeight="1">
      <c r="B5" s="20"/>
      <c r="L5" s="20"/>
      <c r="AZ5" s="96" t="s">
        <v>5538</v>
      </c>
      <c r="BA5" s="96" t="s">
        <v>5539</v>
      </c>
      <c r="BB5" s="96" t="s">
        <v>144</v>
      </c>
      <c r="BC5" s="96" t="s">
        <v>5540</v>
      </c>
      <c r="BD5" s="96" t="s">
        <v>89</v>
      </c>
    </row>
    <row r="6" spans="2:56" ht="12" customHeight="1">
      <c r="B6" s="20"/>
      <c r="D6" s="27" t="s">
        <v>15</v>
      </c>
      <c r="L6" s="20"/>
      <c r="AZ6" s="96" t="s">
        <v>5541</v>
      </c>
      <c r="BA6" s="96" t="s">
        <v>5542</v>
      </c>
      <c r="BB6" s="96" t="s">
        <v>144</v>
      </c>
      <c r="BC6" s="96" t="s">
        <v>5543</v>
      </c>
      <c r="BD6" s="96" t="s">
        <v>89</v>
      </c>
    </row>
    <row r="7" spans="2:56" ht="26.25" customHeight="1">
      <c r="B7" s="20"/>
      <c r="E7" s="268" t="str">
        <f>'Rekapitulácia stavby'!K6</f>
        <v>BRATISLAVA  SOŠ  PZ - rekonštrukcia  objektu č.103 (blok A a B)- suťaž</v>
      </c>
      <c r="F7" s="269"/>
      <c r="G7" s="269"/>
      <c r="H7" s="269"/>
      <c r="L7" s="20"/>
      <c r="AZ7" s="96" t="s">
        <v>5544</v>
      </c>
      <c r="BA7" s="96" t="s">
        <v>5545</v>
      </c>
      <c r="BB7" s="96" t="s">
        <v>144</v>
      </c>
      <c r="BC7" s="96" t="s">
        <v>5546</v>
      </c>
      <c r="BD7" s="96" t="s">
        <v>89</v>
      </c>
    </row>
    <row r="8" spans="2:56" ht="12" customHeight="1">
      <c r="B8" s="20"/>
      <c r="D8" s="27" t="s">
        <v>155</v>
      </c>
      <c r="L8" s="20"/>
      <c r="AZ8" s="96" t="s">
        <v>5547</v>
      </c>
      <c r="BA8" s="96" t="s">
        <v>5548</v>
      </c>
      <c r="BB8" s="96" t="s">
        <v>144</v>
      </c>
      <c r="BC8" s="96" t="s">
        <v>5549</v>
      </c>
      <c r="BD8" s="96" t="s">
        <v>89</v>
      </c>
    </row>
    <row r="9" spans="2:56" s="1" customFormat="1" ht="16.5" customHeight="1">
      <c r="B9" s="32"/>
      <c r="E9" s="268" t="s">
        <v>2060</v>
      </c>
      <c r="F9" s="267"/>
      <c r="G9" s="267"/>
      <c r="H9" s="267"/>
      <c r="L9" s="32"/>
      <c r="AZ9" s="96" t="s">
        <v>5550</v>
      </c>
      <c r="BA9" s="96" t="s">
        <v>5551</v>
      </c>
      <c r="BB9" s="96" t="s">
        <v>144</v>
      </c>
      <c r="BC9" s="96" t="s">
        <v>5552</v>
      </c>
      <c r="BD9" s="96" t="s">
        <v>89</v>
      </c>
    </row>
    <row r="10" spans="2:56" s="1" customFormat="1" ht="12" customHeight="1">
      <c r="B10" s="32"/>
      <c r="D10" s="27" t="s">
        <v>157</v>
      </c>
      <c r="L10" s="32"/>
      <c r="AZ10" s="96" t="s">
        <v>5553</v>
      </c>
      <c r="BA10" s="96" t="s">
        <v>5554</v>
      </c>
      <c r="BB10" s="96" t="s">
        <v>144</v>
      </c>
      <c r="BC10" s="96" t="s">
        <v>76</v>
      </c>
      <c r="BD10" s="96" t="s">
        <v>89</v>
      </c>
    </row>
    <row r="11" spans="2:56" s="1" customFormat="1" ht="30" customHeight="1">
      <c r="B11" s="32"/>
      <c r="E11" s="263" t="s">
        <v>5555</v>
      </c>
      <c r="F11" s="267"/>
      <c r="G11" s="267"/>
      <c r="H11" s="267"/>
      <c r="L11" s="32"/>
      <c r="AZ11" s="96" t="s">
        <v>5556</v>
      </c>
      <c r="BA11" s="96" t="s">
        <v>5557</v>
      </c>
      <c r="BB11" s="96" t="s">
        <v>144</v>
      </c>
      <c r="BC11" s="96" t="s">
        <v>76</v>
      </c>
      <c r="BD11" s="96" t="s">
        <v>89</v>
      </c>
    </row>
    <row r="12" spans="2:56" s="1" customFormat="1">
      <c r="B12" s="32"/>
      <c r="L12" s="32"/>
      <c r="AZ12" s="96" t="s">
        <v>5558</v>
      </c>
      <c r="BA12" s="96" t="s">
        <v>5559</v>
      </c>
      <c r="BB12" s="96" t="s">
        <v>144</v>
      </c>
      <c r="BC12" s="96" t="s">
        <v>5560</v>
      </c>
      <c r="BD12" s="96" t="s">
        <v>89</v>
      </c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  <c r="AZ13" s="96" t="s">
        <v>5561</v>
      </c>
      <c r="BA13" s="96" t="s">
        <v>5562</v>
      </c>
      <c r="BB13" s="96" t="s">
        <v>144</v>
      </c>
      <c r="BC13" s="96" t="s">
        <v>3122</v>
      </c>
      <c r="BD13" s="96" t="s">
        <v>89</v>
      </c>
    </row>
    <row r="14" spans="2:5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18. 10. 2023</v>
      </c>
      <c r="L14" s="32"/>
      <c r="AZ14" s="96" t="s">
        <v>5563</v>
      </c>
      <c r="BA14" s="96" t="s">
        <v>5564</v>
      </c>
      <c r="BB14" s="96" t="s">
        <v>144</v>
      </c>
      <c r="BC14" s="96" t="s">
        <v>5565</v>
      </c>
      <c r="BD14" s="96" t="s">
        <v>89</v>
      </c>
    </row>
    <row r="15" spans="2:56" s="1" customFormat="1" ht="10.9" customHeight="1">
      <c r="B15" s="32"/>
      <c r="L15" s="32"/>
      <c r="AZ15" s="96" t="s">
        <v>5566</v>
      </c>
      <c r="BA15" s="96" t="s">
        <v>5567</v>
      </c>
      <c r="BB15" s="96" t="s">
        <v>144</v>
      </c>
      <c r="BC15" s="96" t="s">
        <v>5568</v>
      </c>
      <c r="BD15" s="96" t="s">
        <v>89</v>
      </c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  <c r="AZ16" s="96" t="s">
        <v>5569</v>
      </c>
      <c r="BA16" s="96" t="s">
        <v>5570</v>
      </c>
      <c r="BB16" s="96" t="s">
        <v>144</v>
      </c>
      <c r="BC16" s="96" t="s">
        <v>5568</v>
      </c>
      <c r="BD16" s="96" t="s">
        <v>89</v>
      </c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52" t="s">
        <v>1</v>
      </c>
      <c r="F29" s="252"/>
      <c r="G29" s="252"/>
      <c r="H29" s="252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ROUND(J131,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ROUND((SUM(BE131:BE778)),  2)</f>
        <v>0</v>
      </c>
      <c r="G35" s="101"/>
      <c r="H35" s="101"/>
      <c r="I35" s="102">
        <v>0.2</v>
      </c>
      <c r="J35" s="100">
        <f>ROUND(((SUM(BE131:BE778))*I35),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ROUND((SUM(BF131:BF778)),  2)</f>
        <v>0</v>
      </c>
      <c r="G36" s="101"/>
      <c r="H36" s="101"/>
      <c r="I36" s="102">
        <v>0.2</v>
      </c>
      <c r="J36" s="100">
        <f>ROUND(((SUM(BF131:BF778))*I36),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ROUND((SUM(BG131:BG778)),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ROUND((SUM(BH131:BH778)),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ROUND((SUM(BI131:BI778)),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BRATISLAVA  SOŠ  PZ - rekonštrukcia  objektu č.103 (blok A a B)- suťaž</v>
      </c>
      <c r="F85" s="269"/>
      <c r="G85" s="269"/>
      <c r="H85" s="269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8" t="s">
        <v>2060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30" customHeight="1">
      <c r="B89" s="32"/>
      <c r="E89" s="263" t="str">
        <f>E11</f>
        <v xml:space="preserve">E1.1 d - E1.1 d Architektúra  Podlahy  v.č.A08 3NP, v.č.A09 4NP, v.č. A10 5NP , 6NP 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18. 10. 2023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Katarína 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J131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164</v>
      </c>
      <c r="E99" s="117"/>
      <c r="F99" s="117"/>
      <c r="G99" s="117"/>
      <c r="H99" s="117"/>
      <c r="I99" s="117"/>
      <c r="J99" s="118">
        <f>J132</f>
        <v>0</v>
      </c>
      <c r="L99" s="115"/>
    </row>
    <row r="100" spans="2:47" s="9" customFormat="1" ht="19.899999999999999" customHeight="1">
      <c r="B100" s="119"/>
      <c r="D100" s="120" t="s">
        <v>5571</v>
      </c>
      <c r="E100" s="121"/>
      <c r="F100" s="121"/>
      <c r="G100" s="121"/>
      <c r="H100" s="121"/>
      <c r="I100" s="121"/>
      <c r="J100" s="122">
        <f>J133</f>
        <v>0</v>
      </c>
      <c r="L100" s="119"/>
    </row>
    <row r="101" spans="2:47" s="9" customFormat="1" ht="19.899999999999999" customHeight="1">
      <c r="B101" s="119"/>
      <c r="D101" s="120" t="s">
        <v>165</v>
      </c>
      <c r="E101" s="121"/>
      <c r="F101" s="121"/>
      <c r="G101" s="121"/>
      <c r="H101" s="121"/>
      <c r="I101" s="121"/>
      <c r="J101" s="122">
        <f>J140</f>
        <v>0</v>
      </c>
      <c r="L101" s="119"/>
    </row>
    <row r="102" spans="2:47" s="9" customFormat="1" ht="19.899999999999999" customHeight="1">
      <c r="B102" s="119"/>
      <c r="D102" s="120" t="s">
        <v>5572</v>
      </c>
      <c r="E102" s="121"/>
      <c r="F102" s="121"/>
      <c r="G102" s="121"/>
      <c r="H102" s="121"/>
      <c r="I102" s="121"/>
      <c r="J102" s="122">
        <f>J258</f>
        <v>0</v>
      </c>
      <c r="L102" s="119"/>
    </row>
    <row r="103" spans="2:47" s="9" customFormat="1" ht="19.899999999999999" customHeight="1">
      <c r="B103" s="119"/>
      <c r="D103" s="120" t="s">
        <v>168</v>
      </c>
      <c r="E103" s="121"/>
      <c r="F103" s="121"/>
      <c r="G103" s="121"/>
      <c r="H103" s="121"/>
      <c r="I103" s="121"/>
      <c r="J103" s="122">
        <f>J277</f>
        <v>0</v>
      </c>
      <c r="L103" s="119"/>
    </row>
    <row r="104" spans="2:47" s="8" customFormat="1" ht="24.95" customHeight="1">
      <c r="B104" s="115"/>
      <c r="D104" s="116" t="s">
        <v>169</v>
      </c>
      <c r="E104" s="117"/>
      <c r="F104" s="117"/>
      <c r="G104" s="117"/>
      <c r="H104" s="117"/>
      <c r="I104" s="117"/>
      <c r="J104" s="118">
        <f>J279</f>
        <v>0</v>
      </c>
      <c r="L104" s="115"/>
    </row>
    <row r="105" spans="2:47" s="9" customFormat="1" ht="19.899999999999999" customHeight="1">
      <c r="B105" s="119"/>
      <c r="D105" s="120" t="s">
        <v>170</v>
      </c>
      <c r="E105" s="121"/>
      <c r="F105" s="121"/>
      <c r="G105" s="121"/>
      <c r="H105" s="121"/>
      <c r="I105" s="121"/>
      <c r="J105" s="122">
        <f>J280</f>
        <v>0</v>
      </c>
      <c r="L105" s="119"/>
    </row>
    <row r="106" spans="2:47" s="9" customFormat="1" ht="19.899999999999999" customHeight="1">
      <c r="B106" s="119"/>
      <c r="D106" s="120" t="s">
        <v>451</v>
      </c>
      <c r="E106" s="121"/>
      <c r="F106" s="121"/>
      <c r="G106" s="121"/>
      <c r="H106" s="121"/>
      <c r="I106" s="121"/>
      <c r="J106" s="122">
        <f>J293</f>
        <v>0</v>
      </c>
      <c r="L106" s="119"/>
    </row>
    <row r="107" spans="2:47" s="9" customFormat="1" ht="19.899999999999999" customHeight="1">
      <c r="B107" s="119"/>
      <c r="D107" s="120" t="s">
        <v>454</v>
      </c>
      <c r="E107" s="121"/>
      <c r="F107" s="121"/>
      <c r="G107" s="121"/>
      <c r="H107" s="121"/>
      <c r="I107" s="121"/>
      <c r="J107" s="122">
        <f>J383</f>
        <v>0</v>
      </c>
      <c r="L107" s="119"/>
    </row>
    <row r="108" spans="2:47" s="9" customFormat="1" ht="19.899999999999999" customHeight="1">
      <c r="B108" s="119"/>
      <c r="D108" s="120" t="s">
        <v>5573</v>
      </c>
      <c r="E108" s="121"/>
      <c r="F108" s="121"/>
      <c r="G108" s="121"/>
      <c r="H108" s="121"/>
      <c r="I108" s="121"/>
      <c r="J108" s="122">
        <f>J403</f>
        <v>0</v>
      </c>
      <c r="L108" s="119"/>
    </row>
    <row r="109" spans="2:47" s="9" customFormat="1" ht="19.899999999999999" customHeight="1">
      <c r="B109" s="119"/>
      <c r="D109" s="120" t="s">
        <v>2086</v>
      </c>
      <c r="E109" s="121"/>
      <c r="F109" s="121"/>
      <c r="G109" s="121"/>
      <c r="H109" s="121"/>
      <c r="I109" s="121"/>
      <c r="J109" s="122">
        <f>J643</f>
        <v>0</v>
      </c>
      <c r="L109" s="119"/>
    </row>
    <row r="110" spans="2:47" s="1" customFormat="1" ht="21.75" customHeight="1">
      <c r="B110" s="32"/>
      <c r="L110" s="32"/>
    </row>
    <row r="111" spans="2:47" s="1" customFormat="1" ht="6.9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32"/>
    </row>
    <row r="115" spans="2:12" s="1" customFormat="1" ht="6.95" customHeight="1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32"/>
    </row>
    <row r="116" spans="2:12" s="1" customFormat="1" ht="24.95" customHeight="1">
      <c r="B116" s="32"/>
      <c r="C116" s="21" t="s">
        <v>173</v>
      </c>
      <c r="L116" s="32"/>
    </row>
    <row r="117" spans="2:12" s="1" customFormat="1" ht="6.95" customHeight="1">
      <c r="B117" s="32"/>
      <c r="L117" s="32"/>
    </row>
    <row r="118" spans="2:12" s="1" customFormat="1" ht="12" customHeight="1">
      <c r="B118" s="32"/>
      <c r="C118" s="27" t="s">
        <v>15</v>
      </c>
      <c r="L118" s="32"/>
    </row>
    <row r="119" spans="2:12" s="1" customFormat="1" ht="26.25" customHeight="1">
      <c r="B119" s="32"/>
      <c r="E119" s="268" t="str">
        <f>E7</f>
        <v>BRATISLAVA  SOŠ  PZ - rekonštrukcia  objektu č.103 (blok A a B)- suťaž</v>
      </c>
      <c r="F119" s="269"/>
      <c r="G119" s="269"/>
      <c r="H119" s="269"/>
      <c r="L119" s="32"/>
    </row>
    <row r="120" spans="2:12" ht="12" customHeight="1">
      <c r="B120" s="20"/>
      <c r="C120" s="27" t="s">
        <v>155</v>
      </c>
      <c r="L120" s="20"/>
    </row>
    <row r="121" spans="2:12" s="1" customFormat="1" ht="16.5" customHeight="1">
      <c r="B121" s="32"/>
      <c r="E121" s="268" t="s">
        <v>2060</v>
      </c>
      <c r="F121" s="267"/>
      <c r="G121" s="267"/>
      <c r="H121" s="267"/>
      <c r="L121" s="32"/>
    </row>
    <row r="122" spans="2:12" s="1" customFormat="1" ht="12" customHeight="1">
      <c r="B122" s="32"/>
      <c r="C122" s="27" t="s">
        <v>157</v>
      </c>
      <c r="L122" s="32"/>
    </row>
    <row r="123" spans="2:12" s="1" customFormat="1" ht="30" customHeight="1">
      <c r="B123" s="32"/>
      <c r="E123" s="263" t="str">
        <f>E11</f>
        <v xml:space="preserve">E1.1 d - E1.1 d Architektúra  Podlahy  v.č.A08 3NP, v.č.A09 4NP, v.č. A10 5NP , 6NP </v>
      </c>
      <c r="F123" s="267"/>
      <c r="G123" s="267"/>
      <c r="H123" s="267"/>
      <c r="L123" s="32"/>
    </row>
    <row r="124" spans="2:12" s="1" customFormat="1" ht="6.95" customHeight="1">
      <c r="B124" s="32"/>
      <c r="L124" s="32"/>
    </row>
    <row r="125" spans="2:12" s="1" customFormat="1" ht="12" customHeight="1">
      <c r="B125" s="32"/>
      <c r="C125" s="27" t="s">
        <v>19</v>
      </c>
      <c r="F125" s="25" t="str">
        <f>F14</f>
        <v xml:space="preserve">Vápencová 36, 84009 Bratislava </v>
      </c>
      <c r="I125" s="27" t="s">
        <v>21</v>
      </c>
      <c r="J125" s="55" t="str">
        <f>IF(J14="","",J14)</f>
        <v>18. 10. 2023</v>
      </c>
      <c r="L125" s="32"/>
    </row>
    <row r="126" spans="2:12" s="1" customFormat="1" ht="6.95" customHeight="1">
      <c r="B126" s="32"/>
      <c r="L126" s="32"/>
    </row>
    <row r="127" spans="2:12" s="1" customFormat="1" ht="54.4" customHeight="1">
      <c r="B127" s="32"/>
      <c r="C127" s="27" t="s">
        <v>23</v>
      </c>
      <c r="F127" s="25" t="str">
        <f>E17</f>
        <v>MV SR Pribinova č.2, 81272 Bratislava</v>
      </c>
      <c r="I127" s="27" t="s">
        <v>29</v>
      </c>
      <c r="J127" s="30" t="str">
        <f>E23</f>
        <v>STAPRING a.s.Cintorínska 9, 81108 BRATISLAVA/Nitra</v>
      </c>
      <c r="L127" s="32"/>
    </row>
    <row r="128" spans="2:12" s="1" customFormat="1" ht="15.2" customHeight="1">
      <c r="B128" s="32"/>
      <c r="C128" s="27" t="s">
        <v>27</v>
      </c>
      <c r="F128" s="25" t="str">
        <f>IF(E20="","",E20)</f>
        <v>Vyplň údaj</v>
      </c>
      <c r="I128" s="27" t="s">
        <v>32</v>
      </c>
      <c r="J128" s="30" t="str">
        <f>E26</f>
        <v>Katarína ŠINSKÁ</v>
      </c>
      <c r="L128" s="32"/>
    </row>
    <row r="129" spans="2:65" s="1" customFormat="1" ht="10.35" customHeight="1">
      <c r="B129" s="32"/>
      <c r="L129" s="32"/>
    </row>
    <row r="130" spans="2:65" s="10" customFormat="1" ht="29.25" customHeight="1">
      <c r="B130" s="123"/>
      <c r="C130" s="124" t="s">
        <v>174</v>
      </c>
      <c r="D130" s="125" t="s">
        <v>61</v>
      </c>
      <c r="E130" s="125" t="s">
        <v>57</v>
      </c>
      <c r="F130" s="125" t="s">
        <v>58</v>
      </c>
      <c r="G130" s="125" t="s">
        <v>175</v>
      </c>
      <c r="H130" s="125" t="s">
        <v>176</v>
      </c>
      <c r="I130" s="125" t="s">
        <v>177</v>
      </c>
      <c r="J130" s="126" t="s">
        <v>161</v>
      </c>
      <c r="K130" s="127" t="s">
        <v>178</v>
      </c>
      <c r="L130" s="123"/>
      <c r="M130" s="62" t="s">
        <v>1</v>
      </c>
      <c r="N130" s="63" t="s">
        <v>40</v>
      </c>
      <c r="O130" s="63" t="s">
        <v>179</v>
      </c>
      <c r="P130" s="63" t="s">
        <v>180</v>
      </c>
      <c r="Q130" s="63" t="s">
        <v>181</v>
      </c>
      <c r="R130" s="63" t="s">
        <v>182</v>
      </c>
      <c r="S130" s="63" t="s">
        <v>183</v>
      </c>
      <c r="T130" s="64" t="s">
        <v>184</v>
      </c>
    </row>
    <row r="131" spans="2:65" s="1" customFormat="1" ht="22.9" customHeight="1">
      <c r="B131" s="32"/>
      <c r="C131" s="67" t="s">
        <v>162</v>
      </c>
      <c r="J131" s="128">
        <f>BK131</f>
        <v>0</v>
      </c>
      <c r="L131" s="32"/>
      <c r="M131" s="65"/>
      <c r="N131" s="56"/>
      <c r="O131" s="56"/>
      <c r="P131" s="129">
        <f>P132+P279</f>
        <v>0</v>
      </c>
      <c r="Q131" s="56"/>
      <c r="R131" s="129">
        <f>R132+R279</f>
        <v>107.64658883999999</v>
      </c>
      <c r="S131" s="56"/>
      <c r="T131" s="130">
        <f>T132+T279</f>
        <v>5.64</v>
      </c>
      <c r="AT131" s="17" t="s">
        <v>75</v>
      </c>
      <c r="AU131" s="17" t="s">
        <v>163</v>
      </c>
      <c r="BK131" s="131">
        <f>BK132+BK279</f>
        <v>0</v>
      </c>
    </row>
    <row r="132" spans="2:65" s="11" customFormat="1" ht="25.9" customHeight="1">
      <c r="B132" s="132"/>
      <c r="D132" s="133" t="s">
        <v>75</v>
      </c>
      <c r="E132" s="134" t="s">
        <v>185</v>
      </c>
      <c r="F132" s="134" t="s">
        <v>186</v>
      </c>
      <c r="I132" s="135"/>
      <c r="J132" s="136">
        <f>BK132</f>
        <v>0</v>
      </c>
      <c r="L132" s="132"/>
      <c r="M132" s="137"/>
      <c r="P132" s="138">
        <f>P133+P140+P258+P277</f>
        <v>0</v>
      </c>
      <c r="R132" s="138">
        <f>R133+R140+R258+R277</f>
        <v>66.724666720000002</v>
      </c>
      <c r="T132" s="139">
        <f>T133+T140+T258+T277</f>
        <v>5.64</v>
      </c>
      <c r="AR132" s="133" t="s">
        <v>83</v>
      </c>
      <c r="AT132" s="140" t="s">
        <v>75</v>
      </c>
      <c r="AU132" s="140" t="s">
        <v>76</v>
      </c>
      <c r="AY132" s="133" t="s">
        <v>187</v>
      </c>
      <c r="BK132" s="141">
        <f>BK133+BK140+BK258+BK277</f>
        <v>0</v>
      </c>
    </row>
    <row r="133" spans="2:65" s="11" customFormat="1" ht="22.9" customHeight="1">
      <c r="B133" s="132"/>
      <c r="D133" s="133" t="s">
        <v>75</v>
      </c>
      <c r="E133" s="142" t="s">
        <v>89</v>
      </c>
      <c r="F133" s="142" t="s">
        <v>5574</v>
      </c>
      <c r="I133" s="135"/>
      <c r="J133" s="143">
        <f>BK133</f>
        <v>0</v>
      </c>
      <c r="L133" s="132"/>
      <c r="M133" s="137"/>
      <c r="P133" s="138">
        <f>SUM(P134:P139)</f>
        <v>0</v>
      </c>
      <c r="R133" s="138">
        <f>SUM(R134:R139)</f>
        <v>0.63221184000000008</v>
      </c>
      <c r="T133" s="139">
        <f>SUM(T134:T139)</f>
        <v>0</v>
      </c>
      <c r="AR133" s="133" t="s">
        <v>83</v>
      </c>
      <c r="AT133" s="140" t="s">
        <v>75</v>
      </c>
      <c r="AU133" s="140" t="s">
        <v>83</v>
      </c>
      <c r="AY133" s="133" t="s">
        <v>187</v>
      </c>
      <c r="BK133" s="141">
        <f>SUM(BK134:BK139)</f>
        <v>0</v>
      </c>
    </row>
    <row r="134" spans="2:65" s="1" customFormat="1" ht="33" customHeight="1">
      <c r="B134" s="144"/>
      <c r="C134" s="160" t="s">
        <v>83</v>
      </c>
      <c r="D134" s="160" t="s">
        <v>196</v>
      </c>
      <c r="E134" s="161" t="s">
        <v>5575</v>
      </c>
      <c r="F134" s="162" t="s">
        <v>5576</v>
      </c>
      <c r="G134" s="163" t="s">
        <v>678</v>
      </c>
      <c r="H134" s="164">
        <v>0.23400000000000001</v>
      </c>
      <c r="I134" s="165"/>
      <c r="J134" s="166">
        <f>ROUND(I134*H134,2)</f>
        <v>0</v>
      </c>
      <c r="K134" s="167"/>
      <c r="L134" s="32"/>
      <c r="M134" s="168" t="s">
        <v>1</v>
      </c>
      <c r="N134" s="169" t="s">
        <v>42</v>
      </c>
      <c r="P134" s="156">
        <f>O134*H134</f>
        <v>0</v>
      </c>
      <c r="Q134" s="156">
        <v>2.7017600000000002</v>
      </c>
      <c r="R134" s="156">
        <f>Q134*H134</f>
        <v>0.63221184000000008</v>
      </c>
      <c r="S134" s="156">
        <v>0</v>
      </c>
      <c r="T134" s="157">
        <f>S134*H134</f>
        <v>0</v>
      </c>
      <c r="AR134" s="158" t="s">
        <v>194</v>
      </c>
      <c r="AT134" s="158" t="s">
        <v>196</v>
      </c>
      <c r="AU134" s="158" t="s">
        <v>89</v>
      </c>
      <c r="AY134" s="17" t="s">
        <v>187</v>
      </c>
      <c r="BE134" s="159">
        <f>IF(N134="základná",J134,0)</f>
        <v>0</v>
      </c>
      <c r="BF134" s="159">
        <f>IF(N134="znížená",J134,0)</f>
        <v>0</v>
      </c>
      <c r="BG134" s="159">
        <f>IF(N134="zákl. prenesená",J134,0)</f>
        <v>0</v>
      </c>
      <c r="BH134" s="159">
        <f>IF(N134="zníž. prenesená",J134,0)</f>
        <v>0</v>
      </c>
      <c r="BI134" s="159">
        <f>IF(N134="nulová",J134,0)</f>
        <v>0</v>
      </c>
      <c r="BJ134" s="17" t="s">
        <v>89</v>
      </c>
      <c r="BK134" s="159">
        <f>ROUND(I134*H134,2)</f>
        <v>0</v>
      </c>
      <c r="BL134" s="17" t="s">
        <v>194</v>
      </c>
      <c r="BM134" s="158" t="s">
        <v>5577</v>
      </c>
    </row>
    <row r="135" spans="2:65" s="12" customFormat="1">
      <c r="B135" s="170"/>
      <c r="D135" s="171" t="s">
        <v>200</v>
      </c>
      <c r="E135" s="172" t="s">
        <v>1</v>
      </c>
      <c r="F135" s="173" t="s">
        <v>5578</v>
      </c>
      <c r="H135" s="172" t="s">
        <v>1</v>
      </c>
      <c r="I135" s="174"/>
      <c r="L135" s="170"/>
      <c r="M135" s="175"/>
      <c r="T135" s="176"/>
      <c r="AT135" s="172" t="s">
        <v>200</v>
      </c>
      <c r="AU135" s="172" t="s">
        <v>89</v>
      </c>
      <c r="AV135" s="12" t="s">
        <v>83</v>
      </c>
      <c r="AW135" s="12" t="s">
        <v>31</v>
      </c>
      <c r="AX135" s="12" t="s">
        <v>76</v>
      </c>
      <c r="AY135" s="172" t="s">
        <v>187</v>
      </c>
    </row>
    <row r="136" spans="2:65" s="12" customFormat="1">
      <c r="B136" s="170"/>
      <c r="D136" s="171" t="s">
        <v>200</v>
      </c>
      <c r="E136" s="172" t="s">
        <v>1</v>
      </c>
      <c r="F136" s="173" t="s">
        <v>5579</v>
      </c>
      <c r="H136" s="172" t="s">
        <v>1</v>
      </c>
      <c r="I136" s="174"/>
      <c r="L136" s="170"/>
      <c r="M136" s="175"/>
      <c r="T136" s="176"/>
      <c r="AT136" s="172" t="s">
        <v>200</v>
      </c>
      <c r="AU136" s="172" t="s">
        <v>89</v>
      </c>
      <c r="AV136" s="12" t="s">
        <v>83</v>
      </c>
      <c r="AW136" s="12" t="s">
        <v>31</v>
      </c>
      <c r="AX136" s="12" t="s">
        <v>76</v>
      </c>
      <c r="AY136" s="172" t="s">
        <v>187</v>
      </c>
    </row>
    <row r="137" spans="2:65" s="13" customFormat="1">
      <c r="B137" s="177"/>
      <c r="D137" s="171" t="s">
        <v>200</v>
      </c>
      <c r="E137" s="178" t="s">
        <v>1</v>
      </c>
      <c r="F137" s="179" t="s">
        <v>5580</v>
      </c>
      <c r="H137" s="180">
        <v>0.23400000000000001</v>
      </c>
      <c r="I137" s="181"/>
      <c r="L137" s="177"/>
      <c r="M137" s="182"/>
      <c r="T137" s="183"/>
      <c r="AT137" s="178" t="s">
        <v>200</v>
      </c>
      <c r="AU137" s="178" t="s">
        <v>89</v>
      </c>
      <c r="AV137" s="13" t="s">
        <v>89</v>
      </c>
      <c r="AW137" s="13" t="s">
        <v>31</v>
      </c>
      <c r="AX137" s="13" t="s">
        <v>76</v>
      </c>
      <c r="AY137" s="178" t="s">
        <v>187</v>
      </c>
    </row>
    <row r="138" spans="2:65" s="15" customFormat="1">
      <c r="B138" s="191"/>
      <c r="D138" s="171" t="s">
        <v>200</v>
      </c>
      <c r="E138" s="192" t="s">
        <v>1</v>
      </c>
      <c r="F138" s="193" t="s">
        <v>234</v>
      </c>
      <c r="H138" s="194">
        <v>0.23400000000000001</v>
      </c>
      <c r="I138" s="195"/>
      <c r="L138" s="191"/>
      <c r="M138" s="196"/>
      <c r="T138" s="197"/>
      <c r="AT138" s="192" t="s">
        <v>200</v>
      </c>
      <c r="AU138" s="192" t="s">
        <v>89</v>
      </c>
      <c r="AV138" s="15" t="s">
        <v>207</v>
      </c>
      <c r="AW138" s="15" t="s">
        <v>31</v>
      </c>
      <c r="AX138" s="15" t="s">
        <v>76</v>
      </c>
      <c r="AY138" s="192" t="s">
        <v>187</v>
      </c>
    </row>
    <row r="139" spans="2:65" s="14" customFormat="1">
      <c r="B139" s="184"/>
      <c r="D139" s="171" t="s">
        <v>200</v>
      </c>
      <c r="E139" s="185" t="s">
        <v>1</v>
      </c>
      <c r="F139" s="186" t="s">
        <v>206</v>
      </c>
      <c r="H139" s="187">
        <v>0.23400000000000001</v>
      </c>
      <c r="I139" s="188"/>
      <c r="L139" s="184"/>
      <c r="M139" s="189"/>
      <c r="T139" s="190"/>
      <c r="AT139" s="185" t="s">
        <v>200</v>
      </c>
      <c r="AU139" s="185" t="s">
        <v>89</v>
      </c>
      <c r="AV139" s="14" t="s">
        <v>194</v>
      </c>
      <c r="AW139" s="14" t="s">
        <v>31</v>
      </c>
      <c r="AX139" s="14" t="s">
        <v>83</v>
      </c>
      <c r="AY139" s="185" t="s">
        <v>187</v>
      </c>
    </row>
    <row r="140" spans="2:65" s="11" customFormat="1" ht="22.9" customHeight="1">
      <c r="B140" s="132"/>
      <c r="D140" s="133" t="s">
        <v>75</v>
      </c>
      <c r="E140" s="142" t="s">
        <v>188</v>
      </c>
      <c r="F140" s="142" t="s">
        <v>189</v>
      </c>
      <c r="I140" s="135"/>
      <c r="J140" s="143">
        <f>BK140</f>
        <v>0</v>
      </c>
      <c r="L140" s="132"/>
      <c r="M140" s="137"/>
      <c r="P140" s="138">
        <f>SUM(P141:P257)</f>
        <v>0</v>
      </c>
      <c r="R140" s="138">
        <f>SUM(R141:R257)</f>
        <v>66.00219688</v>
      </c>
      <c r="T140" s="139">
        <f>SUM(T141:T257)</f>
        <v>0</v>
      </c>
      <c r="AR140" s="133" t="s">
        <v>83</v>
      </c>
      <c r="AT140" s="140" t="s">
        <v>75</v>
      </c>
      <c r="AU140" s="140" t="s">
        <v>83</v>
      </c>
      <c r="AY140" s="133" t="s">
        <v>187</v>
      </c>
      <c r="BK140" s="141">
        <f>SUM(BK141:BK257)</f>
        <v>0</v>
      </c>
    </row>
    <row r="141" spans="2:65" s="1" customFormat="1" ht="24.2" customHeight="1">
      <c r="B141" s="144"/>
      <c r="C141" s="160" t="s">
        <v>89</v>
      </c>
      <c r="D141" s="160" t="s">
        <v>196</v>
      </c>
      <c r="E141" s="161" t="s">
        <v>5581</v>
      </c>
      <c r="F141" s="162" t="s">
        <v>5582</v>
      </c>
      <c r="G141" s="163" t="s">
        <v>144</v>
      </c>
      <c r="H141" s="164">
        <v>1681.72</v>
      </c>
      <c r="I141" s="165"/>
      <c r="J141" s="166">
        <f>ROUND(I141*H141,2)</f>
        <v>0</v>
      </c>
      <c r="K141" s="167"/>
      <c r="L141" s="32"/>
      <c r="M141" s="168" t="s">
        <v>1</v>
      </c>
      <c r="N141" s="169" t="s">
        <v>42</v>
      </c>
      <c r="P141" s="156">
        <f>O141*H141</f>
        <v>0</v>
      </c>
      <c r="Q141" s="156">
        <v>2.0000000000000001E-4</v>
      </c>
      <c r="R141" s="156">
        <f>Q141*H141</f>
        <v>0.33634400000000003</v>
      </c>
      <c r="S141" s="156">
        <v>0</v>
      </c>
      <c r="T141" s="157">
        <f>S141*H141</f>
        <v>0</v>
      </c>
      <c r="AR141" s="158" t="s">
        <v>194</v>
      </c>
      <c r="AT141" s="158" t="s">
        <v>196</v>
      </c>
      <c r="AU141" s="158" t="s">
        <v>89</v>
      </c>
      <c r="AY141" s="17" t="s">
        <v>187</v>
      </c>
      <c r="BE141" s="159">
        <f>IF(N141="základná",J141,0)</f>
        <v>0</v>
      </c>
      <c r="BF141" s="159">
        <f>IF(N141="znížená",J141,0)</f>
        <v>0</v>
      </c>
      <c r="BG141" s="159">
        <f>IF(N141="zákl. prenesená",J141,0)</f>
        <v>0</v>
      </c>
      <c r="BH141" s="159">
        <f>IF(N141="zníž. prenesená",J141,0)</f>
        <v>0</v>
      </c>
      <c r="BI141" s="159">
        <f>IF(N141="nulová",J141,0)</f>
        <v>0</v>
      </c>
      <c r="BJ141" s="17" t="s">
        <v>89</v>
      </c>
      <c r="BK141" s="159">
        <f>ROUND(I141*H141,2)</f>
        <v>0</v>
      </c>
      <c r="BL141" s="17" t="s">
        <v>194</v>
      </c>
      <c r="BM141" s="158" t="s">
        <v>5583</v>
      </c>
    </row>
    <row r="142" spans="2:65" s="12" customFormat="1">
      <c r="B142" s="170"/>
      <c r="D142" s="171" t="s">
        <v>200</v>
      </c>
      <c r="E142" s="172" t="s">
        <v>1</v>
      </c>
      <c r="F142" s="173" t="s">
        <v>5584</v>
      </c>
      <c r="H142" s="172" t="s">
        <v>1</v>
      </c>
      <c r="I142" s="174"/>
      <c r="L142" s="170"/>
      <c r="M142" s="175"/>
      <c r="T142" s="176"/>
      <c r="AT142" s="172" t="s">
        <v>200</v>
      </c>
      <c r="AU142" s="172" t="s">
        <v>89</v>
      </c>
      <c r="AV142" s="12" t="s">
        <v>83</v>
      </c>
      <c r="AW142" s="12" t="s">
        <v>31</v>
      </c>
      <c r="AX142" s="12" t="s">
        <v>76</v>
      </c>
      <c r="AY142" s="172" t="s">
        <v>187</v>
      </c>
    </row>
    <row r="143" spans="2:65" s="13" customFormat="1">
      <c r="B143" s="177"/>
      <c r="D143" s="171" t="s">
        <v>200</v>
      </c>
      <c r="E143" s="178" t="s">
        <v>1</v>
      </c>
      <c r="F143" s="179" t="s">
        <v>5538</v>
      </c>
      <c r="H143" s="180">
        <v>622.70000000000005</v>
      </c>
      <c r="I143" s="181"/>
      <c r="L143" s="177"/>
      <c r="M143" s="182"/>
      <c r="T143" s="183"/>
      <c r="AT143" s="178" t="s">
        <v>200</v>
      </c>
      <c r="AU143" s="178" t="s">
        <v>89</v>
      </c>
      <c r="AV143" s="13" t="s">
        <v>89</v>
      </c>
      <c r="AW143" s="13" t="s">
        <v>31</v>
      </c>
      <c r="AX143" s="13" t="s">
        <v>76</v>
      </c>
      <c r="AY143" s="178" t="s">
        <v>187</v>
      </c>
    </row>
    <row r="144" spans="2:65" s="13" customFormat="1">
      <c r="B144" s="177"/>
      <c r="D144" s="171" t="s">
        <v>200</v>
      </c>
      <c r="E144" s="178" t="s">
        <v>1</v>
      </c>
      <c r="F144" s="179" t="s">
        <v>5530</v>
      </c>
      <c r="H144" s="180">
        <v>4.82</v>
      </c>
      <c r="I144" s="181"/>
      <c r="L144" s="177"/>
      <c r="M144" s="182"/>
      <c r="T144" s="183"/>
      <c r="AT144" s="178" t="s">
        <v>200</v>
      </c>
      <c r="AU144" s="178" t="s">
        <v>89</v>
      </c>
      <c r="AV144" s="13" t="s">
        <v>89</v>
      </c>
      <c r="AW144" s="13" t="s">
        <v>31</v>
      </c>
      <c r="AX144" s="13" t="s">
        <v>76</v>
      </c>
      <c r="AY144" s="178" t="s">
        <v>187</v>
      </c>
    </row>
    <row r="145" spans="2:65" s="15" customFormat="1">
      <c r="B145" s="191"/>
      <c r="D145" s="171" t="s">
        <v>200</v>
      </c>
      <c r="E145" s="192" t="s">
        <v>1</v>
      </c>
      <c r="F145" s="193" t="s">
        <v>3110</v>
      </c>
      <c r="H145" s="194">
        <v>627.52</v>
      </c>
      <c r="I145" s="195"/>
      <c r="L145" s="191"/>
      <c r="M145" s="196"/>
      <c r="T145" s="197"/>
      <c r="AT145" s="192" t="s">
        <v>200</v>
      </c>
      <c r="AU145" s="192" t="s">
        <v>89</v>
      </c>
      <c r="AV145" s="15" t="s">
        <v>207</v>
      </c>
      <c r="AW145" s="15" t="s">
        <v>31</v>
      </c>
      <c r="AX145" s="15" t="s">
        <v>76</v>
      </c>
      <c r="AY145" s="192" t="s">
        <v>187</v>
      </c>
    </row>
    <row r="146" spans="2:65" s="13" customFormat="1">
      <c r="B146" s="177"/>
      <c r="D146" s="171" t="s">
        <v>200</v>
      </c>
      <c r="E146" s="178" t="s">
        <v>1</v>
      </c>
      <c r="F146" s="179" t="s">
        <v>5533</v>
      </c>
      <c r="H146" s="180">
        <v>762.25</v>
      </c>
      <c r="I146" s="181"/>
      <c r="L146" s="177"/>
      <c r="M146" s="182"/>
      <c r="T146" s="183"/>
      <c r="AT146" s="178" t="s">
        <v>200</v>
      </c>
      <c r="AU146" s="178" t="s">
        <v>89</v>
      </c>
      <c r="AV146" s="13" t="s">
        <v>89</v>
      </c>
      <c r="AW146" s="13" t="s">
        <v>31</v>
      </c>
      <c r="AX146" s="13" t="s">
        <v>76</v>
      </c>
      <c r="AY146" s="178" t="s">
        <v>187</v>
      </c>
    </row>
    <row r="147" spans="2:65" s="13" customFormat="1">
      <c r="B147" s="177"/>
      <c r="D147" s="171" t="s">
        <v>200</v>
      </c>
      <c r="E147" s="178" t="s">
        <v>1</v>
      </c>
      <c r="F147" s="179" t="s">
        <v>5536</v>
      </c>
      <c r="H147" s="180">
        <v>0</v>
      </c>
      <c r="I147" s="181"/>
      <c r="L147" s="177"/>
      <c r="M147" s="182"/>
      <c r="T147" s="183"/>
      <c r="AT147" s="178" t="s">
        <v>200</v>
      </c>
      <c r="AU147" s="178" t="s">
        <v>89</v>
      </c>
      <c r="AV147" s="13" t="s">
        <v>89</v>
      </c>
      <c r="AW147" s="13" t="s">
        <v>31</v>
      </c>
      <c r="AX147" s="13" t="s">
        <v>76</v>
      </c>
      <c r="AY147" s="178" t="s">
        <v>187</v>
      </c>
    </row>
    <row r="148" spans="2:65" s="15" customFormat="1">
      <c r="B148" s="191"/>
      <c r="D148" s="171" t="s">
        <v>200</v>
      </c>
      <c r="E148" s="192" t="s">
        <v>1</v>
      </c>
      <c r="F148" s="193" t="s">
        <v>5585</v>
      </c>
      <c r="H148" s="194">
        <v>762.25</v>
      </c>
      <c r="I148" s="195"/>
      <c r="L148" s="191"/>
      <c r="M148" s="196"/>
      <c r="T148" s="197"/>
      <c r="AT148" s="192" t="s">
        <v>200</v>
      </c>
      <c r="AU148" s="192" t="s">
        <v>89</v>
      </c>
      <c r="AV148" s="15" t="s">
        <v>207</v>
      </c>
      <c r="AW148" s="15" t="s">
        <v>31</v>
      </c>
      <c r="AX148" s="15" t="s">
        <v>76</v>
      </c>
      <c r="AY148" s="192" t="s">
        <v>187</v>
      </c>
    </row>
    <row r="149" spans="2:65" s="13" customFormat="1">
      <c r="B149" s="177"/>
      <c r="D149" s="171" t="s">
        <v>200</v>
      </c>
      <c r="E149" s="178" t="s">
        <v>1</v>
      </c>
      <c r="F149" s="179" t="s">
        <v>5547</v>
      </c>
      <c r="H149" s="180">
        <v>135.66999999999999</v>
      </c>
      <c r="I149" s="181"/>
      <c r="L149" s="177"/>
      <c r="M149" s="182"/>
      <c r="T149" s="183"/>
      <c r="AT149" s="178" t="s">
        <v>200</v>
      </c>
      <c r="AU149" s="178" t="s">
        <v>89</v>
      </c>
      <c r="AV149" s="13" t="s">
        <v>89</v>
      </c>
      <c r="AW149" s="13" t="s">
        <v>31</v>
      </c>
      <c r="AX149" s="13" t="s">
        <v>76</v>
      </c>
      <c r="AY149" s="178" t="s">
        <v>187</v>
      </c>
    </row>
    <row r="150" spans="2:65" s="13" customFormat="1">
      <c r="B150" s="177"/>
      <c r="D150" s="171" t="s">
        <v>200</v>
      </c>
      <c r="E150" s="178" t="s">
        <v>1</v>
      </c>
      <c r="F150" s="179" t="s">
        <v>5550</v>
      </c>
      <c r="H150" s="180">
        <v>101.8</v>
      </c>
      <c r="I150" s="181"/>
      <c r="L150" s="177"/>
      <c r="M150" s="182"/>
      <c r="T150" s="183"/>
      <c r="AT150" s="178" t="s">
        <v>200</v>
      </c>
      <c r="AU150" s="178" t="s">
        <v>89</v>
      </c>
      <c r="AV150" s="13" t="s">
        <v>89</v>
      </c>
      <c r="AW150" s="13" t="s">
        <v>31</v>
      </c>
      <c r="AX150" s="13" t="s">
        <v>76</v>
      </c>
      <c r="AY150" s="178" t="s">
        <v>187</v>
      </c>
    </row>
    <row r="151" spans="2:65" s="13" customFormat="1">
      <c r="B151" s="177"/>
      <c r="D151" s="171" t="s">
        <v>200</v>
      </c>
      <c r="E151" s="178" t="s">
        <v>1</v>
      </c>
      <c r="F151" s="179" t="s">
        <v>5553</v>
      </c>
      <c r="H151" s="180">
        <v>0</v>
      </c>
      <c r="I151" s="181"/>
      <c r="L151" s="177"/>
      <c r="M151" s="182"/>
      <c r="T151" s="183"/>
      <c r="AT151" s="178" t="s">
        <v>200</v>
      </c>
      <c r="AU151" s="178" t="s">
        <v>89</v>
      </c>
      <c r="AV151" s="13" t="s">
        <v>89</v>
      </c>
      <c r="AW151" s="13" t="s">
        <v>31</v>
      </c>
      <c r="AX151" s="13" t="s">
        <v>76</v>
      </c>
      <c r="AY151" s="178" t="s">
        <v>187</v>
      </c>
    </row>
    <row r="152" spans="2:65" s="13" customFormat="1">
      <c r="B152" s="177"/>
      <c r="D152" s="171" t="s">
        <v>200</v>
      </c>
      <c r="E152" s="178" t="s">
        <v>1</v>
      </c>
      <c r="F152" s="179" t="s">
        <v>5556</v>
      </c>
      <c r="H152" s="180">
        <v>0</v>
      </c>
      <c r="I152" s="181"/>
      <c r="L152" s="177"/>
      <c r="M152" s="182"/>
      <c r="T152" s="183"/>
      <c r="AT152" s="178" t="s">
        <v>200</v>
      </c>
      <c r="AU152" s="178" t="s">
        <v>89</v>
      </c>
      <c r="AV152" s="13" t="s">
        <v>89</v>
      </c>
      <c r="AW152" s="13" t="s">
        <v>31</v>
      </c>
      <c r="AX152" s="13" t="s">
        <v>76</v>
      </c>
      <c r="AY152" s="178" t="s">
        <v>187</v>
      </c>
    </row>
    <row r="153" spans="2:65" s="15" customFormat="1">
      <c r="B153" s="191"/>
      <c r="D153" s="171" t="s">
        <v>200</v>
      </c>
      <c r="E153" s="192" t="s">
        <v>1</v>
      </c>
      <c r="F153" s="193" t="s">
        <v>5586</v>
      </c>
      <c r="H153" s="194">
        <v>237.47</v>
      </c>
      <c r="I153" s="195"/>
      <c r="L153" s="191"/>
      <c r="M153" s="196"/>
      <c r="T153" s="197"/>
      <c r="AT153" s="192" t="s">
        <v>200</v>
      </c>
      <c r="AU153" s="192" t="s">
        <v>89</v>
      </c>
      <c r="AV153" s="15" t="s">
        <v>207</v>
      </c>
      <c r="AW153" s="15" t="s">
        <v>31</v>
      </c>
      <c r="AX153" s="15" t="s">
        <v>76</v>
      </c>
      <c r="AY153" s="192" t="s">
        <v>187</v>
      </c>
    </row>
    <row r="154" spans="2:65" s="13" customFormat="1">
      <c r="B154" s="177"/>
      <c r="D154" s="171" t="s">
        <v>200</v>
      </c>
      <c r="E154" s="178" t="s">
        <v>1</v>
      </c>
      <c r="F154" s="179" t="s">
        <v>5541</v>
      </c>
      <c r="H154" s="180">
        <v>22.88</v>
      </c>
      <c r="I154" s="181"/>
      <c r="L154" s="177"/>
      <c r="M154" s="182"/>
      <c r="T154" s="183"/>
      <c r="AT154" s="178" t="s">
        <v>200</v>
      </c>
      <c r="AU154" s="178" t="s">
        <v>89</v>
      </c>
      <c r="AV154" s="13" t="s">
        <v>89</v>
      </c>
      <c r="AW154" s="13" t="s">
        <v>31</v>
      </c>
      <c r="AX154" s="13" t="s">
        <v>76</v>
      </c>
      <c r="AY154" s="178" t="s">
        <v>187</v>
      </c>
    </row>
    <row r="155" spans="2:65" s="13" customFormat="1">
      <c r="B155" s="177"/>
      <c r="D155" s="171" t="s">
        <v>200</v>
      </c>
      <c r="E155" s="178" t="s">
        <v>1</v>
      </c>
      <c r="F155" s="179" t="s">
        <v>5544</v>
      </c>
      <c r="H155" s="180">
        <v>31.6</v>
      </c>
      <c r="I155" s="181"/>
      <c r="L155" s="177"/>
      <c r="M155" s="182"/>
      <c r="T155" s="183"/>
      <c r="AT155" s="178" t="s">
        <v>200</v>
      </c>
      <c r="AU155" s="178" t="s">
        <v>89</v>
      </c>
      <c r="AV155" s="13" t="s">
        <v>89</v>
      </c>
      <c r="AW155" s="13" t="s">
        <v>31</v>
      </c>
      <c r="AX155" s="13" t="s">
        <v>76</v>
      </c>
      <c r="AY155" s="178" t="s">
        <v>187</v>
      </c>
    </row>
    <row r="156" spans="2:65" s="15" customFormat="1">
      <c r="B156" s="191"/>
      <c r="D156" s="171" t="s">
        <v>200</v>
      </c>
      <c r="E156" s="192" t="s">
        <v>1</v>
      </c>
      <c r="F156" s="193" t="s">
        <v>5587</v>
      </c>
      <c r="H156" s="194">
        <v>54.48</v>
      </c>
      <c r="I156" s="195"/>
      <c r="L156" s="191"/>
      <c r="M156" s="196"/>
      <c r="T156" s="197"/>
      <c r="AT156" s="192" t="s">
        <v>200</v>
      </c>
      <c r="AU156" s="192" t="s">
        <v>89</v>
      </c>
      <c r="AV156" s="15" t="s">
        <v>207</v>
      </c>
      <c r="AW156" s="15" t="s">
        <v>31</v>
      </c>
      <c r="AX156" s="15" t="s">
        <v>76</v>
      </c>
      <c r="AY156" s="192" t="s">
        <v>187</v>
      </c>
    </row>
    <row r="157" spans="2:65" s="14" customFormat="1">
      <c r="B157" s="184"/>
      <c r="D157" s="171" t="s">
        <v>200</v>
      </c>
      <c r="E157" s="185" t="s">
        <v>1</v>
      </c>
      <c r="F157" s="186" t="s">
        <v>206</v>
      </c>
      <c r="H157" s="187">
        <v>1681.72</v>
      </c>
      <c r="I157" s="188"/>
      <c r="L157" s="184"/>
      <c r="M157" s="189"/>
      <c r="T157" s="190"/>
      <c r="AT157" s="185" t="s">
        <v>200</v>
      </c>
      <c r="AU157" s="185" t="s">
        <v>89</v>
      </c>
      <c r="AV157" s="14" t="s">
        <v>194</v>
      </c>
      <c r="AW157" s="14" t="s">
        <v>31</v>
      </c>
      <c r="AX157" s="14" t="s">
        <v>83</v>
      </c>
      <c r="AY157" s="185" t="s">
        <v>187</v>
      </c>
    </row>
    <row r="158" spans="2:65" s="1" customFormat="1" ht="37.9" customHeight="1">
      <c r="B158" s="144"/>
      <c r="C158" s="160" t="s">
        <v>207</v>
      </c>
      <c r="D158" s="160" t="s">
        <v>196</v>
      </c>
      <c r="E158" s="161" t="s">
        <v>5588</v>
      </c>
      <c r="F158" s="162" t="s">
        <v>5589</v>
      </c>
      <c r="G158" s="163" t="s">
        <v>144</v>
      </c>
      <c r="H158" s="164">
        <v>622.70000000000005</v>
      </c>
      <c r="I158" s="165"/>
      <c r="J158" s="166">
        <f>ROUND(I158*H158,2)</f>
        <v>0</v>
      </c>
      <c r="K158" s="167"/>
      <c r="L158" s="32"/>
      <c r="M158" s="168" t="s">
        <v>1</v>
      </c>
      <c r="N158" s="169" t="s">
        <v>42</v>
      </c>
      <c r="P158" s="156">
        <f>O158*H158</f>
        <v>0</v>
      </c>
      <c r="Q158" s="156">
        <v>8.6700000000000006E-3</v>
      </c>
      <c r="R158" s="156">
        <f>Q158*H158</f>
        <v>5.3988090000000009</v>
      </c>
      <c r="S158" s="156">
        <v>0</v>
      </c>
      <c r="T158" s="157">
        <f>S158*H158</f>
        <v>0</v>
      </c>
      <c r="AR158" s="158" t="s">
        <v>194</v>
      </c>
      <c r="AT158" s="158" t="s">
        <v>196</v>
      </c>
      <c r="AU158" s="158" t="s">
        <v>89</v>
      </c>
      <c r="AY158" s="17" t="s">
        <v>187</v>
      </c>
      <c r="BE158" s="159">
        <f>IF(N158="základná",J158,0)</f>
        <v>0</v>
      </c>
      <c r="BF158" s="159">
        <f>IF(N158="znížená",J158,0)</f>
        <v>0</v>
      </c>
      <c r="BG158" s="159">
        <f>IF(N158="zákl. prenesená",J158,0)</f>
        <v>0</v>
      </c>
      <c r="BH158" s="159">
        <f>IF(N158="zníž. prenesená",J158,0)</f>
        <v>0</v>
      </c>
      <c r="BI158" s="159">
        <f>IF(N158="nulová",J158,0)</f>
        <v>0</v>
      </c>
      <c r="BJ158" s="17" t="s">
        <v>89</v>
      </c>
      <c r="BK158" s="159">
        <f>ROUND(I158*H158,2)</f>
        <v>0</v>
      </c>
      <c r="BL158" s="17" t="s">
        <v>194</v>
      </c>
      <c r="BM158" s="158" t="s">
        <v>5590</v>
      </c>
    </row>
    <row r="159" spans="2:65" s="12" customFormat="1">
      <c r="B159" s="170"/>
      <c r="D159" s="171" t="s">
        <v>200</v>
      </c>
      <c r="E159" s="172" t="s">
        <v>1</v>
      </c>
      <c r="F159" s="173" t="s">
        <v>5591</v>
      </c>
      <c r="H159" s="172" t="s">
        <v>1</v>
      </c>
      <c r="I159" s="174"/>
      <c r="L159" s="170"/>
      <c r="M159" s="175"/>
      <c r="T159" s="176"/>
      <c r="AT159" s="172" t="s">
        <v>200</v>
      </c>
      <c r="AU159" s="172" t="s">
        <v>89</v>
      </c>
      <c r="AV159" s="12" t="s">
        <v>83</v>
      </c>
      <c r="AW159" s="12" t="s">
        <v>31</v>
      </c>
      <c r="AX159" s="12" t="s">
        <v>76</v>
      </c>
      <c r="AY159" s="172" t="s">
        <v>187</v>
      </c>
    </row>
    <row r="160" spans="2:65" s="12" customFormat="1">
      <c r="B160" s="170"/>
      <c r="D160" s="171" t="s">
        <v>200</v>
      </c>
      <c r="E160" s="172" t="s">
        <v>1</v>
      </c>
      <c r="F160" s="173" t="s">
        <v>5592</v>
      </c>
      <c r="H160" s="172" t="s">
        <v>1</v>
      </c>
      <c r="I160" s="174"/>
      <c r="L160" s="170"/>
      <c r="M160" s="175"/>
      <c r="T160" s="176"/>
      <c r="AT160" s="172" t="s">
        <v>200</v>
      </c>
      <c r="AU160" s="172" t="s">
        <v>89</v>
      </c>
      <c r="AV160" s="12" t="s">
        <v>83</v>
      </c>
      <c r="AW160" s="12" t="s">
        <v>31</v>
      </c>
      <c r="AX160" s="12" t="s">
        <v>76</v>
      </c>
      <c r="AY160" s="172" t="s">
        <v>187</v>
      </c>
    </row>
    <row r="161" spans="2:65" s="13" customFormat="1">
      <c r="B161" s="177"/>
      <c r="D161" s="171" t="s">
        <v>200</v>
      </c>
      <c r="E161" s="178" t="s">
        <v>1</v>
      </c>
      <c r="F161" s="179" t="s">
        <v>5538</v>
      </c>
      <c r="H161" s="180">
        <v>622.70000000000005</v>
      </c>
      <c r="I161" s="181"/>
      <c r="L161" s="177"/>
      <c r="M161" s="182"/>
      <c r="T161" s="183"/>
      <c r="AT161" s="178" t="s">
        <v>200</v>
      </c>
      <c r="AU161" s="178" t="s">
        <v>89</v>
      </c>
      <c r="AV161" s="13" t="s">
        <v>89</v>
      </c>
      <c r="AW161" s="13" t="s">
        <v>31</v>
      </c>
      <c r="AX161" s="13" t="s">
        <v>76</v>
      </c>
      <c r="AY161" s="178" t="s">
        <v>187</v>
      </c>
    </row>
    <row r="162" spans="2:65" s="15" customFormat="1">
      <c r="B162" s="191"/>
      <c r="D162" s="171" t="s">
        <v>200</v>
      </c>
      <c r="E162" s="192" t="s">
        <v>1</v>
      </c>
      <c r="F162" s="193" t="s">
        <v>3110</v>
      </c>
      <c r="H162" s="194">
        <v>622.70000000000005</v>
      </c>
      <c r="I162" s="195"/>
      <c r="L162" s="191"/>
      <c r="M162" s="196"/>
      <c r="T162" s="197"/>
      <c r="AT162" s="192" t="s">
        <v>200</v>
      </c>
      <c r="AU162" s="192" t="s">
        <v>89</v>
      </c>
      <c r="AV162" s="15" t="s">
        <v>207</v>
      </c>
      <c r="AW162" s="15" t="s">
        <v>31</v>
      </c>
      <c r="AX162" s="15" t="s">
        <v>76</v>
      </c>
      <c r="AY162" s="192" t="s">
        <v>187</v>
      </c>
    </row>
    <row r="163" spans="2:65" s="13" customFormat="1">
      <c r="B163" s="177"/>
      <c r="D163" s="171" t="s">
        <v>200</v>
      </c>
      <c r="E163" s="178" t="s">
        <v>1</v>
      </c>
      <c r="F163" s="179" t="s">
        <v>5536</v>
      </c>
      <c r="H163" s="180">
        <v>0</v>
      </c>
      <c r="I163" s="181"/>
      <c r="L163" s="177"/>
      <c r="M163" s="182"/>
      <c r="T163" s="183"/>
      <c r="AT163" s="178" t="s">
        <v>200</v>
      </c>
      <c r="AU163" s="178" t="s">
        <v>89</v>
      </c>
      <c r="AV163" s="13" t="s">
        <v>89</v>
      </c>
      <c r="AW163" s="13" t="s">
        <v>31</v>
      </c>
      <c r="AX163" s="13" t="s">
        <v>76</v>
      </c>
      <c r="AY163" s="178" t="s">
        <v>187</v>
      </c>
    </row>
    <row r="164" spans="2:65" s="15" customFormat="1">
      <c r="B164" s="191"/>
      <c r="D164" s="171" t="s">
        <v>200</v>
      </c>
      <c r="E164" s="192" t="s">
        <v>1</v>
      </c>
      <c r="F164" s="193" t="s">
        <v>5593</v>
      </c>
      <c r="H164" s="194">
        <v>0</v>
      </c>
      <c r="I164" s="195"/>
      <c r="L164" s="191"/>
      <c r="M164" s="196"/>
      <c r="T164" s="197"/>
      <c r="AT164" s="192" t="s">
        <v>200</v>
      </c>
      <c r="AU164" s="192" t="s">
        <v>89</v>
      </c>
      <c r="AV164" s="15" t="s">
        <v>207</v>
      </c>
      <c r="AW164" s="15" t="s">
        <v>31</v>
      </c>
      <c r="AX164" s="15" t="s">
        <v>76</v>
      </c>
      <c r="AY164" s="192" t="s">
        <v>187</v>
      </c>
    </row>
    <row r="165" spans="2:65" s="14" customFormat="1">
      <c r="B165" s="184"/>
      <c r="D165" s="171" t="s">
        <v>200</v>
      </c>
      <c r="E165" s="185" t="s">
        <v>1</v>
      </c>
      <c r="F165" s="186" t="s">
        <v>206</v>
      </c>
      <c r="H165" s="187">
        <v>622.70000000000005</v>
      </c>
      <c r="I165" s="188"/>
      <c r="L165" s="184"/>
      <c r="M165" s="189"/>
      <c r="T165" s="190"/>
      <c r="AT165" s="185" t="s">
        <v>200</v>
      </c>
      <c r="AU165" s="185" t="s">
        <v>89</v>
      </c>
      <c r="AV165" s="14" t="s">
        <v>194</v>
      </c>
      <c r="AW165" s="14" t="s">
        <v>31</v>
      </c>
      <c r="AX165" s="14" t="s">
        <v>83</v>
      </c>
      <c r="AY165" s="185" t="s">
        <v>187</v>
      </c>
    </row>
    <row r="166" spans="2:65" s="1" customFormat="1" ht="33" customHeight="1">
      <c r="B166" s="144"/>
      <c r="C166" s="160" t="s">
        <v>194</v>
      </c>
      <c r="D166" s="160" t="s">
        <v>196</v>
      </c>
      <c r="E166" s="161" t="s">
        <v>5594</v>
      </c>
      <c r="F166" s="162" t="s">
        <v>5595</v>
      </c>
      <c r="G166" s="163" t="s">
        <v>144</v>
      </c>
      <c r="H166" s="164">
        <v>4.82</v>
      </c>
      <c r="I166" s="165"/>
      <c r="J166" s="166">
        <f>ROUND(I166*H166,2)</f>
        <v>0</v>
      </c>
      <c r="K166" s="167"/>
      <c r="L166" s="32"/>
      <c r="M166" s="168" t="s">
        <v>1</v>
      </c>
      <c r="N166" s="169" t="s">
        <v>42</v>
      </c>
      <c r="P166" s="156">
        <f>O166*H166</f>
        <v>0</v>
      </c>
      <c r="Q166" s="156">
        <v>2.2950000000000002E-2</v>
      </c>
      <c r="R166" s="156">
        <f>Q166*H166</f>
        <v>0.11061900000000001</v>
      </c>
      <c r="S166" s="156">
        <v>0</v>
      </c>
      <c r="T166" s="157">
        <f>S166*H166</f>
        <v>0</v>
      </c>
      <c r="AR166" s="158" t="s">
        <v>194</v>
      </c>
      <c r="AT166" s="158" t="s">
        <v>196</v>
      </c>
      <c r="AU166" s="158" t="s">
        <v>89</v>
      </c>
      <c r="AY166" s="17" t="s">
        <v>187</v>
      </c>
      <c r="BE166" s="159">
        <f>IF(N166="základná",J166,0)</f>
        <v>0</v>
      </c>
      <c r="BF166" s="159">
        <f>IF(N166="znížená",J166,0)</f>
        <v>0</v>
      </c>
      <c r="BG166" s="159">
        <f>IF(N166="zákl. prenesená",J166,0)</f>
        <v>0</v>
      </c>
      <c r="BH166" s="159">
        <f>IF(N166="zníž. prenesená",J166,0)</f>
        <v>0</v>
      </c>
      <c r="BI166" s="159">
        <f>IF(N166="nulová",J166,0)</f>
        <v>0</v>
      </c>
      <c r="BJ166" s="17" t="s">
        <v>89</v>
      </c>
      <c r="BK166" s="159">
        <f>ROUND(I166*H166,2)</f>
        <v>0</v>
      </c>
      <c r="BL166" s="17" t="s">
        <v>194</v>
      </c>
      <c r="BM166" s="158" t="s">
        <v>5596</v>
      </c>
    </row>
    <row r="167" spans="2:65" s="12" customFormat="1">
      <c r="B167" s="170"/>
      <c r="D167" s="171" t="s">
        <v>200</v>
      </c>
      <c r="E167" s="172" t="s">
        <v>1</v>
      </c>
      <c r="F167" s="173" t="s">
        <v>5597</v>
      </c>
      <c r="H167" s="172" t="s">
        <v>1</v>
      </c>
      <c r="I167" s="174"/>
      <c r="L167" s="170"/>
      <c r="M167" s="175"/>
      <c r="T167" s="176"/>
      <c r="AT167" s="172" t="s">
        <v>200</v>
      </c>
      <c r="AU167" s="172" t="s">
        <v>89</v>
      </c>
      <c r="AV167" s="12" t="s">
        <v>83</v>
      </c>
      <c r="AW167" s="12" t="s">
        <v>31</v>
      </c>
      <c r="AX167" s="12" t="s">
        <v>76</v>
      </c>
      <c r="AY167" s="172" t="s">
        <v>187</v>
      </c>
    </row>
    <row r="168" spans="2:65" s="13" customFormat="1">
      <c r="B168" s="177"/>
      <c r="D168" s="171" t="s">
        <v>200</v>
      </c>
      <c r="E168" s="178" t="s">
        <v>1</v>
      </c>
      <c r="F168" s="179" t="s">
        <v>5530</v>
      </c>
      <c r="H168" s="180">
        <v>4.82</v>
      </c>
      <c r="I168" s="181"/>
      <c r="L168" s="177"/>
      <c r="M168" s="182"/>
      <c r="T168" s="183"/>
      <c r="AT168" s="178" t="s">
        <v>200</v>
      </c>
      <c r="AU168" s="178" t="s">
        <v>89</v>
      </c>
      <c r="AV168" s="13" t="s">
        <v>89</v>
      </c>
      <c r="AW168" s="13" t="s">
        <v>31</v>
      </c>
      <c r="AX168" s="13" t="s">
        <v>76</v>
      </c>
      <c r="AY168" s="178" t="s">
        <v>187</v>
      </c>
    </row>
    <row r="169" spans="2:65" s="15" customFormat="1">
      <c r="B169" s="191"/>
      <c r="D169" s="171" t="s">
        <v>200</v>
      </c>
      <c r="E169" s="192" t="s">
        <v>1</v>
      </c>
      <c r="F169" s="193" t="s">
        <v>3110</v>
      </c>
      <c r="H169" s="194">
        <v>4.82</v>
      </c>
      <c r="I169" s="195"/>
      <c r="L169" s="191"/>
      <c r="M169" s="196"/>
      <c r="T169" s="197"/>
      <c r="AT169" s="192" t="s">
        <v>200</v>
      </c>
      <c r="AU169" s="192" t="s">
        <v>89</v>
      </c>
      <c r="AV169" s="15" t="s">
        <v>207</v>
      </c>
      <c r="AW169" s="15" t="s">
        <v>31</v>
      </c>
      <c r="AX169" s="15" t="s">
        <v>76</v>
      </c>
      <c r="AY169" s="192" t="s">
        <v>187</v>
      </c>
    </row>
    <row r="170" spans="2:65" s="14" customFormat="1">
      <c r="B170" s="184"/>
      <c r="D170" s="171" t="s">
        <v>200</v>
      </c>
      <c r="E170" s="185" t="s">
        <v>1</v>
      </c>
      <c r="F170" s="186" t="s">
        <v>206</v>
      </c>
      <c r="H170" s="187">
        <v>4.82</v>
      </c>
      <c r="I170" s="188"/>
      <c r="L170" s="184"/>
      <c r="M170" s="189"/>
      <c r="T170" s="190"/>
      <c r="AT170" s="185" t="s">
        <v>200</v>
      </c>
      <c r="AU170" s="185" t="s">
        <v>89</v>
      </c>
      <c r="AV170" s="14" t="s">
        <v>194</v>
      </c>
      <c r="AW170" s="14" t="s">
        <v>31</v>
      </c>
      <c r="AX170" s="14" t="s">
        <v>83</v>
      </c>
      <c r="AY170" s="185" t="s">
        <v>187</v>
      </c>
    </row>
    <row r="171" spans="2:65" s="1" customFormat="1" ht="33" customHeight="1">
      <c r="B171" s="144"/>
      <c r="C171" s="160" t="s">
        <v>263</v>
      </c>
      <c r="D171" s="160" t="s">
        <v>196</v>
      </c>
      <c r="E171" s="161" t="s">
        <v>5598</v>
      </c>
      <c r="F171" s="162" t="s">
        <v>5599</v>
      </c>
      <c r="G171" s="163" t="s">
        <v>144</v>
      </c>
      <c r="H171" s="164">
        <v>762.25</v>
      </c>
      <c r="I171" s="165"/>
      <c r="J171" s="166">
        <f>ROUND(I171*H171,2)</f>
        <v>0</v>
      </c>
      <c r="K171" s="167"/>
      <c r="L171" s="32"/>
      <c r="M171" s="168" t="s">
        <v>1</v>
      </c>
      <c r="N171" s="169" t="s">
        <v>42</v>
      </c>
      <c r="P171" s="156">
        <f>O171*H171</f>
        <v>0</v>
      </c>
      <c r="Q171" s="156">
        <v>4.335E-2</v>
      </c>
      <c r="R171" s="156">
        <f>Q171*H171</f>
        <v>33.043537499999999</v>
      </c>
      <c r="S171" s="156">
        <v>0</v>
      </c>
      <c r="T171" s="157">
        <f>S171*H171</f>
        <v>0</v>
      </c>
      <c r="AR171" s="158" t="s">
        <v>194</v>
      </c>
      <c r="AT171" s="158" t="s">
        <v>196</v>
      </c>
      <c r="AU171" s="158" t="s">
        <v>89</v>
      </c>
      <c r="AY171" s="17" t="s">
        <v>187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7" t="s">
        <v>89</v>
      </c>
      <c r="BK171" s="159">
        <f>ROUND(I171*H171,2)</f>
        <v>0</v>
      </c>
      <c r="BL171" s="17" t="s">
        <v>194</v>
      </c>
      <c r="BM171" s="158" t="s">
        <v>5600</v>
      </c>
    </row>
    <row r="172" spans="2:65" s="12" customFormat="1">
      <c r="B172" s="170"/>
      <c r="D172" s="171" t="s">
        <v>200</v>
      </c>
      <c r="E172" s="172" t="s">
        <v>1</v>
      </c>
      <c r="F172" s="173" t="s">
        <v>5601</v>
      </c>
      <c r="H172" s="172" t="s">
        <v>1</v>
      </c>
      <c r="I172" s="174"/>
      <c r="L172" s="170"/>
      <c r="M172" s="175"/>
      <c r="T172" s="176"/>
      <c r="AT172" s="172" t="s">
        <v>200</v>
      </c>
      <c r="AU172" s="172" t="s">
        <v>89</v>
      </c>
      <c r="AV172" s="12" t="s">
        <v>83</v>
      </c>
      <c r="AW172" s="12" t="s">
        <v>31</v>
      </c>
      <c r="AX172" s="12" t="s">
        <v>76</v>
      </c>
      <c r="AY172" s="172" t="s">
        <v>187</v>
      </c>
    </row>
    <row r="173" spans="2:65" s="13" customFormat="1">
      <c r="B173" s="177"/>
      <c r="D173" s="171" t="s">
        <v>200</v>
      </c>
      <c r="E173" s="178" t="s">
        <v>1</v>
      </c>
      <c r="F173" s="179" t="s">
        <v>5533</v>
      </c>
      <c r="H173" s="180">
        <v>762.25</v>
      </c>
      <c r="I173" s="181"/>
      <c r="L173" s="177"/>
      <c r="M173" s="182"/>
      <c r="T173" s="183"/>
      <c r="AT173" s="178" t="s">
        <v>200</v>
      </c>
      <c r="AU173" s="178" t="s">
        <v>89</v>
      </c>
      <c r="AV173" s="13" t="s">
        <v>89</v>
      </c>
      <c r="AW173" s="13" t="s">
        <v>31</v>
      </c>
      <c r="AX173" s="13" t="s">
        <v>76</v>
      </c>
      <c r="AY173" s="178" t="s">
        <v>187</v>
      </c>
    </row>
    <row r="174" spans="2:65" s="15" customFormat="1">
      <c r="B174" s="191"/>
      <c r="D174" s="171" t="s">
        <v>200</v>
      </c>
      <c r="E174" s="192" t="s">
        <v>1</v>
      </c>
      <c r="F174" s="193" t="s">
        <v>5593</v>
      </c>
      <c r="H174" s="194">
        <v>762.25</v>
      </c>
      <c r="I174" s="195"/>
      <c r="L174" s="191"/>
      <c r="M174" s="196"/>
      <c r="T174" s="197"/>
      <c r="AT174" s="192" t="s">
        <v>200</v>
      </c>
      <c r="AU174" s="192" t="s">
        <v>89</v>
      </c>
      <c r="AV174" s="15" t="s">
        <v>207</v>
      </c>
      <c r="AW174" s="15" t="s">
        <v>31</v>
      </c>
      <c r="AX174" s="15" t="s">
        <v>76</v>
      </c>
      <c r="AY174" s="192" t="s">
        <v>187</v>
      </c>
    </row>
    <row r="175" spans="2:65" s="14" customFormat="1">
      <c r="B175" s="184"/>
      <c r="D175" s="171" t="s">
        <v>200</v>
      </c>
      <c r="E175" s="185" t="s">
        <v>1</v>
      </c>
      <c r="F175" s="186" t="s">
        <v>206</v>
      </c>
      <c r="H175" s="187">
        <v>762.25</v>
      </c>
      <c r="I175" s="188"/>
      <c r="L175" s="184"/>
      <c r="M175" s="189"/>
      <c r="T175" s="190"/>
      <c r="AT175" s="185" t="s">
        <v>200</v>
      </c>
      <c r="AU175" s="185" t="s">
        <v>89</v>
      </c>
      <c r="AV175" s="14" t="s">
        <v>194</v>
      </c>
      <c r="AW175" s="14" t="s">
        <v>31</v>
      </c>
      <c r="AX175" s="14" t="s">
        <v>83</v>
      </c>
      <c r="AY175" s="185" t="s">
        <v>187</v>
      </c>
    </row>
    <row r="176" spans="2:65" s="1" customFormat="1" ht="24.2" customHeight="1">
      <c r="B176" s="144"/>
      <c r="C176" s="160" t="s">
        <v>188</v>
      </c>
      <c r="D176" s="160" t="s">
        <v>196</v>
      </c>
      <c r="E176" s="161" t="s">
        <v>5602</v>
      </c>
      <c r="F176" s="162" t="s">
        <v>5603</v>
      </c>
      <c r="G176" s="163" t="s">
        <v>144</v>
      </c>
      <c r="H176" s="164">
        <v>237.47</v>
      </c>
      <c r="I176" s="165"/>
      <c r="J176" s="166">
        <f>ROUND(I176*H176,2)</f>
        <v>0</v>
      </c>
      <c r="K176" s="167"/>
      <c r="L176" s="32"/>
      <c r="M176" s="168" t="s">
        <v>1</v>
      </c>
      <c r="N176" s="169" t="s">
        <v>42</v>
      </c>
      <c r="P176" s="156">
        <f>O176*H176</f>
        <v>0</v>
      </c>
      <c r="Q176" s="156">
        <v>2.2849999999999999E-2</v>
      </c>
      <c r="R176" s="156">
        <f>Q176*H176</f>
        <v>5.4261894999999996</v>
      </c>
      <c r="S176" s="156">
        <v>0</v>
      </c>
      <c r="T176" s="157">
        <f>S176*H176</f>
        <v>0</v>
      </c>
      <c r="AR176" s="158" t="s">
        <v>194</v>
      </c>
      <c r="AT176" s="158" t="s">
        <v>196</v>
      </c>
      <c r="AU176" s="158" t="s">
        <v>89</v>
      </c>
      <c r="AY176" s="17" t="s">
        <v>187</v>
      </c>
      <c r="BE176" s="159">
        <f>IF(N176="základná",J176,0)</f>
        <v>0</v>
      </c>
      <c r="BF176" s="159">
        <f>IF(N176="znížená",J176,0)</f>
        <v>0</v>
      </c>
      <c r="BG176" s="159">
        <f>IF(N176="zákl. prenesená",J176,0)</f>
        <v>0</v>
      </c>
      <c r="BH176" s="159">
        <f>IF(N176="zníž. prenesená",J176,0)</f>
        <v>0</v>
      </c>
      <c r="BI176" s="159">
        <f>IF(N176="nulová",J176,0)</f>
        <v>0</v>
      </c>
      <c r="BJ176" s="17" t="s">
        <v>89</v>
      </c>
      <c r="BK176" s="159">
        <f>ROUND(I176*H176,2)</f>
        <v>0</v>
      </c>
      <c r="BL176" s="17" t="s">
        <v>194</v>
      </c>
      <c r="BM176" s="158" t="s">
        <v>5604</v>
      </c>
    </row>
    <row r="177" spans="2:65" s="13" customFormat="1">
      <c r="B177" s="177"/>
      <c r="D177" s="171" t="s">
        <v>200</v>
      </c>
      <c r="E177" s="178" t="s">
        <v>1</v>
      </c>
      <c r="F177" s="179" t="s">
        <v>5547</v>
      </c>
      <c r="H177" s="180">
        <v>135.66999999999999</v>
      </c>
      <c r="I177" s="181"/>
      <c r="L177" s="177"/>
      <c r="M177" s="182"/>
      <c r="T177" s="183"/>
      <c r="AT177" s="178" t="s">
        <v>200</v>
      </c>
      <c r="AU177" s="178" t="s">
        <v>89</v>
      </c>
      <c r="AV177" s="13" t="s">
        <v>89</v>
      </c>
      <c r="AW177" s="13" t="s">
        <v>31</v>
      </c>
      <c r="AX177" s="13" t="s">
        <v>76</v>
      </c>
      <c r="AY177" s="178" t="s">
        <v>187</v>
      </c>
    </row>
    <row r="178" spans="2:65" s="13" customFormat="1">
      <c r="B178" s="177"/>
      <c r="D178" s="171" t="s">
        <v>200</v>
      </c>
      <c r="E178" s="178" t="s">
        <v>1</v>
      </c>
      <c r="F178" s="179" t="s">
        <v>5550</v>
      </c>
      <c r="H178" s="180">
        <v>101.8</v>
      </c>
      <c r="I178" s="181"/>
      <c r="L178" s="177"/>
      <c r="M178" s="182"/>
      <c r="T178" s="183"/>
      <c r="AT178" s="178" t="s">
        <v>200</v>
      </c>
      <c r="AU178" s="178" t="s">
        <v>89</v>
      </c>
      <c r="AV178" s="13" t="s">
        <v>89</v>
      </c>
      <c r="AW178" s="13" t="s">
        <v>31</v>
      </c>
      <c r="AX178" s="13" t="s">
        <v>76</v>
      </c>
      <c r="AY178" s="178" t="s">
        <v>187</v>
      </c>
    </row>
    <row r="179" spans="2:65" s="13" customFormat="1">
      <c r="B179" s="177"/>
      <c r="D179" s="171" t="s">
        <v>200</v>
      </c>
      <c r="E179" s="178" t="s">
        <v>1</v>
      </c>
      <c r="F179" s="179" t="s">
        <v>5553</v>
      </c>
      <c r="H179" s="180">
        <v>0</v>
      </c>
      <c r="I179" s="181"/>
      <c r="L179" s="177"/>
      <c r="M179" s="182"/>
      <c r="T179" s="183"/>
      <c r="AT179" s="178" t="s">
        <v>200</v>
      </c>
      <c r="AU179" s="178" t="s">
        <v>89</v>
      </c>
      <c r="AV179" s="13" t="s">
        <v>89</v>
      </c>
      <c r="AW179" s="13" t="s">
        <v>31</v>
      </c>
      <c r="AX179" s="13" t="s">
        <v>76</v>
      </c>
      <c r="AY179" s="178" t="s">
        <v>187</v>
      </c>
    </row>
    <row r="180" spans="2:65" s="13" customFormat="1">
      <c r="B180" s="177"/>
      <c r="D180" s="171" t="s">
        <v>200</v>
      </c>
      <c r="E180" s="178" t="s">
        <v>1</v>
      </c>
      <c r="F180" s="179" t="s">
        <v>5556</v>
      </c>
      <c r="H180" s="180">
        <v>0</v>
      </c>
      <c r="I180" s="181"/>
      <c r="L180" s="177"/>
      <c r="M180" s="182"/>
      <c r="T180" s="183"/>
      <c r="AT180" s="178" t="s">
        <v>200</v>
      </c>
      <c r="AU180" s="178" t="s">
        <v>89</v>
      </c>
      <c r="AV180" s="13" t="s">
        <v>89</v>
      </c>
      <c r="AW180" s="13" t="s">
        <v>31</v>
      </c>
      <c r="AX180" s="13" t="s">
        <v>76</v>
      </c>
      <c r="AY180" s="178" t="s">
        <v>187</v>
      </c>
    </row>
    <row r="181" spans="2:65" s="15" customFormat="1">
      <c r="B181" s="191"/>
      <c r="D181" s="171" t="s">
        <v>200</v>
      </c>
      <c r="E181" s="192" t="s">
        <v>1</v>
      </c>
      <c r="F181" s="193" t="s">
        <v>5605</v>
      </c>
      <c r="H181" s="194">
        <v>237.47</v>
      </c>
      <c r="I181" s="195"/>
      <c r="L181" s="191"/>
      <c r="M181" s="196"/>
      <c r="T181" s="197"/>
      <c r="AT181" s="192" t="s">
        <v>200</v>
      </c>
      <c r="AU181" s="192" t="s">
        <v>89</v>
      </c>
      <c r="AV181" s="15" t="s">
        <v>207</v>
      </c>
      <c r="AW181" s="15" t="s">
        <v>31</v>
      </c>
      <c r="AX181" s="15" t="s">
        <v>76</v>
      </c>
      <c r="AY181" s="192" t="s">
        <v>187</v>
      </c>
    </row>
    <row r="182" spans="2:65" s="14" customFormat="1">
      <c r="B182" s="184"/>
      <c r="D182" s="171" t="s">
        <v>200</v>
      </c>
      <c r="E182" s="185" t="s">
        <v>1</v>
      </c>
      <c r="F182" s="186" t="s">
        <v>206</v>
      </c>
      <c r="H182" s="187">
        <v>237.47</v>
      </c>
      <c r="I182" s="188"/>
      <c r="L182" s="184"/>
      <c r="M182" s="189"/>
      <c r="T182" s="190"/>
      <c r="AT182" s="185" t="s">
        <v>200</v>
      </c>
      <c r="AU182" s="185" t="s">
        <v>89</v>
      </c>
      <c r="AV182" s="14" t="s">
        <v>194</v>
      </c>
      <c r="AW182" s="14" t="s">
        <v>31</v>
      </c>
      <c r="AX182" s="14" t="s">
        <v>83</v>
      </c>
      <c r="AY182" s="185" t="s">
        <v>187</v>
      </c>
    </row>
    <row r="183" spans="2:65" s="1" customFormat="1" ht="24.2" customHeight="1">
      <c r="B183" s="144"/>
      <c r="C183" s="160" t="s">
        <v>287</v>
      </c>
      <c r="D183" s="160" t="s">
        <v>196</v>
      </c>
      <c r="E183" s="161" t="s">
        <v>5606</v>
      </c>
      <c r="F183" s="162" t="s">
        <v>5607</v>
      </c>
      <c r="G183" s="163" t="s">
        <v>144</v>
      </c>
      <c r="H183" s="164">
        <v>54.48</v>
      </c>
      <c r="I183" s="165"/>
      <c r="J183" s="166">
        <f>ROUND(I183*H183,2)</f>
        <v>0</v>
      </c>
      <c r="K183" s="167"/>
      <c r="L183" s="32"/>
      <c r="M183" s="168" t="s">
        <v>1</v>
      </c>
      <c r="N183" s="169" t="s">
        <v>42</v>
      </c>
      <c r="P183" s="156">
        <f>O183*H183</f>
        <v>0</v>
      </c>
      <c r="Q183" s="156">
        <v>0.10815</v>
      </c>
      <c r="R183" s="156">
        <f>Q183*H183</f>
        <v>5.8920119999999994</v>
      </c>
      <c r="S183" s="156">
        <v>0</v>
      </c>
      <c r="T183" s="157">
        <f>S183*H183</f>
        <v>0</v>
      </c>
      <c r="AR183" s="158" t="s">
        <v>194</v>
      </c>
      <c r="AT183" s="158" t="s">
        <v>196</v>
      </c>
      <c r="AU183" s="158" t="s">
        <v>89</v>
      </c>
      <c r="AY183" s="17" t="s">
        <v>187</v>
      </c>
      <c r="BE183" s="159">
        <f>IF(N183="základná",J183,0)</f>
        <v>0</v>
      </c>
      <c r="BF183" s="159">
        <f>IF(N183="znížená",J183,0)</f>
        <v>0</v>
      </c>
      <c r="BG183" s="159">
        <f>IF(N183="zákl. prenesená",J183,0)</f>
        <v>0</v>
      </c>
      <c r="BH183" s="159">
        <f>IF(N183="zníž. prenesená",J183,0)</f>
        <v>0</v>
      </c>
      <c r="BI183" s="159">
        <f>IF(N183="nulová",J183,0)</f>
        <v>0</v>
      </c>
      <c r="BJ183" s="17" t="s">
        <v>89</v>
      </c>
      <c r="BK183" s="159">
        <f>ROUND(I183*H183,2)</f>
        <v>0</v>
      </c>
      <c r="BL183" s="17" t="s">
        <v>194</v>
      </c>
      <c r="BM183" s="158" t="s">
        <v>5608</v>
      </c>
    </row>
    <row r="184" spans="2:65" s="12" customFormat="1">
      <c r="B184" s="170"/>
      <c r="D184" s="171" t="s">
        <v>200</v>
      </c>
      <c r="E184" s="172" t="s">
        <v>1</v>
      </c>
      <c r="F184" s="173" t="s">
        <v>5609</v>
      </c>
      <c r="H184" s="172" t="s">
        <v>1</v>
      </c>
      <c r="I184" s="174"/>
      <c r="L184" s="170"/>
      <c r="M184" s="175"/>
      <c r="T184" s="176"/>
      <c r="AT184" s="172" t="s">
        <v>200</v>
      </c>
      <c r="AU184" s="172" t="s">
        <v>89</v>
      </c>
      <c r="AV184" s="12" t="s">
        <v>83</v>
      </c>
      <c r="AW184" s="12" t="s">
        <v>31</v>
      </c>
      <c r="AX184" s="12" t="s">
        <v>76</v>
      </c>
      <c r="AY184" s="172" t="s">
        <v>187</v>
      </c>
    </row>
    <row r="185" spans="2:65" s="13" customFormat="1">
      <c r="B185" s="177"/>
      <c r="D185" s="171" t="s">
        <v>200</v>
      </c>
      <c r="E185" s="178" t="s">
        <v>1</v>
      </c>
      <c r="F185" s="179" t="s">
        <v>5541</v>
      </c>
      <c r="H185" s="180">
        <v>22.88</v>
      </c>
      <c r="I185" s="181"/>
      <c r="L185" s="177"/>
      <c r="M185" s="182"/>
      <c r="T185" s="183"/>
      <c r="AT185" s="178" t="s">
        <v>200</v>
      </c>
      <c r="AU185" s="178" t="s">
        <v>89</v>
      </c>
      <c r="AV185" s="13" t="s">
        <v>89</v>
      </c>
      <c r="AW185" s="13" t="s">
        <v>31</v>
      </c>
      <c r="AX185" s="13" t="s">
        <v>76</v>
      </c>
      <c r="AY185" s="178" t="s">
        <v>187</v>
      </c>
    </row>
    <row r="186" spans="2:65" s="13" customFormat="1">
      <c r="B186" s="177"/>
      <c r="D186" s="171" t="s">
        <v>200</v>
      </c>
      <c r="E186" s="178" t="s">
        <v>1</v>
      </c>
      <c r="F186" s="179" t="s">
        <v>5544</v>
      </c>
      <c r="H186" s="180">
        <v>31.6</v>
      </c>
      <c r="I186" s="181"/>
      <c r="L186" s="177"/>
      <c r="M186" s="182"/>
      <c r="T186" s="183"/>
      <c r="AT186" s="178" t="s">
        <v>200</v>
      </c>
      <c r="AU186" s="178" t="s">
        <v>89</v>
      </c>
      <c r="AV186" s="13" t="s">
        <v>89</v>
      </c>
      <c r="AW186" s="13" t="s">
        <v>31</v>
      </c>
      <c r="AX186" s="13" t="s">
        <v>76</v>
      </c>
      <c r="AY186" s="178" t="s">
        <v>187</v>
      </c>
    </row>
    <row r="187" spans="2:65" s="14" customFormat="1">
      <c r="B187" s="184"/>
      <c r="D187" s="171" t="s">
        <v>200</v>
      </c>
      <c r="E187" s="185" t="s">
        <v>1</v>
      </c>
      <c r="F187" s="186" t="s">
        <v>206</v>
      </c>
      <c r="H187" s="187">
        <v>54.48</v>
      </c>
      <c r="I187" s="188"/>
      <c r="L187" s="184"/>
      <c r="M187" s="189"/>
      <c r="T187" s="190"/>
      <c r="AT187" s="185" t="s">
        <v>200</v>
      </c>
      <c r="AU187" s="185" t="s">
        <v>89</v>
      </c>
      <c r="AV187" s="14" t="s">
        <v>194</v>
      </c>
      <c r="AW187" s="14" t="s">
        <v>31</v>
      </c>
      <c r="AX187" s="14" t="s">
        <v>83</v>
      </c>
      <c r="AY187" s="185" t="s">
        <v>187</v>
      </c>
    </row>
    <row r="188" spans="2:65" s="1" customFormat="1" ht="37.9" customHeight="1">
      <c r="B188" s="144"/>
      <c r="C188" s="160" t="s">
        <v>193</v>
      </c>
      <c r="D188" s="160" t="s">
        <v>196</v>
      </c>
      <c r="E188" s="161" t="s">
        <v>5610</v>
      </c>
      <c r="F188" s="162" t="s">
        <v>5611</v>
      </c>
      <c r="G188" s="163" t="s">
        <v>144</v>
      </c>
      <c r="H188" s="164">
        <v>7.8</v>
      </c>
      <c r="I188" s="165"/>
      <c r="J188" s="166">
        <f>ROUND(I188*H188,2)</f>
        <v>0</v>
      </c>
      <c r="K188" s="167"/>
      <c r="L188" s="32"/>
      <c r="M188" s="168" t="s">
        <v>1</v>
      </c>
      <c r="N188" s="169" t="s">
        <v>42</v>
      </c>
      <c r="P188" s="156">
        <f>O188*H188</f>
        <v>0</v>
      </c>
      <c r="Q188" s="156">
        <v>2.63E-3</v>
      </c>
      <c r="R188" s="156">
        <f>Q188*H188</f>
        <v>2.0513999999999998E-2</v>
      </c>
      <c r="S188" s="156">
        <v>0</v>
      </c>
      <c r="T188" s="157">
        <f>S188*H188</f>
        <v>0</v>
      </c>
      <c r="AR188" s="158" t="s">
        <v>194</v>
      </c>
      <c r="AT188" s="158" t="s">
        <v>196</v>
      </c>
      <c r="AU188" s="158" t="s">
        <v>89</v>
      </c>
      <c r="AY188" s="17" t="s">
        <v>187</v>
      </c>
      <c r="BE188" s="159">
        <f>IF(N188="základná",J188,0)</f>
        <v>0</v>
      </c>
      <c r="BF188" s="159">
        <f>IF(N188="znížená",J188,0)</f>
        <v>0</v>
      </c>
      <c r="BG188" s="159">
        <f>IF(N188="zákl. prenesená",J188,0)</f>
        <v>0</v>
      </c>
      <c r="BH188" s="159">
        <f>IF(N188="zníž. prenesená",J188,0)</f>
        <v>0</v>
      </c>
      <c r="BI188" s="159">
        <f>IF(N188="nulová",J188,0)</f>
        <v>0</v>
      </c>
      <c r="BJ188" s="17" t="s">
        <v>89</v>
      </c>
      <c r="BK188" s="159">
        <f>ROUND(I188*H188,2)</f>
        <v>0</v>
      </c>
      <c r="BL188" s="17" t="s">
        <v>194</v>
      </c>
      <c r="BM188" s="158" t="s">
        <v>5612</v>
      </c>
    </row>
    <row r="189" spans="2:65" s="13" customFormat="1">
      <c r="B189" s="177"/>
      <c r="D189" s="171" t="s">
        <v>200</v>
      </c>
      <c r="E189" s="178" t="s">
        <v>1</v>
      </c>
      <c r="F189" s="179" t="s">
        <v>5561</v>
      </c>
      <c r="H189" s="180">
        <v>7.8</v>
      </c>
      <c r="I189" s="181"/>
      <c r="L189" s="177"/>
      <c r="M189" s="182"/>
      <c r="T189" s="183"/>
      <c r="AT189" s="178" t="s">
        <v>200</v>
      </c>
      <c r="AU189" s="178" t="s">
        <v>89</v>
      </c>
      <c r="AV189" s="13" t="s">
        <v>89</v>
      </c>
      <c r="AW189" s="13" t="s">
        <v>31</v>
      </c>
      <c r="AX189" s="13" t="s">
        <v>76</v>
      </c>
      <c r="AY189" s="178" t="s">
        <v>187</v>
      </c>
    </row>
    <row r="190" spans="2:65" s="15" customFormat="1">
      <c r="B190" s="191"/>
      <c r="D190" s="171" t="s">
        <v>200</v>
      </c>
      <c r="E190" s="192" t="s">
        <v>1</v>
      </c>
      <c r="F190" s="193" t="s">
        <v>5613</v>
      </c>
      <c r="H190" s="194">
        <v>7.8</v>
      </c>
      <c r="I190" s="195"/>
      <c r="L190" s="191"/>
      <c r="M190" s="196"/>
      <c r="T190" s="197"/>
      <c r="AT190" s="192" t="s">
        <v>200</v>
      </c>
      <c r="AU190" s="192" t="s">
        <v>89</v>
      </c>
      <c r="AV190" s="15" t="s">
        <v>207</v>
      </c>
      <c r="AW190" s="15" t="s">
        <v>31</v>
      </c>
      <c r="AX190" s="15" t="s">
        <v>76</v>
      </c>
      <c r="AY190" s="192" t="s">
        <v>187</v>
      </c>
    </row>
    <row r="191" spans="2:65" s="14" customFormat="1">
      <c r="B191" s="184"/>
      <c r="D191" s="171" t="s">
        <v>200</v>
      </c>
      <c r="E191" s="185" t="s">
        <v>1</v>
      </c>
      <c r="F191" s="186" t="s">
        <v>206</v>
      </c>
      <c r="H191" s="187">
        <v>7.8</v>
      </c>
      <c r="I191" s="188"/>
      <c r="L191" s="184"/>
      <c r="M191" s="189"/>
      <c r="T191" s="190"/>
      <c r="AT191" s="185" t="s">
        <v>200</v>
      </c>
      <c r="AU191" s="185" t="s">
        <v>89</v>
      </c>
      <c r="AV191" s="14" t="s">
        <v>194</v>
      </c>
      <c r="AW191" s="14" t="s">
        <v>31</v>
      </c>
      <c r="AX191" s="14" t="s">
        <v>83</v>
      </c>
      <c r="AY191" s="185" t="s">
        <v>187</v>
      </c>
    </row>
    <row r="192" spans="2:65" s="1" customFormat="1" ht="33" customHeight="1">
      <c r="B192" s="144"/>
      <c r="C192" s="160" t="s">
        <v>294</v>
      </c>
      <c r="D192" s="160" t="s">
        <v>196</v>
      </c>
      <c r="E192" s="161" t="s">
        <v>288</v>
      </c>
      <c r="F192" s="162" t="s">
        <v>5614</v>
      </c>
      <c r="G192" s="163" t="s">
        <v>144</v>
      </c>
      <c r="H192" s="164">
        <v>28.5</v>
      </c>
      <c r="I192" s="165"/>
      <c r="J192" s="166">
        <f>ROUND(I192*H192,2)</f>
        <v>0</v>
      </c>
      <c r="K192" s="167"/>
      <c r="L192" s="32"/>
      <c r="M192" s="168" t="s">
        <v>1</v>
      </c>
      <c r="N192" s="169" t="s">
        <v>42</v>
      </c>
      <c r="P192" s="156">
        <f>O192*H192</f>
        <v>0</v>
      </c>
      <c r="Q192" s="156">
        <v>4.15E-3</v>
      </c>
      <c r="R192" s="156">
        <f>Q192*H192</f>
        <v>0.11827500000000001</v>
      </c>
      <c r="S192" s="156">
        <v>0</v>
      </c>
      <c r="T192" s="157">
        <f>S192*H192</f>
        <v>0</v>
      </c>
      <c r="AR192" s="158" t="s">
        <v>194</v>
      </c>
      <c r="AT192" s="158" t="s">
        <v>196</v>
      </c>
      <c r="AU192" s="158" t="s">
        <v>89</v>
      </c>
      <c r="AY192" s="17" t="s">
        <v>187</v>
      </c>
      <c r="BE192" s="159">
        <f>IF(N192="základná",J192,0)</f>
        <v>0</v>
      </c>
      <c r="BF192" s="159">
        <f>IF(N192="znížená",J192,0)</f>
        <v>0</v>
      </c>
      <c r="BG192" s="159">
        <f>IF(N192="zákl. prenesená",J192,0)</f>
        <v>0</v>
      </c>
      <c r="BH192" s="159">
        <f>IF(N192="zníž. prenesená",J192,0)</f>
        <v>0</v>
      </c>
      <c r="BI192" s="159">
        <f>IF(N192="nulová",J192,0)</f>
        <v>0</v>
      </c>
      <c r="BJ192" s="17" t="s">
        <v>89</v>
      </c>
      <c r="BK192" s="159">
        <f>ROUND(I192*H192,2)</f>
        <v>0</v>
      </c>
      <c r="BL192" s="17" t="s">
        <v>194</v>
      </c>
      <c r="BM192" s="158" t="s">
        <v>5615</v>
      </c>
    </row>
    <row r="193" spans="2:65" s="12" customFormat="1">
      <c r="B193" s="170"/>
      <c r="D193" s="171" t="s">
        <v>200</v>
      </c>
      <c r="E193" s="172" t="s">
        <v>1</v>
      </c>
      <c r="F193" s="173" t="s">
        <v>5616</v>
      </c>
      <c r="H193" s="172" t="s">
        <v>1</v>
      </c>
      <c r="I193" s="174"/>
      <c r="L193" s="170"/>
      <c r="M193" s="175"/>
      <c r="T193" s="176"/>
      <c r="AT193" s="172" t="s">
        <v>200</v>
      </c>
      <c r="AU193" s="172" t="s">
        <v>89</v>
      </c>
      <c r="AV193" s="12" t="s">
        <v>83</v>
      </c>
      <c r="AW193" s="12" t="s">
        <v>31</v>
      </c>
      <c r="AX193" s="12" t="s">
        <v>76</v>
      </c>
      <c r="AY193" s="172" t="s">
        <v>187</v>
      </c>
    </row>
    <row r="194" spans="2:65" s="12" customFormat="1" ht="22.5">
      <c r="B194" s="170"/>
      <c r="D194" s="171" t="s">
        <v>200</v>
      </c>
      <c r="E194" s="172" t="s">
        <v>1</v>
      </c>
      <c r="F194" s="173" t="s">
        <v>5617</v>
      </c>
      <c r="H194" s="172" t="s">
        <v>1</v>
      </c>
      <c r="I194" s="174"/>
      <c r="L194" s="170"/>
      <c r="M194" s="175"/>
      <c r="T194" s="176"/>
      <c r="AT194" s="172" t="s">
        <v>200</v>
      </c>
      <c r="AU194" s="172" t="s">
        <v>89</v>
      </c>
      <c r="AV194" s="12" t="s">
        <v>83</v>
      </c>
      <c r="AW194" s="12" t="s">
        <v>31</v>
      </c>
      <c r="AX194" s="12" t="s">
        <v>76</v>
      </c>
      <c r="AY194" s="172" t="s">
        <v>187</v>
      </c>
    </row>
    <row r="195" spans="2:65" s="12" customFormat="1" ht="22.5">
      <c r="B195" s="170"/>
      <c r="D195" s="171" t="s">
        <v>200</v>
      </c>
      <c r="E195" s="172" t="s">
        <v>1</v>
      </c>
      <c r="F195" s="173" t="s">
        <v>5618</v>
      </c>
      <c r="H195" s="172" t="s">
        <v>1</v>
      </c>
      <c r="I195" s="174"/>
      <c r="L195" s="170"/>
      <c r="M195" s="175"/>
      <c r="T195" s="176"/>
      <c r="AT195" s="172" t="s">
        <v>200</v>
      </c>
      <c r="AU195" s="172" t="s">
        <v>89</v>
      </c>
      <c r="AV195" s="12" t="s">
        <v>83</v>
      </c>
      <c r="AW195" s="12" t="s">
        <v>31</v>
      </c>
      <c r="AX195" s="12" t="s">
        <v>76</v>
      </c>
      <c r="AY195" s="172" t="s">
        <v>187</v>
      </c>
    </row>
    <row r="196" spans="2:65" s="13" customFormat="1">
      <c r="B196" s="177"/>
      <c r="D196" s="171" t="s">
        <v>200</v>
      </c>
      <c r="E196" s="178" t="s">
        <v>1</v>
      </c>
      <c r="F196" s="179" t="s">
        <v>5558</v>
      </c>
      <c r="H196" s="180">
        <v>8.1</v>
      </c>
      <c r="I196" s="181"/>
      <c r="L196" s="177"/>
      <c r="M196" s="182"/>
      <c r="T196" s="183"/>
      <c r="AT196" s="178" t="s">
        <v>200</v>
      </c>
      <c r="AU196" s="178" t="s">
        <v>89</v>
      </c>
      <c r="AV196" s="13" t="s">
        <v>89</v>
      </c>
      <c r="AW196" s="13" t="s">
        <v>31</v>
      </c>
      <c r="AX196" s="13" t="s">
        <v>76</v>
      </c>
      <c r="AY196" s="178" t="s">
        <v>187</v>
      </c>
    </row>
    <row r="197" spans="2:65" s="15" customFormat="1">
      <c r="B197" s="191"/>
      <c r="D197" s="171" t="s">
        <v>200</v>
      </c>
      <c r="E197" s="192" t="s">
        <v>1</v>
      </c>
      <c r="F197" s="193" t="s">
        <v>234</v>
      </c>
      <c r="H197" s="194">
        <v>8.1</v>
      </c>
      <c r="I197" s="195"/>
      <c r="L197" s="191"/>
      <c r="M197" s="196"/>
      <c r="T197" s="197"/>
      <c r="AT197" s="192" t="s">
        <v>200</v>
      </c>
      <c r="AU197" s="192" t="s">
        <v>89</v>
      </c>
      <c r="AV197" s="15" t="s">
        <v>207</v>
      </c>
      <c r="AW197" s="15" t="s">
        <v>31</v>
      </c>
      <c r="AX197" s="15" t="s">
        <v>76</v>
      </c>
      <c r="AY197" s="192" t="s">
        <v>187</v>
      </c>
    </row>
    <row r="198" spans="2:65" s="12" customFormat="1">
      <c r="B198" s="170"/>
      <c r="D198" s="171" t="s">
        <v>200</v>
      </c>
      <c r="E198" s="172" t="s">
        <v>1</v>
      </c>
      <c r="F198" s="173" t="s">
        <v>5619</v>
      </c>
      <c r="H198" s="172" t="s">
        <v>1</v>
      </c>
      <c r="I198" s="174"/>
      <c r="L198" s="170"/>
      <c r="M198" s="175"/>
      <c r="T198" s="176"/>
      <c r="AT198" s="172" t="s">
        <v>200</v>
      </c>
      <c r="AU198" s="172" t="s">
        <v>89</v>
      </c>
      <c r="AV198" s="12" t="s">
        <v>83</v>
      </c>
      <c r="AW198" s="12" t="s">
        <v>31</v>
      </c>
      <c r="AX198" s="12" t="s">
        <v>76</v>
      </c>
      <c r="AY198" s="172" t="s">
        <v>187</v>
      </c>
    </row>
    <row r="199" spans="2:65" s="12" customFormat="1">
      <c r="B199" s="170"/>
      <c r="D199" s="171" t="s">
        <v>200</v>
      </c>
      <c r="E199" s="172" t="s">
        <v>1</v>
      </c>
      <c r="F199" s="173" t="s">
        <v>5620</v>
      </c>
      <c r="H199" s="172" t="s">
        <v>1</v>
      </c>
      <c r="I199" s="174"/>
      <c r="L199" s="170"/>
      <c r="M199" s="175"/>
      <c r="T199" s="176"/>
      <c r="AT199" s="172" t="s">
        <v>200</v>
      </c>
      <c r="AU199" s="172" t="s">
        <v>89</v>
      </c>
      <c r="AV199" s="12" t="s">
        <v>83</v>
      </c>
      <c r="AW199" s="12" t="s">
        <v>31</v>
      </c>
      <c r="AX199" s="12" t="s">
        <v>76</v>
      </c>
      <c r="AY199" s="172" t="s">
        <v>187</v>
      </c>
    </row>
    <row r="200" spans="2:65" s="13" customFormat="1">
      <c r="B200" s="177"/>
      <c r="D200" s="171" t="s">
        <v>200</v>
      </c>
      <c r="E200" s="178" t="s">
        <v>1</v>
      </c>
      <c r="F200" s="179" t="s">
        <v>5563</v>
      </c>
      <c r="H200" s="180">
        <v>20.399999999999999</v>
      </c>
      <c r="I200" s="181"/>
      <c r="L200" s="177"/>
      <c r="M200" s="182"/>
      <c r="T200" s="183"/>
      <c r="AT200" s="178" t="s">
        <v>200</v>
      </c>
      <c r="AU200" s="178" t="s">
        <v>89</v>
      </c>
      <c r="AV200" s="13" t="s">
        <v>89</v>
      </c>
      <c r="AW200" s="13" t="s">
        <v>31</v>
      </c>
      <c r="AX200" s="13" t="s">
        <v>76</v>
      </c>
      <c r="AY200" s="178" t="s">
        <v>187</v>
      </c>
    </row>
    <row r="201" spans="2:65" s="14" customFormat="1">
      <c r="B201" s="184"/>
      <c r="D201" s="171" t="s">
        <v>200</v>
      </c>
      <c r="E201" s="185" t="s">
        <v>1</v>
      </c>
      <c r="F201" s="186" t="s">
        <v>206</v>
      </c>
      <c r="H201" s="187">
        <v>28.5</v>
      </c>
      <c r="I201" s="188"/>
      <c r="L201" s="184"/>
      <c r="M201" s="189"/>
      <c r="T201" s="190"/>
      <c r="AT201" s="185" t="s">
        <v>200</v>
      </c>
      <c r="AU201" s="185" t="s">
        <v>89</v>
      </c>
      <c r="AV201" s="14" t="s">
        <v>194</v>
      </c>
      <c r="AW201" s="14" t="s">
        <v>31</v>
      </c>
      <c r="AX201" s="14" t="s">
        <v>83</v>
      </c>
      <c r="AY201" s="185" t="s">
        <v>187</v>
      </c>
    </row>
    <row r="202" spans="2:65" s="1" customFormat="1" ht="33" customHeight="1">
      <c r="B202" s="144"/>
      <c r="C202" s="160" t="s">
        <v>317</v>
      </c>
      <c r="D202" s="160" t="s">
        <v>196</v>
      </c>
      <c r="E202" s="161" t="s">
        <v>5621</v>
      </c>
      <c r="F202" s="162" t="s">
        <v>5622</v>
      </c>
      <c r="G202" s="163" t="s">
        <v>144</v>
      </c>
      <c r="H202" s="164">
        <v>8.1</v>
      </c>
      <c r="I202" s="165"/>
      <c r="J202" s="166">
        <f>ROUND(I202*H202,2)</f>
        <v>0</v>
      </c>
      <c r="K202" s="167"/>
      <c r="L202" s="32"/>
      <c r="M202" s="168" t="s">
        <v>1</v>
      </c>
      <c r="N202" s="169" t="s">
        <v>42</v>
      </c>
      <c r="P202" s="156">
        <f>O202*H202</f>
        <v>0</v>
      </c>
      <c r="Q202" s="156">
        <v>4.8919999999999998E-2</v>
      </c>
      <c r="R202" s="156">
        <f>Q202*H202</f>
        <v>0.39625199999999999</v>
      </c>
      <c r="S202" s="156">
        <v>0</v>
      </c>
      <c r="T202" s="157">
        <f>S202*H202</f>
        <v>0</v>
      </c>
      <c r="AR202" s="158" t="s">
        <v>194</v>
      </c>
      <c r="AT202" s="158" t="s">
        <v>196</v>
      </c>
      <c r="AU202" s="158" t="s">
        <v>89</v>
      </c>
      <c r="AY202" s="17" t="s">
        <v>187</v>
      </c>
      <c r="BE202" s="159">
        <f>IF(N202="základná",J202,0)</f>
        <v>0</v>
      </c>
      <c r="BF202" s="159">
        <f>IF(N202="znížená",J202,0)</f>
        <v>0</v>
      </c>
      <c r="BG202" s="159">
        <f>IF(N202="zákl. prenesená",J202,0)</f>
        <v>0</v>
      </c>
      <c r="BH202" s="159">
        <f>IF(N202="zníž. prenesená",J202,0)</f>
        <v>0</v>
      </c>
      <c r="BI202" s="159">
        <f>IF(N202="nulová",J202,0)</f>
        <v>0</v>
      </c>
      <c r="BJ202" s="17" t="s">
        <v>89</v>
      </c>
      <c r="BK202" s="159">
        <f>ROUND(I202*H202,2)</f>
        <v>0</v>
      </c>
      <c r="BL202" s="17" t="s">
        <v>194</v>
      </c>
      <c r="BM202" s="158" t="s">
        <v>5623</v>
      </c>
    </row>
    <row r="203" spans="2:65" s="12" customFormat="1">
      <c r="B203" s="170"/>
      <c r="D203" s="171" t="s">
        <v>200</v>
      </c>
      <c r="E203" s="172" t="s">
        <v>1</v>
      </c>
      <c r="F203" s="173" t="s">
        <v>5624</v>
      </c>
      <c r="H203" s="172" t="s">
        <v>1</v>
      </c>
      <c r="I203" s="174"/>
      <c r="L203" s="170"/>
      <c r="M203" s="175"/>
      <c r="T203" s="176"/>
      <c r="AT203" s="172" t="s">
        <v>200</v>
      </c>
      <c r="AU203" s="172" t="s">
        <v>89</v>
      </c>
      <c r="AV203" s="12" t="s">
        <v>83</v>
      </c>
      <c r="AW203" s="12" t="s">
        <v>31</v>
      </c>
      <c r="AX203" s="12" t="s">
        <v>76</v>
      </c>
      <c r="AY203" s="172" t="s">
        <v>187</v>
      </c>
    </row>
    <row r="204" spans="2:65" s="12" customFormat="1">
      <c r="B204" s="170"/>
      <c r="D204" s="171" t="s">
        <v>200</v>
      </c>
      <c r="E204" s="172" t="s">
        <v>1</v>
      </c>
      <c r="F204" s="173" t="s">
        <v>5625</v>
      </c>
      <c r="H204" s="172" t="s">
        <v>1</v>
      </c>
      <c r="I204" s="174"/>
      <c r="L204" s="170"/>
      <c r="M204" s="175"/>
      <c r="T204" s="176"/>
      <c r="AT204" s="172" t="s">
        <v>200</v>
      </c>
      <c r="AU204" s="172" t="s">
        <v>89</v>
      </c>
      <c r="AV204" s="12" t="s">
        <v>83</v>
      </c>
      <c r="AW204" s="12" t="s">
        <v>31</v>
      </c>
      <c r="AX204" s="12" t="s">
        <v>76</v>
      </c>
      <c r="AY204" s="172" t="s">
        <v>187</v>
      </c>
    </row>
    <row r="205" spans="2:65" s="13" customFormat="1">
      <c r="B205" s="177"/>
      <c r="D205" s="171" t="s">
        <v>200</v>
      </c>
      <c r="E205" s="178" t="s">
        <v>1</v>
      </c>
      <c r="F205" s="179" t="s">
        <v>5558</v>
      </c>
      <c r="H205" s="180">
        <v>8.1</v>
      </c>
      <c r="I205" s="181"/>
      <c r="L205" s="177"/>
      <c r="M205" s="182"/>
      <c r="T205" s="183"/>
      <c r="AT205" s="178" t="s">
        <v>200</v>
      </c>
      <c r="AU205" s="178" t="s">
        <v>89</v>
      </c>
      <c r="AV205" s="13" t="s">
        <v>89</v>
      </c>
      <c r="AW205" s="13" t="s">
        <v>31</v>
      </c>
      <c r="AX205" s="13" t="s">
        <v>76</v>
      </c>
      <c r="AY205" s="178" t="s">
        <v>187</v>
      </c>
    </row>
    <row r="206" spans="2:65" s="15" customFormat="1">
      <c r="B206" s="191"/>
      <c r="D206" s="171" t="s">
        <v>200</v>
      </c>
      <c r="E206" s="192" t="s">
        <v>1</v>
      </c>
      <c r="F206" s="193" t="s">
        <v>234</v>
      </c>
      <c r="H206" s="194">
        <v>8.1</v>
      </c>
      <c r="I206" s="195"/>
      <c r="L206" s="191"/>
      <c r="M206" s="196"/>
      <c r="T206" s="197"/>
      <c r="AT206" s="192" t="s">
        <v>200</v>
      </c>
      <c r="AU206" s="192" t="s">
        <v>89</v>
      </c>
      <c r="AV206" s="15" t="s">
        <v>207</v>
      </c>
      <c r="AW206" s="15" t="s">
        <v>31</v>
      </c>
      <c r="AX206" s="15" t="s">
        <v>76</v>
      </c>
      <c r="AY206" s="192" t="s">
        <v>187</v>
      </c>
    </row>
    <row r="207" spans="2:65" s="14" customFormat="1">
      <c r="B207" s="184"/>
      <c r="D207" s="171" t="s">
        <v>200</v>
      </c>
      <c r="E207" s="185" t="s">
        <v>1</v>
      </c>
      <c r="F207" s="186" t="s">
        <v>206</v>
      </c>
      <c r="H207" s="187">
        <v>8.1</v>
      </c>
      <c r="I207" s="188"/>
      <c r="L207" s="184"/>
      <c r="M207" s="189"/>
      <c r="T207" s="190"/>
      <c r="AT207" s="185" t="s">
        <v>200</v>
      </c>
      <c r="AU207" s="185" t="s">
        <v>89</v>
      </c>
      <c r="AV207" s="14" t="s">
        <v>194</v>
      </c>
      <c r="AW207" s="14" t="s">
        <v>31</v>
      </c>
      <c r="AX207" s="14" t="s">
        <v>83</v>
      </c>
      <c r="AY207" s="185" t="s">
        <v>187</v>
      </c>
    </row>
    <row r="208" spans="2:65" s="1" customFormat="1" ht="37.9" customHeight="1">
      <c r="B208" s="144"/>
      <c r="C208" s="160" t="s">
        <v>323</v>
      </c>
      <c r="D208" s="160" t="s">
        <v>196</v>
      </c>
      <c r="E208" s="161" t="s">
        <v>5626</v>
      </c>
      <c r="F208" s="162" t="s">
        <v>5627</v>
      </c>
      <c r="G208" s="163" t="s">
        <v>678</v>
      </c>
      <c r="H208" s="164">
        <v>5.7560000000000002</v>
      </c>
      <c r="I208" s="165"/>
      <c r="J208" s="166">
        <f>ROUND(I208*H208,2)</f>
        <v>0</v>
      </c>
      <c r="K208" s="167"/>
      <c r="L208" s="32"/>
      <c r="M208" s="168" t="s">
        <v>1</v>
      </c>
      <c r="N208" s="169" t="s">
        <v>42</v>
      </c>
      <c r="P208" s="156">
        <f>O208*H208</f>
        <v>0</v>
      </c>
      <c r="Q208" s="156">
        <v>2.2404799999999998</v>
      </c>
      <c r="R208" s="156">
        <f>Q208*H208</f>
        <v>12.896202879999999</v>
      </c>
      <c r="S208" s="156">
        <v>0</v>
      </c>
      <c r="T208" s="157">
        <f>S208*H208</f>
        <v>0</v>
      </c>
      <c r="AR208" s="158" t="s">
        <v>194</v>
      </c>
      <c r="AT208" s="158" t="s">
        <v>196</v>
      </c>
      <c r="AU208" s="158" t="s">
        <v>89</v>
      </c>
      <c r="AY208" s="17" t="s">
        <v>187</v>
      </c>
      <c r="BE208" s="159">
        <f>IF(N208="základná",J208,0)</f>
        <v>0</v>
      </c>
      <c r="BF208" s="159">
        <f>IF(N208="znížená",J208,0)</f>
        <v>0</v>
      </c>
      <c r="BG208" s="159">
        <f>IF(N208="zákl. prenesená",J208,0)</f>
        <v>0</v>
      </c>
      <c r="BH208" s="159">
        <f>IF(N208="zníž. prenesená",J208,0)</f>
        <v>0</v>
      </c>
      <c r="BI208" s="159">
        <f>IF(N208="nulová",J208,0)</f>
        <v>0</v>
      </c>
      <c r="BJ208" s="17" t="s">
        <v>89</v>
      </c>
      <c r="BK208" s="159">
        <f>ROUND(I208*H208,2)</f>
        <v>0</v>
      </c>
      <c r="BL208" s="17" t="s">
        <v>194</v>
      </c>
      <c r="BM208" s="158" t="s">
        <v>5628</v>
      </c>
    </row>
    <row r="209" spans="2:51" s="12" customFormat="1" ht="22.5">
      <c r="B209" s="170"/>
      <c r="D209" s="171" t="s">
        <v>200</v>
      </c>
      <c r="E209" s="172" t="s">
        <v>1</v>
      </c>
      <c r="F209" s="173" t="s">
        <v>5629</v>
      </c>
      <c r="H209" s="172" t="s">
        <v>1</v>
      </c>
      <c r="I209" s="174"/>
      <c r="L209" s="170"/>
      <c r="M209" s="175"/>
      <c r="T209" s="176"/>
      <c r="AT209" s="172" t="s">
        <v>200</v>
      </c>
      <c r="AU209" s="172" t="s">
        <v>89</v>
      </c>
      <c r="AV209" s="12" t="s">
        <v>83</v>
      </c>
      <c r="AW209" s="12" t="s">
        <v>31</v>
      </c>
      <c r="AX209" s="12" t="s">
        <v>76</v>
      </c>
      <c r="AY209" s="172" t="s">
        <v>187</v>
      </c>
    </row>
    <row r="210" spans="2:51" s="12" customFormat="1">
      <c r="B210" s="170"/>
      <c r="D210" s="171" t="s">
        <v>200</v>
      </c>
      <c r="E210" s="172" t="s">
        <v>1</v>
      </c>
      <c r="F210" s="173" t="s">
        <v>5630</v>
      </c>
      <c r="H210" s="172" t="s">
        <v>1</v>
      </c>
      <c r="I210" s="174"/>
      <c r="L210" s="170"/>
      <c r="M210" s="175"/>
      <c r="T210" s="176"/>
      <c r="AT210" s="172" t="s">
        <v>200</v>
      </c>
      <c r="AU210" s="172" t="s">
        <v>89</v>
      </c>
      <c r="AV210" s="12" t="s">
        <v>83</v>
      </c>
      <c r="AW210" s="12" t="s">
        <v>31</v>
      </c>
      <c r="AX210" s="12" t="s">
        <v>76</v>
      </c>
      <c r="AY210" s="172" t="s">
        <v>187</v>
      </c>
    </row>
    <row r="211" spans="2:51" s="12" customFormat="1">
      <c r="B211" s="170"/>
      <c r="D211" s="171" t="s">
        <v>200</v>
      </c>
      <c r="E211" s="172" t="s">
        <v>1</v>
      </c>
      <c r="F211" s="173" t="s">
        <v>5631</v>
      </c>
      <c r="H211" s="172" t="s">
        <v>1</v>
      </c>
      <c r="I211" s="174"/>
      <c r="L211" s="170"/>
      <c r="M211" s="175"/>
      <c r="T211" s="176"/>
      <c r="AT211" s="172" t="s">
        <v>200</v>
      </c>
      <c r="AU211" s="172" t="s">
        <v>89</v>
      </c>
      <c r="AV211" s="12" t="s">
        <v>83</v>
      </c>
      <c r="AW211" s="12" t="s">
        <v>31</v>
      </c>
      <c r="AX211" s="12" t="s">
        <v>76</v>
      </c>
      <c r="AY211" s="172" t="s">
        <v>187</v>
      </c>
    </row>
    <row r="212" spans="2:51" s="12" customFormat="1">
      <c r="B212" s="170"/>
      <c r="D212" s="171" t="s">
        <v>200</v>
      </c>
      <c r="E212" s="172" t="s">
        <v>1</v>
      </c>
      <c r="F212" s="173" t="s">
        <v>5632</v>
      </c>
      <c r="H212" s="172" t="s">
        <v>1</v>
      </c>
      <c r="I212" s="174"/>
      <c r="L212" s="170"/>
      <c r="M212" s="175"/>
      <c r="T212" s="176"/>
      <c r="AT212" s="172" t="s">
        <v>200</v>
      </c>
      <c r="AU212" s="172" t="s">
        <v>89</v>
      </c>
      <c r="AV212" s="12" t="s">
        <v>83</v>
      </c>
      <c r="AW212" s="12" t="s">
        <v>31</v>
      </c>
      <c r="AX212" s="12" t="s">
        <v>76</v>
      </c>
      <c r="AY212" s="172" t="s">
        <v>187</v>
      </c>
    </row>
    <row r="213" spans="2:51" s="12" customFormat="1">
      <c r="B213" s="170"/>
      <c r="D213" s="171" t="s">
        <v>200</v>
      </c>
      <c r="E213" s="172" t="s">
        <v>1</v>
      </c>
      <c r="F213" s="173" t="s">
        <v>5633</v>
      </c>
      <c r="H213" s="172" t="s">
        <v>1</v>
      </c>
      <c r="I213" s="174"/>
      <c r="L213" s="170"/>
      <c r="M213" s="175"/>
      <c r="T213" s="176"/>
      <c r="AT213" s="172" t="s">
        <v>200</v>
      </c>
      <c r="AU213" s="172" t="s">
        <v>89</v>
      </c>
      <c r="AV213" s="12" t="s">
        <v>83</v>
      </c>
      <c r="AW213" s="12" t="s">
        <v>31</v>
      </c>
      <c r="AX213" s="12" t="s">
        <v>76</v>
      </c>
      <c r="AY213" s="172" t="s">
        <v>187</v>
      </c>
    </row>
    <row r="214" spans="2:51" s="13" customFormat="1">
      <c r="B214" s="177"/>
      <c r="D214" s="171" t="s">
        <v>200</v>
      </c>
      <c r="E214" s="178" t="s">
        <v>1</v>
      </c>
      <c r="F214" s="179" t="s">
        <v>5634</v>
      </c>
      <c r="H214" s="180">
        <v>0.14399999999999999</v>
      </c>
      <c r="I214" s="181"/>
      <c r="L214" s="177"/>
      <c r="M214" s="182"/>
      <c r="T214" s="183"/>
      <c r="AT214" s="178" t="s">
        <v>200</v>
      </c>
      <c r="AU214" s="178" t="s">
        <v>89</v>
      </c>
      <c r="AV214" s="13" t="s">
        <v>89</v>
      </c>
      <c r="AW214" s="13" t="s">
        <v>31</v>
      </c>
      <c r="AX214" s="13" t="s">
        <v>76</v>
      </c>
      <c r="AY214" s="178" t="s">
        <v>187</v>
      </c>
    </row>
    <row r="215" spans="2:51" s="12" customFormat="1">
      <c r="B215" s="170"/>
      <c r="D215" s="171" t="s">
        <v>200</v>
      </c>
      <c r="E215" s="172" t="s">
        <v>1</v>
      </c>
      <c r="F215" s="173" t="s">
        <v>5635</v>
      </c>
      <c r="H215" s="172" t="s">
        <v>1</v>
      </c>
      <c r="I215" s="174"/>
      <c r="L215" s="170"/>
      <c r="M215" s="175"/>
      <c r="T215" s="176"/>
      <c r="AT215" s="172" t="s">
        <v>200</v>
      </c>
      <c r="AU215" s="172" t="s">
        <v>89</v>
      </c>
      <c r="AV215" s="12" t="s">
        <v>83</v>
      </c>
      <c r="AW215" s="12" t="s">
        <v>31</v>
      </c>
      <c r="AX215" s="12" t="s">
        <v>76</v>
      </c>
      <c r="AY215" s="172" t="s">
        <v>187</v>
      </c>
    </row>
    <row r="216" spans="2:51" s="13" customFormat="1" ht="22.5">
      <c r="B216" s="177"/>
      <c r="D216" s="171" t="s">
        <v>200</v>
      </c>
      <c r="E216" s="178" t="s">
        <v>1</v>
      </c>
      <c r="F216" s="179" t="s">
        <v>5636</v>
      </c>
      <c r="H216" s="180">
        <v>0.28100000000000003</v>
      </c>
      <c r="I216" s="181"/>
      <c r="L216" s="177"/>
      <c r="M216" s="182"/>
      <c r="T216" s="183"/>
      <c r="AT216" s="178" t="s">
        <v>200</v>
      </c>
      <c r="AU216" s="178" t="s">
        <v>89</v>
      </c>
      <c r="AV216" s="13" t="s">
        <v>89</v>
      </c>
      <c r="AW216" s="13" t="s">
        <v>31</v>
      </c>
      <c r="AX216" s="13" t="s">
        <v>76</v>
      </c>
      <c r="AY216" s="178" t="s">
        <v>187</v>
      </c>
    </row>
    <row r="217" spans="2:51" s="13" customFormat="1">
      <c r="B217" s="177"/>
      <c r="D217" s="171" t="s">
        <v>200</v>
      </c>
      <c r="E217" s="178" t="s">
        <v>1</v>
      </c>
      <c r="F217" s="179" t="s">
        <v>5637</v>
      </c>
      <c r="H217" s="180">
        <v>8.7999999999999995E-2</v>
      </c>
      <c r="I217" s="181"/>
      <c r="L217" s="177"/>
      <c r="M217" s="182"/>
      <c r="T217" s="183"/>
      <c r="AT217" s="178" t="s">
        <v>200</v>
      </c>
      <c r="AU217" s="178" t="s">
        <v>89</v>
      </c>
      <c r="AV217" s="13" t="s">
        <v>89</v>
      </c>
      <c r="AW217" s="13" t="s">
        <v>31</v>
      </c>
      <c r="AX217" s="13" t="s">
        <v>76</v>
      </c>
      <c r="AY217" s="178" t="s">
        <v>187</v>
      </c>
    </row>
    <row r="218" spans="2:51" s="13" customFormat="1">
      <c r="B218" s="177"/>
      <c r="D218" s="171" t="s">
        <v>200</v>
      </c>
      <c r="E218" s="178" t="s">
        <v>1</v>
      </c>
      <c r="F218" s="179" t="s">
        <v>5638</v>
      </c>
      <c r="H218" s="180">
        <v>6.8000000000000005E-2</v>
      </c>
      <c r="I218" s="181"/>
      <c r="L218" s="177"/>
      <c r="M218" s="182"/>
      <c r="T218" s="183"/>
      <c r="AT218" s="178" t="s">
        <v>200</v>
      </c>
      <c r="AU218" s="178" t="s">
        <v>89</v>
      </c>
      <c r="AV218" s="13" t="s">
        <v>89</v>
      </c>
      <c r="AW218" s="13" t="s">
        <v>31</v>
      </c>
      <c r="AX218" s="13" t="s">
        <v>76</v>
      </c>
      <c r="AY218" s="178" t="s">
        <v>187</v>
      </c>
    </row>
    <row r="219" spans="2:51" s="13" customFormat="1">
      <c r="B219" s="177"/>
      <c r="D219" s="171" t="s">
        <v>200</v>
      </c>
      <c r="E219" s="178" t="s">
        <v>1</v>
      </c>
      <c r="F219" s="179" t="s">
        <v>5639</v>
      </c>
      <c r="H219" s="180">
        <v>0.28100000000000003</v>
      </c>
      <c r="I219" s="181"/>
      <c r="L219" s="177"/>
      <c r="M219" s="182"/>
      <c r="T219" s="183"/>
      <c r="AT219" s="178" t="s">
        <v>200</v>
      </c>
      <c r="AU219" s="178" t="s">
        <v>89</v>
      </c>
      <c r="AV219" s="13" t="s">
        <v>89</v>
      </c>
      <c r="AW219" s="13" t="s">
        <v>31</v>
      </c>
      <c r="AX219" s="13" t="s">
        <v>76</v>
      </c>
      <c r="AY219" s="178" t="s">
        <v>187</v>
      </c>
    </row>
    <row r="220" spans="2:51" s="13" customFormat="1" ht="33.75">
      <c r="B220" s="177"/>
      <c r="D220" s="171" t="s">
        <v>200</v>
      </c>
      <c r="E220" s="178" t="s">
        <v>1</v>
      </c>
      <c r="F220" s="179" t="s">
        <v>5640</v>
      </c>
      <c r="H220" s="180">
        <v>0.38</v>
      </c>
      <c r="I220" s="181"/>
      <c r="L220" s="177"/>
      <c r="M220" s="182"/>
      <c r="T220" s="183"/>
      <c r="AT220" s="178" t="s">
        <v>200</v>
      </c>
      <c r="AU220" s="178" t="s">
        <v>89</v>
      </c>
      <c r="AV220" s="13" t="s">
        <v>89</v>
      </c>
      <c r="AW220" s="13" t="s">
        <v>31</v>
      </c>
      <c r="AX220" s="13" t="s">
        <v>76</v>
      </c>
      <c r="AY220" s="178" t="s">
        <v>187</v>
      </c>
    </row>
    <row r="221" spans="2:51" s="13" customFormat="1" ht="22.5">
      <c r="B221" s="177"/>
      <c r="D221" s="171" t="s">
        <v>200</v>
      </c>
      <c r="E221" s="178" t="s">
        <v>1</v>
      </c>
      <c r="F221" s="179" t="s">
        <v>5641</v>
      </c>
      <c r="H221" s="180">
        <v>0.30499999999999999</v>
      </c>
      <c r="I221" s="181"/>
      <c r="L221" s="177"/>
      <c r="M221" s="182"/>
      <c r="T221" s="183"/>
      <c r="AT221" s="178" t="s">
        <v>200</v>
      </c>
      <c r="AU221" s="178" t="s">
        <v>89</v>
      </c>
      <c r="AV221" s="13" t="s">
        <v>89</v>
      </c>
      <c r="AW221" s="13" t="s">
        <v>31</v>
      </c>
      <c r="AX221" s="13" t="s">
        <v>76</v>
      </c>
      <c r="AY221" s="178" t="s">
        <v>187</v>
      </c>
    </row>
    <row r="222" spans="2:51" s="15" customFormat="1">
      <c r="B222" s="191"/>
      <c r="D222" s="171" t="s">
        <v>200</v>
      </c>
      <c r="E222" s="192" t="s">
        <v>1</v>
      </c>
      <c r="F222" s="193" t="s">
        <v>3110</v>
      </c>
      <c r="H222" s="194">
        <v>1.5469999999999999</v>
      </c>
      <c r="I222" s="195"/>
      <c r="L222" s="191"/>
      <c r="M222" s="196"/>
      <c r="T222" s="197"/>
      <c r="AT222" s="192" t="s">
        <v>200</v>
      </c>
      <c r="AU222" s="192" t="s">
        <v>89</v>
      </c>
      <c r="AV222" s="15" t="s">
        <v>207</v>
      </c>
      <c r="AW222" s="15" t="s">
        <v>31</v>
      </c>
      <c r="AX222" s="15" t="s">
        <v>76</v>
      </c>
      <c r="AY222" s="192" t="s">
        <v>187</v>
      </c>
    </row>
    <row r="223" spans="2:51" s="12" customFormat="1">
      <c r="B223" s="170"/>
      <c r="D223" s="171" t="s">
        <v>200</v>
      </c>
      <c r="E223" s="172" t="s">
        <v>1</v>
      </c>
      <c r="F223" s="173" t="s">
        <v>5642</v>
      </c>
      <c r="H223" s="172" t="s">
        <v>1</v>
      </c>
      <c r="I223" s="174"/>
      <c r="L223" s="170"/>
      <c r="M223" s="175"/>
      <c r="T223" s="176"/>
      <c r="AT223" s="172" t="s">
        <v>200</v>
      </c>
      <c r="AU223" s="172" t="s">
        <v>89</v>
      </c>
      <c r="AV223" s="12" t="s">
        <v>83</v>
      </c>
      <c r="AW223" s="12" t="s">
        <v>31</v>
      </c>
      <c r="AX223" s="12" t="s">
        <v>76</v>
      </c>
      <c r="AY223" s="172" t="s">
        <v>187</v>
      </c>
    </row>
    <row r="224" spans="2:51" s="12" customFormat="1">
      <c r="B224" s="170"/>
      <c r="D224" s="171" t="s">
        <v>200</v>
      </c>
      <c r="E224" s="172" t="s">
        <v>1</v>
      </c>
      <c r="F224" s="173" t="s">
        <v>4197</v>
      </c>
      <c r="H224" s="172" t="s">
        <v>1</v>
      </c>
      <c r="I224" s="174"/>
      <c r="L224" s="170"/>
      <c r="M224" s="175"/>
      <c r="T224" s="176"/>
      <c r="AT224" s="172" t="s">
        <v>200</v>
      </c>
      <c r="AU224" s="172" t="s">
        <v>89</v>
      </c>
      <c r="AV224" s="12" t="s">
        <v>83</v>
      </c>
      <c r="AW224" s="12" t="s">
        <v>31</v>
      </c>
      <c r="AX224" s="12" t="s">
        <v>76</v>
      </c>
      <c r="AY224" s="172" t="s">
        <v>187</v>
      </c>
    </row>
    <row r="225" spans="2:51" s="12" customFormat="1">
      <c r="B225" s="170"/>
      <c r="D225" s="171" t="s">
        <v>200</v>
      </c>
      <c r="E225" s="172" t="s">
        <v>1</v>
      </c>
      <c r="F225" s="173" t="s">
        <v>5631</v>
      </c>
      <c r="H225" s="172" t="s">
        <v>1</v>
      </c>
      <c r="I225" s="174"/>
      <c r="L225" s="170"/>
      <c r="M225" s="175"/>
      <c r="T225" s="176"/>
      <c r="AT225" s="172" t="s">
        <v>200</v>
      </c>
      <c r="AU225" s="172" t="s">
        <v>89</v>
      </c>
      <c r="AV225" s="12" t="s">
        <v>83</v>
      </c>
      <c r="AW225" s="12" t="s">
        <v>31</v>
      </c>
      <c r="AX225" s="12" t="s">
        <v>76</v>
      </c>
      <c r="AY225" s="172" t="s">
        <v>187</v>
      </c>
    </row>
    <row r="226" spans="2:51" s="12" customFormat="1">
      <c r="B226" s="170"/>
      <c r="D226" s="171" t="s">
        <v>200</v>
      </c>
      <c r="E226" s="172" t="s">
        <v>1</v>
      </c>
      <c r="F226" s="173" t="s">
        <v>5643</v>
      </c>
      <c r="H226" s="172" t="s">
        <v>1</v>
      </c>
      <c r="I226" s="174"/>
      <c r="L226" s="170"/>
      <c r="M226" s="175"/>
      <c r="T226" s="176"/>
      <c r="AT226" s="172" t="s">
        <v>200</v>
      </c>
      <c r="AU226" s="172" t="s">
        <v>89</v>
      </c>
      <c r="AV226" s="12" t="s">
        <v>83</v>
      </c>
      <c r="AW226" s="12" t="s">
        <v>31</v>
      </c>
      <c r="AX226" s="12" t="s">
        <v>76</v>
      </c>
      <c r="AY226" s="172" t="s">
        <v>187</v>
      </c>
    </row>
    <row r="227" spans="2:51" s="12" customFormat="1">
      <c r="B227" s="170"/>
      <c r="D227" s="171" t="s">
        <v>200</v>
      </c>
      <c r="E227" s="172" t="s">
        <v>1</v>
      </c>
      <c r="F227" s="173" t="s">
        <v>5633</v>
      </c>
      <c r="H227" s="172" t="s">
        <v>1</v>
      </c>
      <c r="I227" s="174"/>
      <c r="L227" s="170"/>
      <c r="M227" s="175"/>
      <c r="T227" s="176"/>
      <c r="AT227" s="172" t="s">
        <v>200</v>
      </c>
      <c r="AU227" s="172" t="s">
        <v>89</v>
      </c>
      <c r="AV227" s="12" t="s">
        <v>83</v>
      </c>
      <c r="AW227" s="12" t="s">
        <v>31</v>
      </c>
      <c r="AX227" s="12" t="s">
        <v>76</v>
      </c>
      <c r="AY227" s="172" t="s">
        <v>187</v>
      </c>
    </row>
    <row r="228" spans="2:51" s="12" customFormat="1">
      <c r="B228" s="170"/>
      <c r="D228" s="171" t="s">
        <v>200</v>
      </c>
      <c r="E228" s="172" t="s">
        <v>1</v>
      </c>
      <c r="F228" s="173" t="s">
        <v>5635</v>
      </c>
      <c r="H228" s="172" t="s">
        <v>1</v>
      </c>
      <c r="I228" s="174"/>
      <c r="L228" s="170"/>
      <c r="M228" s="175"/>
      <c r="T228" s="176"/>
      <c r="AT228" s="172" t="s">
        <v>200</v>
      </c>
      <c r="AU228" s="172" t="s">
        <v>89</v>
      </c>
      <c r="AV228" s="12" t="s">
        <v>83</v>
      </c>
      <c r="AW228" s="12" t="s">
        <v>31</v>
      </c>
      <c r="AX228" s="12" t="s">
        <v>76</v>
      </c>
      <c r="AY228" s="172" t="s">
        <v>187</v>
      </c>
    </row>
    <row r="229" spans="2:51" s="13" customFormat="1" ht="22.5">
      <c r="B229" s="177"/>
      <c r="D229" s="171" t="s">
        <v>200</v>
      </c>
      <c r="E229" s="178" t="s">
        <v>1</v>
      </c>
      <c r="F229" s="179" t="s">
        <v>5644</v>
      </c>
      <c r="H229" s="180">
        <v>0.28100000000000003</v>
      </c>
      <c r="I229" s="181"/>
      <c r="L229" s="177"/>
      <c r="M229" s="182"/>
      <c r="T229" s="183"/>
      <c r="AT229" s="178" t="s">
        <v>200</v>
      </c>
      <c r="AU229" s="178" t="s">
        <v>89</v>
      </c>
      <c r="AV229" s="13" t="s">
        <v>89</v>
      </c>
      <c r="AW229" s="13" t="s">
        <v>31</v>
      </c>
      <c r="AX229" s="13" t="s">
        <v>76</v>
      </c>
      <c r="AY229" s="178" t="s">
        <v>187</v>
      </c>
    </row>
    <row r="230" spans="2:51" s="13" customFormat="1">
      <c r="B230" s="177"/>
      <c r="D230" s="171" t="s">
        <v>200</v>
      </c>
      <c r="E230" s="178" t="s">
        <v>1</v>
      </c>
      <c r="F230" s="179" t="s">
        <v>5645</v>
      </c>
      <c r="H230" s="180">
        <v>8.7999999999999995E-2</v>
      </c>
      <c r="I230" s="181"/>
      <c r="L230" s="177"/>
      <c r="M230" s="182"/>
      <c r="T230" s="183"/>
      <c r="AT230" s="178" t="s">
        <v>200</v>
      </c>
      <c r="AU230" s="178" t="s">
        <v>89</v>
      </c>
      <c r="AV230" s="13" t="s">
        <v>89</v>
      </c>
      <c r="AW230" s="13" t="s">
        <v>31</v>
      </c>
      <c r="AX230" s="13" t="s">
        <v>76</v>
      </c>
      <c r="AY230" s="178" t="s">
        <v>187</v>
      </c>
    </row>
    <row r="231" spans="2:51" s="13" customFormat="1">
      <c r="B231" s="177"/>
      <c r="D231" s="171" t="s">
        <v>200</v>
      </c>
      <c r="E231" s="178" t="s">
        <v>1</v>
      </c>
      <c r="F231" s="179" t="s">
        <v>5646</v>
      </c>
      <c r="H231" s="180">
        <v>6.8000000000000005E-2</v>
      </c>
      <c r="I231" s="181"/>
      <c r="L231" s="177"/>
      <c r="M231" s="182"/>
      <c r="T231" s="183"/>
      <c r="AT231" s="178" t="s">
        <v>200</v>
      </c>
      <c r="AU231" s="178" t="s">
        <v>89</v>
      </c>
      <c r="AV231" s="13" t="s">
        <v>89</v>
      </c>
      <c r="AW231" s="13" t="s">
        <v>31</v>
      </c>
      <c r="AX231" s="13" t="s">
        <v>76</v>
      </c>
      <c r="AY231" s="178" t="s">
        <v>187</v>
      </c>
    </row>
    <row r="232" spans="2:51" s="13" customFormat="1">
      <c r="B232" s="177"/>
      <c r="D232" s="171" t="s">
        <v>200</v>
      </c>
      <c r="E232" s="178" t="s">
        <v>1</v>
      </c>
      <c r="F232" s="179" t="s">
        <v>5647</v>
      </c>
      <c r="H232" s="180">
        <v>0.28100000000000003</v>
      </c>
      <c r="I232" s="181"/>
      <c r="L232" s="177"/>
      <c r="M232" s="182"/>
      <c r="T232" s="183"/>
      <c r="AT232" s="178" t="s">
        <v>200</v>
      </c>
      <c r="AU232" s="178" t="s">
        <v>89</v>
      </c>
      <c r="AV232" s="13" t="s">
        <v>89</v>
      </c>
      <c r="AW232" s="13" t="s">
        <v>31</v>
      </c>
      <c r="AX232" s="13" t="s">
        <v>76</v>
      </c>
      <c r="AY232" s="178" t="s">
        <v>187</v>
      </c>
    </row>
    <row r="233" spans="2:51" s="13" customFormat="1" ht="22.5">
      <c r="B233" s="177"/>
      <c r="D233" s="171" t="s">
        <v>200</v>
      </c>
      <c r="E233" s="178" t="s">
        <v>1</v>
      </c>
      <c r="F233" s="179" t="s">
        <v>5648</v>
      </c>
      <c r="H233" s="180">
        <v>0.38</v>
      </c>
      <c r="I233" s="181"/>
      <c r="L233" s="177"/>
      <c r="M233" s="182"/>
      <c r="T233" s="183"/>
      <c r="AT233" s="178" t="s">
        <v>200</v>
      </c>
      <c r="AU233" s="178" t="s">
        <v>89</v>
      </c>
      <c r="AV233" s="13" t="s">
        <v>89</v>
      </c>
      <c r="AW233" s="13" t="s">
        <v>31</v>
      </c>
      <c r="AX233" s="13" t="s">
        <v>76</v>
      </c>
      <c r="AY233" s="178" t="s">
        <v>187</v>
      </c>
    </row>
    <row r="234" spans="2:51" s="13" customFormat="1" ht="22.5">
      <c r="B234" s="177"/>
      <c r="D234" s="171" t="s">
        <v>200</v>
      </c>
      <c r="E234" s="178" t="s">
        <v>1</v>
      </c>
      <c r="F234" s="179" t="s">
        <v>5649</v>
      </c>
      <c r="H234" s="180">
        <v>0.30499999999999999</v>
      </c>
      <c r="I234" s="181"/>
      <c r="L234" s="177"/>
      <c r="M234" s="182"/>
      <c r="T234" s="183"/>
      <c r="AT234" s="178" t="s">
        <v>200</v>
      </c>
      <c r="AU234" s="178" t="s">
        <v>89</v>
      </c>
      <c r="AV234" s="13" t="s">
        <v>89</v>
      </c>
      <c r="AW234" s="13" t="s">
        <v>31</v>
      </c>
      <c r="AX234" s="13" t="s">
        <v>76</v>
      </c>
      <c r="AY234" s="178" t="s">
        <v>187</v>
      </c>
    </row>
    <row r="235" spans="2:51" s="12" customFormat="1">
      <c r="B235" s="170"/>
      <c r="D235" s="171" t="s">
        <v>200</v>
      </c>
      <c r="E235" s="172" t="s">
        <v>1</v>
      </c>
      <c r="F235" s="173" t="s">
        <v>5635</v>
      </c>
      <c r="H235" s="172" t="s">
        <v>1</v>
      </c>
      <c r="I235" s="174"/>
      <c r="L235" s="170"/>
      <c r="M235" s="175"/>
      <c r="T235" s="176"/>
      <c r="AT235" s="172" t="s">
        <v>200</v>
      </c>
      <c r="AU235" s="172" t="s">
        <v>89</v>
      </c>
      <c r="AV235" s="12" t="s">
        <v>83</v>
      </c>
      <c r="AW235" s="12" t="s">
        <v>31</v>
      </c>
      <c r="AX235" s="12" t="s">
        <v>76</v>
      </c>
      <c r="AY235" s="172" t="s">
        <v>187</v>
      </c>
    </row>
    <row r="236" spans="2:51" s="13" customFormat="1" ht="22.5">
      <c r="B236" s="177"/>
      <c r="D236" s="171" t="s">
        <v>200</v>
      </c>
      <c r="E236" s="178" t="s">
        <v>1</v>
      </c>
      <c r="F236" s="179" t="s">
        <v>5644</v>
      </c>
      <c r="H236" s="180">
        <v>0.28100000000000003</v>
      </c>
      <c r="I236" s="181"/>
      <c r="L236" s="177"/>
      <c r="M236" s="182"/>
      <c r="T236" s="183"/>
      <c r="AT236" s="178" t="s">
        <v>200</v>
      </c>
      <c r="AU236" s="178" t="s">
        <v>89</v>
      </c>
      <c r="AV236" s="13" t="s">
        <v>89</v>
      </c>
      <c r="AW236" s="13" t="s">
        <v>31</v>
      </c>
      <c r="AX236" s="13" t="s">
        <v>76</v>
      </c>
      <c r="AY236" s="178" t="s">
        <v>187</v>
      </c>
    </row>
    <row r="237" spans="2:51" s="13" customFormat="1">
      <c r="B237" s="177"/>
      <c r="D237" s="171" t="s">
        <v>200</v>
      </c>
      <c r="E237" s="178" t="s">
        <v>1</v>
      </c>
      <c r="F237" s="179" t="s">
        <v>5645</v>
      </c>
      <c r="H237" s="180">
        <v>8.7999999999999995E-2</v>
      </c>
      <c r="I237" s="181"/>
      <c r="L237" s="177"/>
      <c r="M237" s="182"/>
      <c r="T237" s="183"/>
      <c r="AT237" s="178" t="s">
        <v>200</v>
      </c>
      <c r="AU237" s="178" t="s">
        <v>89</v>
      </c>
      <c r="AV237" s="13" t="s">
        <v>89</v>
      </c>
      <c r="AW237" s="13" t="s">
        <v>31</v>
      </c>
      <c r="AX237" s="13" t="s">
        <v>76</v>
      </c>
      <c r="AY237" s="178" t="s">
        <v>187</v>
      </c>
    </row>
    <row r="238" spans="2:51" s="13" customFormat="1">
      <c r="B238" s="177"/>
      <c r="D238" s="171" t="s">
        <v>200</v>
      </c>
      <c r="E238" s="178" t="s">
        <v>1</v>
      </c>
      <c r="F238" s="179" t="s">
        <v>5646</v>
      </c>
      <c r="H238" s="180">
        <v>6.8000000000000005E-2</v>
      </c>
      <c r="I238" s="181"/>
      <c r="L238" s="177"/>
      <c r="M238" s="182"/>
      <c r="T238" s="183"/>
      <c r="AT238" s="178" t="s">
        <v>200</v>
      </c>
      <c r="AU238" s="178" t="s">
        <v>89</v>
      </c>
      <c r="AV238" s="13" t="s">
        <v>89</v>
      </c>
      <c r="AW238" s="13" t="s">
        <v>31</v>
      </c>
      <c r="AX238" s="13" t="s">
        <v>76</v>
      </c>
      <c r="AY238" s="178" t="s">
        <v>187</v>
      </c>
    </row>
    <row r="239" spans="2:51" s="13" customFormat="1">
      <c r="B239" s="177"/>
      <c r="D239" s="171" t="s">
        <v>200</v>
      </c>
      <c r="E239" s="178" t="s">
        <v>1</v>
      </c>
      <c r="F239" s="179" t="s">
        <v>5647</v>
      </c>
      <c r="H239" s="180">
        <v>0.28100000000000003</v>
      </c>
      <c r="I239" s="181"/>
      <c r="L239" s="177"/>
      <c r="M239" s="182"/>
      <c r="T239" s="183"/>
      <c r="AT239" s="178" t="s">
        <v>200</v>
      </c>
      <c r="AU239" s="178" t="s">
        <v>89</v>
      </c>
      <c r="AV239" s="13" t="s">
        <v>89</v>
      </c>
      <c r="AW239" s="13" t="s">
        <v>31</v>
      </c>
      <c r="AX239" s="13" t="s">
        <v>76</v>
      </c>
      <c r="AY239" s="178" t="s">
        <v>187</v>
      </c>
    </row>
    <row r="240" spans="2:51" s="13" customFormat="1" ht="22.5">
      <c r="B240" s="177"/>
      <c r="D240" s="171" t="s">
        <v>200</v>
      </c>
      <c r="E240" s="178" t="s">
        <v>1</v>
      </c>
      <c r="F240" s="179" t="s">
        <v>5648</v>
      </c>
      <c r="H240" s="180">
        <v>0.38</v>
      </c>
      <c r="I240" s="181"/>
      <c r="L240" s="177"/>
      <c r="M240" s="182"/>
      <c r="T240" s="183"/>
      <c r="AT240" s="178" t="s">
        <v>200</v>
      </c>
      <c r="AU240" s="178" t="s">
        <v>89</v>
      </c>
      <c r="AV240" s="13" t="s">
        <v>89</v>
      </c>
      <c r="AW240" s="13" t="s">
        <v>31</v>
      </c>
      <c r="AX240" s="13" t="s">
        <v>76</v>
      </c>
      <c r="AY240" s="178" t="s">
        <v>187</v>
      </c>
    </row>
    <row r="241" spans="2:65" s="13" customFormat="1" ht="22.5">
      <c r="B241" s="177"/>
      <c r="D241" s="171" t="s">
        <v>200</v>
      </c>
      <c r="E241" s="178" t="s">
        <v>1</v>
      </c>
      <c r="F241" s="179" t="s">
        <v>5649</v>
      </c>
      <c r="H241" s="180">
        <v>0.30499999999999999</v>
      </c>
      <c r="I241" s="181"/>
      <c r="L241" s="177"/>
      <c r="M241" s="182"/>
      <c r="T241" s="183"/>
      <c r="AT241" s="178" t="s">
        <v>200</v>
      </c>
      <c r="AU241" s="178" t="s">
        <v>89</v>
      </c>
      <c r="AV241" s="13" t="s">
        <v>89</v>
      </c>
      <c r="AW241" s="13" t="s">
        <v>31</v>
      </c>
      <c r="AX241" s="13" t="s">
        <v>76</v>
      </c>
      <c r="AY241" s="178" t="s">
        <v>187</v>
      </c>
    </row>
    <row r="242" spans="2:65" s="12" customFormat="1">
      <c r="B242" s="170"/>
      <c r="D242" s="171" t="s">
        <v>200</v>
      </c>
      <c r="E242" s="172" t="s">
        <v>1</v>
      </c>
      <c r="F242" s="173" t="s">
        <v>5635</v>
      </c>
      <c r="H242" s="172" t="s">
        <v>1</v>
      </c>
      <c r="I242" s="174"/>
      <c r="L242" s="170"/>
      <c r="M242" s="175"/>
      <c r="T242" s="176"/>
      <c r="AT242" s="172" t="s">
        <v>200</v>
      </c>
      <c r="AU242" s="172" t="s">
        <v>89</v>
      </c>
      <c r="AV242" s="12" t="s">
        <v>83</v>
      </c>
      <c r="AW242" s="12" t="s">
        <v>31</v>
      </c>
      <c r="AX242" s="12" t="s">
        <v>76</v>
      </c>
      <c r="AY242" s="172" t="s">
        <v>187</v>
      </c>
    </row>
    <row r="243" spans="2:65" s="13" customFormat="1" ht="22.5">
      <c r="B243" s="177"/>
      <c r="D243" s="171" t="s">
        <v>200</v>
      </c>
      <c r="E243" s="178" t="s">
        <v>1</v>
      </c>
      <c r="F243" s="179" t="s">
        <v>5644</v>
      </c>
      <c r="H243" s="180">
        <v>0.28100000000000003</v>
      </c>
      <c r="I243" s="181"/>
      <c r="L243" s="177"/>
      <c r="M243" s="182"/>
      <c r="T243" s="183"/>
      <c r="AT243" s="178" t="s">
        <v>200</v>
      </c>
      <c r="AU243" s="178" t="s">
        <v>89</v>
      </c>
      <c r="AV243" s="13" t="s">
        <v>89</v>
      </c>
      <c r="AW243" s="13" t="s">
        <v>31</v>
      </c>
      <c r="AX243" s="13" t="s">
        <v>76</v>
      </c>
      <c r="AY243" s="178" t="s">
        <v>187</v>
      </c>
    </row>
    <row r="244" spans="2:65" s="13" customFormat="1">
      <c r="B244" s="177"/>
      <c r="D244" s="171" t="s">
        <v>200</v>
      </c>
      <c r="E244" s="178" t="s">
        <v>1</v>
      </c>
      <c r="F244" s="179" t="s">
        <v>5645</v>
      </c>
      <c r="H244" s="180">
        <v>8.7999999999999995E-2</v>
      </c>
      <c r="I244" s="181"/>
      <c r="L244" s="177"/>
      <c r="M244" s="182"/>
      <c r="T244" s="183"/>
      <c r="AT244" s="178" t="s">
        <v>200</v>
      </c>
      <c r="AU244" s="178" t="s">
        <v>89</v>
      </c>
      <c r="AV244" s="13" t="s">
        <v>89</v>
      </c>
      <c r="AW244" s="13" t="s">
        <v>31</v>
      </c>
      <c r="AX244" s="13" t="s">
        <v>76</v>
      </c>
      <c r="AY244" s="178" t="s">
        <v>187</v>
      </c>
    </row>
    <row r="245" spans="2:65" s="13" customFormat="1">
      <c r="B245" s="177"/>
      <c r="D245" s="171" t="s">
        <v>200</v>
      </c>
      <c r="E245" s="178" t="s">
        <v>1</v>
      </c>
      <c r="F245" s="179" t="s">
        <v>5646</v>
      </c>
      <c r="H245" s="180">
        <v>6.8000000000000005E-2</v>
      </c>
      <c r="I245" s="181"/>
      <c r="L245" s="177"/>
      <c r="M245" s="182"/>
      <c r="T245" s="183"/>
      <c r="AT245" s="178" t="s">
        <v>200</v>
      </c>
      <c r="AU245" s="178" t="s">
        <v>89</v>
      </c>
      <c r="AV245" s="13" t="s">
        <v>89</v>
      </c>
      <c r="AW245" s="13" t="s">
        <v>31</v>
      </c>
      <c r="AX245" s="13" t="s">
        <v>76</v>
      </c>
      <c r="AY245" s="178" t="s">
        <v>187</v>
      </c>
    </row>
    <row r="246" spans="2:65" s="13" customFormat="1">
      <c r="B246" s="177"/>
      <c r="D246" s="171" t="s">
        <v>200</v>
      </c>
      <c r="E246" s="178" t="s">
        <v>1</v>
      </c>
      <c r="F246" s="179" t="s">
        <v>5647</v>
      </c>
      <c r="H246" s="180">
        <v>0.28100000000000003</v>
      </c>
      <c r="I246" s="181"/>
      <c r="L246" s="177"/>
      <c r="M246" s="182"/>
      <c r="T246" s="183"/>
      <c r="AT246" s="178" t="s">
        <v>200</v>
      </c>
      <c r="AU246" s="178" t="s">
        <v>89</v>
      </c>
      <c r="AV246" s="13" t="s">
        <v>89</v>
      </c>
      <c r="AW246" s="13" t="s">
        <v>31</v>
      </c>
      <c r="AX246" s="13" t="s">
        <v>76</v>
      </c>
      <c r="AY246" s="178" t="s">
        <v>187</v>
      </c>
    </row>
    <row r="247" spans="2:65" s="13" customFormat="1" ht="22.5">
      <c r="B247" s="177"/>
      <c r="D247" s="171" t="s">
        <v>200</v>
      </c>
      <c r="E247" s="178" t="s">
        <v>1</v>
      </c>
      <c r="F247" s="179" t="s">
        <v>5648</v>
      </c>
      <c r="H247" s="180">
        <v>0.38</v>
      </c>
      <c r="I247" s="181"/>
      <c r="L247" s="177"/>
      <c r="M247" s="182"/>
      <c r="T247" s="183"/>
      <c r="AT247" s="178" t="s">
        <v>200</v>
      </c>
      <c r="AU247" s="178" t="s">
        <v>89</v>
      </c>
      <c r="AV247" s="13" t="s">
        <v>89</v>
      </c>
      <c r="AW247" s="13" t="s">
        <v>31</v>
      </c>
      <c r="AX247" s="13" t="s">
        <v>76</v>
      </c>
      <c r="AY247" s="178" t="s">
        <v>187</v>
      </c>
    </row>
    <row r="248" spans="2:65" s="13" customFormat="1" ht="22.5">
      <c r="B248" s="177"/>
      <c r="D248" s="171" t="s">
        <v>200</v>
      </c>
      <c r="E248" s="178" t="s">
        <v>1</v>
      </c>
      <c r="F248" s="179" t="s">
        <v>5649</v>
      </c>
      <c r="H248" s="180">
        <v>0.30499999999999999</v>
      </c>
      <c r="I248" s="181"/>
      <c r="L248" s="177"/>
      <c r="M248" s="182"/>
      <c r="T248" s="183"/>
      <c r="AT248" s="178" t="s">
        <v>200</v>
      </c>
      <c r="AU248" s="178" t="s">
        <v>89</v>
      </c>
      <c r="AV248" s="13" t="s">
        <v>89</v>
      </c>
      <c r="AW248" s="13" t="s">
        <v>31</v>
      </c>
      <c r="AX248" s="13" t="s">
        <v>76</v>
      </c>
      <c r="AY248" s="178" t="s">
        <v>187</v>
      </c>
    </row>
    <row r="249" spans="2:65" s="15" customFormat="1">
      <c r="B249" s="191"/>
      <c r="D249" s="171" t="s">
        <v>200</v>
      </c>
      <c r="E249" s="192" t="s">
        <v>1</v>
      </c>
      <c r="F249" s="193" t="s">
        <v>5593</v>
      </c>
      <c r="H249" s="194">
        <v>4.2089999999999996</v>
      </c>
      <c r="I249" s="195"/>
      <c r="L249" s="191"/>
      <c r="M249" s="196"/>
      <c r="T249" s="197"/>
      <c r="AT249" s="192" t="s">
        <v>200</v>
      </c>
      <c r="AU249" s="192" t="s">
        <v>89</v>
      </c>
      <c r="AV249" s="15" t="s">
        <v>207</v>
      </c>
      <c r="AW249" s="15" t="s">
        <v>31</v>
      </c>
      <c r="AX249" s="15" t="s">
        <v>76</v>
      </c>
      <c r="AY249" s="192" t="s">
        <v>187</v>
      </c>
    </row>
    <row r="250" spans="2:65" s="14" customFormat="1">
      <c r="B250" s="184"/>
      <c r="D250" s="171" t="s">
        <v>200</v>
      </c>
      <c r="E250" s="185" t="s">
        <v>1</v>
      </c>
      <c r="F250" s="186" t="s">
        <v>206</v>
      </c>
      <c r="H250" s="187">
        <v>5.7560000000000002</v>
      </c>
      <c r="I250" s="188"/>
      <c r="L250" s="184"/>
      <c r="M250" s="189"/>
      <c r="T250" s="190"/>
      <c r="AT250" s="185" t="s">
        <v>200</v>
      </c>
      <c r="AU250" s="185" t="s">
        <v>89</v>
      </c>
      <c r="AV250" s="14" t="s">
        <v>194</v>
      </c>
      <c r="AW250" s="14" t="s">
        <v>31</v>
      </c>
      <c r="AX250" s="14" t="s">
        <v>83</v>
      </c>
      <c r="AY250" s="185" t="s">
        <v>187</v>
      </c>
    </row>
    <row r="251" spans="2:65" s="1" customFormat="1" ht="33" customHeight="1">
      <c r="B251" s="144"/>
      <c r="C251" s="160" t="s">
        <v>334</v>
      </c>
      <c r="D251" s="160" t="s">
        <v>196</v>
      </c>
      <c r="E251" s="161" t="s">
        <v>5650</v>
      </c>
      <c r="F251" s="162" t="s">
        <v>5651</v>
      </c>
      <c r="G251" s="163" t="s">
        <v>678</v>
      </c>
      <c r="H251" s="164">
        <v>1.1279999999999999</v>
      </c>
      <c r="I251" s="165"/>
      <c r="J251" s="166">
        <f>ROUND(I251*H251,2)</f>
        <v>0</v>
      </c>
      <c r="K251" s="167"/>
      <c r="L251" s="32"/>
      <c r="M251" s="168" t="s">
        <v>1</v>
      </c>
      <c r="N251" s="169" t="s">
        <v>42</v>
      </c>
      <c r="P251" s="156">
        <f>O251*H251</f>
        <v>0</v>
      </c>
      <c r="Q251" s="156">
        <v>2.0952500000000001</v>
      </c>
      <c r="R251" s="156">
        <f>Q251*H251</f>
        <v>2.363442</v>
      </c>
      <c r="S251" s="156">
        <v>0</v>
      </c>
      <c r="T251" s="157">
        <f>S251*H251</f>
        <v>0</v>
      </c>
      <c r="AR251" s="158" t="s">
        <v>194</v>
      </c>
      <c r="AT251" s="158" t="s">
        <v>196</v>
      </c>
      <c r="AU251" s="158" t="s">
        <v>89</v>
      </c>
      <c r="AY251" s="17" t="s">
        <v>187</v>
      </c>
      <c r="BE251" s="159">
        <f>IF(N251="základná",J251,0)</f>
        <v>0</v>
      </c>
      <c r="BF251" s="159">
        <f>IF(N251="znížená",J251,0)</f>
        <v>0</v>
      </c>
      <c r="BG251" s="159">
        <f>IF(N251="zákl. prenesená",J251,0)</f>
        <v>0</v>
      </c>
      <c r="BH251" s="159">
        <f>IF(N251="zníž. prenesená",J251,0)</f>
        <v>0</v>
      </c>
      <c r="BI251" s="159">
        <f>IF(N251="nulová",J251,0)</f>
        <v>0</v>
      </c>
      <c r="BJ251" s="17" t="s">
        <v>89</v>
      </c>
      <c r="BK251" s="159">
        <f>ROUND(I251*H251,2)</f>
        <v>0</v>
      </c>
      <c r="BL251" s="17" t="s">
        <v>194</v>
      </c>
      <c r="BM251" s="158" t="s">
        <v>5652</v>
      </c>
    </row>
    <row r="252" spans="2:65" s="12" customFormat="1">
      <c r="B252" s="170"/>
      <c r="D252" s="171" t="s">
        <v>200</v>
      </c>
      <c r="E252" s="172" t="s">
        <v>1</v>
      </c>
      <c r="F252" s="173" t="s">
        <v>5653</v>
      </c>
      <c r="H252" s="172" t="s">
        <v>1</v>
      </c>
      <c r="I252" s="174"/>
      <c r="L252" s="170"/>
      <c r="M252" s="175"/>
      <c r="T252" s="176"/>
      <c r="AT252" s="172" t="s">
        <v>200</v>
      </c>
      <c r="AU252" s="172" t="s">
        <v>89</v>
      </c>
      <c r="AV252" s="12" t="s">
        <v>83</v>
      </c>
      <c r="AW252" s="12" t="s">
        <v>31</v>
      </c>
      <c r="AX252" s="12" t="s">
        <v>76</v>
      </c>
      <c r="AY252" s="172" t="s">
        <v>187</v>
      </c>
    </row>
    <row r="253" spans="2:65" s="12" customFormat="1">
      <c r="B253" s="170"/>
      <c r="D253" s="171" t="s">
        <v>200</v>
      </c>
      <c r="E253" s="172" t="s">
        <v>1</v>
      </c>
      <c r="F253" s="173" t="s">
        <v>5654</v>
      </c>
      <c r="H253" s="172" t="s">
        <v>1</v>
      </c>
      <c r="I253" s="174"/>
      <c r="L253" s="170"/>
      <c r="M253" s="175"/>
      <c r="T253" s="176"/>
      <c r="AT253" s="172" t="s">
        <v>200</v>
      </c>
      <c r="AU253" s="172" t="s">
        <v>89</v>
      </c>
      <c r="AV253" s="12" t="s">
        <v>83</v>
      </c>
      <c r="AW253" s="12" t="s">
        <v>31</v>
      </c>
      <c r="AX253" s="12" t="s">
        <v>76</v>
      </c>
      <c r="AY253" s="172" t="s">
        <v>187</v>
      </c>
    </row>
    <row r="254" spans="2:65" s="13" customFormat="1">
      <c r="B254" s="177"/>
      <c r="D254" s="171" t="s">
        <v>200</v>
      </c>
      <c r="E254" s="178" t="s">
        <v>1</v>
      </c>
      <c r="F254" s="179" t="s">
        <v>5655</v>
      </c>
      <c r="H254" s="180">
        <v>0.28000000000000003</v>
      </c>
      <c r="I254" s="181"/>
      <c r="L254" s="177"/>
      <c r="M254" s="182"/>
      <c r="T254" s="183"/>
      <c r="AT254" s="178" t="s">
        <v>200</v>
      </c>
      <c r="AU254" s="178" t="s">
        <v>89</v>
      </c>
      <c r="AV254" s="13" t="s">
        <v>89</v>
      </c>
      <c r="AW254" s="13" t="s">
        <v>31</v>
      </c>
      <c r="AX254" s="13" t="s">
        <v>76</v>
      </c>
      <c r="AY254" s="178" t="s">
        <v>187</v>
      </c>
    </row>
    <row r="255" spans="2:65" s="13" customFormat="1">
      <c r="B255" s="177"/>
      <c r="D255" s="171" t="s">
        <v>200</v>
      </c>
      <c r="E255" s="178" t="s">
        <v>1</v>
      </c>
      <c r="F255" s="179" t="s">
        <v>5656</v>
      </c>
      <c r="H255" s="180">
        <v>0.42399999999999999</v>
      </c>
      <c r="I255" s="181"/>
      <c r="L255" s="177"/>
      <c r="M255" s="182"/>
      <c r="T255" s="183"/>
      <c r="AT255" s="178" t="s">
        <v>200</v>
      </c>
      <c r="AU255" s="178" t="s">
        <v>89</v>
      </c>
      <c r="AV255" s="13" t="s">
        <v>89</v>
      </c>
      <c r="AW255" s="13" t="s">
        <v>31</v>
      </c>
      <c r="AX255" s="13" t="s">
        <v>76</v>
      </c>
      <c r="AY255" s="178" t="s">
        <v>187</v>
      </c>
    </row>
    <row r="256" spans="2:65" s="13" customFormat="1">
      <c r="B256" s="177"/>
      <c r="D256" s="171" t="s">
        <v>200</v>
      </c>
      <c r="E256" s="178" t="s">
        <v>1</v>
      </c>
      <c r="F256" s="179" t="s">
        <v>5657</v>
      </c>
      <c r="H256" s="180">
        <v>0.42399999999999999</v>
      </c>
      <c r="I256" s="181"/>
      <c r="L256" s="177"/>
      <c r="M256" s="182"/>
      <c r="T256" s="183"/>
      <c r="AT256" s="178" t="s">
        <v>200</v>
      </c>
      <c r="AU256" s="178" t="s">
        <v>89</v>
      </c>
      <c r="AV256" s="13" t="s">
        <v>89</v>
      </c>
      <c r="AW256" s="13" t="s">
        <v>31</v>
      </c>
      <c r="AX256" s="13" t="s">
        <v>76</v>
      </c>
      <c r="AY256" s="178" t="s">
        <v>187</v>
      </c>
    </row>
    <row r="257" spans="2:65" s="14" customFormat="1">
      <c r="B257" s="184"/>
      <c r="D257" s="171" t="s">
        <v>200</v>
      </c>
      <c r="E257" s="185" t="s">
        <v>1</v>
      </c>
      <c r="F257" s="186" t="s">
        <v>5658</v>
      </c>
      <c r="H257" s="187">
        <v>1.1279999999999999</v>
      </c>
      <c r="I257" s="188"/>
      <c r="L257" s="184"/>
      <c r="M257" s="189"/>
      <c r="T257" s="190"/>
      <c r="AT257" s="185" t="s">
        <v>200</v>
      </c>
      <c r="AU257" s="185" t="s">
        <v>89</v>
      </c>
      <c r="AV257" s="14" t="s">
        <v>194</v>
      </c>
      <c r="AW257" s="14" t="s">
        <v>31</v>
      </c>
      <c r="AX257" s="14" t="s">
        <v>83</v>
      </c>
      <c r="AY257" s="185" t="s">
        <v>187</v>
      </c>
    </row>
    <row r="258" spans="2:65" s="11" customFormat="1" ht="22.9" customHeight="1">
      <c r="B258" s="132"/>
      <c r="D258" s="133" t="s">
        <v>75</v>
      </c>
      <c r="E258" s="142" t="s">
        <v>294</v>
      </c>
      <c r="F258" s="142" t="s">
        <v>5659</v>
      </c>
      <c r="I258" s="135"/>
      <c r="J258" s="143">
        <f>BK258</f>
        <v>0</v>
      </c>
      <c r="L258" s="132"/>
      <c r="M258" s="137"/>
      <c r="P258" s="138">
        <f>SUM(P259:P276)</f>
        <v>0</v>
      </c>
      <c r="R258" s="138">
        <f>SUM(R259:R276)</f>
        <v>9.0258000000000005E-2</v>
      </c>
      <c r="T258" s="139">
        <f>SUM(T259:T276)</f>
        <v>5.64</v>
      </c>
      <c r="AR258" s="133" t="s">
        <v>83</v>
      </c>
      <c r="AT258" s="140" t="s">
        <v>75</v>
      </c>
      <c r="AU258" s="140" t="s">
        <v>83</v>
      </c>
      <c r="AY258" s="133" t="s">
        <v>187</v>
      </c>
      <c r="BK258" s="141">
        <f>SUM(BK259:BK276)</f>
        <v>0</v>
      </c>
    </row>
    <row r="259" spans="2:65" s="1" customFormat="1" ht="16.5" customHeight="1">
      <c r="B259" s="144"/>
      <c r="C259" s="160" t="s">
        <v>342</v>
      </c>
      <c r="D259" s="160" t="s">
        <v>196</v>
      </c>
      <c r="E259" s="161" t="s">
        <v>5660</v>
      </c>
      <c r="F259" s="162" t="s">
        <v>5661</v>
      </c>
      <c r="G259" s="163" t="s">
        <v>320</v>
      </c>
      <c r="H259" s="164">
        <v>20.399999999999999</v>
      </c>
      <c r="I259" s="165"/>
      <c r="J259" s="166">
        <f>ROUND(I259*H259,2)</f>
        <v>0</v>
      </c>
      <c r="K259" s="167"/>
      <c r="L259" s="32"/>
      <c r="M259" s="168" t="s">
        <v>1</v>
      </c>
      <c r="N259" s="169" t="s">
        <v>42</v>
      </c>
      <c r="P259" s="156">
        <f>O259*H259</f>
        <v>0</v>
      </c>
      <c r="Q259" s="156">
        <v>4.4200000000000003E-3</v>
      </c>
      <c r="R259" s="156">
        <f>Q259*H259</f>
        <v>9.0167999999999998E-2</v>
      </c>
      <c r="S259" s="156">
        <v>0</v>
      </c>
      <c r="T259" s="157">
        <f>S259*H259</f>
        <v>0</v>
      </c>
      <c r="AR259" s="158" t="s">
        <v>194</v>
      </c>
      <c r="AT259" s="158" t="s">
        <v>196</v>
      </c>
      <c r="AU259" s="158" t="s">
        <v>89</v>
      </c>
      <c r="AY259" s="17" t="s">
        <v>187</v>
      </c>
      <c r="BE259" s="159">
        <f>IF(N259="základná",J259,0)</f>
        <v>0</v>
      </c>
      <c r="BF259" s="159">
        <f>IF(N259="znížená",J259,0)</f>
        <v>0</v>
      </c>
      <c r="BG259" s="159">
        <f>IF(N259="zákl. prenesená",J259,0)</f>
        <v>0</v>
      </c>
      <c r="BH259" s="159">
        <f>IF(N259="zníž. prenesená",J259,0)</f>
        <v>0</v>
      </c>
      <c r="BI259" s="159">
        <f>IF(N259="nulová",J259,0)</f>
        <v>0</v>
      </c>
      <c r="BJ259" s="17" t="s">
        <v>89</v>
      </c>
      <c r="BK259" s="159">
        <f>ROUND(I259*H259,2)</f>
        <v>0</v>
      </c>
      <c r="BL259" s="17" t="s">
        <v>194</v>
      </c>
      <c r="BM259" s="158" t="s">
        <v>5662</v>
      </c>
    </row>
    <row r="260" spans="2:65" s="13" customFormat="1">
      <c r="B260" s="177"/>
      <c r="D260" s="171" t="s">
        <v>200</v>
      </c>
      <c r="E260" s="178" t="s">
        <v>1</v>
      </c>
      <c r="F260" s="179" t="s">
        <v>5663</v>
      </c>
      <c r="H260" s="180">
        <v>6.8</v>
      </c>
      <c r="I260" s="181"/>
      <c r="L260" s="177"/>
      <c r="M260" s="182"/>
      <c r="T260" s="183"/>
      <c r="AT260" s="178" t="s">
        <v>200</v>
      </c>
      <c r="AU260" s="178" t="s">
        <v>89</v>
      </c>
      <c r="AV260" s="13" t="s">
        <v>89</v>
      </c>
      <c r="AW260" s="13" t="s">
        <v>31</v>
      </c>
      <c r="AX260" s="13" t="s">
        <v>76</v>
      </c>
      <c r="AY260" s="178" t="s">
        <v>187</v>
      </c>
    </row>
    <row r="261" spans="2:65" s="13" customFormat="1">
      <c r="B261" s="177"/>
      <c r="D261" s="171" t="s">
        <v>200</v>
      </c>
      <c r="E261" s="178" t="s">
        <v>1</v>
      </c>
      <c r="F261" s="179" t="s">
        <v>5663</v>
      </c>
      <c r="H261" s="180">
        <v>6.8</v>
      </c>
      <c r="I261" s="181"/>
      <c r="L261" s="177"/>
      <c r="M261" s="182"/>
      <c r="T261" s="183"/>
      <c r="AT261" s="178" t="s">
        <v>200</v>
      </c>
      <c r="AU261" s="178" t="s">
        <v>89</v>
      </c>
      <c r="AV261" s="13" t="s">
        <v>89</v>
      </c>
      <c r="AW261" s="13" t="s">
        <v>31</v>
      </c>
      <c r="AX261" s="13" t="s">
        <v>76</v>
      </c>
      <c r="AY261" s="178" t="s">
        <v>187</v>
      </c>
    </row>
    <row r="262" spans="2:65" s="13" customFormat="1">
      <c r="B262" s="177"/>
      <c r="D262" s="171" t="s">
        <v>200</v>
      </c>
      <c r="E262" s="178" t="s">
        <v>1</v>
      </c>
      <c r="F262" s="179" t="s">
        <v>5663</v>
      </c>
      <c r="H262" s="180">
        <v>6.8</v>
      </c>
      <c r="I262" s="181"/>
      <c r="L262" s="177"/>
      <c r="M262" s="182"/>
      <c r="T262" s="183"/>
      <c r="AT262" s="178" t="s">
        <v>200</v>
      </c>
      <c r="AU262" s="178" t="s">
        <v>89</v>
      </c>
      <c r="AV262" s="13" t="s">
        <v>89</v>
      </c>
      <c r="AW262" s="13" t="s">
        <v>31</v>
      </c>
      <c r="AX262" s="13" t="s">
        <v>76</v>
      </c>
      <c r="AY262" s="178" t="s">
        <v>187</v>
      </c>
    </row>
    <row r="263" spans="2:65" s="14" customFormat="1">
      <c r="B263" s="184"/>
      <c r="D263" s="171" t="s">
        <v>200</v>
      </c>
      <c r="E263" s="185" t="s">
        <v>1</v>
      </c>
      <c r="F263" s="186" t="s">
        <v>206</v>
      </c>
      <c r="H263" s="187">
        <v>20.399999999999999</v>
      </c>
      <c r="I263" s="188"/>
      <c r="L263" s="184"/>
      <c r="M263" s="189"/>
      <c r="T263" s="190"/>
      <c r="AT263" s="185" t="s">
        <v>200</v>
      </c>
      <c r="AU263" s="185" t="s">
        <v>89</v>
      </c>
      <c r="AV263" s="14" t="s">
        <v>194</v>
      </c>
      <c r="AW263" s="14" t="s">
        <v>31</v>
      </c>
      <c r="AX263" s="14" t="s">
        <v>83</v>
      </c>
      <c r="AY263" s="185" t="s">
        <v>187</v>
      </c>
    </row>
    <row r="264" spans="2:65" s="1" customFormat="1" ht="21.75" customHeight="1">
      <c r="B264" s="144"/>
      <c r="C264" s="160" t="s">
        <v>329</v>
      </c>
      <c r="D264" s="160" t="s">
        <v>196</v>
      </c>
      <c r="E264" s="161" t="s">
        <v>5664</v>
      </c>
      <c r="F264" s="162" t="s">
        <v>5665</v>
      </c>
      <c r="G264" s="163" t="s">
        <v>337</v>
      </c>
      <c r="H264" s="164">
        <v>9</v>
      </c>
      <c r="I264" s="165"/>
      <c r="J264" s="166">
        <f>ROUND(I264*H264,2)</f>
        <v>0</v>
      </c>
      <c r="K264" s="167"/>
      <c r="L264" s="32"/>
      <c r="M264" s="168" t="s">
        <v>1</v>
      </c>
      <c r="N264" s="169" t="s">
        <v>42</v>
      </c>
      <c r="P264" s="156">
        <f>O264*H264</f>
        <v>0</v>
      </c>
      <c r="Q264" s="156">
        <v>1.0000000000000001E-5</v>
      </c>
      <c r="R264" s="156">
        <f>Q264*H264</f>
        <v>9.0000000000000006E-5</v>
      </c>
      <c r="S264" s="156">
        <v>0</v>
      </c>
      <c r="T264" s="157">
        <f>S264*H264</f>
        <v>0</v>
      </c>
      <c r="AR264" s="158" t="s">
        <v>194</v>
      </c>
      <c r="AT264" s="158" t="s">
        <v>196</v>
      </c>
      <c r="AU264" s="158" t="s">
        <v>89</v>
      </c>
      <c r="AY264" s="17" t="s">
        <v>187</v>
      </c>
      <c r="BE264" s="159">
        <f>IF(N264="základná",J264,0)</f>
        <v>0</v>
      </c>
      <c r="BF264" s="159">
        <f>IF(N264="znížená",J264,0)</f>
        <v>0</v>
      </c>
      <c r="BG264" s="159">
        <f>IF(N264="zákl. prenesená",J264,0)</f>
        <v>0</v>
      </c>
      <c r="BH264" s="159">
        <f>IF(N264="zníž. prenesená",J264,0)</f>
        <v>0</v>
      </c>
      <c r="BI264" s="159">
        <f>IF(N264="nulová",J264,0)</f>
        <v>0</v>
      </c>
      <c r="BJ264" s="17" t="s">
        <v>89</v>
      </c>
      <c r="BK264" s="159">
        <f>ROUND(I264*H264,2)</f>
        <v>0</v>
      </c>
      <c r="BL264" s="17" t="s">
        <v>194</v>
      </c>
      <c r="BM264" s="158" t="s">
        <v>5666</v>
      </c>
    </row>
    <row r="265" spans="2:65" s="13" customFormat="1">
      <c r="B265" s="177"/>
      <c r="D265" s="171" t="s">
        <v>200</v>
      </c>
      <c r="E265" s="178" t="s">
        <v>1</v>
      </c>
      <c r="F265" s="179" t="s">
        <v>5667</v>
      </c>
      <c r="H265" s="180">
        <v>9</v>
      </c>
      <c r="I265" s="181"/>
      <c r="L265" s="177"/>
      <c r="M265" s="182"/>
      <c r="T265" s="183"/>
      <c r="AT265" s="178" t="s">
        <v>200</v>
      </c>
      <c r="AU265" s="178" t="s">
        <v>89</v>
      </c>
      <c r="AV265" s="13" t="s">
        <v>89</v>
      </c>
      <c r="AW265" s="13" t="s">
        <v>31</v>
      </c>
      <c r="AX265" s="13" t="s">
        <v>76</v>
      </c>
      <c r="AY265" s="178" t="s">
        <v>187</v>
      </c>
    </row>
    <row r="266" spans="2:65" s="14" customFormat="1">
      <c r="B266" s="184"/>
      <c r="D266" s="171" t="s">
        <v>200</v>
      </c>
      <c r="E266" s="185" t="s">
        <v>1</v>
      </c>
      <c r="F266" s="186" t="s">
        <v>206</v>
      </c>
      <c r="H266" s="187">
        <v>9</v>
      </c>
      <c r="I266" s="188"/>
      <c r="L266" s="184"/>
      <c r="M266" s="189"/>
      <c r="T266" s="190"/>
      <c r="AT266" s="185" t="s">
        <v>200</v>
      </c>
      <c r="AU266" s="185" t="s">
        <v>89</v>
      </c>
      <c r="AV266" s="14" t="s">
        <v>194</v>
      </c>
      <c r="AW266" s="14" t="s">
        <v>31</v>
      </c>
      <c r="AX266" s="14" t="s">
        <v>83</v>
      </c>
      <c r="AY266" s="185" t="s">
        <v>187</v>
      </c>
    </row>
    <row r="267" spans="2:65" s="1" customFormat="1" ht="24.2" customHeight="1">
      <c r="B267" s="144"/>
      <c r="C267" s="160" t="s">
        <v>348</v>
      </c>
      <c r="D267" s="160" t="s">
        <v>196</v>
      </c>
      <c r="E267" s="161" t="s">
        <v>5668</v>
      </c>
      <c r="F267" s="162" t="s">
        <v>5669</v>
      </c>
      <c r="G267" s="163" t="s">
        <v>320</v>
      </c>
      <c r="H267" s="164">
        <v>705</v>
      </c>
      <c r="I267" s="165"/>
      <c r="J267" s="166">
        <f>ROUND(I267*H267,2)</f>
        <v>0</v>
      </c>
      <c r="K267" s="167"/>
      <c r="L267" s="32"/>
      <c r="M267" s="168" t="s">
        <v>1</v>
      </c>
      <c r="N267" s="169" t="s">
        <v>42</v>
      </c>
      <c r="P267" s="156">
        <f>O267*H267</f>
        <v>0</v>
      </c>
      <c r="Q267" s="156">
        <v>0</v>
      </c>
      <c r="R267" s="156">
        <f>Q267*H267</f>
        <v>0</v>
      </c>
      <c r="S267" s="156">
        <v>8.0000000000000002E-3</v>
      </c>
      <c r="T267" s="157">
        <f>S267*H267</f>
        <v>5.64</v>
      </c>
      <c r="AR267" s="158" t="s">
        <v>194</v>
      </c>
      <c r="AT267" s="158" t="s">
        <v>196</v>
      </c>
      <c r="AU267" s="158" t="s">
        <v>89</v>
      </c>
      <c r="AY267" s="17" t="s">
        <v>187</v>
      </c>
      <c r="BE267" s="159">
        <f>IF(N267="základná",J267,0)</f>
        <v>0</v>
      </c>
      <c r="BF267" s="159">
        <f>IF(N267="znížená",J267,0)</f>
        <v>0</v>
      </c>
      <c r="BG267" s="159">
        <f>IF(N267="zákl. prenesená",J267,0)</f>
        <v>0</v>
      </c>
      <c r="BH267" s="159">
        <f>IF(N267="zníž. prenesená",J267,0)</f>
        <v>0</v>
      </c>
      <c r="BI267" s="159">
        <f>IF(N267="nulová",J267,0)</f>
        <v>0</v>
      </c>
      <c r="BJ267" s="17" t="s">
        <v>89</v>
      </c>
      <c r="BK267" s="159">
        <f>ROUND(I267*H267,2)</f>
        <v>0</v>
      </c>
      <c r="BL267" s="17" t="s">
        <v>194</v>
      </c>
      <c r="BM267" s="158" t="s">
        <v>5670</v>
      </c>
    </row>
    <row r="268" spans="2:65" s="12" customFormat="1">
      <c r="B268" s="170"/>
      <c r="D268" s="171" t="s">
        <v>200</v>
      </c>
      <c r="E268" s="172" t="s">
        <v>1</v>
      </c>
      <c r="F268" s="173" t="s">
        <v>5653</v>
      </c>
      <c r="H268" s="172" t="s">
        <v>1</v>
      </c>
      <c r="I268" s="174"/>
      <c r="L268" s="170"/>
      <c r="M268" s="175"/>
      <c r="T268" s="176"/>
      <c r="AT268" s="172" t="s">
        <v>200</v>
      </c>
      <c r="AU268" s="172" t="s">
        <v>89</v>
      </c>
      <c r="AV268" s="12" t="s">
        <v>83</v>
      </c>
      <c r="AW268" s="12" t="s">
        <v>31</v>
      </c>
      <c r="AX268" s="12" t="s">
        <v>76</v>
      </c>
      <c r="AY268" s="172" t="s">
        <v>187</v>
      </c>
    </row>
    <row r="269" spans="2:65" s="12" customFormat="1">
      <c r="B269" s="170"/>
      <c r="D269" s="171" t="s">
        <v>200</v>
      </c>
      <c r="E269" s="172" t="s">
        <v>1</v>
      </c>
      <c r="F269" s="173" t="s">
        <v>5654</v>
      </c>
      <c r="H269" s="172" t="s">
        <v>1</v>
      </c>
      <c r="I269" s="174"/>
      <c r="L269" s="170"/>
      <c r="M269" s="175"/>
      <c r="T269" s="176"/>
      <c r="AT269" s="172" t="s">
        <v>200</v>
      </c>
      <c r="AU269" s="172" t="s">
        <v>89</v>
      </c>
      <c r="AV269" s="12" t="s">
        <v>83</v>
      </c>
      <c r="AW269" s="12" t="s">
        <v>31</v>
      </c>
      <c r="AX269" s="12" t="s">
        <v>76</v>
      </c>
      <c r="AY269" s="172" t="s">
        <v>187</v>
      </c>
    </row>
    <row r="270" spans="2:65" s="13" customFormat="1">
      <c r="B270" s="177"/>
      <c r="D270" s="171" t="s">
        <v>200</v>
      </c>
      <c r="E270" s="178" t="s">
        <v>1</v>
      </c>
      <c r="F270" s="179" t="s">
        <v>5671</v>
      </c>
      <c r="H270" s="180">
        <v>175</v>
      </c>
      <c r="I270" s="181"/>
      <c r="L270" s="177"/>
      <c r="M270" s="182"/>
      <c r="T270" s="183"/>
      <c r="AT270" s="178" t="s">
        <v>200</v>
      </c>
      <c r="AU270" s="178" t="s">
        <v>89</v>
      </c>
      <c r="AV270" s="13" t="s">
        <v>89</v>
      </c>
      <c r="AW270" s="13" t="s">
        <v>31</v>
      </c>
      <c r="AX270" s="13" t="s">
        <v>76</v>
      </c>
      <c r="AY270" s="178" t="s">
        <v>187</v>
      </c>
    </row>
    <row r="271" spans="2:65" s="13" customFormat="1">
      <c r="B271" s="177"/>
      <c r="D271" s="171" t="s">
        <v>200</v>
      </c>
      <c r="E271" s="178" t="s">
        <v>1</v>
      </c>
      <c r="F271" s="179" t="s">
        <v>5672</v>
      </c>
      <c r="H271" s="180">
        <v>265</v>
      </c>
      <c r="I271" s="181"/>
      <c r="L271" s="177"/>
      <c r="M271" s="182"/>
      <c r="T271" s="183"/>
      <c r="AT271" s="178" t="s">
        <v>200</v>
      </c>
      <c r="AU271" s="178" t="s">
        <v>89</v>
      </c>
      <c r="AV271" s="13" t="s">
        <v>89</v>
      </c>
      <c r="AW271" s="13" t="s">
        <v>31</v>
      </c>
      <c r="AX271" s="13" t="s">
        <v>76</v>
      </c>
      <c r="AY271" s="178" t="s">
        <v>187</v>
      </c>
    </row>
    <row r="272" spans="2:65" s="13" customFormat="1">
      <c r="B272" s="177"/>
      <c r="D272" s="171" t="s">
        <v>200</v>
      </c>
      <c r="E272" s="178" t="s">
        <v>1</v>
      </c>
      <c r="F272" s="179" t="s">
        <v>5673</v>
      </c>
      <c r="H272" s="180">
        <v>265</v>
      </c>
      <c r="I272" s="181"/>
      <c r="L272" s="177"/>
      <c r="M272" s="182"/>
      <c r="T272" s="183"/>
      <c r="AT272" s="178" t="s">
        <v>200</v>
      </c>
      <c r="AU272" s="178" t="s">
        <v>89</v>
      </c>
      <c r="AV272" s="13" t="s">
        <v>89</v>
      </c>
      <c r="AW272" s="13" t="s">
        <v>31</v>
      </c>
      <c r="AX272" s="13" t="s">
        <v>76</v>
      </c>
      <c r="AY272" s="178" t="s">
        <v>187</v>
      </c>
    </row>
    <row r="273" spans="2:65" s="14" customFormat="1">
      <c r="B273" s="184"/>
      <c r="D273" s="171" t="s">
        <v>200</v>
      </c>
      <c r="E273" s="185" t="s">
        <v>1</v>
      </c>
      <c r="F273" s="186" t="s">
        <v>5658</v>
      </c>
      <c r="H273" s="187">
        <v>705</v>
      </c>
      <c r="I273" s="188"/>
      <c r="L273" s="184"/>
      <c r="M273" s="189"/>
      <c r="T273" s="190"/>
      <c r="AT273" s="185" t="s">
        <v>200</v>
      </c>
      <c r="AU273" s="185" t="s">
        <v>89</v>
      </c>
      <c r="AV273" s="14" t="s">
        <v>194</v>
      </c>
      <c r="AW273" s="14" t="s">
        <v>31</v>
      </c>
      <c r="AX273" s="14" t="s">
        <v>83</v>
      </c>
      <c r="AY273" s="185" t="s">
        <v>187</v>
      </c>
    </row>
    <row r="274" spans="2:65" s="1" customFormat="1" ht="24.2" customHeight="1">
      <c r="B274" s="144"/>
      <c r="C274" s="160" t="s">
        <v>353</v>
      </c>
      <c r="D274" s="160" t="s">
        <v>196</v>
      </c>
      <c r="E274" s="161" t="s">
        <v>1440</v>
      </c>
      <c r="F274" s="162" t="s">
        <v>1441</v>
      </c>
      <c r="G274" s="163" t="s">
        <v>337</v>
      </c>
      <c r="H274" s="164">
        <v>1</v>
      </c>
      <c r="I274" s="165"/>
      <c r="J274" s="166">
        <f>ROUND(I274*H274,2)</f>
        <v>0</v>
      </c>
      <c r="K274" s="167"/>
      <c r="L274" s="32"/>
      <c r="M274" s="168" t="s">
        <v>1</v>
      </c>
      <c r="N274" s="169" t="s">
        <v>42</v>
      </c>
      <c r="P274" s="156">
        <f>O274*H274</f>
        <v>0</v>
      </c>
      <c r="Q274" s="156">
        <v>0</v>
      </c>
      <c r="R274" s="156">
        <f>Q274*H274</f>
        <v>0</v>
      </c>
      <c r="S274" s="156">
        <v>0</v>
      </c>
      <c r="T274" s="157">
        <f>S274*H274</f>
        <v>0</v>
      </c>
      <c r="AR274" s="158" t="s">
        <v>194</v>
      </c>
      <c r="AT274" s="158" t="s">
        <v>196</v>
      </c>
      <c r="AU274" s="158" t="s">
        <v>89</v>
      </c>
      <c r="AY274" s="17" t="s">
        <v>187</v>
      </c>
      <c r="BE274" s="159">
        <f>IF(N274="základná",J274,0)</f>
        <v>0</v>
      </c>
      <c r="BF274" s="159">
        <f>IF(N274="znížená",J274,0)</f>
        <v>0</v>
      </c>
      <c r="BG274" s="159">
        <f>IF(N274="zákl. prenesená",J274,0)</f>
        <v>0</v>
      </c>
      <c r="BH274" s="159">
        <f>IF(N274="zníž. prenesená",J274,0)</f>
        <v>0</v>
      </c>
      <c r="BI274" s="159">
        <f>IF(N274="nulová",J274,0)</f>
        <v>0</v>
      </c>
      <c r="BJ274" s="17" t="s">
        <v>89</v>
      </c>
      <c r="BK274" s="159">
        <f>ROUND(I274*H274,2)</f>
        <v>0</v>
      </c>
      <c r="BL274" s="17" t="s">
        <v>194</v>
      </c>
      <c r="BM274" s="158" t="s">
        <v>5674</v>
      </c>
    </row>
    <row r="275" spans="2:65" s="13" customFormat="1">
      <c r="B275" s="177"/>
      <c r="D275" s="171" t="s">
        <v>200</v>
      </c>
      <c r="E275" s="178" t="s">
        <v>1</v>
      </c>
      <c r="F275" s="179" t="s">
        <v>83</v>
      </c>
      <c r="H275" s="180">
        <v>1</v>
      </c>
      <c r="I275" s="181"/>
      <c r="L275" s="177"/>
      <c r="M275" s="182"/>
      <c r="T275" s="183"/>
      <c r="AT275" s="178" t="s">
        <v>200</v>
      </c>
      <c r="AU275" s="178" t="s">
        <v>89</v>
      </c>
      <c r="AV275" s="13" t="s">
        <v>89</v>
      </c>
      <c r="AW275" s="13" t="s">
        <v>31</v>
      </c>
      <c r="AX275" s="13" t="s">
        <v>76</v>
      </c>
      <c r="AY275" s="178" t="s">
        <v>187</v>
      </c>
    </row>
    <row r="276" spans="2:65" s="14" customFormat="1">
      <c r="B276" s="184"/>
      <c r="D276" s="171" t="s">
        <v>200</v>
      </c>
      <c r="E276" s="185" t="s">
        <v>1</v>
      </c>
      <c r="F276" s="186" t="s">
        <v>206</v>
      </c>
      <c r="H276" s="187">
        <v>1</v>
      </c>
      <c r="I276" s="188"/>
      <c r="L276" s="184"/>
      <c r="M276" s="189"/>
      <c r="T276" s="190"/>
      <c r="AT276" s="185" t="s">
        <v>200</v>
      </c>
      <c r="AU276" s="185" t="s">
        <v>89</v>
      </c>
      <c r="AV276" s="14" t="s">
        <v>194</v>
      </c>
      <c r="AW276" s="14" t="s">
        <v>31</v>
      </c>
      <c r="AX276" s="14" t="s">
        <v>83</v>
      </c>
      <c r="AY276" s="185" t="s">
        <v>187</v>
      </c>
    </row>
    <row r="277" spans="2:65" s="11" customFormat="1" ht="22.9" customHeight="1">
      <c r="B277" s="132"/>
      <c r="D277" s="133" t="s">
        <v>75</v>
      </c>
      <c r="E277" s="142" t="s">
        <v>371</v>
      </c>
      <c r="F277" s="142" t="s">
        <v>372</v>
      </c>
      <c r="I277" s="135"/>
      <c r="J277" s="143">
        <f>BK277</f>
        <v>0</v>
      </c>
      <c r="L277" s="132"/>
      <c r="M277" s="137"/>
      <c r="P277" s="138">
        <f>P278</f>
        <v>0</v>
      </c>
      <c r="R277" s="138">
        <f>R278</f>
        <v>0</v>
      </c>
      <c r="T277" s="139">
        <f>T278</f>
        <v>0</v>
      </c>
      <c r="AR277" s="133" t="s">
        <v>83</v>
      </c>
      <c r="AT277" s="140" t="s">
        <v>75</v>
      </c>
      <c r="AU277" s="140" t="s">
        <v>83</v>
      </c>
      <c r="AY277" s="133" t="s">
        <v>187</v>
      </c>
      <c r="BK277" s="141">
        <f>BK278</f>
        <v>0</v>
      </c>
    </row>
    <row r="278" spans="2:65" s="1" customFormat="1" ht="24.2" customHeight="1">
      <c r="B278" s="144"/>
      <c r="C278" s="160" t="s">
        <v>359</v>
      </c>
      <c r="D278" s="160" t="s">
        <v>196</v>
      </c>
      <c r="E278" s="161" t="s">
        <v>373</v>
      </c>
      <c r="F278" s="162" t="s">
        <v>374</v>
      </c>
      <c r="G278" s="163" t="s">
        <v>375</v>
      </c>
      <c r="H278" s="164">
        <v>66.724999999999994</v>
      </c>
      <c r="I278" s="165"/>
      <c r="J278" s="166">
        <f>ROUND(I278*H278,2)</f>
        <v>0</v>
      </c>
      <c r="K278" s="167"/>
      <c r="L278" s="32"/>
      <c r="M278" s="168" t="s">
        <v>1</v>
      </c>
      <c r="N278" s="169" t="s">
        <v>42</v>
      </c>
      <c r="P278" s="156">
        <f>O278*H278</f>
        <v>0</v>
      </c>
      <c r="Q278" s="156">
        <v>0</v>
      </c>
      <c r="R278" s="156">
        <f>Q278*H278</f>
        <v>0</v>
      </c>
      <c r="S278" s="156">
        <v>0</v>
      </c>
      <c r="T278" s="157">
        <f>S278*H278</f>
        <v>0</v>
      </c>
      <c r="AR278" s="158" t="s">
        <v>194</v>
      </c>
      <c r="AT278" s="158" t="s">
        <v>196</v>
      </c>
      <c r="AU278" s="158" t="s">
        <v>89</v>
      </c>
      <c r="AY278" s="17" t="s">
        <v>187</v>
      </c>
      <c r="BE278" s="159">
        <f>IF(N278="základná",J278,0)</f>
        <v>0</v>
      </c>
      <c r="BF278" s="159">
        <f>IF(N278="znížená",J278,0)</f>
        <v>0</v>
      </c>
      <c r="BG278" s="159">
        <f>IF(N278="zákl. prenesená",J278,0)</f>
        <v>0</v>
      </c>
      <c r="BH278" s="159">
        <f>IF(N278="zníž. prenesená",J278,0)</f>
        <v>0</v>
      </c>
      <c r="BI278" s="159">
        <f>IF(N278="nulová",J278,0)</f>
        <v>0</v>
      </c>
      <c r="BJ278" s="17" t="s">
        <v>89</v>
      </c>
      <c r="BK278" s="159">
        <f>ROUND(I278*H278,2)</f>
        <v>0</v>
      </c>
      <c r="BL278" s="17" t="s">
        <v>194</v>
      </c>
      <c r="BM278" s="158" t="s">
        <v>5675</v>
      </c>
    </row>
    <row r="279" spans="2:65" s="11" customFormat="1" ht="25.9" customHeight="1">
      <c r="B279" s="132"/>
      <c r="D279" s="133" t="s">
        <v>75</v>
      </c>
      <c r="E279" s="134" t="s">
        <v>377</v>
      </c>
      <c r="F279" s="134" t="s">
        <v>378</v>
      </c>
      <c r="I279" s="135"/>
      <c r="J279" s="136">
        <f>BK279</f>
        <v>0</v>
      </c>
      <c r="L279" s="132"/>
      <c r="M279" s="137"/>
      <c r="P279" s="138">
        <f>P280+P293+P383+P403+P643</f>
        <v>0</v>
      </c>
      <c r="R279" s="138">
        <f>R280+R293+R383+R403+R643</f>
        <v>40.921922119999991</v>
      </c>
      <c r="T279" s="139">
        <f>T280+T293+T383+T403+T643</f>
        <v>0</v>
      </c>
      <c r="AR279" s="133" t="s">
        <v>89</v>
      </c>
      <c r="AT279" s="140" t="s">
        <v>75</v>
      </c>
      <c r="AU279" s="140" t="s">
        <v>76</v>
      </c>
      <c r="AY279" s="133" t="s">
        <v>187</v>
      </c>
      <c r="BK279" s="141">
        <f>BK280+BK293+BK383+BK403+BK643</f>
        <v>0</v>
      </c>
    </row>
    <row r="280" spans="2:65" s="11" customFormat="1" ht="22.9" customHeight="1">
      <c r="B280" s="132"/>
      <c r="D280" s="133" t="s">
        <v>75</v>
      </c>
      <c r="E280" s="142" t="s">
        <v>379</v>
      </c>
      <c r="F280" s="142" t="s">
        <v>380</v>
      </c>
      <c r="I280" s="135"/>
      <c r="J280" s="143">
        <f>BK280</f>
        <v>0</v>
      </c>
      <c r="L280" s="132"/>
      <c r="M280" s="137"/>
      <c r="P280" s="138">
        <f>SUM(P281:P292)</f>
        <v>0</v>
      </c>
      <c r="R280" s="138">
        <f>SUM(R281:R292)</f>
        <v>1.38312E-2</v>
      </c>
      <c r="T280" s="139">
        <f>SUM(T281:T292)</f>
        <v>0</v>
      </c>
      <c r="AR280" s="133" t="s">
        <v>89</v>
      </c>
      <c r="AT280" s="140" t="s">
        <v>75</v>
      </c>
      <c r="AU280" s="140" t="s">
        <v>83</v>
      </c>
      <c r="AY280" s="133" t="s">
        <v>187</v>
      </c>
      <c r="BK280" s="141">
        <f>SUM(BK281:BK292)</f>
        <v>0</v>
      </c>
    </row>
    <row r="281" spans="2:65" s="1" customFormat="1" ht="44.25" customHeight="1">
      <c r="B281" s="144"/>
      <c r="C281" s="160" t="s">
        <v>363</v>
      </c>
      <c r="D281" s="160" t="s">
        <v>196</v>
      </c>
      <c r="E281" s="161" t="s">
        <v>5676</v>
      </c>
      <c r="F281" s="162" t="s">
        <v>5677</v>
      </c>
      <c r="G281" s="163" t="s">
        <v>144</v>
      </c>
      <c r="H281" s="164">
        <v>3.06</v>
      </c>
      <c r="I281" s="165"/>
      <c r="J281" s="166">
        <f>ROUND(I281*H281,2)</f>
        <v>0</v>
      </c>
      <c r="K281" s="167"/>
      <c r="L281" s="32"/>
      <c r="M281" s="168" t="s">
        <v>1</v>
      </c>
      <c r="N281" s="169" t="s">
        <v>42</v>
      </c>
      <c r="P281" s="156">
        <f>O281*H281</f>
        <v>0</v>
      </c>
      <c r="Q281" s="156">
        <v>4.5199999999999997E-3</v>
      </c>
      <c r="R281" s="156">
        <f>Q281*H281</f>
        <v>1.38312E-2</v>
      </c>
      <c r="S281" s="156">
        <v>0</v>
      </c>
      <c r="T281" s="157">
        <f>S281*H281</f>
        <v>0</v>
      </c>
      <c r="AR281" s="158" t="s">
        <v>353</v>
      </c>
      <c r="AT281" s="158" t="s">
        <v>196</v>
      </c>
      <c r="AU281" s="158" t="s">
        <v>89</v>
      </c>
      <c r="AY281" s="17" t="s">
        <v>187</v>
      </c>
      <c r="BE281" s="159">
        <f>IF(N281="základná",J281,0)</f>
        <v>0</v>
      </c>
      <c r="BF281" s="159">
        <f>IF(N281="znížená",J281,0)</f>
        <v>0</v>
      </c>
      <c r="BG281" s="159">
        <f>IF(N281="zákl. prenesená",J281,0)</f>
        <v>0</v>
      </c>
      <c r="BH281" s="159">
        <f>IF(N281="zníž. prenesená",J281,0)</f>
        <v>0</v>
      </c>
      <c r="BI281" s="159">
        <f>IF(N281="nulová",J281,0)</f>
        <v>0</v>
      </c>
      <c r="BJ281" s="17" t="s">
        <v>89</v>
      </c>
      <c r="BK281" s="159">
        <f>ROUND(I281*H281,2)</f>
        <v>0</v>
      </c>
      <c r="BL281" s="17" t="s">
        <v>353</v>
      </c>
      <c r="BM281" s="158" t="s">
        <v>5678</v>
      </c>
    </row>
    <row r="282" spans="2:65" s="12" customFormat="1">
      <c r="B282" s="170"/>
      <c r="D282" s="171" t="s">
        <v>200</v>
      </c>
      <c r="E282" s="172" t="s">
        <v>1</v>
      </c>
      <c r="F282" s="173" t="s">
        <v>5679</v>
      </c>
      <c r="H282" s="172" t="s">
        <v>1</v>
      </c>
      <c r="I282" s="174"/>
      <c r="L282" s="170"/>
      <c r="M282" s="175"/>
      <c r="T282" s="176"/>
      <c r="AT282" s="172" t="s">
        <v>200</v>
      </c>
      <c r="AU282" s="172" t="s">
        <v>89</v>
      </c>
      <c r="AV282" s="12" t="s">
        <v>83</v>
      </c>
      <c r="AW282" s="12" t="s">
        <v>31</v>
      </c>
      <c r="AX282" s="12" t="s">
        <v>76</v>
      </c>
      <c r="AY282" s="172" t="s">
        <v>187</v>
      </c>
    </row>
    <row r="283" spans="2:65" s="15" customFormat="1">
      <c r="B283" s="191"/>
      <c r="D283" s="171" t="s">
        <v>200</v>
      </c>
      <c r="E283" s="192" t="s">
        <v>1</v>
      </c>
      <c r="F283" s="193" t="s">
        <v>234</v>
      </c>
      <c r="H283" s="194">
        <v>0</v>
      </c>
      <c r="I283" s="195"/>
      <c r="L283" s="191"/>
      <c r="M283" s="196"/>
      <c r="T283" s="197"/>
      <c r="AT283" s="192" t="s">
        <v>200</v>
      </c>
      <c r="AU283" s="192" t="s">
        <v>89</v>
      </c>
      <c r="AV283" s="15" t="s">
        <v>207</v>
      </c>
      <c r="AW283" s="15" t="s">
        <v>31</v>
      </c>
      <c r="AX283" s="15" t="s">
        <v>76</v>
      </c>
      <c r="AY283" s="192" t="s">
        <v>187</v>
      </c>
    </row>
    <row r="284" spans="2:65" s="12" customFormat="1">
      <c r="B284" s="170"/>
      <c r="D284" s="171" t="s">
        <v>200</v>
      </c>
      <c r="E284" s="172" t="s">
        <v>1</v>
      </c>
      <c r="F284" s="173" t="s">
        <v>5680</v>
      </c>
      <c r="H284" s="172" t="s">
        <v>1</v>
      </c>
      <c r="I284" s="174"/>
      <c r="L284" s="170"/>
      <c r="M284" s="175"/>
      <c r="T284" s="176"/>
      <c r="AT284" s="172" t="s">
        <v>200</v>
      </c>
      <c r="AU284" s="172" t="s">
        <v>89</v>
      </c>
      <c r="AV284" s="12" t="s">
        <v>83</v>
      </c>
      <c r="AW284" s="12" t="s">
        <v>31</v>
      </c>
      <c r="AX284" s="12" t="s">
        <v>76</v>
      </c>
      <c r="AY284" s="172" t="s">
        <v>187</v>
      </c>
    </row>
    <row r="285" spans="2:65" s="12" customFormat="1">
      <c r="B285" s="170"/>
      <c r="D285" s="171" t="s">
        <v>200</v>
      </c>
      <c r="E285" s="172" t="s">
        <v>1</v>
      </c>
      <c r="F285" s="173" t="s">
        <v>5620</v>
      </c>
      <c r="H285" s="172" t="s">
        <v>1</v>
      </c>
      <c r="I285" s="174"/>
      <c r="L285" s="170"/>
      <c r="M285" s="175"/>
      <c r="T285" s="176"/>
      <c r="AT285" s="172" t="s">
        <v>200</v>
      </c>
      <c r="AU285" s="172" t="s">
        <v>89</v>
      </c>
      <c r="AV285" s="12" t="s">
        <v>83</v>
      </c>
      <c r="AW285" s="12" t="s">
        <v>31</v>
      </c>
      <c r="AX285" s="12" t="s">
        <v>76</v>
      </c>
      <c r="AY285" s="172" t="s">
        <v>187</v>
      </c>
    </row>
    <row r="286" spans="2:65" s="13" customFormat="1">
      <c r="B286" s="177"/>
      <c r="D286" s="171" t="s">
        <v>200</v>
      </c>
      <c r="E286" s="178" t="s">
        <v>1</v>
      </c>
      <c r="F286" s="179" t="s">
        <v>5681</v>
      </c>
      <c r="H286" s="180">
        <v>1.02</v>
      </c>
      <c r="I286" s="181"/>
      <c r="L286" s="177"/>
      <c r="M286" s="182"/>
      <c r="T286" s="183"/>
      <c r="AT286" s="178" t="s">
        <v>200</v>
      </c>
      <c r="AU286" s="178" t="s">
        <v>89</v>
      </c>
      <c r="AV286" s="13" t="s">
        <v>89</v>
      </c>
      <c r="AW286" s="13" t="s">
        <v>31</v>
      </c>
      <c r="AX286" s="13" t="s">
        <v>76</v>
      </c>
      <c r="AY286" s="178" t="s">
        <v>187</v>
      </c>
    </row>
    <row r="287" spans="2:65" s="13" customFormat="1">
      <c r="B287" s="177"/>
      <c r="D287" s="171" t="s">
        <v>200</v>
      </c>
      <c r="E287" s="178" t="s">
        <v>1</v>
      </c>
      <c r="F287" s="179" t="s">
        <v>5681</v>
      </c>
      <c r="H287" s="180">
        <v>1.02</v>
      </c>
      <c r="I287" s="181"/>
      <c r="L287" s="177"/>
      <c r="M287" s="182"/>
      <c r="T287" s="183"/>
      <c r="AT287" s="178" t="s">
        <v>200</v>
      </c>
      <c r="AU287" s="178" t="s">
        <v>89</v>
      </c>
      <c r="AV287" s="13" t="s">
        <v>89</v>
      </c>
      <c r="AW287" s="13" t="s">
        <v>31</v>
      </c>
      <c r="AX287" s="13" t="s">
        <v>76</v>
      </c>
      <c r="AY287" s="178" t="s">
        <v>187</v>
      </c>
    </row>
    <row r="288" spans="2:65" s="13" customFormat="1">
      <c r="B288" s="177"/>
      <c r="D288" s="171" t="s">
        <v>200</v>
      </c>
      <c r="E288" s="178" t="s">
        <v>1</v>
      </c>
      <c r="F288" s="179" t="s">
        <v>5682</v>
      </c>
      <c r="H288" s="180">
        <v>1.02</v>
      </c>
      <c r="I288" s="181"/>
      <c r="L288" s="177"/>
      <c r="M288" s="182"/>
      <c r="T288" s="183"/>
      <c r="AT288" s="178" t="s">
        <v>200</v>
      </c>
      <c r="AU288" s="178" t="s">
        <v>89</v>
      </c>
      <c r="AV288" s="13" t="s">
        <v>89</v>
      </c>
      <c r="AW288" s="13" t="s">
        <v>31</v>
      </c>
      <c r="AX288" s="13" t="s">
        <v>76</v>
      </c>
      <c r="AY288" s="178" t="s">
        <v>187</v>
      </c>
    </row>
    <row r="289" spans="2:65" s="15" customFormat="1">
      <c r="B289" s="191"/>
      <c r="D289" s="171" t="s">
        <v>200</v>
      </c>
      <c r="E289" s="192" t="s">
        <v>1</v>
      </c>
      <c r="F289" s="193" t="s">
        <v>234</v>
      </c>
      <c r="H289" s="194">
        <v>3.06</v>
      </c>
      <c r="I289" s="195"/>
      <c r="L289" s="191"/>
      <c r="M289" s="196"/>
      <c r="T289" s="197"/>
      <c r="AT289" s="192" t="s">
        <v>200</v>
      </c>
      <c r="AU289" s="192" t="s">
        <v>89</v>
      </c>
      <c r="AV289" s="15" t="s">
        <v>207</v>
      </c>
      <c r="AW289" s="15" t="s">
        <v>31</v>
      </c>
      <c r="AX289" s="15" t="s">
        <v>76</v>
      </c>
      <c r="AY289" s="192" t="s">
        <v>187</v>
      </c>
    </row>
    <row r="290" spans="2:65" s="14" customFormat="1">
      <c r="B290" s="184"/>
      <c r="D290" s="171" t="s">
        <v>200</v>
      </c>
      <c r="E290" s="185" t="s">
        <v>1</v>
      </c>
      <c r="F290" s="186" t="s">
        <v>206</v>
      </c>
      <c r="H290" s="187">
        <v>3.06</v>
      </c>
      <c r="I290" s="188"/>
      <c r="L290" s="184"/>
      <c r="M290" s="189"/>
      <c r="T290" s="190"/>
      <c r="AT290" s="185" t="s">
        <v>200</v>
      </c>
      <c r="AU290" s="185" t="s">
        <v>89</v>
      </c>
      <c r="AV290" s="14" t="s">
        <v>194</v>
      </c>
      <c r="AW290" s="14" t="s">
        <v>31</v>
      </c>
      <c r="AX290" s="14" t="s">
        <v>83</v>
      </c>
      <c r="AY290" s="185" t="s">
        <v>187</v>
      </c>
    </row>
    <row r="291" spans="2:65" s="1" customFormat="1" ht="24.2" customHeight="1">
      <c r="B291" s="144"/>
      <c r="C291" s="160" t="s">
        <v>367</v>
      </c>
      <c r="D291" s="160" t="s">
        <v>196</v>
      </c>
      <c r="E291" s="161" t="s">
        <v>401</v>
      </c>
      <c r="F291" s="162" t="s">
        <v>402</v>
      </c>
      <c r="G291" s="163" t="s">
        <v>375</v>
      </c>
      <c r="H291" s="164">
        <v>1.4E-2</v>
      </c>
      <c r="I291" s="165"/>
      <c r="J291" s="166">
        <f>ROUND(I291*H291,2)</f>
        <v>0</v>
      </c>
      <c r="K291" s="167"/>
      <c r="L291" s="32"/>
      <c r="M291" s="168" t="s">
        <v>1</v>
      </c>
      <c r="N291" s="169" t="s">
        <v>42</v>
      </c>
      <c r="P291" s="156">
        <f>O291*H291</f>
        <v>0</v>
      </c>
      <c r="Q291" s="156">
        <v>0</v>
      </c>
      <c r="R291" s="156">
        <f>Q291*H291</f>
        <v>0</v>
      </c>
      <c r="S291" s="156">
        <v>0</v>
      </c>
      <c r="T291" s="157">
        <f>S291*H291</f>
        <v>0</v>
      </c>
      <c r="AR291" s="158" t="s">
        <v>353</v>
      </c>
      <c r="AT291" s="158" t="s">
        <v>196</v>
      </c>
      <c r="AU291" s="158" t="s">
        <v>89</v>
      </c>
      <c r="AY291" s="17" t="s">
        <v>187</v>
      </c>
      <c r="BE291" s="159">
        <f>IF(N291="základná",J291,0)</f>
        <v>0</v>
      </c>
      <c r="BF291" s="159">
        <f>IF(N291="znížená",J291,0)</f>
        <v>0</v>
      </c>
      <c r="BG291" s="159">
        <f>IF(N291="zákl. prenesená",J291,0)</f>
        <v>0</v>
      </c>
      <c r="BH291" s="159">
        <f>IF(N291="zníž. prenesená",J291,0)</f>
        <v>0</v>
      </c>
      <c r="BI291" s="159">
        <f>IF(N291="nulová",J291,0)</f>
        <v>0</v>
      </c>
      <c r="BJ291" s="17" t="s">
        <v>89</v>
      </c>
      <c r="BK291" s="159">
        <f>ROUND(I291*H291,2)</f>
        <v>0</v>
      </c>
      <c r="BL291" s="17" t="s">
        <v>353</v>
      </c>
      <c r="BM291" s="158" t="s">
        <v>5683</v>
      </c>
    </row>
    <row r="292" spans="2:65" s="1" customFormat="1" ht="24.2" customHeight="1">
      <c r="B292" s="144"/>
      <c r="C292" s="160" t="s">
        <v>7</v>
      </c>
      <c r="D292" s="160" t="s">
        <v>196</v>
      </c>
      <c r="E292" s="161" t="s">
        <v>405</v>
      </c>
      <c r="F292" s="162" t="s">
        <v>406</v>
      </c>
      <c r="G292" s="163" t="s">
        <v>375</v>
      </c>
      <c r="H292" s="164">
        <v>1.4E-2</v>
      </c>
      <c r="I292" s="165"/>
      <c r="J292" s="166">
        <f>ROUND(I292*H292,2)</f>
        <v>0</v>
      </c>
      <c r="K292" s="167"/>
      <c r="L292" s="32"/>
      <c r="M292" s="168" t="s">
        <v>1</v>
      </c>
      <c r="N292" s="169" t="s">
        <v>42</v>
      </c>
      <c r="P292" s="156">
        <f>O292*H292</f>
        <v>0</v>
      </c>
      <c r="Q292" s="156">
        <v>0</v>
      </c>
      <c r="R292" s="156">
        <f>Q292*H292</f>
        <v>0</v>
      </c>
      <c r="S292" s="156">
        <v>0</v>
      </c>
      <c r="T292" s="157">
        <f>S292*H292</f>
        <v>0</v>
      </c>
      <c r="AR292" s="158" t="s">
        <v>353</v>
      </c>
      <c r="AT292" s="158" t="s">
        <v>196</v>
      </c>
      <c r="AU292" s="158" t="s">
        <v>89</v>
      </c>
      <c r="AY292" s="17" t="s">
        <v>187</v>
      </c>
      <c r="BE292" s="159">
        <f>IF(N292="základná",J292,0)</f>
        <v>0</v>
      </c>
      <c r="BF292" s="159">
        <f>IF(N292="znížená",J292,0)</f>
        <v>0</v>
      </c>
      <c r="BG292" s="159">
        <f>IF(N292="zákl. prenesená",J292,0)</f>
        <v>0</v>
      </c>
      <c r="BH292" s="159">
        <f>IF(N292="zníž. prenesená",J292,0)</f>
        <v>0</v>
      </c>
      <c r="BI292" s="159">
        <f>IF(N292="nulová",J292,0)</f>
        <v>0</v>
      </c>
      <c r="BJ292" s="17" t="s">
        <v>89</v>
      </c>
      <c r="BK292" s="159">
        <f>ROUND(I292*H292,2)</f>
        <v>0</v>
      </c>
      <c r="BL292" s="17" t="s">
        <v>353</v>
      </c>
      <c r="BM292" s="158" t="s">
        <v>5684</v>
      </c>
    </row>
    <row r="293" spans="2:65" s="11" customFormat="1" ht="22.9" customHeight="1">
      <c r="B293" s="132"/>
      <c r="D293" s="133" t="s">
        <v>75</v>
      </c>
      <c r="E293" s="142" t="s">
        <v>656</v>
      </c>
      <c r="F293" s="142" t="s">
        <v>657</v>
      </c>
      <c r="I293" s="135"/>
      <c r="J293" s="143">
        <f>BK293</f>
        <v>0</v>
      </c>
      <c r="L293" s="132"/>
      <c r="M293" s="137"/>
      <c r="P293" s="138">
        <f>SUM(P294:P382)</f>
        <v>0</v>
      </c>
      <c r="R293" s="138">
        <f>SUM(R294:R382)</f>
        <v>0.19394730000000002</v>
      </c>
      <c r="T293" s="139">
        <f>SUM(T294:T382)</f>
        <v>0</v>
      </c>
      <c r="AR293" s="133" t="s">
        <v>89</v>
      </c>
      <c r="AT293" s="140" t="s">
        <v>75</v>
      </c>
      <c r="AU293" s="140" t="s">
        <v>83</v>
      </c>
      <c r="AY293" s="133" t="s">
        <v>187</v>
      </c>
      <c r="BK293" s="141">
        <f>SUM(BK294:BK382)</f>
        <v>0</v>
      </c>
    </row>
    <row r="294" spans="2:65" s="1" customFormat="1" ht="16.5" customHeight="1">
      <c r="B294" s="144"/>
      <c r="C294" s="160" t="s">
        <v>381</v>
      </c>
      <c r="D294" s="160" t="s">
        <v>196</v>
      </c>
      <c r="E294" s="161" t="s">
        <v>5685</v>
      </c>
      <c r="F294" s="162" t="s">
        <v>5686</v>
      </c>
      <c r="G294" s="163" t="s">
        <v>144</v>
      </c>
      <c r="H294" s="164">
        <v>78.48</v>
      </c>
      <c r="I294" s="165"/>
      <c r="J294" s="166">
        <f>ROUND(I294*H294,2)</f>
        <v>0</v>
      </c>
      <c r="K294" s="167"/>
      <c r="L294" s="32"/>
      <c r="M294" s="168" t="s">
        <v>1</v>
      </c>
      <c r="N294" s="169" t="s">
        <v>42</v>
      </c>
      <c r="P294" s="156">
        <f>O294*H294</f>
        <v>0</v>
      </c>
      <c r="Q294" s="156">
        <v>0</v>
      </c>
      <c r="R294" s="156">
        <f>Q294*H294</f>
        <v>0</v>
      </c>
      <c r="S294" s="156">
        <v>0</v>
      </c>
      <c r="T294" s="157">
        <f>S294*H294</f>
        <v>0</v>
      </c>
      <c r="AR294" s="158" t="s">
        <v>353</v>
      </c>
      <c r="AT294" s="158" t="s">
        <v>196</v>
      </c>
      <c r="AU294" s="158" t="s">
        <v>89</v>
      </c>
      <c r="AY294" s="17" t="s">
        <v>187</v>
      </c>
      <c r="BE294" s="159">
        <f>IF(N294="základná",J294,0)</f>
        <v>0</v>
      </c>
      <c r="BF294" s="159">
        <f>IF(N294="znížená",J294,0)</f>
        <v>0</v>
      </c>
      <c r="BG294" s="159">
        <f>IF(N294="zákl. prenesená",J294,0)</f>
        <v>0</v>
      </c>
      <c r="BH294" s="159">
        <f>IF(N294="zníž. prenesená",J294,0)</f>
        <v>0</v>
      </c>
      <c r="BI294" s="159">
        <f>IF(N294="nulová",J294,0)</f>
        <v>0</v>
      </c>
      <c r="BJ294" s="17" t="s">
        <v>89</v>
      </c>
      <c r="BK294" s="159">
        <f>ROUND(I294*H294,2)</f>
        <v>0</v>
      </c>
      <c r="BL294" s="17" t="s">
        <v>353</v>
      </c>
      <c r="BM294" s="158" t="s">
        <v>5687</v>
      </c>
    </row>
    <row r="295" spans="2:65" s="12" customFormat="1">
      <c r="B295" s="170"/>
      <c r="D295" s="171" t="s">
        <v>200</v>
      </c>
      <c r="E295" s="172" t="s">
        <v>1</v>
      </c>
      <c r="F295" s="173" t="s">
        <v>5688</v>
      </c>
      <c r="H295" s="172" t="s">
        <v>1</v>
      </c>
      <c r="I295" s="174"/>
      <c r="L295" s="170"/>
      <c r="M295" s="175"/>
      <c r="T295" s="176"/>
      <c r="AT295" s="172" t="s">
        <v>200</v>
      </c>
      <c r="AU295" s="172" t="s">
        <v>89</v>
      </c>
      <c r="AV295" s="12" t="s">
        <v>83</v>
      </c>
      <c r="AW295" s="12" t="s">
        <v>31</v>
      </c>
      <c r="AX295" s="12" t="s">
        <v>76</v>
      </c>
      <c r="AY295" s="172" t="s">
        <v>187</v>
      </c>
    </row>
    <row r="296" spans="2:65" s="13" customFormat="1">
      <c r="B296" s="177"/>
      <c r="D296" s="171" t="s">
        <v>200</v>
      </c>
      <c r="E296" s="178" t="s">
        <v>1</v>
      </c>
      <c r="F296" s="179" t="s">
        <v>395</v>
      </c>
      <c r="H296" s="180">
        <v>24</v>
      </c>
      <c r="I296" s="181"/>
      <c r="L296" s="177"/>
      <c r="M296" s="182"/>
      <c r="T296" s="183"/>
      <c r="AT296" s="178" t="s">
        <v>200</v>
      </c>
      <c r="AU296" s="178" t="s">
        <v>89</v>
      </c>
      <c r="AV296" s="13" t="s">
        <v>89</v>
      </c>
      <c r="AW296" s="13" t="s">
        <v>31</v>
      </c>
      <c r="AX296" s="13" t="s">
        <v>76</v>
      </c>
      <c r="AY296" s="178" t="s">
        <v>187</v>
      </c>
    </row>
    <row r="297" spans="2:65" s="15" customFormat="1">
      <c r="B297" s="191"/>
      <c r="D297" s="171" t="s">
        <v>200</v>
      </c>
      <c r="E297" s="192" t="s">
        <v>1</v>
      </c>
      <c r="F297" s="193" t="s">
        <v>4432</v>
      </c>
      <c r="H297" s="194">
        <v>24</v>
      </c>
      <c r="I297" s="195"/>
      <c r="L297" s="191"/>
      <c r="M297" s="196"/>
      <c r="T297" s="197"/>
      <c r="AT297" s="192" t="s">
        <v>200</v>
      </c>
      <c r="AU297" s="192" t="s">
        <v>89</v>
      </c>
      <c r="AV297" s="15" t="s">
        <v>207</v>
      </c>
      <c r="AW297" s="15" t="s">
        <v>31</v>
      </c>
      <c r="AX297" s="15" t="s">
        <v>76</v>
      </c>
      <c r="AY297" s="192" t="s">
        <v>187</v>
      </c>
    </row>
    <row r="298" spans="2:65" s="12" customFormat="1">
      <c r="B298" s="170"/>
      <c r="D298" s="171" t="s">
        <v>200</v>
      </c>
      <c r="E298" s="172" t="s">
        <v>1</v>
      </c>
      <c r="F298" s="173" t="s">
        <v>5689</v>
      </c>
      <c r="H298" s="172" t="s">
        <v>1</v>
      </c>
      <c r="I298" s="174"/>
      <c r="L298" s="170"/>
      <c r="M298" s="175"/>
      <c r="T298" s="176"/>
      <c r="AT298" s="172" t="s">
        <v>200</v>
      </c>
      <c r="AU298" s="172" t="s">
        <v>89</v>
      </c>
      <c r="AV298" s="12" t="s">
        <v>83</v>
      </c>
      <c r="AW298" s="12" t="s">
        <v>31</v>
      </c>
      <c r="AX298" s="12" t="s">
        <v>76</v>
      </c>
      <c r="AY298" s="172" t="s">
        <v>187</v>
      </c>
    </row>
    <row r="299" spans="2:65" s="13" customFormat="1">
      <c r="B299" s="177"/>
      <c r="D299" s="171" t="s">
        <v>200</v>
      </c>
      <c r="E299" s="178" t="s">
        <v>1</v>
      </c>
      <c r="F299" s="179" t="s">
        <v>5536</v>
      </c>
      <c r="H299" s="180">
        <v>0</v>
      </c>
      <c r="I299" s="181"/>
      <c r="L299" s="177"/>
      <c r="M299" s="182"/>
      <c r="T299" s="183"/>
      <c r="AT299" s="178" t="s">
        <v>200</v>
      </c>
      <c r="AU299" s="178" t="s">
        <v>89</v>
      </c>
      <c r="AV299" s="13" t="s">
        <v>89</v>
      </c>
      <c r="AW299" s="13" t="s">
        <v>31</v>
      </c>
      <c r="AX299" s="13" t="s">
        <v>76</v>
      </c>
      <c r="AY299" s="178" t="s">
        <v>187</v>
      </c>
    </row>
    <row r="300" spans="2:65" s="15" customFormat="1">
      <c r="B300" s="191"/>
      <c r="D300" s="171" t="s">
        <v>200</v>
      </c>
      <c r="E300" s="192" t="s">
        <v>1</v>
      </c>
      <c r="F300" s="193" t="s">
        <v>5593</v>
      </c>
      <c r="H300" s="194">
        <v>0</v>
      </c>
      <c r="I300" s="195"/>
      <c r="L300" s="191"/>
      <c r="M300" s="196"/>
      <c r="T300" s="197"/>
      <c r="AT300" s="192" t="s">
        <v>200</v>
      </c>
      <c r="AU300" s="192" t="s">
        <v>89</v>
      </c>
      <c r="AV300" s="15" t="s">
        <v>207</v>
      </c>
      <c r="AW300" s="15" t="s">
        <v>31</v>
      </c>
      <c r="AX300" s="15" t="s">
        <v>76</v>
      </c>
      <c r="AY300" s="192" t="s">
        <v>187</v>
      </c>
    </row>
    <row r="301" spans="2:65" s="13" customFormat="1">
      <c r="B301" s="177"/>
      <c r="D301" s="171" t="s">
        <v>200</v>
      </c>
      <c r="E301" s="178" t="s">
        <v>1</v>
      </c>
      <c r="F301" s="179" t="s">
        <v>5541</v>
      </c>
      <c r="H301" s="180">
        <v>22.88</v>
      </c>
      <c r="I301" s="181"/>
      <c r="L301" s="177"/>
      <c r="M301" s="182"/>
      <c r="T301" s="183"/>
      <c r="AT301" s="178" t="s">
        <v>200</v>
      </c>
      <c r="AU301" s="178" t="s">
        <v>89</v>
      </c>
      <c r="AV301" s="13" t="s">
        <v>89</v>
      </c>
      <c r="AW301" s="13" t="s">
        <v>31</v>
      </c>
      <c r="AX301" s="13" t="s">
        <v>76</v>
      </c>
      <c r="AY301" s="178" t="s">
        <v>187</v>
      </c>
    </row>
    <row r="302" spans="2:65" s="13" customFormat="1">
      <c r="B302" s="177"/>
      <c r="D302" s="171" t="s">
        <v>200</v>
      </c>
      <c r="E302" s="178" t="s">
        <v>1</v>
      </c>
      <c r="F302" s="179" t="s">
        <v>5544</v>
      </c>
      <c r="H302" s="180">
        <v>31.6</v>
      </c>
      <c r="I302" s="181"/>
      <c r="L302" s="177"/>
      <c r="M302" s="182"/>
      <c r="T302" s="183"/>
      <c r="AT302" s="178" t="s">
        <v>200</v>
      </c>
      <c r="AU302" s="178" t="s">
        <v>89</v>
      </c>
      <c r="AV302" s="13" t="s">
        <v>89</v>
      </c>
      <c r="AW302" s="13" t="s">
        <v>31</v>
      </c>
      <c r="AX302" s="13" t="s">
        <v>76</v>
      </c>
      <c r="AY302" s="178" t="s">
        <v>187</v>
      </c>
    </row>
    <row r="303" spans="2:65" s="15" customFormat="1">
      <c r="B303" s="191"/>
      <c r="D303" s="171" t="s">
        <v>200</v>
      </c>
      <c r="E303" s="192" t="s">
        <v>1</v>
      </c>
      <c r="F303" s="193" t="s">
        <v>5690</v>
      </c>
      <c r="H303" s="194">
        <v>54.48</v>
      </c>
      <c r="I303" s="195"/>
      <c r="L303" s="191"/>
      <c r="M303" s="196"/>
      <c r="T303" s="197"/>
      <c r="AT303" s="192" t="s">
        <v>200</v>
      </c>
      <c r="AU303" s="192" t="s">
        <v>89</v>
      </c>
      <c r="AV303" s="15" t="s">
        <v>207</v>
      </c>
      <c r="AW303" s="15" t="s">
        <v>31</v>
      </c>
      <c r="AX303" s="15" t="s">
        <v>76</v>
      </c>
      <c r="AY303" s="192" t="s">
        <v>187</v>
      </c>
    </row>
    <row r="304" spans="2:65" s="14" customFormat="1">
      <c r="B304" s="184"/>
      <c r="D304" s="171" t="s">
        <v>200</v>
      </c>
      <c r="E304" s="185" t="s">
        <v>1</v>
      </c>
      <c r="F304" s="186" t="s">
        <v>206</v>
      </c>
      <c r="H304" s="187">
        <v>78.48</v>
      </c>
      <c r="I304" s="188"/>
      <c r="L304" s="184"/>
      <c r="M304" s="189"/>
      <c r="T304" s="190"/>
      <c r="AT304" s="185" t="s">
        <v>200</v>
      </c>
      <c r="AU304" s="185" t="s">
        <v>89</v>
      </c>
      <c r="AV304" s="14" t="s">
        <v>194</v>
      </c>
      <c r="AW304" s="14" t="s">
        <v>31</v>
      </c>
      <c r="AX304" s="14" t="s">
        <v>83</v>
      </c>
      <c r="AY304" s="185" t="s">
        <v>187</v>
      </c>
    </row>
    <row r="305" spans="2:65" s="1" customFormat="1" ht="24.2" customHeight="1">
      <c r="B305" s="144"/>
      <c r="C305" s="145" t="s">
        <v>385</v>
      </c>
      <c r="D305" s="145" t="s">
        <v>190</v>
      </c>
      <c r="E305" s="146" t="s">
        <v>5691</v>
      </c>
      <c r="F305" s="147" t="s">
        <v>5692</v>
      </c>
      <c r="G305" s="148" t="s">
        <v>144</v>
      </c>
      <c r="H305" s="149">
        <v>90.251999999999995</v>
      </c>
      <c r="I305" s="150"/>
      <c r="J305" s="151">
        <f>ROUND(I305*H305,2)</f>
        <v>0</v>
      </c>
      <c r="K305" s="152"/>
      <c r="L305" s="153"/>
      <c r="M305" s="154" t="s">
        <v>1</v>
      </c>
      <c r="N305" s="155" t="s">
        <v>42</v>
      </c>
      <c r="P305" s="156">
        <f>O305*H305</f>
        <v>0</v>
      </c>
      <c r="Q305" s="156">
        <v>1E-4</v>
      </c>
      <c r="R305" s="156">
        <f>Q305*H305</f>
        <v>9.0252000000000006E-3</v>
      </c>
      <c r="S305" s="156">
        <v>0</v>
      </c>
      <c r="T305" s="157">
        <f>S305*H305</f>
        <v>0</v>
      </c>
      <c r="AR305" s="158" t="s">
        <v>388</v>
      </c>
      <c r="AT305" s="158" t="s">
        <v>190</v>
      </c>
      <c r="AU305" s="158" t="s">
        <v>89</v>
      </c>
      <c r="AY305" s="17" t="s">
        <v>187</v>
      </c>
      <c r="BE305" s="159">
        <f>IF(N305="základná",J305,0)</f>
        <v>0</v>
      </c>
      <c r="BF305" s="159">
        <f>IF(N305="znížená",J305,0)</f>
        <v>0</v>
      </c>
      <c r="BG305" s="159">
        <f>IF(N305="zákl. prenesená",J305,0)</f>
        <v>0</v>
      </c>
      <c r="BH305" s="159">
        <f>IF(N305="zníž. prenesená",J305,0)</f>
        <v>0</v>
      </c>
      <c r="BI305" s="159">
        <f>IF(N305="nulová",J305,0)</f>
        <v>0</v>
      </c>
      <c r="BJ305" s="17" t="s">
        <v>89</v>
      </c>
      <c r="BK305" s="159">
        <f>ROUND(I305*H305,2)</f>
        <v>0</v>
      </c>
      <c r="BL305" s="17" t="s">
        <v>353</v>
      </c>
      <c r="BM305" s="158" t="s">
        <v>5693</v>
      </c>
    </row>
    <row r="306" spans="2:65" s="13" customFormat="1">
      <c r="B306" s="177"/>
      <c r="D306" s="171" t="s">
        <v>200</v>
      </c>
      <c r="F306" s="179" t="s">
        <v>5694</v>
      </c>
      <c r="H306" s="180">
        <v>90.251999999999995</v>
      </c>
      <c r="I306" s="181"/>
      <c r="L306" s="177"/>
      <c r="M306" s="182"/>
      <c r="T306" s="183"/>
      <c r="AT306" s="178" t="s">
        <v>200</v>
      </c>
      <c r="AU306" s="178" t="s">
        <v>89</v>
      </c>
      <c r="AV306" s="13" t="s">
        <v>89</v>
      </c>
      <c r="AW306" s="13" t="s">
        <v>3</v>
      </c>
      <c r="AX306" s="13" t="s">
        <v>83</v>
      </c>
      <c r="AY306" s="178" t="s">
        <v>187</v>
      </c>
    </row>
    <row r="307" spans="2:65" s="1" customFormat="1" ht="24.2" customHeight="1">
      <c r="B307" s="144"/>
      <c r="C307" s="160" t="s">
        <v>391</v>
      </c>
      <c r="D307" s="160" t="s">
        <v>196</v>
      </c>
      <c r="E307" s="161" t="s">
        <v>5695</v>
      </c>
      <c r="F307" s="162" t="s">
        <v>5696</v>
      </c>
      <c r="G307" s="163" t="s">
        <v>144</v>
      </c>
      <c r="H307" s="164">
        <v>143.214</v>
      </c>
      <c r="I307" s="165"/>
      <c r="J307" s="166">
        <f>ROUND(I307*H307,2)</f>
        <v>0</v>
      </c>
      <c r="K307" s="167"/>
      <c r="L307" s="32"/>
      <c r="M307" s="168" t="s">
        <v>1</v>
      </c>
      <c r="N307" s="169" t="s">
        <v>42</v>
      </c>
      <c r="P307" s="156">
        <f>O307*H307</f>
        <v>0</v>
      </c>
      <c r="Q307" s="156">
        <v>0</v>
      </c>
      <c r="R307" s="156">
        <f>Q307*H307</f>
        <v>0</v>
      </c>
      <c r="S307" s="156">
        <v>0</v>
      </c>
      <c r="T307" s="157">
        <f>S307*H307</f>
        <v>0</v>
      </c>
      <c r="AR307" s="158" t="s">
        <v>353</v>
      </c>
      <c r="AT307" s="158" t="s">
        <v>196</v>
      </c>
      <c r="AU307" s="158" t="s">
        <v>89</v>
      </c>
      <c r="AY307" s="17" t="s">
        <v>187</v>
      </c>
      <c r="BE307" s="159">
        <f>IF(N307="základná",J307,0)</f>
        <v>0</v>
      </c>
      <c r="BF307" s="159">
        <f>IF(N307="znížená",J307,0)</f>
        <v>0</v>
      </c>
      <c r="BG307" s="159">
        <f>IF(N307="zákl. prenesená",J307,0)</f>
        <v>0</v>
      </c>
      <c r="BH307" s="159">
        <f>IF(N307="zníž. prenesená",J307,0)</f>
        <v>0</v>
      </c>
      <c r="BI307" s="159">
        <f>IF(N307="nulová",J307,0)</f>
        <v>0</v>
      </c>
      <c r="BJ307" s="17" t="s">
        <v>89</v>
      </c>
      <c r="BK307" s="159">
        <f>ROUND(I307*H307,2)</f>
        <v>0</v>
      </c>
      <c r="BL307" s="17" t="s">
        <v>353</v>
      </c>
      <c r="BM307" s="158" t="s">
        <v>5697</v>
      </c>
    </row>
    <row r="308" spans="2:65" s="12" customFormat="1" ht="22.5">
      <c r="B308" s="170"/>
      <c r="D308" s="171" t="s">
        <v>200</v>
      </c>
      <c r="E308" s="172" t="s">
        <v>1</v>
      </c>
      <c r="F308" s="173" t="s">
        <v>5629</v>
      </c>
      <c r="H308" s="172" t="s">
        <v>1</v>
      </c>
      <c r="I308" s="174"/>
      <c r="L308" s="170"/>
      <c r="M308" s="175"/>
      <c r="T308" s="176"/>
      <c r="AT308" s="172" t="s">
        <v>200</v>
      </c>
      <c r="AU308" s="172" t="s">
        <v>89</v>
      </c>
      <c r="AV308" s="12" t="s">
        <v>83</v>
      </c>
      <c r="AW308" s="12" t="s">
        <v>31</v>
      </c>
      <c r="AX308" s="12" t="s">
        <v>76</v>
      </c>
      <c r="AY308" s="172" t="s">
        <v>187</v>
      </c>
    </row>
    <row r="309" spans="2:65" s="12" customFormat="1">
      <c r="B309" s="170"/>
      <c r="D309" s="171" t="s">
        <v>200</v>
      </c>
      <c r="E309" s="172" t="s">
        <v>1</v>
      </c>
      <c r="F309" s="173" t="s">
        <v>5630</v>
      </c>
      <c r="H309" s="172" t="s">
        <v>1</v>
      </c>
      <c r="I309" s="174"/>
      <c r="L309" s="170"/>
      <c r="M309" s="175"/>
      <c r="T309" s="176"/>
      <c r="AT309" s="172" t="s">
        <v>200</v>
      </c>
      <c r="AU309" s="172" t="s">
        <v>89</v>
      </c>
      <c r="AV309" s="12" t="s">
        <v>83</v>
      </c>
      <c r="AW309" s="12" t="s">
        <v>31</v>
      </c>
      <c r="AX309" s="12" t="s">
        <v>76</v>
      </c>
      <c r="AY309" s="172" t="s">
        <v>187</v>
      </c>
    </row>
    <row r="310" spans="2:65" s="12" customFormat="1">
      <c r="B310" s="170"/>
      <c r="D310" s="171" t="s">
        <v>200</v>
      </c>
      <c r="E310" s="172" t="s">
        <v>1</v>
      </c>
      <c r="F310" s="173" t="s">
        <v>5632</v>
      </c>
      <c r="H310" s="172" t="s">
        <v>1</v>
      </c>
      <c r="I310" s="174"/>
      <c r="L310" s="170"/>
      <c r="M310" s="175"/>
      <c r="T310" s="176"/>
      <c r="AT310" s="172" t="s">
        <v>200</v>
      </c>
      <c r="AU310" s="172" t="s">
        <v>89</v>
      </c>
      <c r="AV310" s="12" t="s">
        <v>83</v>
      </c>
      <c r="AW310" s="12" t="s">
        <v>31</v>
      </c>
      <c r="AX310" s="12" t="s">
        <v>76</v>
      </c>
      <c r="AY310" s="172" t="s">
        <v>187</v>
      </c>
    </row>
    <row r="311" spans="2:65" s="13" customFormat="1">
      <c r="B311" s="177"/>
      <c r="D311" s="171" t="s">
        <v>200</v>
      </c>
      <c r="E311" s="178" t="s">
        <v>1</v>
      </c>
      <c r="F311" s="179" t="s">
        <v>5698</v>
      </c>
      <c r="H311" s="180">
        <v>2.2200000000000002</v>
      </c>
      <c r="I311" s="181"/>
      <c r="L311" s="177"/>
      <c r="M311" s="182"/>
      <c r="T311" s="183"/>
      <c r="AT311" s="178" t="s">
        <v>200</v>
      </c>
      <c r="AU311" s="178" t="s">
        <v>89</v>
      </c>
      <c r="AV311" s="13" t="s">
        <v>89</v>
      </c>
      <c r="AW311" s="13" t="s">
        <v>31</v>
      </c>
      <c r="AX311" s="13" t="s">
        <v>76</v>
      </c>
      <c r="AY311" s="178" t="s">
        <v>187</v>
      </c>
    </row>
    <row r="312" spans="2:65" s="12" customFormat="1">
      <c r="B312" s="170"/>
      <c r="D312" s="171" t="s">
        <v>200</v>
      </c>
      <c r="E312" s="172" t="s">
        <v>1</v>
      </c>
      <c r="F312" s="173" t="s">
        <v>5635</v>
      </c>
      <c r="H312" s="172" t="s">
        <v>1</v>
      </c>
      <c r="I312" s="174"/>
      <c r="L312" s="170"/>
      <c r="M312" s="175"/>
      <c r="T312" s="176"/>
      <c r="AT312" s="172" t="s">
        <v>200</v>
      </c>
      <c r="AU312" s="172" t="s">
        <v>89</v>
      </c>
      <c r="AV312" s="12" t="s">
        <v>83</v>
      </c>
      <c r="AW312" s="12" t="s">
        <v>31</v>
      </c>
      <c r="AX312" s="12" t="s">
        <v>76</v>
      </c>
      <c r="AY312" s="172" t="s">
        <v>187</v>
      </c>
    </row>
    <row r="313" spans="2:65" s="13" customFormat="1" ht="22.5">
      <c r="B313" s="177"/>
      <c r="D313" s="171" t="s">
        <v>200</v>
      </c>
      <c r="E313" s="178" t="s">
        <v>1</v>
      </c>
      <c r="F313" s="179" t="s">
        <v>5699</v>
      </c>
      <c r="H313" s="180">
        <v>4.32</v>
      </c>
      <c r="I313" s="181"/>
      <c r="L313" s="177"/>
      <c r="M313" s="182"/>
      <c r="T313" s="183"/>
      <c r="AT313" s="178" t="s">
        <v>200</v>
      </c>
      <c r="AU313" s="178" t="s">
        <v>89</v>
      </c>
      <c r="AV313" s="13" t="s">
        <v>89</v>
      </c>
      <c r="AW313" s="13" t="s">
        <v>31</v>
      </c>
      <c r="AX313" s="13" t="s">
        <v>76</v>
      </c>
      <c r="AY313" s="178" t="s">
        <v>187</v>
      </c>
    </row>
    <row r="314" spans="2:65" s="13" customFormat="1">
      <c r="B314" s="177"/>
      <c r="D314" s="171" t="s">
        <v>200</v>
      </c>
      <c r="E314" s="178" t="s">
        <v>1</v>
      </c>
      <c r="F314" s="179" t="s">
        <v>5700</v>
      </c>
      <c r="H314" s="180">
        <v>1.35</v>
      </c>
      <c r="I314" s="181"/>
      <c r="L314" s="177"/>
      <c r="M314" s="182"/>
      <c r="T314" s="183"/>
      <c r="AT314" s="178" t="s">
        <v>200</v>
      </c>
      <c r="AU314" s="178" t="s">
        <v>89</v>
      </c>
      <c r="AV314" s="13" t="s">
        <v>89</v>
      </c>
      <c r="AW314" s="13" t="s">
        <v>31</v>
      </c>
      <c r="AX314" s="13" t="s">
        <v>76</v>
      </c>
      <c r="AY314" s="178" t="s">
        <v>187</v>
      </c>
    </row>
    <row r="315" spans="2:65" s="13" customFormat="1">
      <c r="B315" s="177"/>
      <c r="D315" s="171" t="s">
        <v>200</v>
      </c>
      <c r="E315" s="178" t="s">
        <v>1</v>
      </c>
      <c r="F315" s="179" t="s">
        <v>5701</v>
      </c>
      <c r="H315" s="180">
        <v>1.05</v>
      </c>
      <c r="I315" s="181"/>
      <c r="L315" s="177"/>
      <c r="M315" s="182"/>
      <c r="T315" s="183"/>
      <c r="AT315" s="178" t="s">
        <v>200</v>
      </c>
      <c r="AU315" s="178" t="s">
        <v>89</v>
      </c>
      <c r="AV315" s="13" t="s">
        <v>89</v>
      </c>
      <c r="AW315" s="13" t="s">
        <v>31</v>
      </c>
      <c r="AX315" s="13" t="s">
        <v>76</v>
      </c>
      <c r="AY315" s="178" t="s">
        <v>187</v>
      </c>
    </row>
    <row r="316" spans="2:65" s="13" customFormat="1">
      <c r="B316" s="177"/>
      <c r="D316" s="171" t="s">
        <v>200</v>
      </c>
      <c r="E316" s="178" t="s">
        <v>1</v>
      </c>
      <c r="F316" s="179" t="s">
        <v>5702</v>
      </c>
      <c r="H316" s="180">
        <v>4.3159999999999998</v>
      </c>
      <c r="I316" s="181"/>
      <c r="L316" s="177"/>
      <c r="M316" s="182"/>
      <c r="T316" s="183"/>
      <c r="AT316" s="178" t="s">
        <v>200</v>
      </c>
      <c r="AU316" s="178" t="s">
        <v>89</v>
      </c>
      <c r="AV316" s="13" t="s">
        <v>89</v>
      </c>
      <c r="AW316" s="13" t="s">
        <v>31</v>
      </c>
      <c r="AX316" s="13" t="s">
        <v>76</v>
      </c>
      <c r="AY316" s="178" t="s">
        <v>187</v>
      </c>
    </row>
    <row r="317" spans="2:65" s="13" customFormat="1" ht="33.75">
      <c r="B317" s="177"/>
      <c r="D317" s="171" t="s">
        <v>200</v>
      </c>
      <c r="E317" s="178" t="s">
        <v>1</v>
      </c>
      <c r="F317" s="179" t="s">
        <v>5703</v>
      </c>
      <c r="H317" s="180">
        <v>5.8540000000000001</v>
      </c>
      <c r="I317" s="181"/>
      <c r="L317" s="177"/>
      <c r="M317" s="182"/>
      <c r="T317" s="183"/>
      <c r="AT317" s="178" t="s">
        <v>200</v>
      </c>
      <c r="AU317" s="178" t="s">
        <v>89</v>
      </c>
      <c r="AV317" s="13" t="s">
        <v>89</v>
      </c>
      <c r="AW317" s="13" t="s">
        <v>31</v>
      </c>
      <c r="AX317" s="13" t="s">
        <v>76</v>
      </c>
      <c r="AY317" s="178" t="s">
        <v>187</v>
      </c>
    </row>
    <row r="318" spans="2:65" s="13" customFormat="1" ht="22.5">
      <c r="B318" s="177"/>
      <c r="D318" s="171" t="s">
        <v>200</v>
      </c>
      <c r="E318" s="178" t="s">
        <v>1</v>
      </c>
      <c r="F318" s="179" t="s">
        <v>5704</v>
      </c>
      <c r="H318" s="180">
        <v>4.6879999999999997</v>
      </c>
      <c r="I318" s="181"/>
      <c r="L318" s="177"/>
      <c r="M318" s="182"/>
      <c r="T318" s="183"/>
      <c r="AT318" s="178" t="s">
        <v>200</v>
      </c>
      <c r="AU318" s="178" t="s">
        <v>89</v>
      </c>
      <c r="AV318" s="13" t="s">
        <v>89</v>
      </c>
      <c r="AW318" s="13" t="s">
        <v>31</v>
      </c>
      <c r="AX318" s="13" t="s">
        <v>76</v>
      </c>
      <c r="AY318" s="178" t="s">
        <v>187</v>
      </c>
    </row>
    <row r="319" spans="2:65" s="13" customFormat="1">
      <c r="B319" s="177"/>
      <c r="D319" s="171" t="s">
        <v>200</v>
      </c>
      <c r="E319" s="178" t="s">
        <v>1</v>
      </c>
      <c r="F319" s="179" t="s">
        <v>5705</v>
      </c>
      <c r="H319" s="180">
        <v>0.20200000000000001</v>
      </c>
      <c r="I319" s="181"/>
      <c r="L319" s="177"/>
      <c r="M319" s="182"/>
      <c r="T319" s="183"/>
      <c r="AT319" s="178" t="s">
        <v>200</v>
      </c>
      <c r="AU319" s="178" t="s">
        <v>89</v>
      </c>
      <c r="AV319" s="13" t="s">
        <v>89</v>
      </c>
      <c r="AW319" s="13" t="s">
        <v>31</v>
      </c>
      <c r="AX319" s="13" t="s">
        <v>76</v>
      </c>
      <c r="AY319" s="178" t="s">
        <v>187</v>
      </c>
    </row>
    <row r="320" spans="2:65" s="15" customFormat="1">
      <c r="B320" s="191"/>
      <c r="D320" s="171" t="s">
        <v>200</v>
      </c>
      <c r="E320" s="192" t="s">
        <v>1</v>
      </c>
      <c r="F320" s="193" t="s">
        <v>5706</v>
      </c>
      <c r="H320" s="194">
        <v>24</v>
      </c>
      <c r="I320" s="195"/>
      <c r="L320" s="191"/>
      <c r="M320" s="196"/>
      <c r="T320" s="197"/>
      <c r="AT320" s="192" t="s">
        <v>200</v>
      </c>
      <c r="AU320" s="192" t="s">
        <v>89</v>
      </c>
      <c r="AV320" s="15" t="s">
        <v>207</v>
      </c>
      <c r="AW320" s="15" t="s">
        <v>31</v>
      </c>
      <c r="AX320" s="15" t="s">
        <v>76</v>
      </c>
      <c r="AY320" s="192" t="s">
        <v>187</v>
      </c>
    </row>
    <row r="321" spans="2:51" s="12" customFormat="1">
      <c r="B321" s="170"/>
      <c r="D321" s="171" t="s">
        <v>200</v>
      </c>
      <c r="E321" s="172" t="s">
        <v>1</v>
      </c>
      <c r="F321" s="173" t="s">
        <v>5707</v>
      </c>
      <c r="H321" s="172" t="s">
        <v>1</v>
      </c>
      <c r="I321" s="174"/>
      <c r="L321" s="170"/>
      <c r="M321" s="175"/>
      <c r="T321" s="176"/>
      <c r="AT321" s="172" t="s">
        <v>200</v>
      </c>
      <c r="AU321" s="172" t="s">
        <v>89</v>
      </c>
      <c r="AV321" s="12" t="s">
        <v>83</v>
      </c>
      <c r="AW321" s="12" t="s">
        <v>31</v>
      </c>
      <c r="AX321" s="12" t="s">
        <v>76</v>
      </c>
      <c r="AY321" s="172" t="s">
        <v>187</v>
      </c>
    </row>
    <row r="322" spans="2:51" s="12" customFormat="1">
      <c r="B322" s="170"/>
      <c r="D322" s="171" t="s">
        <v>200</v>
      </c>
      <c r="E322" s="172" t="s">
        <v>1</v>
      </c>
      <c r="F322" s="173" t="s">
        <v>5643</v>
      </c>
      <c r="H322" s="172" t="s">
        <v>1</v>
      </c>
      <c r="I322" s="174"/>
      <c r="L322" s="170"/>
      <c r="M322" s="175"/>
      <c r="T322" s="176"/>
      <c r="AT322" s="172" t="s">
        <v>200</v>
      </c>
      <c r="AU322" s="172" t="s">
        <v>89</v>
      </c>
      <c r="AV322" s="12" t="s">
        <v>83</v>
      </c>
      <c r="AW322" s="12" t="s">
        <v>31</v>
      </c>
      <c r="AX322" s="12" t="s">
        <v>76</v>
      </c>
      <c r="AY322" s="172" t="s">
        <v>187</v>
      </c>
    </row>
    <row r="323" spans="2:51" s="12" customFormat="1">
      <c r="B323" s="170"/>
      <c r="D323" s="171" t="s">
        <v>200</v>
      </c>
      <c r="E323" s="172" t="s">
        <v>1</v>
      </c>
      <c r="F323" s="173" t="s">
        <v>5635</v>
      </c>
      <c r="H323" s="172" t="s">
        <v>1</v>
      </c>
      <c r="I323" s="174"/>
      <c r="L323" s="170"/>
      <c r="M323" s="175"/>
      <c r="T323" s="176"/>
      <c r="AT323" s="172" t="s">
        <v>200</v>
      </c>
      <c r="AU323" s="172" t="s">
        <v>89</v>
      </c>
      <c r="AV323" s="12" t="s">
        <v>83</v>
      </c>
      <c r="AW323" s="12" t="s">
        <v>31</v>
      </c>
      <c r="AX323" s="12" t="s">
        <v>76</v>
      </c>
      <c r="AY323" s="172" t="s">
        <v>187</v>
      </c>
    </row>
    <row r="324" spans="2:51" s="13" customFormat="1" ht="22.5">
      <c r="B324" s="177"/>
      <c r="D324" s="171" t="s">
        <v>200</v>
      </c>
      <c r="E324" s="178" t="s">
        <v>1</v>
      </c>
      <c r="F324" s="179" t="s">
        <v>5708</v>
      </c>
      <c r="H324" s="180">
        <v>4.32</v>
      </c>
      <c r="I324" s="181"/>
      <c r="L324" s="177"/>
      <c r="M324" s="182"/>
      <c r="T324" s="183"/>
      <c r="AT324" s="178" t="s">
        <v>200</v>
      </c>
      <c r="AU324" s="178" t="s">
        <v>89</v>
      </c>
      <c r="AV324" s="13" t="s">
        <v>89</v>
      </c>
      <c r="AW324" s="13" t="s">
        <v>31</v>
      </c>
      <c r="AX324" s="13" t="s">
        <v>76</v>
      </c>
      <c r="AY324" s="178" t="s">
        <v>187</v>
      </c>
    </row>
    <row r="325" spans="2:51" s="13" customFormat="1">
      <c r="B325" s="177"/>
      <c r="D325" s="171" t="s">
        <v>200</v>
      </c>
      <c r="E325" s="178" t="s">
        <v>1</v>
      </c>
      <c r="F325" s="179" t="s">
        <v>5709</v>
      </c>
      <c r="H325" s="180">
        <v>1.35</v>
      </c>
      <c r="I325" s="181"/>
      <c r="L325" s="177"/>
      <c r="M325" s="182"/>
      <c r="T325" s="183"/>
      <c r="AT325" s="178" t="s">
        <v>200</v>
      </c>
      <c r="AU325" s="178" t="s">
        <v>89</v>
      </c>
      <c r="AV325" s="13" t="s">
        <v>89</v>
      </c>
      <c r="AW325" s="13" t="s">
        <v>31</v>
      </c>
      <c r="AX325" s="13" t="s">
        <v>76</v>
      </c>
      <c r="AY325" s="178" t="s">
        <v>187</v>
      </c>
    </row>
    <row r="326" spans="2:51" s="13" customFormat="1">
      <c r="B326" s="177"/>
      <c r="D326" s="171" t="s">
        <v>200</v>
      </c>
      <c r="E326" s="178" t="s">
        <v>1</v>
      </c>
      <c r="F326" s="179" t="s">
        <v>5710</v>
      </c>
      <c r="H326" s="180">
        <v>1.05</v>
      </c>
      <c r="I326" s="181"/>
      <c r="L326" s="177"/>
      <c r="M326" s="182"/>
      <c r="T326" s="183"/>
      <c r="AT326" s="178" t="s">
        <v>200</v>
      </c>
      <c r="AU326" s="178" t="s">
        <v>89</v>
      </c>
      <c r="AV326" s="13" t="s">
        <v>89</v>
      </c>
      <c r="AW326" s="13" t="s">
        <v>31</v>
      </c>
      <c r="AX326" s="13" t="s">
        <v>76</v>
      </c>
      <c r="AY326" s="178" t="s">
        <v>187</v>
      </c>
    </row>
    <row r="327" spans="2:51" s="13" customFormat="1">
      <c r="B327" s="177"/>
      <c r="D327" s="171" t="s">
        <v>200</v>
      </c>
      <c r="E327" s="178" t="s">
        <v>1</v>
      </c>
      <c r="F327" s="179" t="s">
        <v>5711</v>
      </c>
      <c r="H327" s="180">
        <v>4.3159999999999998</v>
      </c>
      <c r="I327" s="181"/>
      <c r="L327" s="177"/>
      <c r="M327" s="182"/>
      <c r="T327" s="183"/>
      <c r="AT327" s="178" t="s">
        <v>200</v>
      </c>
      <c r="AU327" s="178" t="s">
        <v>89</v>
      </c>
      <c r="AV327" s="13" t="s">
        <v>89</v>
      </c>
      <c r="AW327" s="13" t="s">
        <v>31</v>
      </c>
      <c r="AX327" s="13" t="s">
        <v>76</v>
      </c>
      <c r="AY327" s="178" t="s">
        <v>187</v>
      </c>
    </row>
    <row r="328" spans="2:51" s="13" customFormat="1" ht="22.5">
      <c r="B328" s="177"/>
      <c r="D328" s="171" t="s">
        <v>200</v>
      </c>
      <c r="E328" s="178" t="s">
        <v>1</v>
      </c>
      <c r="F328" s="179" t="s">
        <v>5712</v>
      </c>
      <c r="H328" s="180">
        <v>5.8540000000000001</v>
      </c>
      <c r="I328" s="181"/>
      <c r="L328" s="177"/>
      <c r="M328" s="182"/>
      <c r="T328" s="183"/>
      <c r="AT328" s="178" t="s">
        <v>200</v>
      </c>
      <c r="AU328" s="178" t="s">
        <v>89</v>
      </c>
      <c r="AV328" s="13" t="s">
        <v>89</v>
      </c>
      <c r="AW328" s="13" t="s">
        <v>31</v>
      </c>
      <c r="AX328" s="13" t="s">
        <v>76</v>
      </c>
      <c r="AY328" s="178" t="s">
        <v>187</v>
      </c>
    </row>
    <row r="329" spans="2:51" s="13" customFormat="1" ht="22.5">
      <c r="B329" s="177"/>
      <c r="D329" s="171" t="s">
        <v>200</v>
      </c>
      <c r="E329" s="178" t="s">
        <v>1</v>
      </c>
      <c r="F329" s="179" t="s">
        <v>5713</v>
      </c>
      <c r="H329" s="180">
        <v>4.6879999999999997</v>
      </c>
      <c r="I329" s="181"/>
      <c r="L329" s="177"/>
      <c r="M329" s="182"/>
      <c r="T329" s="183"/>
      <c r="AT329" s="178" t="s">
        <v>200</v>
      </c>
      <c r="AU329" s="178" t="s">
        <v>89</v>
      </c>
      <c r="AV329" s="13" t="s">
        <v>89</v>
      </c>
      <c r="AW329" s="13" t="s">
        <v>31</v>
      </c>
      <c r="AX329" s="13" t="s">
        <v>76</v>
      </c>
      <c r="AY329" s="178" t="s">
        <v>187</v>
      </c>
    </row>
    <row r="330" spans="2:51" s="12" customFormat="1">
      <c r="B330" s="170"/>
      <c r="D330" s="171" t="s">
        <v>200</v>
      </c>
      <c r="E330" s="172" t="s">
        <v>1</v>
      </c>
      <c r="F330" s="173" t="s">
        <v>5635</v>
      </c>
      <c r="H330" s="172" t="s">
        <v>1</v>
      </c>
      <c r="I330" s="174"/>
      <c r="L330" s="170"/>
      <c r="M330" s="175"/>
      <c r="T330" s="176"/>
      <c r="AT330" s="172" t="s">
        <v>200</v>
      </c>
      <c r="AU330" s="172" t="s">
        <v>89</v>
      </c>
      <c r="AV330" s="12" t="s">
        <v>83</v>
      </c>
      <c r="AW330" s="12" t="s">
        <v>31</v>
      </c>
      <c r="AX330" s="12" t="s">
        <v>76</v>
      </c>
      <c r="AY330" s="172" t="s">
        <v>187</v>
      </c>
    </row>
    <row r="331" spans="2:51" s="13" customFormat="1" ht="22.5">
      <c r="B331" s="177"/>
      <c r="D331" s="171" t="s">
        <v>200</v>
      </c>
      <c r="E331" s="178" t="s">
        <v>1</v>
      </c>
      <c r="F331" s="179" t="s">
        <v>5708</v>
      </c>
      <c r="H331" s="180">
        <v>4.32</v>
      </c>
      <c r="I331" s="181"/>
      <c r="L331" s="177"/>
      <c r="M331" s="182"/>
      <c r="T331" s="183"/>
      <c r="AT331" s="178" t="s">
        <v>200</v>
      </c>
      <c r="AU331" s="178" t="s">
        <v>89</v>
      </c>
      <c r="AV331" s="13" t="s">
        <v>89</v>
      </c>
      <c r="AW331" s="13" t="s">
        <v>31</v>
      </c>
      <c r="AX331" s="13" t="s">
        <v>76</v>
      </c>
      <c r="AY331" s="178" t="s">
        <v>187</v>
      </c>
    </row>
    <row r="332" spans="2:51" s="13" customFormat="1">
      <c r="B332" s="177"/>
      <c r="D332" s="171" t="s">
        <v>200</v>
      </c>
      <c r="E332" s="178" t="s">
        <v>1</v>
      </c>
      <c r="F332" s="179" t="s">
        <v>5709</v>
      </c>
      <c r="H332" s="180">
        <v>1.35</v>
      </c>
      <c r="I332" s="181"/>
      <c r="L332" s="177"/>
      <c r="M332" s="182"/>
      <c r="T332" s="183"/>
      <c r="AT332" s="178" t="s">
        <v>200</v>
      </c>
      <c r="AU332" s="178" t="s">
        <v>89</v>
      </c>
      <c r="AV332" s="13" t="s">
        <v>89</v>
      </c>
      <c r="AW332" s="13" t="s">
        <v>31</v>
      </c>
      <c r="AX332" s="13" t="s">
        <v>76</v>
      </c>
      <c r="AY332" s="178" t="s">
        <v>187</v>
      </c>
    </row>
    <row r="333" spans="2:51" s="13" customFormat="1">
      <c r="B333" s="177"/>
      <c r="D333" s="171" t="s">
        <v>200</v>
      </c>
      <c r="E333" s="178" t="s">
        <v>1</v>
      </c>
      <c r="F333" s="179" t="s">
        <v>5710</v>
      </c>
      <c r="H333" s="180">
        <v>1.05</v>
      </c>
      <c r="I333" s="181"/>
      <c r="L333" s="177"/>
      <c r="M333" s="182"/>
      <c r="T333" s="183"/>
      <c r="AT333" s="178" t="s">
        <v>200</v>
      </c>
      <c r="AU333" s="178" t="s">
        <v>89</v>
      </c>
      <c r="AV333" s="13" t="s">
        <v>89</v>
      </c>
      <c r="AW333" s="13" t="s">
        <v>31</v>
      </c>
      <c r="AX333" s="13" t="s">
        <v>76</v>
      </c>
      <c r="AY333" s="178" t="s">
        <v>187</v>
      </c>
    </row>
    <row r="334" spans="2:51" s="13" customFormat="1">
      <c r="B334" s="177"/>
      <c r="D334" s="171" t="s">
        <v>200</v>
      </c>
      <c r="E334" s="178" t="s">
        <v>1</v>
      </c>
      <c r="F334" s="179" t="s">
        <v>5711</v>
      </c>
      <c r="H334" s="180">
        <v>4.3159999999999998</v>
      </c>
      <c r="I334" s="181"/>
      <c r="L334" s="177"/>
      <c r="M334" s="182"/>
      <c r="T334" s="183"/>
      <c r="AT334" s="178" t="s">
        <v>200</v>
      </c>
      <c r="AU334" s="178" t="s">
        <v>89</v>
      </c>
      <c r="AV334" s="13" t="s">
        <v>89</v>
      </c>
      <c r="AW334" s="13" t="s">
        <v>31</v>
      </c>
      <c r="AX334" s="13" t="s">
        <v>76</v>
      </c>
      <c r="AY334" s="178" t="s">
        <v>187</v>
      </c>
    </row>
    <row r="335" spans="2:51" s="13" customFormat="1" ht="22.5">
      <c r="B335" s="177"/>
      <c r="D335" s="171" t="s">
        <v>200</v>
      </c>
      <c r="E335" s="178" t="s">
        <v>1</v>
      </c>
      <c r="F335" s="179" t="s">
        <v>5712</v>
      </c>
      <c r="H335" s="180">
        <v>5.8540000000000001</v>
      </c>
      <c r="I335" s="181"/>
      <c r="L335" s="177"/>
      <c r="M335" s="182"/>
      <c r="T335" s="183"/>
      <c r="AT335" s="178" t="s">
        <v>200</v>
      </c>
      <c r="AU335" s="178" t="s">
        <v>89</v>
      </c>
      <c r="AV335" s="13" t="s">
        <v>89</v>
      </c>
      <c r="AW335" s="13" t="s">
        <v>31</v>
      </c>
      <c r="AX335" s="13" t="s">
        <v>76</v>
      </c>
      <c r="AY335" s="178" t="s">
        <v>187</v>
      </c>
    </row>
    <row r="336" spans="2:51" s="13" customFormat="1" ht="22.5">
      <c r="B336" s="177"/>
      <c r="D336" s="171" t="s">
        <v>200</v>
      </c>
      <c r="E336" s="178" t="s">
        <v>1</v>
      </c>
      <c r="F336" s="179" t="s">
        <v>5713</v>
      </c>
      <c r="H336" s="180">
        <v>4.6879999999999997</v>
      </c>
      <c r="I336" s="181"/>
      <c r="L336" s="177"/>
      <c r="M336" s="182"/>
      <c r="T336" s="183"/>
      <c r="AT336" s="178" t="s">
        <v>200</v>
      </c>
      <c r="AU336" s="178" t="s">
        <v>89</v>
      </c>
      <c r="AV336" s="13" t="s">
        <v>89</v>
      </c>
      <c r="AW336" s="13" t="s">
        <v>31</v>
      </c>
      <c r="AX336" s="13" t="s">
        <v>76</v>
      </c>
      <c r="AY336" s="178" t="s">
        <v>187</v>
      </c>
    </row>
    <row r="337" spans="2:65" s="12" customFormat="1">
      <c r="B337" s="170"/>
      <c r="D337" s="171" t="s">
        <v>200</v>
      </c>
      <c r="E337" s="172" t="s">
        <v>1</v>
      </c>
      <c r="F337" s="173" t="s">
        <v>5635</v>
      </c>
      <c r="H337" s="172" t="s">
        <v>1</v>
      </c>
      <c r="I337" s="174"/>
      <c r="L337" s="170"/>
      <c r="M337" s="175"/>
      <c r="T337" s="176"/>
      <c r="AT337" s="172" t="s">
        <v>200</v>
      </c>
      <c r="AU337" s="172" t="s">
        <v>89</v>
      </c>
      <c r="AV337" s="12" t="s">
        <v>83</v>
      </c>
      <c r="AW337" s="12" t="s">
        <v>31</v>
      </c>
      <c r="AX337" s="12" t="s">
        <v>76</v>
      </c>
      <c r="AY337" s="172" t="s">
        <v>187</v>
      </c>
    </row>
    <row r="338" spans="2:65" s="13" customFormat="1" ht="22.5">
      <c r="B338" s="177"/>
      <c r="D338" s="171" t="s">
        <v>200</v>
      </c>
      <c r="E338" s="178" t="s">
        <v>1</v>
      </c>
      <c r="F338" s="179" t="s">
        <v>5708</v>
      </c>
      <c r="H338" s="180">
        <v>4.32</v>
      </c>
      <c r="I338" s="181"/>
      <c r="L338" s="177"/>
      <c r="M338" s="182"/>
      <c r="T338" s="183"/>
      <c r="AT338" s="178" t="s">
        <v>200</v>
      </c>
      <c r="AU338" s="178" t="s">
        <v>89</v>
      </c>
      <c r="AV338" s="13" t="s">
        <v>89</v>
      </c>
      <c r="AW338" s="13" t="s">
        <v>31</v>
      </c>
      <c r="AX338" s="13" t="s">
        <v>76</v>
      </c>
      <c r="AY338" s="178" t="s">
        <v>187</v>
      </c>
    </row>
    <row r="339" spans="2:65" s="13" customFormat="1">
      <c r="B339" s="177"/>
      <c r="D339" s="171" t="s">
        <v>200</v>
      </c>
      <c r="E339" s="178" t="s">
        <v>1</v>
      </c>
      <c r="F339" s="179" t="s">
        <v>5709</v>
      </c>
      <c r="H339" s="180">
        <v>1.35</v>
      </c>
      <c r="I339" s="181"/>
      <c r="L339" s="177"/>
      <c r="M339" s="182"/>
      <c r="T339" s="183"/>
      <c r="AT339" s="178" t="s">
        <v>200</v>
      </c>
      <c r="AU339" s="178" t="s">
        <v>89</v>
      </c>
      <c r="AV339" s="13" t="s">
        <v>89</v>
      </c>
      <c r="AW339" s="13" t="s">
        <v>31</v>
      </c>
      <c r="AX339" s="13" t="s">
        <v>76</v>
      </c>
      <c r="AY339" s="178" t="s">
        <v>187</v>
      </c>
    </row>
    <row r="340" spans="2:65" s="13" customFormat="1">
      <c r="B340" s="177"/>
      <c r="D340" s="171" t="s">
        <v>200</v>
      </c>
      <c r="E340" s="178" t="s">
        <v>1</v>
      </c>
      <c r="F340" s="179" t="s">
        <v>5710</v>
      </c>
      <c r="H340" s="180">
        <v>1.05</v>
      </c>
      <c r="I340" s="181"/>
      <c r="L340" s="177"/>
      <c r="M340" s="182"/>
      <c r="T340" s="183"/>
      <c r="AT340" s="178" t="s">
        <v>200</v>
      </c>
      <c r="AU340" s="178" t="s">
        <v>89</v>
      </c>
      <c r="AV340" s="13" t="s">
        <v>89</v>
      </c>
      <c r="AW340" s="13" t="s">
        <v>31</v>
      </c>
      <c r="AX340" s="13" t="s">
        <v>76</v>
      </c>
      <c r="AY340" s="178" t="s">
        <v>187</v>
      </c>
    </row>
    <row r="341" spans="2:65" s="13" customFormat="1">
      <c r="B341" s="177"/>
      <c r="D341" s="171" t="s">
        <v>200</v>
      </c>
      <c r="E341" s="178" t="s">
        <v>1</v>
      </c>
      <c r="F341" s="179" t="s">
        <v>5711</v>
      </c>
      <c r="H341" s="180">
        <v>4.3159999999999998</v>
      </c>
      <c r="I341" s="181"/>
      <c r="L341" s="177"/>
      <c r="M341" s="182"/>
      <c r="T341" s="183"/>
      <c r="AT341" s="178" t="s">
        <v>200</v>
      </c>
      <c r="AU341" s="178" t="s">
        <v>89</v>
      </c>
      <c r="AV341" s="13" t="s">
        <v>89</v>
      </c>
      <c r="AW341" s="13" t="s">
        <v>31</v>
      </c>
      <c r="AX341" s="13" t="s">
        <v>76</v>
      </c>
      <c r="AY341" s="178" t="s">
        <v>187</v>
      </c>
    </row>
    <row r="342" spans="2:65" s="13" customFormat="1" ht="22.5">
      <c r="B342" s="177"/>
      <c r="D342" s="171" t="s">
        <v>200</v>
      </c>
      <c r="E342" s="178" t="s">
        <v>1</v>
      </c>
      <c r="F342" s="179" t="s">
        <v>5712</v>
      </c>
      <c r="H342" s="180">
        <v>5.8540000000000001</v>
      </c>
      <c r="I342" s="181"/>
      <c r="L342" s="177"/>
      <c r="M342" s="182"/>
      <c r="T342" s="183"/>
      <c r="AT342" s="178" t="s">
        <v>200</v>
      </c>
      <c r="AU342" s="178" t="s">
        <v>89</v>
      </c>
      <c r="AV342" s="13" t="s">
        <v>89</v>
      </c>
      <c r="AW342" s="13" t="s">
        <v>31</v>
      </c>
      <c r="AX342" s="13" t="s">
        <v>76</v>
      </c>
      <c r="AY342" s="178" t="s">
        <v>187</v>
      </c>
    </row>
    <row r="343" spans="2:65" s="13" customFormat="1" ht="22.5">
      <c r="B343" s="177"/>
      <c r="D343" s="171" t="s">
        <v>200</v>
      </c>
      <c r="E343" s="178" t="s">
        <v>1</v>
      </c>
      <c r="F343" s="179" t="s">
        <v>5713</v>
      </c>
      <c r="H343" s="180">
        <v>4.6879999999999997</v>
      </c>
      <c r="I343" s="181"/>
      <c r="L343" s="177"/>
      <c r="M343" s="182"/>
      <c r="T343" s="183"/>
      <c r="AT343" s="178" t="s">
        <v>200</v>
      </c>
      <c r="AU343" s="178" t="s">
        <v>89</v>
      </c>
      <c r="AV343" s="13" t="s">
        <v>89</v>
      </c>
      <c r="AW343" s="13" t="s">
        <v>31</v>
      </c>
      <c r="AX343" s="13" t="s">
        <v>76</v>
      </c>
      <c r="AY343" s="178" t="s">
        <v>187</v>
      </c>
    </row>
    <row r="344" spans="2:65" s="15" customFormat="1">
      <c r="B344" s="191"/>
      <c r="D344" s="171" t="s">
        <v>200</v>
      </c>
      <c r="E344" s="192" t="s">
        <v>1</v>
      </c>
      <c r="F344" s="193" t="s">
        <v>5714</v>
      </c>
      <c r="H344" s="194">
        <v>64.733999999999995</v>
      </c>
      <c r="I344" s="195"/>
      <c r="L344" s="191"/>
      <c r="M344" s="196"/>
      <c r="T344" s="197"/>
      <c r="AT344" s="192" t="s">
        <v>200</v>
      </c>
      <c r="AU344" s="192" t="s">
        <v>89</v>
      </c>
      <c r="AV344" s="15" t="s">
        <v>207</v>
      </c>
      <c r="AW344" s="15" t="s">
        <v>31</v>
      </c>
      <c r="AX344" s="15" t="s">
        <v>76</v>
      </c>
      <c r="AY344" s="192" t="s">
        <v>187</v>
      </c>
    </row>
    <row r="345" spans="2:65" s="12" customFormat="1">
      <c r="B345" s="170"/>
      <c r="D345" s="171" t="s">
        <v>200</v>
      </c>
      <c r="E345" s="172" t="s">
        <v>1</v>
      </c>
      <c r="F345" s="173" t="s">
        <v>5715</v>
      </c>
      <c r="H345" s="172" t="s">
        <v>1</v>
      </c>
      <c r="I345" s="174"/>
      <c r="L345" s="170"/>
      <c r="M345" s="175"/>
      <c r="T345" s="176"/>
      <c r="AT345" s="172" t="s">
        <v>200</v>
      </c>
      <c r="AU345" s="172" t="s">
        <v>89</v>
      </c>
      <c r="AV345" s="12" t="s">
        <v>83</v>
      </c>
      <c r="AW345" s="12" t="s">
        <v>31</v>
      </c>
      <c r="AX345" s="12" t="s">
        <v>76</v>
      </c>
      <c r="AY345" s="172" t="s">
        <v>187</v>
      </c>
    </row>
    <row r="346" spans="2:65" s="12" customFormat="1">
      <c r="B346" s="170"/>
      <c r="D346" s="171" t="s">
        <v>200</v>
      </c>
      <c r="E346" s="172" t="s">
        <v>1</v>
      </c>
      <c r="F346" s="173" t="s">
        <v>5643</v>
      </c>
      <c r="H346" s="172" t="s">
        <v>1</v>
      </c>
      <c r="I346" s="174"/>
      <c r="L346" s="170"/>
      <c r="M346" s="175"/>
      <c r="T346" s="176"/>
      <c r="AT346" s="172" t="s">
        <v>200</v>
      </c>
      <c r="AU346" s="172" t="s">
        <v>89</v>
      </c>
      <c r="AV346" s="12" t="s">
        <v>83</v>
      </c>
      <c r="AW346" s="12" t="s">
        <v>31</v>
      </c>
      <c r="AX346" s="12" t="s">
        <v>76</v>
      </c>
      <c r="AY346" s="172" t="s">
        <v>187</v>
      </c>
    </row>
    <row r="347" spans="2:65" s="13" customFormat="1">
      <c r="B347" s="177"/>
      <c r="D347" s="171" t="s">
        <v>200</v>
      </c>
      <c r="E347" s="178" t="s">
        <v>1</v>
      </c>
      <c r="F347" s="179" t="s">
        <v>5541</v>
      </c>
      <c r="H347" s="180">
        <v>22.88</v>
      </c>
      <c r="I347" s="181"/>
      <c r="L347" s="177"/>
      <c r="M347" s="182"/>
      <c r="T347" s="183"/>
      <c r="AT347" s="178" t="s">
        <v>200</v>
      </c>
      <c r="AU347" s="178" t="s">
        <v>89</v>
      </c>
      <c r="AV347" s="13" t="s">
        <v>89</v>
      </c>
      <c r="AW347" s="13" t="s">
        <v>31</v>
      </c>
      <c r="AX347" s="13" t="s">
        <v>76</v>
      </c>
      <c r="AY347" s="178" t="s">
        <v>187</v>
      </c>
    </row>
    <row r="348" spans="2:65" s="13" customFormat="1">
      <c r="B348" s="177"/>
      <c r="D348" s="171" t="s">
        <v>200</v>
      </c>
      <c r="E348" s="178" t="s">
        <v>1</v>
      </c>
      <c r="F348" s="179" t="s">
        <v>5544</v>
      </c>
      <c r="H348" s="180">
        <v>31.6</v>
      </c>
      <c r="I348" s="181"/>
      <c r="L348" s="177"/>
      <c r="M348" s="182"/>
      <c r="T348" s="183"/>
      <c r="AT348" s="178" t="s">
        <v>200</v>
      </c>
      <c r="AU348" s="178" t="s">
        <v>89</v>
      </c>
      <c r="AV348" s="13" t="s">
        <v>89</v>
      </c>
      <c r="AW348" s="13" t="s">
        <v>31</v>
      </c>
      <c r="AX348" s="13" t="s">
        <v>76</v>
      </c>
      <c r="AY348" s="178" t="s">
        <v>187</v>
      </c>
    </row>
    <row r="349" spans="2:65" s="15" customFormat="1">
      <c r="B349" s="191"/>
      <c r="D349" s="171" t="s">
        <v>200</v>
      </c>
      <c r="E349" s="192" t="s">
        <v>1</v>
      </c>
      <c r="F349" s="193" t="s">
        <v>5716</v>
      </c>
      <c r="H349" s="194">
        <v>54.48</v>
      </c>
      <c r="I349" s="195"/>
      <c r="L349" s="191"/>
      <c r="M349" s="196"/>
      <c r="T349" s="197"/>
      <c r="AT349" s="192" t="s">
        <v>200</v>
      </c>
      <c r="AU349" s="192" t="s">
        <v>89</v>
      </c>
      <c r="AV349" s="15" t="s">
        <v>207</v>
      </c>
      <c r="AW349" s="15" t="s">
        <v>31</v>
      </c>
      <c r="AX349" s="15" t="s">
        <v>76</v>
      </c>
      <c r="AY349" s="192" t="s">
        <v>187</v>
      </c>
    </row>
    <row r="350" spans="2:65" s="14" customFormat="1">
      <c r="B350" s="184"/>
      <c r="D350" s="171" t="s">
        <v>200</v>
      </c>
      <c r="E350" s="185" t="s">
        <v>1</v>
      </c>
      <c r="F350" s="186" t="s">
        <v>206</v>
      </c>
      <c r="H350" s="187">
        <v>143.214</v>
      </c>
      <c r="I350" s="188"/>
      <c r="L350" s="184"/>
      <c r="M350" s="189"/>
      <c r="T350" s="190"/>
      <c r="AT350" s="185" t="s">
        <v>200</v>
      </c>
      <c r="AU350" s="185" t="s">
        <v>89</v>
      </c>
      <c r="AV350" s="14" t="s">
        <v>194</v>
      </c>
      <c r="AW350" s="14" t="s">
        <v>31</v>
      </c>
      <c r="AX350" s="14" t="s">
        <v>83</v>
      </c>
      <c r="AY350" s="185" t="s">
        <v>187</v>
      </c>
    </row>
    <row r="351" spans="2:65" s="1" customFormat="1" ht="21.75" customHeight="1">
      <c r="B351" s="144"/>
      <c r="C351" s="145" t="s">
        <v>395</v>
      </c>
      <c r="D351" s="145" t="s">
        <v>190</v>
      </c>
      <c r="E351" s="146" t="s">
        <v>5717</v>
      </c>
      <c r="F351" s="147" t="s">
        <v>5718</v>
      </c>
      <c r="G351" s="148" t="s">
        <v>144</v>
      </c>
      <c r="H351" s="149">
        <v>122.79</v>
      </c>
      <c r="I351" s="150"/>
      <c r="J351" s="151">
        <f>ROUND(I351*H351,2)</f>
        <v>0</v>
      </c>
      <c r="K351" s="152"/>
      <c r="L351" s="153"/>
      <c r="M351" s="154" t="s">
        <v>1</v>
      </c>
      <c r="N351" s="155" t="s">
        <v>42</v>
      </c>
      <c r="P351" s="156">
        <f>O351*H351</f>
        <v>0</v>
      </c>
      <c r="Q351" s="156">
        <v>9.8999999999999999E-4</v>
      </c>
      <c r="R351" s="156">
        <f>Q351*H351</f>
        <v>0.12156210000000001</v>
      </c>
      <c r="S351" s="156">
        <v>0</v>
      </c>
      <c r="T351" s="157">
        <f>S351*H351</f>
        <v>0</v>
      </c>
      <c r="AR351" s="158" t="s">
        <v>388</v>
      </c>
      <c r="AT351" s="158" t="s">
        <v>190</v>
      </c>
      <c r="AU351" s="158" t="s">
        <v>89</v>
      </c>
      <c r="AY351" s="17" t="s">
        <v>187</v>
      </c>
      <c r="BE351" s="159">
        <f>IF(N351="základná",J351,0)</f>
        <v>0</v>
      </c>
      <c r="BF351" s="159">
        <f>IF(N351="znížená",J351,0)</f>
        <v>0</v>
      </c>
      <c r="BG351" s="159">
        <f>IF(N351="zákl. prenesená",J351,0)</f>
        <v>0</v>
      </c>
      <c r="BH351" s="159">
        <f>IF(N351="zníž. prenesená",J351,0)</f>
        <v>0</v>
      </c>
      <c r="BI351" s="159">
        <f>IF(N351="nulová",J351,0)</f>
        <v>0</v>
      </c>
      <c r="BJ351" s="17" t="s">
        <v>89</v>
      </c>
      <c r="BK351" s="159">
        <f>ROUND(I351*H351,2)</f>
        <v>0</v>
      </c>
      <c r="BL351" s="17" t="s">
        <v>353</v>
      </c>
      <c r="BM351" s="158" t="s">
        <v>5719</v>
      </c>
    </row>
    <row r="352" spans="2:65" s="12" customFormat="1">
      <c r="B352" s="170"/>
      <c r="D352" s="171" t="s">
        <v>200</v>
      </c>
      <c r="E352" s="172" t="s">
        <v>1</v>
      </c>
      <c r="F352" s="173" t="s">
        <v>5720</v>
      </c>
      <c r="H352" s="172" t="s">
        <v>1</v>
      </c>
      <c r="I352" s="174"/>
      <c r="L352" s="170"/>
      <c r="M352" s="175"/>
      <c r="T352" s="176"/>
      <c r="AT352" s="172" t="s">
        <v>200</v>
      </c>
      <c r="AU352" s="172" t="s">
        <v>89</v>
      </c>
      <c r="AV352" s="12" t="s">
        <v>83</v>
      </c>
      <c r="AW352" s="12" t="s">
        <v>31</v>
      </c>
      <c r="AX352" s="12" t="s">
        <v>76</v>
      </c>
      <c r="AY352" s="172" t="s">
        <v>187</v>
      </c>
    </row>
    <row r="353" spans="2:65" s="12" customFormat="1">
      <c r="B353" s="170"/>
      <c r="D353" s="171" t="s">
        <v>200</v>
      </c>
      <c r="E353" s="172" t="s">
        <v>1</v>
      </c>
      <c r="F353" s="173" t="s">
        <v>5721</v>
      </c>
      <c r="H353" s="172" t="s">
        <v>1</v>
      </c>
      <c r="I353" s="174"/>
      <c r="L353" s="170"/>
      <c r="M353" s="175"/>
      <c r="T353" s="176"/>
      <c r="AT353" s="172" t="s">
        <v>200</v>
      </c>
      <c r="AU353" s="172" t="s">
        <v>89</v>
      </c>
      <c r="AV353" s="12" t="s">
        <v>83</v>
      </c>
      <c r="AW353" s="12" t="s">
        <v>31</v>
      </c>
      <c r="AX353" s="12" t="s">
        <v>76</v>
      </c>
      <c r="AY353" s="172" t="s">
        <v>187</v>
      </c>
    </row>
    <row r="354" spans="2:65" s="13" customFormat="1">
      <c r="B354" s="177"/>
      <c r="D354" s="171" t="s">
        <v>200</v>
      </c>
      <c r="E354" s="178" t="s">
        <v>1</v>
      </c>
      <c r="F354" s="179" t="s">
        <v>5722</v>
      </c>
      <c r="H354" s="180">
        <v>66.676000000000002</v>
      </c>
      <c r="I354" s="181"/>
      <c r="L354" s="177"/>
      <c r="M354" s="182"/>
      <c r="T354" s="183"/>
      <c r="AT354" s="178" t="s">
        <v>200</v>
      </c>
      <c r="AU354" s="178" t="s">
        <v>89</v>
      </c>
      <c r="AV354" s="13" t="s">
        <v>89</v>
      </c>
      <c r="AW354" s="13" t="s">
        <v>31</v>
      </c>
      <c r="AX354" s="13" t="s">
        <v>76</v>
      </c>
      <c r="AY354" s="178" t="s">
        <v>187</v>
      </c>
    </row>
    <row r="355" spans="2:65" s="15" customFormat="1">
      <c r="B355" s="191"/>
      <c r="D355" s="171" t="s">
        <v>200</v>
      </c>
      <c r="E355" s="192" t="s">
        <v>1</v>
      </c>
      <c r="F355" s="193" t="s">
        <v>234</v>
      </c>
      <c r="H355" s="194">
        <v>66.676000000000002</v>
      </c>
      <c r="I355" s="195"/>
      <c r="L355" s="191"/>
      <c r="M355" s="196"/>
      <c r="T355" s="197"/>
      <c r="AT355" s="192" t="s">
        <v>200</v>
      </c>
      <c r="AU355" s="192" t="s">
        <v>89</v>
      </c>
      <c r="AV355" s="15" t="s">
        <v>207</v>
      </c>
      <c r="AW355" s="15" t="s">
        <v>31</v>
      </c>
      <c r="AX355" s="15" t="s">
        <v>76</v>
      </c>
      <c r="AY355" s="192" t="s">
        <v>187</v>
      </c>
    </row>
    <row r="356" spans="2:65" s="12" customFormat="1">
      <c r="B356" s="170"/>
      <c r="D356" s="171" t="s">
        <v>200</v>
      </c>
      <c r="E356" s="172" t="s">
        <v>1</v>
      </c>
      <c r="F356" s="173" t="s">
        <v>5723</v>
      </c>
      <c r="H356" s="172" t="s">
        <v>1</v>
      </c>
      <c r="I356" s="174"/>
      <c r="L356" s="170"/>
      <c r="M356" s="175"/>
      <c r="T356" s="176"/>
      <c r="AT356" s="172" t="s">
        <v>200</v>
      </c>
      <c r="AU356" s="172" t="s">
        <v>89</v>
      </c>
      <c r="AV356" s="12" t="s">
        <v>83</v>
      </c>
      <c r="AW356" s="12" t="s">
        <v>31</v>
      </c>
      <c r="AX356" s="12" t="s">
        <v>76</v>
      </c>
      <c r="AY356" s="172" t="s">
        <v>187</v>
      </c>
    </row>
    <row r="357" spans="2:65" s="13" customFormat="1">
      <c r="B357" s="177"/>
      <c r="D357" s="171" t="s">
        <v>200</v>
      </c>
      <c r="E357" s="178" t="s">
        <v>1</v>
      </c>
      <c r="F357" s="179" t="s">
        <v>5724</v>
      </c>
      <c r="H357" s="180">
        <v>23.565999999999999</v>
      </c>
      <c r="I357" s="181"/>
      <c r="L357" s="177"/>
      <c r="M357" s="182"/>
      <c r="T357" s="183"/>
      <c r="AT357" s="178" t="s">
        <v>200</v>
      </c>
      <c r="AU357" s="178" t="s">
        <v>89</v>
      </c>
      <c r="AV357" s="13" t="s">
        <v>89</v>
      </c>
      <c r="AW357" s="13" t="s">
        <v>31</v>
      </c>
      <c r="AX357" s="13" t="s">
        <v>76</v>
      </c>
      <c r="AY357" s="178" t="s">
        <v>187</v>
      </c>
    </row>
    <row r="358" spans="2:65" s="13" customFormat="1">
      <c r="B358" s="177"/>
      <c r="D358" s="171" t="s">
        <v>200</v>
      </c>
      <c r="E358" s="178" t="s">
        <v>1</v>
      </c>
      <c r="F358" s="179" t="s">
        <v>5725</v>
      </c>
      <c r="H358" s="180">
        <v>32.548000000000002</v>
      </c>
      <c r="I358" s="181"/>
      <c r="L358" s="177"/>
      <c r="M358" s="182"/>
      <c r="T358" s="183"/>
      <c r="AT358" s="178" t="s">
        <v>200</v>
      </c>
      <c r="AU358" s="178" t="s">
        <v>89</v>
      </c>
      <c r="AV358" s="13" t="s">
        <v>89</v>
      </c>
      <c r="AW358" s="13" t="s">
        <v>31</v>
      </c>
      <c r="AX358" s="13" t="s">
        <v>76</v>
      </c>
      <c r="AY358" s="178" t="s">
        <v>187</v>
      </c>
    </row>
    <row r="359" spans="2:65" s="15" customFormat="1">
      <c r="B359" s="191"/>
      <c r="D359" s="171" t="s">
        <v>200</v>
      </c>
      <c r="E359" s="192" t="s">
        <v>1</v>
      </c>
      <c r="F359" s="193" t="s">
        <v>5690</v>
      </c>
      <c r="H359" s="194">
        <v>56.113999999999997</v>
      </c>
      <c r="I359" s="195"/>
      <c r="L359" s="191"/>
      <c r="M359" s="196"/>
      <c r="T359" s="197"/>
      <c r="AT359" s="192" t="s">
        <v>200</v>
      </c>
      <c r="AU359" s="192" t="s">
        <v>89</v>
      </c>
      <c r="AV359" s="15" t="s">
        <v>207</v>
      </c>
      <c r="AW359" s="15" t="s">
        <v>31</v>
      </c>
      <c r="AX359" s="15" t="s">
        <v>76</v>
      </c>
      <c r="AY359" s="192" t="s">
        <v>187</v>
      </c>
    </row>
    <row r="360" spans="2:65" s="14" customFormat="1">
      <c r="B360" s="184"/>
      <c r="D360" s="171" t="s">
        <v>200</v>
      </c>
      <c r="E360" s="185" t="s">
        <v>1</v>
      </c>
      <c r="F360" s="186" t="s">
        <v>206</v>
      </c>
      <c r="H360" s="187">
        <v>122.79</v>
      </c>
      <c r="I360" s="188"/>
      <c r="L360" s="184"/>
      <c r="M360" s="189"/>
      <c r="T360" s="190"/>
      <c r="AT360" s="185" t="s">
        <v>200</v>
      </c>
      <c r="AU360" s="185" t="s">
        <v>89</v>
      </c>
      <c r="AV360" s="14" t="s">
        <v>194</v>
      </c>
      <c r="AW360" s="14" t="s">
        <v>31</v>
      </c>
      <c r="AX360" s="14" t="s">
        <v>83</v>
      </c>
      <c r="AY360" s="185" t="s">
        <v>187</v>
      </c>
    </row>
    <row r="361" spans="2:65" s="1" customFormat="1" ht="21.75" customHeight="1">
      <c r="B361" s="144"/>
      <c r="C361" s="145" t="s">
        <v>400</v>
      </c>
      <c r="D361" s="145" t="s">
        <v>190</v>
      </c>
      <c r="E361" s="146" t="s">
        <v>5726</v>
      </c>
      <c r="F361" s="147" t="s">
        <v>5727</v>
      </c>
      <c r="G361" s="148" t="s">
        <v>144</v>
      </c>
      <c r="H361" s="149">
        <v>24</v>
      </c>
      <c r="I361" s="150"/>
      <c r="J361" s="151">
        <f>ROUND(I361*H361,2)</f>
        <v>0</v>
      </c>
      <c r="K361" s="152"/>
      <c r="L361" s="153"/>
      <c r="M361" s="154" t="s">
        <v>1</v>
      </c>
      <c r="N361" s="155" t="s">
        <v>42</v>
      </c>
      <c r="P361" s="156">
        <f>O361*H361</f>
        <v>0</v>
      </c>
      <c r="Q361" s="156">
        <v>2.64E-3</v>
      </c>
      <c r="R361" s="156">
        <f>Q361*H361</f>
        <v>6.336E-2</v>
      </c>
      <c r="S361" s="156">
        <v>0</v>
      </c>
      <c r="T361" s="157">
        <f>S361*H361</f>
        <v>0</v>
      </c>
      <c r="AR361" s="158" t="s">
        <v>388</v>
      </c>
      <c r="AT361" s="158" t="s">
        <v>190</v>
      </c>
      <c r="AU361" s="158" t="s">
        <v>89</v>
      </c>
      <c r="AY361" s="17" t="s">
        <v>187</v>
      </c>
      <c r="BE361" s="159">
        <f>IF(N361="základná",J361,0)</f>
        <v>0</v>
      </c>
      <c r="BF361" s="159">
        <f>IF(N361="znížená",J361,0)</f>
        <v>0</v>
      </c>
      <c r="BG361" s="159">
        <f>IF(N361="zákl. prenesená",J361,0)</f>
        <v>0</v>
      </c>
      <c r="BH361" s="159">
        <f>IF(N361="zníž. prenesená",J361,0)</f>
        <v>0</v>
      </c>
      <c r="BI361" s="159">
        <f>IF(N361="nulová",J361,0)</f>
        <v>0</v>
      </c>
      <c r="BJ361" s="17" t="s">
        <v>89</v>
      </c>
      <c r="BK361" s="159">
        <f>ROUND(I361*H361,2)</f>
        <v>0</v>
      </c>
      <c r="BL361" s="17" t="s">
        <v>353</v>
      </c>
      <c r="BM361" s="158" t="s">
        <v>5728</v>
      </c>
    </row>
    <row r="362" spans="2:65" s="12" customFormat="1" ht="22.5">
      <c r="B362" s="170"/>
      <c r="D362" s="171" t="s">
        <v>200</v>
      </c>
      <c r="E362" s="172" t="s">
        <v>1</v>
      </c>
      <c r="F362" s="173" t="s">
        <v>5629</v>
      </c>
      <c r="H362" s="172" t="s">
        <v>1</v>
      </c>
      <c r="I362" s="174"/>
      <c r="L362" s="170"/>
      <c r="M362" s="175"/>
      <c r="T362" s="176"/>
      <c r="AT362" s="172" t="s">
        <v>200</v>
      </c>
      <c r="AU362" s="172" t="s">
        <v>89</v>
      </c>
      <c r="AV362" s="12" t="s">
        <v>83</v>
      </c>
      <c r="AW362" s="12" t="s">
        <v>31</v>
      </c>
      <c r="AX362" s="12" t="s">
        <v>76</v>
      </c>
      <c r="AY362" s="172" t="s">
        <v>187</v>
      </c>
    </row>
    <row r="363" spans="2:65" s="12" customFormat="1">
      <c r="B363" s="170"/>
      <c r="D363" s="171" t="s">
        <v>200</v>
      </c>
      <c r="E363" s="172" t="s">
        <v>1</v>
      </c>
      <c r="F363" s="173" t="s">
        <v>5630</v>
      </c>
      <c r="H363" s="172" t="s">
        <v>1</v>
      </c>
      <c r="I363" s="174"/>
      <c r="L363" s="170"/>
      <c r="M363" s="175"/>
      <c r="T363" s="176"/>
      <c r="AT363" s="172" t="s">
        <v>200</v>
      </c>
      <c r="AU363" s="172" t="s">
        <v>89</v>
      </c>
      <c r="AV363" s="12" t="s">
        <v>83</v>
      </c>
      <c r="AW363" s="12" t="s">
        <v>31</v>
      </c>
      <c r="AX363" s="12" t="s">
        <v>76</v>
      </c>
      <c r="AY363" s="172" t="s">
        <v>187</v>
      </c>
    </row>
    <row r="364" spans="2:65" s="12" customFormat="1">
      <c r="B364" s="170"/>
      <c r="D364" s="171" t="s">
        <v>200</v>
      </c>
      <c r="E364" s="172" t="s">
        <v>1</v>
      </c>
      <c r="F364" s="173" t="s">
        <v>5632</v>
      </c>
      <c r="H364" s="172" t="s">
        <v>1</v>
      </c>
      <c r="I364" s="174"/>
      <c r="L364" s="170"/>
      <c r="M364" s="175"/>
      <c r="T364" s="176"/>
      <c r="AT364" s="172" t="s">
        <v>200</v>
      </c>
      <c r="AU364" s="172" t="s">
        <v>89</v>
      </c>
      <c r="AV364" s="12" t="s">
        <v>83</v>
      </c>
      <c r="AW364" s="12" t="s">
        <v>31</v>
      </c>
      <c r="AX364" s="12" t="s">
        <v>76</v>
      </c>
      <c r="AY364" s="172" t="s">
        <v>187</v>
      </c>
    </row>
    <row r="365" spans="2:65" s="13" customFormat="1">
      <c r="B365" s="177"/>
      <c r="D365" s="171" t="s">
        <v>200</v>
      </c>
      <c r="E365" s="178" t="s">
        <v>1</v>
      </c>
      <c r="F365" s="179" t="s">
        <v>5698</v>
      </c>
      <c r="H365" s="180">
        <v>2.2200000000000002</v>
      </c>
      <c r="I365" s="181"/>
      <c r="L365" s="177"/>
      <c r="M365" s="182"/>
      <c r="T365" s="183"/>
      <c r="AT365" s="178" t="s">
        <v>200</v>
      </c>
      <c r="AU365" s="178" t="s">
        <v>89</v>
      </c>
      <c r="AV365" s="13" t="s">
        <v>89</v>
      </c>
      <c r="AW365" s="13" t="s">
        <v>31</v>
      </c>
      <c r="AX365" s="13" t="s">
        <v>76</v>
      </c>
      <c r="AY365" s="178" t="s">
        <v>187</v>
      </c>
    </row>
    <row r="366" spans="2:65" s="12" customFormat="1">
      <c r="B366" s="170"/>
      <c r="D366" s="171" t="s">
        <v>200</v>
      </c>
      <c r="E366" s="172" t="s">
        <v>1</v>
      </c>
      <c r="F366" s="173" t="s">
        <v>5635</v>
      </c>
      <c r="H366" s="172" t="s">
        <v>1</v>
      </c>
      <c r="I366" s="174"/>
      <c r="L366" s="170"/>
      <c r="M366" s="175"/>
      <c r="T366" s="176"/>
      <c r="AT366" s="172" t="s">
        <v>200</v>
      </c>
      <c r="AU366" s="172" t="s">
        <v>89</v>
      </c>
      <c r="AV366" s="12" t="s">
        <v>83</v>
      </c>
      <c r="AW366" s="12" t="s">
        <v>31</v>
      </c>
      <c r="AX366" s="12" t="s">
        <v>76</v>
      </c>
      <c r="AY366" s="172" t="s">
        <v>187</v>
      </c>
    </row>
    <row r="367" spans="2:65" s="13" customFormat="1" ht="22.5">
      <c r="B367" s="177"/>
      <c r="D367" s="171" t="s">
        <v>200</v>
      </c>
      <c r="E367" s="178" t="s">
        <v>1</v>
      </c>
      <c r="F367" s="179" t="s">
        <v>5699</v>
      </c>
      <c r="H367" s="180">
        <v>4.32</v>
      </c>
      <c r="I367" s="181"/>
      <c r="L367" s="177"/>
      <c r="M367" s="182"/>
      <c r="T367" s="183"/>
      <c r="AT367" s="178" t="s">
        <v>200</v>
      </c>
      <c r="AU367" s="178" t="s">
        <v>89</v>
      </c>
      <c r="AV367" s="13" t="s">
        <v>89</v>
      </c>
      <c r="AW367" s="13" t="s">
        <v>31</v>
      </c>
      <c r="AX367" s="13" t="s">
        <v>76</v>
      </c>
      <c r="AY367" s="178" t="s">
        <v>187</v>
      </c>
    </row>
    <row r="368" spans="2:65" s="13" customFormat="1">
      <c r="B368" s="177"/>
      <c r="D368" s="171" t="s">
        <v>200</v>
      </c>
      <c r="E368" s="178" t="s">
        <v>1</v>
      </c>
      <c r="F368" s="179" t="s">
        <v>5700</v>
      </c>
      <c r="H368" s="180">
        <v>1.35</v>
      </c>
      <c r="I368" s="181"/>
      <c r="L368" s="177"/>
      <c r="M368" s="182"/>
      <c r="T368" s="183"/>
      <c r="AT368" s="178" t="s">
        <v>200</v>
      </c>
      <c r="AU368" s="178" t="s">
        <v>89</v>
      </c>
      <c r="AV368" s="13" t="s">
        <v>89</v>
      </c>
      <c r="AW368" s="13" t="s">
        <v>31</v>
      </c>
      <c r="AX368" s="13" t="s">
        <v>76</v>
      </c>
      <c r="AY368" s="178" t="s">
        <v>187</v>
      </c>
    </row>
    <row r="369" spans="2:65" s="13" customFormat="1">
      <c r="B369" s="177"/>
      <c r="D369" s="171" t="s">
        <v>200</v>
      </c>
      <c r="E369" s="178" t="s">
        <v>1</v>
      </c>
      <c r="F369" s="179" t="s">
        <v>5701</v>
      </c>
      <c r="H369" s="180">
        <v>1.05</v>
      </c>
      <c r="I369" s="181"/>
      <c r="L369" s="177"/>
      <c r="M369" s="182"/>
      <c r="T369" s="183"/>
      <c r="AT369" s="178" t="s">
        <v>200</v>
      </c>
      <c r="AU369" s="178" t="s">
        <v>89</v>
      </c>
      <c r="AV369" s="13" t="s">
        <v>89</v>
      </c>
      <c r="AW369" s="13" t="s">
        <v>31</v>
      </c>
      <c r="AX369" s="13" t="s">
        <v>76</v>
      </c>
      <c r="AY369" s="178" t="s">
        <v>187</v>
      </c>
    </row>
    <row r="370" spans="2:65" s="13" customFormat="1">
      <c r="B370" s="177"/>
      <c r="D370" s="171" t="s">
        <v>200</v>
      </c>
      <c r="E370" s="178" t="s">
        <v>1</v>
      </c>
      <c r="F370" s="179" t="s">
        <v>5702</v>
      </c>
      <c r="H370" s="180">
        <v>4.3159999999999998</v>
      </c>
      <c r="I370" s="181"/>
      <c r="L370" s="177"/>
      <c r="M370" s="182"/>
      <c r="T370" s="183"/>
      <c r="AT370" s="178" t="s">
        <v>200</v>
      </c>
      <c r="AU370" s="178" t="s">
        <v>89</v>
      </c>
      <c r="AV370" s="13" t="s">
        <v>89</v>
      </c>
      <c r="AW370" s="13" t="s">
        <v>31</v>
      </c>
      <c r="AX370" s="13" t="s">
        <v>76</v>
      </c>
      <c r="AY370" s="178" t="s">
        <v>187</v>
      </c>
    </row>
    <row r="371" spans="2:65" s="13" customFormat="1" ht="33.75">
      <c r="B371" s="177"/>
      <c r="D371" s="171" t="s">
        <v>200</v>
      </c>
      <c r="E371" s="178" t="s">
        <v>1</v>
      </c>
      <c r="F371" s="179" t="s">
        <v>5703</v>
      </c>
      <c r="H371" s="180">
        <v>5.8540000000000001</v>
      </c>
      <c r="I371" s="181"/>
      <c r="L371" s="177"/>
      <c r="M371" s="182"/>
      <c r="T371" s="183"/>
      <c r="AT371" s="178" t="s">
        <v>200</v>
      </c>
      <c r="AU371" s="178" t="s">
        <v>89</v>
      </c>
      <c r="AV371" s="13" t="s">
        <v>89</v>
      </c>
      <c r="AW371" s="13" t="s">
        <v>31</v>
      </c>
      <c r="AX371" s="13" t="s">
        <v>76</v>
      </c>
      <c r="AY371" s="178" t="s">
        <v>187</v>
      </c>
    </row>
    <row r="372" spans="2:65" s="13" customFormat="1" ht="22.5">
      <c r="B372" s="177"/>
      <c r="D372" s="171" t="s">
        <v>200</v>
      </c>
      <c r="E372" s="178" t="s">
        <v>1</v>
      </c>
      <c r="F372" s="179" t="s">
        <v>5704</v>
      </c>
      <c r="H372" s="180">
        <v>4.6879999999999997</v>
      </c>
      <c r="I372" s="181"/>
      <c r="L372" s="177"/>
      <c r="M372" s="182"/>
      <c r="T372" s="183"/>
      <c r="AT372" s="178" t="s">
        <v>200</v>
      </c>
      <c r="AU372" s="178" t="s">
        <v>89</v>
      </c>
      <c r="AV372" s="13" t="s">
        <v>89</v>
      </c>
      <c r="AW372" s="13" t="s">
        <v>31</v>
      </c>
      <c r="AX372" s="13" t="s">
        <v>76</v>
      </c>
      <c r="AY372" s="178" t="s">
        <v>187</v>
      </c>
    </row>
    <row r="373" spans="2:65" s="13" customFormat="1">
      <c r="B373" s="177"/>
      <c r="D373" s="171" t="s">
        <v>200</v>
      </c>
      <c r="E373" s="178" t="s">
        <v>1</v>
      </c>
      <c r="F373" s="179" t="s">
        <v>5705</v>
      </c>
      <c r="H373" s="180">
        <v>0.20200000000000001</v>
      </c>
      <c r="I373" s="181"/>
      <c r="L373" s="177"/>
      <c r="M373" s="182"/>
      <c r="T373" s="183"/>
      <c r="AT373" s="178" t="s">
        <v>200</v>
      </c>
      <c r="AU373" s="178" t="s">
        <v>89</v>
      </c>
      <c r="AV373" s="13" t="s">
        <v>89</v>
      </c>
      <c r="AW373" s="13" t="s">
        <v>31</v>
      </c>
      <c r="AX373" s="13" t="s">
        <v>76</v>
      </c>
      <c r="AY373" s="178" t="s">
        <v>187</v>
      </c>
    </row>
    <row r="374" spans="2:65" s="15" customFormat="1">
      <c r="B374" s="191"/>
      <c r="D374" s="171" t="s">
        <v>200</v>
      </c>
      <c r="E374" s="192" t="s">
        <v>1</v>
      </c>
      <c r="F374" s="193" t="s">
        <v>3110</v>
      </c>
      <c r="H374" s="194">
        <v>24</v>
      </c>
      <c r="I374" s="195"/>
      <c r="L374" s="191"/>
      <c r="M374" s="196"/>
      <c r="T374" s="197"/>
      <c r="AT374" s="192" t="s">
        <v>200</v>
      </c>
      <c r="AU374" s="192" t="s">
        <v>89</v>
      </c>
      <c r="AV374" s="15" t="s">
        <v>207</v>
      </c>
      <c r="AW374" s="15" t="s">
        <v>31</v>
      </c>
      <c r="AX374" s="15" t="s">
        <v>76</v>
      </c>
      <c r="AY374" s="192" t="s">
        <v>187</v>
      </c>
    </row>
    <row r="375" spans="2:65" s="14" customFormat="1">
      <c r="B375" s="184"/>
      <c r="D375" s="171" t="s">
        <v>200</v>
      </c>
      <c r="E375" s="185" t="s">
        <v>1</v>
      </c>
      <c r="F375" s="186" t="s">
        <v>206</v>
      </c>
      <c r="H375" s="187">
        <v>24</v>
      </c>
      <c r="I375" s="188"/>
      <c r="L375" s="184"/>
      <c r="M375" s="189"/>
      <c r="T375" s="190"/>
      <c r="AT375" s="185" t="s">
        <v>200</v>
      </c>
      <c r="AU375" s="185" t="s">
        <v>89</v>
      </c>
      <c r="AV375" s="14" t="s">
        <v>194</v>
      </c>
      <c r="AW375" s="14" t="s">
        <v>31</v>
      </c>
      <c r="AX375" s="14" t="s">
        <v>83</v>
      </c>
      <c r="AY375" s="185" t="s">
        <v>187</v>
      </c>
    </row>
    <row r="376" spans="2:65" s="1" customFormat="1" ht="24.2" customHeight="1">
      <c r="B376" s="144"/>
      <c r="C376" s="160" t="s">
        <v>404</v>
      </c>
      <c r="D376" s="160" t="s">
        <v>196</v>
      </c>
      <c r="E376" s="161" t="s">
        <v>5729</v>
      </c>
      <c r="F376" s="162" t="s">
        <v>5730</v>
      </c>
      <c r="G376" s="163" t="s">
        <v>144</v>
      </c>
      <c r="H376" s="164">
        <v>19.5</v>
      </c>
      <c r="I376" s="165"/>
      <c r="J376" s="166">
        <f>ROUND(I376*H376,2)</f>
        <v>0</v>
      </c>
      <c r="K376" s="167"/>
      <c r="L376" s="32"/>
      <c r="M376" s="168" t="s">
        <v>1</v>
      </c>
      <c r="N376" s="169" t="s">
        <v>42</v>
      </c>
      <c r="P376" s="156">
        <f>O376*H376</f>
        <v>0</v>
      </c>
      <c r="Q376" s="156">
        <v>0</v>
      </c>
      <c r="R376" s="156">
        <f>Q376*H376</f>
        <v>0</v>
      </c>
      <c r="S376" s="156">
        <v>0</v>
      </c>
      <c r="T376" s="157">
        <f>S376*H376</f>
        <v>0</v>
      </c>
      <c r="AR376" s="158" t="s">
        <v>353</v>
      </c>
      <c r="AT376" s="158" t="s">
        <v>196</v>
      </c>
      <c r="AU376" s="158" t="s">
        <v>89</v>
      </c>
      <c r="AY376" s="17" t="s">
        <v>187</v>
      </c>
      <c r="BE376" s="159">
        <f>IF(N376="základná",J376,0)</f>
        <v>0</v>
      </c>
      <c r="BF376" s="159">
        <f>IF(N376="znížená",J376,0)</f>
        <v>0</v>
      </c>
      <c r="BG376" s="159">
        <f>IF(N376="zákl. prenesená",J376,0)</f>
        <v>0</v>
      </c>
      <c r="BH376" s="159">
        <f>IF(N376="zníž. prenesená",J376,0)</f>
        <v>0</v>
      </c>
      <c r="BI376" s="159">
        <f>IF(N376="nulová",J376,0)</f>
        <v>0</v>
      </c>
      <c r="BJ376" s="17" t="s">
        <v>89</v>
      </c>
      <c r="BK376" s="159">
        <f>ROUND(I376*H376,2)</f>
        <v>0</v>
      </c>
      <c r="BL376" s="17" t="s">
        <v>353</v>
      </c>
      <c r="BM376" s="158" t="s">
        <v>5731</v>
      </c>
    </row>
    <row r="377" spans="2:65" s="13" customFormat="1">
      <c r="B377" s="177"/>
      <c r="D377" s="171" t="s">
        <v>200</v>
      </c>
      <c r="E377" s="178" t="s">
        <v>1</v>
      </c>
      <c r="F377" s="179" t="s">
        <v>5569</v>
      </c>
      <c r="H377" s="180">
        <v>19.5</v>
      </c>
      <c r="I377" s="181"/>
      <c r="L377" s="177"/>
      <c r="M377" s="182"/>
      <c r="T377" s="183"/>
      <c r="AT377" s="178" t="s">
        <v>200</v>
      </c>
      <c r="AU377" s="178" t="s">
        <v>89</v>
      </c>
      <c r="AV377" s="13" t="s">
        <v>89</v>
      </c>
      <c r="AW377" s="13" t="s">
        <v>31</v>
      </c>
      <c r="AX377" s="13" t="s">
        <v>76</v>
      </c>
      <c r="AY377" s="178" t="s">
        <v>187</v>
      </c>
    </row>
    <row r="378" spans="2:65" s="14" customFormat="1">
      <c r="B378" s="184"/>
      <c r="D378" s="171" t="s">
        <v>200</v>
      </c>
      <c r="E378" s="185" t="s">
        <v>1</v>
      </c>
      <c r="F378" s="186" t="s">
        <v>206</v>
      </c>
      <c r="H378" s="187">
        <v>19.5</v>
      </c>
      <c r="I378" s="188"/>
      <c r="L378" s="184"/>
      <c r="M378" s="189"/>
      <c r="T378" s="190"/>
      <c r="AT378" s="185" t="s">
        <v>200</v>
      </c>
      <c r="AU378" s="185" t="s">
        <v>89</v>
      </c>
      <c r="AV378" s="14" t="s">
        <v>194</v>
      </c>
      <c r="AW378" s="14" t="s">
        <v>31</v>
      </c>
      <c r="AX378" s="14" t="s">
        <v>83</v>
      </c>
      <c r="AY378" s="185" t="s">
        <v>187</v>
      </c>
    </row>
    <row r="379" spans="2:65" s="1" customFormat="1" ht="24.2" customHeight="1">
      <c r="B379" s="144"/>
      <c r="C379" s="145" t="s">
        <v>410</v>
      </c>
      <c r="D379" s="145" t="s">
        <v>190</v>
      </c>
      <c r="E379" s="146" t="s">
        <v>5732</v>
      </c>
      <c r="F379" s="147" t="s">
        <v>5733</v>
      </c>
      <c r="G379" s="148" t="s">
        <v>144</v>
      </c>
      <c r="H379" s="149">
        <v>19.89</v>
      </c>
      <c r="I379" s="150"/>
      <c r="J379" s="151">
        <f>ROUND(I379*H379,2)</f>
        <v>0</v>
      </c>
      <c r="K379" s="152"/>
      <c r="L379" s="153"/>
      <c r="M379" s="154" t="s">
        <v>1</v>
      </c>
      <c r="N379" s="155" t="s">
        <v>42</v>
      </c>
      <c r="P379" s="156">
        <f>O379*H379</f>
        <v>0</v>
      </c>
      <c r="Q379" s="156">
        <v>0</v>
      </c>
      <c r="R379" s="156">
        <f>Q379*H379</f>
        <v>0</v>
      </c>
      <c r="S379" s="156">
        <v>0</v>
      </c>
      <c r="T379" s="157">
        <f>S379*H379</f>
        <v>0</v>
      </c>
      <c r="AR379" s="158" t="s">
        <v>388</v>
      </c>
      <c r="AT379" s="158" t="s">
        <v>190</v>
      </c>
      <c r="AU379" s="158" t="s">
        <v>89</v>
      </c>
      <c r="AY379" s="17" t="s">
        <v>187</v>
      </c>
      <c r="BE379" s="159">
        <f>IF(N379="základná",J379,0)</f>
        <v>0</v>
      </c>
      <c r="BF379" s="159">
        <f>IF(N379="znížená",J379,0)</f>
        <v>0</v>
      </c>
      <c r="BG379" s="159">
        <f>IF(N379="zákl. prenesená",J379,0)</f>
        <v>0</v>
      </c>
      <c r="BH379" s="159">
        <f>IF(N379="zníž. prenesená",J379,0)</f>
        <v>0</v>
      </c>
      <c r="BI379" s="159">
        <f>IF(N379="nulová",J379,0)</f>
        <v>0</v>
      </c>
      <c r="BJ379" s="17" t="s">
        <v>89</v>
      </c>
      <c r="BK379" s="159">
        <f>ROUND(I379*H379,2)</f>
        <v>0</v>
      </c>
      <c r="BL379" s="17" t="s">
        <v>353</v>
      </c>
      <c r="BM379" s="158" t="s">
        <v>5734</v>
      </c>
    </row>
    <row r="380" spans="2:65" s="13" customFormat="1">
      <c r="B380" s="177"/>
      <c r="D380" s="171" t="s">
        <v>200</v>
      </c>
      <c r="F380" s="179" t="s">
        <v>5735</v>
      </c>
      <c r="H380" s="180">
        <v>19.89</v>
      </c>
      <c r="I380" s="181"/>
      <c r="L380" s="177"/>
      <c r="M380" s="182"/>
      <c r="T380" s="183"/>
      <c r="AT380" s="178" t="s">
        <v>200</v>
      </c>
      <c r="AU380" s="178" t="s">
        <v>89</v>
      </c>
      <c r="AV380" s="13" t="s">
        <v>89</v>
      </c>
      <c r="AW380" s="13" t="s">
        <v>3</v>
      </c>
      <c r="AX380" s="13" t="s">
        <v>83</v>
      </c>
      <c r="AY380" s="178" t="s">
        <v>187</v>
      </c>
    </row>
    <row r="381" spans="2:65" s="1" customFormat="1" ht="24.2" customHeight="1">
      <c r="B381" s="144"/>
      <c r="C381" s="160" t="s">
        <v>414</v>
      </c>
      <c r="D381" s="160" t="s">
        <v>196</v>
      </c>
      <c r="E381" s="161" t="s">
        <v>701</v>
      </c>
      <c r="F381" s="162" t="s">
        <v>702</v>
      </c>
      <c r="G381" s="163" t="s">
        <v>375</v>
      </c>
      <c r="H381" s="164">
        <v>0.19400000000000001</v>
      </c>
      <c r="I381" s="165"/>
      <c r="J381" s="166">
        <f>ROUND(I381*H381,2)</f>
        <v>0</v>
      </c>
      <c r="K381" s="167"/>
      <c r="L381" s="32"/>
      <c r="M381" s="168" t="s">
        <v>1</v>
      </c>
      <c r="N381" s="169" t="s">
        <v>42</v>
      </c>
      <c r="P381" s="156">
        <f>O381*H381</f>
        <v>0</v>
      </c>
      <c r="Q381" s="156">
        <v>0</v>
      </c>
      <c r="R381" s="156">
        <f>Q381*H381</f>
        <v>0</v>
      </c>
      <c r="S381" s="156">
        <v>0</v>
      </c>
      <c r="T381" s="157">
        <f>S381*H381</f>
        <v>0</v>
      </c>
      <c r="AR381" s="158" t="s">
        <v>353</v>
      </c>
      <c r="AT381" s="158" t="s">
        <v>196</v>
      </c>
      <c r="AU381" s="158" t="s">
        <v>89</v>
      </c>
      <c r="AY381" s="17" t="s">
        <v>187</v>
      </c>
      <c r="BE381" s="159">
        <f>IF(N381="základná",J381,0)</f>
        <v>0</v>
      </c>
      <c r="BF381" s="159">
        <f>IF(N381="znížená",J381,0)</f>
        <v>0</v>
      </c>
      <c r="BG381" s="159">
        <f>IF(N381="zákl. prenesená",J381,0)</f>
        <v>0</v>
      </c>
      <c r="BH381" s="159">
        <f>IF(N381="zníž. prenesená",J381,0)</f>
        <v>0</v>
      </c>
      <c r="BI381" s="159">
        <f>IF(N381="nulová",J381,0)</f>
        <v>0</v>
      </c>
      <c r="BJ381" s="17" t="s">
        <v>89</v>
      </c>
      <c r="BK381" s="159">
        <f>ROUND(I381*H381,2)</f>
        <v>0</v>
      </c>
      <c r="BL381" s="17" t="s">
        <v>353</v>
      </c>
      <c r="BM381" s="158" t="s">
        <v>5736</v>
      </c>
    </row>
    <row r="382" spans="2:65" s="1" customFormat="1" ht="24.2" customHeight="1">
      <c r="B382" s="144"/>
      <c r="C382" s="160" t="s">
        <v>419</v>
      </c>
      <c r="D382" s="160" t="s">
        <v>196</v>
      </c>
      <c r="E382" s="161" t="s">
        <v>705</v>
      </c>
      <c r="F382" s="162" t="s">
        <v>706</v>
      </c>
      <c r="G382" s="163" t="s">
        <v>375</v>
      </c>
      <c r="H382" s="164">
        <v>0.19400000000000001</v>
      </c>
      <c r="I382" s="165"/>
      <c r="J382" s="166">
        <f>ROUND(I382*H382,2)</f>
        <v>0</v>
      </c>
      <c r="K382" s="167"/>
      <c r="L382" s="32"/>
      <c r="M382" s="168" t="s">
        <v>1</v>
      </c>
      <c r="N382" s="169" t="s">
        <v>42</v>
      </c>
      <c r="P382" s="156">
        <f>O382*H382</f>
        <v>0</v>
      </c>
      <c r="Q382" s="156">
        <v>0</v>
      </c>
      <c r="R382" s="156">
        <f>Q382*H382</f>
        <v>0</v>
      </c>
      <c r="S382" s="156">
        <v>0</v>
      </c>
      <c r="T382" s="157">
        <f>S382*H382</f>
        <v>0</v>
      </c>
      <c r="AR382" s="158" t="s">
        <v>353</v>
      </c>
      <c r="AT382" s="158" t="s">
        <v>196</v>
      </c>
      <c r="AU382" s="158" t="s">
        <v>89</v>
      </c>
      <c r="AY382" s="17" t="s">
        <v>187</v>
      </c>
      <c r="BE382" s="159">
        <f>IF(N382="základná",J382,0)</f>
        <v>0</v>
      </c>
      <c r="BF382" s="159">
        <f>IF(N382="znížená",J382,0)</f>
        <v>0</v>
      </c>
      <c r="BG382" s="159">
        <f>IF(N382="zákl. prenesená",J382,0)</f>
        <v>0</v>
      </c>
      <c r="BH382" s="159">
        <f>IF(N382="zníž. prenesená",J382,0)</f>
        <v>0</v>
      </c>
      <c r="BI382" s="159">
        <f>IF(N382="nulová",J382,0)</f>
        <v>0</v>
      </c>
      <c r="BJ382" s="17" t="s">
        <v>89</v>
      </c>
      <c r="BK382" s="159">
        <f>ROUND(I382*H382,2)</f>
        <v>0</v>
      </c>
      <c r="BL382" s="17" t="s">
        <v>353</v>
      </c>
      <c r="BM382" s="158" t="s">
        <v>5737</v>
      </c>
    </row>
    <row r="383" spans="2:65" s="11" customFormat="1" ht="22.9" customHeight="1">
      <c r="B383" s="132"/>
      <c r="D383" s="133" t="s">
        <v>75</v>
      </c>
      <c r="E383" s="142" t="s">
        <v>758</v>
      </c>
      <c r="F383" s="142" t="s">
        <v>759</v>
      </c>
      <c r="I383" s="135"/>
      <c r="J383" s="143">
        <f>BK383</f>
        <v>0</v>
      </c>
      <c r="L383" s="132"/>
      <c r="M383" s="137"/>
      <c r="P383" s="138">
        <f>SUM(P384:P402)</f>
        <v>0</v>
      </c>
      <c r="R383" s="138">
        <f>SUM(R384:R402)</f>
        <v>0.73670999999999998</v>
      </c>
      <c r="T383" s="139">
        <f>SUM(T384:T402)</f>
        <v>0</v>
      </c>
      <c r="AR383" s="133" t="s">
        <v>89</v>
      </c>
      <c r="AT383" s="140" t="s">
        <v>75</v>
      </c>
      <c r="AU383" s="140" t="s">
        <v>83</v>
      </c>
      <c r="AY383" s="133" t="s">
        <v>187</v>
      </c>
      <c r="BK383" s="141">
        <f>SUM(BK384:BK402)</f>
        <v>0</v>
      </c>
    </row>
    <row r="384" spans="2:65" s="1" customFormat="1" ht="44.25" customHeight="1">
      <c r="B384" s="144"/>
      <c r="C384" s="160" t="s">
        <v>423</v>
      </c>
      <c r="D384" s="160" t="s">
        <v>196</v>
      </c>
      <c r="E384" s="161" t="s">
        <v>5738</v>
      </c>
      <c r="F384" s="162" t="s">
        <v>5739</v>
      </c>
      <c r="G384" s="163" t="s">
        <v>144</v>
      </c>
      <c r="H384" s="164">
        <v>19.5</v>
      </c>
      <c r="I384" s="165"/>
      <c r="J384" s="166">
        <f>ROUND(I384*H384,2)</f>
        <v>0</v>
      </c>
      <c r="K384" s="167"/>
      <c r="L384" s="32"/>
      <c r="M384" s="168" t="s">
        <v>1</v>
      </c>
      <c r="N384" s="169" t="s">
        <v>42</v>
      </c>
      <c r="P384" s="156">
        <f>O384*H384</f>
        <v>0</v>
      </c>
      <c r="Q384" s="156">
        <v>3.7780000000000001E-2</v>
      </c>
      <c r="R384" s="156">
        <f>Q384*H384</f>
        <v>0.73670999999999998</v>
      </c>
      <c r="S384" s="156">
        <v>0</v>
      </c>
      <c r="T384" s="157">
        <f>S384*H384</f>
        <v>0</v>
      </c>
      <c r="AR384" s="158" t="s">
        <v>353</v>
      </c>
      <c r="AT384" s="158" t="s">
        <v>196</v>
      </c>
      <c r="AU384" s="158" t="s">
        <v>89</v>
      </c>
      <c r="AY384" s="17" t="s">
        <v>187</v>
      </c>
      <c r="BE384" s="159">
        <f>IF(N384="základná",J384,0)</f>
        <v>0</v>
      </c>
      <c r="BF384" s="159">
        <f>IF(N384="znížená",J384,0)</f>
        <v>0</v>
      </c>
      <c r="BG384" s="159">
        <f>IF(N384="zákl. prenesená",J384,0)</f>
        <v>0</v>
      </c>
      <c r="BH384" s="159">
        <f>IF(N384="zníž. prenesená",J384,0)</f>
        <v>0</v>
      </c>
      <c r="BI384" s="159">
        <f>IF(N384="nulová",J384,0)</f>
        <v>0</v>
      </c>
      <c r="BJ384" s="17" t="s">
        <v>89</v>
      </c>
      <c r="BK384" s="159">
        <f>ROUND(I384*H384,2)</f>
        <v>0</v>
      </c>
      <c r="BL384" s="17" t="s">
        <v>353</v>
      </c>
      <c r="BM384" s="158" t="s">
        <v>5740</v>
      </c>
    </row>
    <row r="385" spans="2:51" s="12" customFormat="1">
      <c r="B385" s="170"/>
      <c r="D385" s="171" t="s">
        <v>200</v>
      </c>
      <c r="E385" s="172" t="s">
        <v>1</v>
      </c>
      <c r="F385" s="173" t="s">
        <v>5741</v>
      </c>
      <c r="H385" s="172" t="s">
        <v>1</v>
      </c>
      <c r="I385" s="174"/>
      <c r="L385" s="170"/>
      <c r="M385" s="175"/>
      <c r="T385" s="176"/>
      <c r="AT385" s="172" t="s">
        <v>200</v>
      </c>
      <c r="AU385" s="172" t="s">
        <v>89</v>
      </c>
      <c r="AV385" s="12" t="s">
        <v>83</v>
      </c>
      <c r="AW385" s="12" t="s">
        <v>31</v>
      </c>
      <c r="AX385" s="12" t="s">
        <v>76</v>
      </c>
      <c r="AY385" s="172" t="s">
        <v>187</v>
      </c>
    </row>
    <row r="386" spans="2:51" s="12" customFormat="1">
      <c r="B386" s="170"/>
      <c r="D386" s="171" t="s">
        <v>200</v>
      </c>
      <c r="E386" s="172" t="s">
        <v>1</v>
      </c>
      <c r="F386" s="173" t="s">
        <v>5742</v>
      </c>
      <c r="H386" s="172" t="s">
        <v>1</v>
      </c>
      <c r="I386" s="174"/>
      <c r="L386" s="170"/>
      <c r="M386" s="175"/>
      <c r="T386" s="176"/>
      <c r="AT386" s="172" t="s">
        <v>200</v>
      </c>
      <c r="AU386" s="172" t="s">
        <v>89</v>
      </c>
      <c r="AV386" s="12" t="s">
        <v>83</v>
      </c>
      <c r="AW386" s="12" t="s">
        <v>31</v>
      </c>
      <c r="AX386" s="12" t="s">
        <v>76</v>
      </c>
      <c r="AY386" s="172" t="s">
        <v>187</v>
      </c>
    </row>
    <row r="387" spans="2:51" s="12" customFormat="1" ht="22.5">
      <c r="B387" s="170"/>
      <c r="D387" s="171" t="s">
        <v>200</v>
      </c>
      <c r="E387" s="172" t="s">
        <v>1</v>
      </c>
      <c r="F387" s="173" t="s">
        <v>5743</v>
      </c>
      <c r="H387" s="172" t="s">
        <v>1</v>
      </c>
      <c r="I387" s="174"/>
      <c r="L387" s="170"/>
      <c r="M387" s="175"/>
      <c r="T387" s="176"/>
      <c r="AT387" s="172" t="s">
        <v>200</v>
      </c>
      <c r="AU387" s="172" t="s">
        <v>89</v>
      </c>
      <c r="AV387" s="12" t="s">
        <v>83</v>
      </c>
      <c r="AW387" s="12" t="s">
        <v>31</v>
      </c>
      <c r="AX387" s="12" t="s">
        <v>76</v>
      </c>
      <c r="AY387" s="172" t="s">
        <v>187</v>
      </c>
    </row>
    <row r="388" spans="2:51" s="12" customFormat="1">
      <c r="B388" s="170"/>
      <c r="D388" s="171" t="s">
        <v>200</v>
      </c>
      <c r="E388" s="172" t="s">
        <v>1</v>
      </c>
      <c r="F388" s="173" t="s">
        <v>5744</v>
      </c>
      <c r="H388" s="172" t="s">
        <v>1</v>
      </c>
      <c r="I388" s="174"/>
      <c r="L388" s="170"/>
      <c r="M388" s="175"/>
      <c r="T388" s="176"/>
      <c r="AT388" s="172" t="s">
        <v>200</v>
      </c>
      <c r="AU388" s="172" t="s">
        <v>89</v>
      </c>
      <c r="AV388" s="12" t="s">
        <v>83</v>
      </c>
      <c r="AW388" s="12" t="s">
        <v>31</v>
      </c>
      <c r="AX388" s="12" t="s">
        <v>76</v>
      </c>
      <c r="AY388" s="172" t="s">
        <v>187</v>
      </c>
    </row>
    <row r="389" spans="2:51" s="12" customFormat="1">
      <c r="B389" s="170"/>
      <c r="D389" s="171" t="s">
        <v>200</v>
      </c>
      <c r="E389" s="172" t="s">
        <v>1</v>
      </c>
      <c r="F389" s="173" t="s">
        <v>5745</v>
      </c>
      <c r="H389" s="172" t="s">
        <v>1</v>
      </c>
      <c r="I389" s="174"/>
      <c r="L389" s="170"/>
      <c r="M389" s="175"/>
      <c r="T389" s="176"/>
      <c r="AT389" s="172" t="s">
        <v>200</v>
      </c>
      <c r="AU389" s="172" t="s">
        <v>89</v>
      </c>
      <c r="AV389" s="12" t="s">
        <v>83</v>
      </c>
      <c r="AW389" s="12" t="s">
        <v>31</v>
      </c>
      <c r="AX389" s="12" t="s">
        <v>76</v>
      </c>
      <c r="AY389" s="172" t="s">
        <v>187</v>
      </c>
    </row>
    <row r="390" spans="2:51" s="12" customFormat="1">
      <c r="B390" s="170"/>
      <c r="D390" s="171" t="s">
        <v>200</v>
      </c>
      <c r="E390" s="172" t="s">
        <v>1</v>
      </c>
      <c r="F390" s="173" t="s">
        <v>5746</v>
      </c>
      <c r="H390" s="172" t="s">
        <v>1</v>
      </c>
      <c r="I390" s="174"/>
      <c r="L390" s="170"/>
      <c r="M390" s="175"/>
      <c r="T390" s="176"/>
      <c r="AT390" s="172" t="s">
        <v>200</v>
      </c>
      <c r="AU390" s="172" t="s">
        <v>89</v>
      </c>
      <c r="AV390" s="12" t="s">
        <v>83</v>
      </c>
      <c r="AW390" s="12" t="s">
        <v>31</v>
      </c>
      <c r="AX390" s="12" t="s">
        <v>76</v>
      </c>
      <c r="AY390" s="172" t="s">
        <v>187</v>
      </c>
    </row>
    <row r="391" spans="2:51" s="12" customFormat="1">
      <c r="B391" s="170"/>
      <c r="D391" s="171" t="s">
        <v>200</v>
      </c>
      <c r="E391" s="172" t="s">
        <v>1</v>
      </c>
      <c r="F391" s="173" t="s">
        <v>5747</v>
      </c>
      <c r="H391" s="172" t="s">
        <v>1</v>
      </c>
      <c r="I391" s="174"/>
      <c r="L391" s="170"/>
      <c r="M391" s="175"/>
      <c r="T391" s="176"/>
      <c r="AT391" s="172" t="s">
        <v>200</v>
      </c>
      <c r="AU391" s="172" t="s">
        <v>89</v>
      </c>
      <c r="AV391" s="12" t="s">
        <v>83</v>
      </c>
      <c r="AW391" s="12" t="s">
        <v>31</v>
      </c>
      <c r="AX391" s="12" t="s">
        <v>76</v>
      </c>
      <c r="AY391" s="172" t="s">
        <v>187</v>
      </c>
    </row>
    <row r="392" spans="2:51" s="12" customFormat="1">
      <c r="B392" s="170"/>
      <c r="D392" s="171" t="s">
        <v>200</v>
      </c>
      <c r="E392" s="172" t="s">
        <v>1</v>
      </c>
      <c r="F392" s="173" t="s">
        <v>5748</v>
      </c>
      <c r="H392" s="172" t="s">
        <v>1</v>
      </c>
      <c r="I392" s="174"/>
      <c r="L392" s="170"/>
      <c r="M392" s="175"/>
      <c r="T392" s="176"/>
      <c r="AT392" s="172" t="s">
        <v>200</v>
      </c>
      <c r="AU392" s="172" t="s">
        <v>89</v>
      </c>
      <c r="AV392" s="12" t="s">
        <v>83</v>
      </c>
      <c r="AW392" s="12" t="s">
        <v>31</v>
      </c>
      <c r="AX392" s="12" t="s">
        <v>76</v>
      </c>
      <c r="AY392" s="172" t="s">
        <v>187</v>
      </c>
    </row>
    <row r="393" spans="2:51" s="12" customFormat="1">
      <c r="B393" s="170"/>
      <c r="D393" s="171" t="s">
        <v>200</v>
      </c>
      <c r="E393" s="172" t="s">
        <v>1</v>
      </c>
      <c r="F393" s="173" t="s">
        <v>5749</v>
      </c>
      <c r="H393" s="172" t="s">
        <v>1</v>
      </c>
      <c r="I393" s="174"/>
      <c r="L393" s="170"/>
      <c r="M393" s="175"/>
      <c r="T393" s="176"/>
      <c r="AT393" s="172" t="s">
        <v>200</v>
      </c>
      <c r="AU393" s="172" t="s">
        <v>89</v>
      </c>
      <c r="AV393" s="12" t="s">
        <v>83</v>
      </c>
      <c r="AW393" s="12" t="s">
        <v>31</v>
      </c>
      <c r="AX393" s="12" t="s">
        <v>76</v>
      </c>
      <c r="AY393" s="172" t="s">
        <v>187</v>
      </c>
    </row>
    <row r="394" spans="2:51" s="12" customFormat="1">
      <c r="B394" s="170"/>
      <c r="D394" s="171" t="s">
        <v>200</v>
      </c>
      <c r="E394" s="172" t="s">
        <v>1</v>
      </c>
      <c r="F394" s="173" t="s">
        <v>5750</v>
      </c>
      <c r="H394" s="172" t="s">
        <v>1</v>
      </c>
      <c r="I394" s="174"/>
      <c r="L394" s="170"/>
      <c r="M394" s="175"/>
      <c r="T394" s="176"/>
      <c r="AT394" s="172" t="s">
        <v>200</v>
      </c>
      <c r="AU394" s="172" t="s">
        <v>89</v>
      </c>
      <c r="AV394" s="12" t="s">
        <v>83</v>
      </c>
      <c r="AW394" s="12" t="s">
        <v>31</v>
      </c>
      <c r="AX394" s="12" t="s">
        <v>76</v>
      </c>
      <c r="AY394" s="172" t="s">
        <v>187</v>
      </c>
    </row>
    <row r="395" spans="2:51" s="12" customFormat="1">
      <c r="B395" s="170"/>
      <c r="D395" s="171" t="s">
        <v>200</v>
      </c>
      <c r="E395" s="172" t="s">
        <v>1</v>
      </c>
      <c r="F395" s="173" t="s">
        <v>5751</v>
      </c>
      <c r="H395" s="172" t="s">
        <v>1</v>
      </c>
      <c r="I395" s="174"/>
      <c r="L395" s="170"/>
      <c r="M395" s="175"/>
      <c r="T395" s="176"/>
      <c r="AT395" s="172" t="s">
        <v>200</v>
      </c>
      <c r="AU395" s="172" t="s">
        <v>89</v>
      </c>
      <c r="AV395" s="12" t="s">
        <v>83</v>
      </c>
      <c r="AW395" s="12" t="s">
        <v>31</v>
      </c>
      <c r="AX395" s="12" t="s">
        <v>76</v>
      </c>
      <c r="AY395" s="172" t="s">
        <v>187</v>
      </c>
    </row>
    <row r="396" spans="2:51" s="12" customFormat="1">
      <c r="B396" s="170"/>
      <c r="D396" s="171" t="s">
        <v>200</v>
      </c>
      <c r="E396" s="172" t="s">
        <v>1</v>
      </c>
      <c r="F396" s="173" t="s">
        <v>5752</v>
      </c>
      <c r="H396" s="172" t="s">
        <v>1</v>
      </c>
      <c r="I396" s="174"/>
      <c r="L396" s="170"/>
      <c r="M396" s="175"/>
      <c r="T396" s="176"/>
      <c r="AT396" s="172" t="s">
        <v>200</v>
      </c>
      <c r="AU396" s="172" t="s">
        <v>89</v>
      </c>
      <c r="AV396" s="12" t="s">
        <v>83</v>
      </c>
      <c r="AW396" s="12" t="s">
        <v>31</v>
      </c>
      <c r="AX396" s="12" t="s">
        <v>76</v>
      </c>
      <c r="AY396" s="172" t="s">
        <v>187</v>
      </c>
    </row>
    <row r="397" spans="2:51" s="12" customFormat="1" ht="22.5">
      <c r="B397" s="170"/>
      <c r="D397" s="171" t="s">
        <v>200</v>
      </c>
      <c r="E397" s="172" t="s">
        <v>1</v>
      </c>
      <c r="F397" s="173" t="s">
        <v>5753</v>
      </c>
      <c r="H397" s="172" t="s">
        <v>1</v>
      </c>
      <c r="I397" s="174"/>
      <c r="L397" s="170"/>
      <c r="M397" s="175"/>
      <c r="T397" s="176"/>
      <c r="AT397" s="172" t="s">
        <v>200</v>
      </c>
      <c r="AU397" s="172" t="s">
        <v>89</v>
      </c>
      <c r="AV397" s="12" t="s">
        <v>83</v>
      </c>
      <c r="AW397" s="12" t="s">
        <v>31</v>
      </c>
      <c r="AX397" s="12" t="s">
        <v>76</v>
      </c>
      <c r="AY397" s="172" t="s">
        <v>187</v>
      </c>
    </row>
    <row r="398" spans="2:51" s="13" customFormat="1">
      <c r="B398" s="177"/>
      <c r="D398" s="171" t="s">
        <v>200</v>
      </c>
      <c r="E398" s="178" t="s">
        <v>1</v>
      </c>
      <c r="F398" s="179" t="s">
        <v>5566</v>
      </c>
      <c r="H398" s="180">
        <v>19.5</v>
      </c>
      <c r="I398" s="181"/>
      <c r="L398" s="177"/>
      <c r="M398" s="182"/>
      <c r="T398" s="183"/>
      <c r="AT398" s="178" t="s">
        <v>200</v>
      </c>
      <c r="AU398" s="178" t="s">
        <v>89</v>
      </c>
      <c r="AV398" s="13" t="s">
        <v>89</v>
      </c>
      <c r="AW398" s="13" t="s">
        <v>31</v>
      </c>
      <c r="AX398" s="13" t="s">
        <v>76</v>
      </c>
      <c r="AY398" s="178" t="s">
        <v>187</v>
      </c>
    </row>
    <row r="399" spans="2:51" s="15" customFormat="1">
      <c r="B399" s="191"/>
      <c r="D399" s="171" t="s">
        <v>200</v>
      </c>
      <c r="E399" s="192" t="s">
        <v>1</v>
      </c>
      <c r="F399" s="193" t="s">
        <v>4265</v>
      </c>
      <c r="H399" s="194">
        <v>19.5</v>
      </c>
      <c r="I399" s="195"/>
      <c r="L399" s="191"/>
      <c r="M399" s="196"/>
      <c r="T399" s="197"/>
      <c r="AT399" s="192" t="s">
        <v>200</v>
      </c>
      <c r="AU399" s="192" t="s">
        <v>89</v>
      </c>
      <c r="AV399" s="15" t="s">
        <v>207</v>
      </c>
      <c r="AW399" s="15" t="s">
        <v>31</v>
      </c>
      <c r="AX399" s="15" t="s">
        <v>76</v>
      </c>
      <c r="AY399" s="192" t="s">
        <v>187</v>
      </c>
    </row>
    <row r="400" spans="2:51" s="14" customFormat="1">
      <c r="B400" s="184"/>
      <c r="D400" s="171" t="s">
        <v>200</v>
      </c>
      <c r="E400" s="185" t="s">
        <v>5569</v>
      </c>
      <c r="F400" s="186" t="s">
        <v>206</v>
      </c>
      <c r="H400" s="187">
        <v>19.5</v>
      </c>
      <c r="I400" s="188"/>
      <c r="L400" s="184"/>
      <c r="M400" s="189"/>
      <c r="T400" s="190"/>
      <c r="AT400" s="185" t="s">
        <v>200</v>
      </c>
      <c r="AU400" s="185" t="s">
        <v>89</v>
      </c>
      <c r="AV400" s="14" t="s">
        <v>194</v>
      </c>
      <c r="AW400" s="14" t="s">
        <v>31</v>
      </c>
      <c r="AX400" s="14" t="s">
        <v>83</v>
      </c>
      <c r="AY400" s="185" t="s">
        <v>187</v>
      </c>
    </row>
    <row r="401" spans="2:65" s="1" customFormat="1" ht="24.2" customHeight="1">
      <c r="B401" s="144"/>
      <c r="C401" s="160" t="s">
        <v>429</v>
      </c>
      <c r="D401" s="160" t="s">
        <v>196</v>
      </c>
      <c r="E401" s="161" t="s">
        <v>771</v>
      </c>
      <c r="F401" s="162" t="s">
        <v>772</v>
      </c>
      <c r="G401" s="163" t="s">
        <v>375</v>
      </c>
      <c r="H401" s="164">
        <v>0.73699999999999999</v>
      </c>
      <c r="I401" s="165"/>
      <c r="J401" s="166">
        <f>ROUND(I401*H401,2)</f>
        <v>0</v>
      </c>
      <c r="K401" s="167"/>
      <c r="L401" s="32"/>
      <c r="M401" s="168" t="s">
        <v>1</v>
      </c>
      <c r="N401" s="169" t="s">
        <v>42</v>
      </c>
      <c r="P401" s="156">
        <f>O401*H401</f>
        <v>0</v>
      </c>
      <c r="Q401" s="156">
        <v>0</v>
      </c>
      <c r="R401" s="156">
        <f>Q401*H401</f>
        <v>0</v>
      </c>
      <c r="S401" s="156">
        <v>0</v>
      </c>
      <c r="T401" s="157">
        <f>S401*H401</f>
        <v>0</v>
      </c>
      <c r="AR401" s="158" t="s">
        <v>353</v>
      </c>
      <c r="AT401" s="158" t="s">
        <v>196</v>
      </c>
      <c r="AU401" s="158" t="s">
        <v>89</v>
      </c>
      <c r="AY401" s="17" t="s">
        <v>187</v>
      </c>
      <c r="BE401" s="159">
        <f>IF(N401="základná",J401,0)</f>
        <v>0</v>
      </c>
      <c r="BF401" s="159">
        <f>IF(N401="znížená",J401,0)</f>
        <v>0</v>
      </c>
      <c r="BG401" s="159">
        <f>IF(N401="zákl. prenesená",J401,0)</f>
        <v>0</v>
      </c>
      <c r="BH401" s="159">
        <f>IF(N401="zníž. prenesená",J401,0)</f>
        <v>0</v>
      </c>
      <c r="BI401" s="159">
        <f>IF(N401="nulová",J401,0)</f>
        <v>0</v>
      </c>
      <c r="BJ401" s="17" t="s">
        <v>89</v>
      </c>
      <c r="BK401" s="159">
        <f>ROUND(I401*H401,2)</f>
        <v>0</v>
      </c>
      <c r="BL401" s="17" t="s">
        <v>353</v>
      </c>
      <c r="BM401" s="158" t="s">
        <v>5754</v>
      </c>
    </row>
    <row r="402" spans="2:65" s="1" customFormat="1" ht="24.2" customHeight="1">
      <c r="B402" s="144"/>
      <c r="C402" s="160" t="s">
        <v>388</v>
      </c>
      <c r="D402" s="160" t="s">
        <v>196</v>
      </c>
      <c r="E402" s="161" t="s">
        <v>775</v>
      </c>
      <c r="F402" s="162" t="s">
        <v>776</v>
      </c>
      <c r="G402" s="163" t="s">
        <v>375</v>
      </c>
      <c r="H402" s="164">
        <v>0.73699999999999999</v>
      </c>
      <c r="I402" s="165"/>
      <c r="J402" s="166">
        <f>ROUND(I402*H402,2)</f>
        <v>0</v>
      </c>
      <c r="K402" s="167"/>
      <c r="L402" s="32"/>
      <c r="M402" s="168" t="s">
        <v>1</v>
      </c>
      <c r="N402" s="169" t="s">
        <v>42</v>
      </c>
      <c r="P402" s="156">
        <f>O402*H402</f>
        <v>0</v>
      </c>
      <c r="Q402" s="156">
        <v>0</v>
      </c>
      <c r="R402" s="156">
        <f>Q402*H402</f>
        <v>0</v>
      </c>
      <c r="S402" s="156">
        <v>0</v>
      </c>
      <c r="T402" s="157">
        <f>S402*H402</f>
        <v>0</v>
      </c>
      <c r="AR402" s="158" t="s">
        <v>353</v>
      </c>
      <c r="AT402" s="158" t="s">
        <v>196</v>
      </c>
      <c r="AU402" s="158" t="s">
        <v>89</v>
      </c>
      <c r="AY402" s="17" t="s">
        <v>187</v>
      </c>
      <c r="BE402" s="159">
        <f>IF(N402="základná",J402,0)</f>
        <v>0</v>
      </c>
      <c r="BF402" s="159">
        <f>IF(N402="znížená",J402,0)</f>
        <v>0</v>
      </c>
      <c r="BG402" s="159">
        <f>IF(N402="zákl. prenesená",J402,0)</f>
        <v>0</v>
      </c>
      <c r="BH402" s="159">
        <f>IF(N402="zníž. prenesená",J402,0)</f>
        <v>0</v>
      </c>
      <c r="BI402" s="159">
        <f>IF(N402="nulová",J402,0)</f>
        <v>0</v>
      </c>
      <c r="BJ402" s="17" t="s">
        <v>89</v>
      </c>
      <c r="BK402" s="159">
        <f>ROUND(I402*H402,2)</f>
        <v>0</v>
      </c>
      <c r="BL402" s="17" t="s">
        <v>353</v>
      </c>
      <c r="BM402" s="158" t="s">
        <v>5755</v>
      </c>
    </row>
    <row r="403" spans="2:65" s="11" customFormat="1" ht="22.9" customHeight="1">
      <c r="B403" s="132"/>
      <c r="D403" s="133" t="s">
        <v>75</v>
      </c>
      <c r="E403" s="142" t="s">
        <v>5756</v>
      </c>
      <c r="F403" s="142" t="s">
        <v>5757</v>
      </c>
      <c r="I403" s="135"/>
      <c r="J403" s="143">
        <f>BK403</f>
        <v>0</v>
      </c>
      <c r="L403" s="132"/>
      <c r="M403" s="137"/>
      <c r="P403" s="138">
        <f>SUM(P404:P642)</f>
        <v>0</v>
      </c>
      <c r="R403" s="138">
        <f>SUM(R404:R642)</f>
        <v>35.112082319999992</v>
      </c>
      <c r="T403" s="139">
        <f>SUM(T404:T642)</f>
        <v>0</v>
      </c>
      <c r="AR403" s="133" t="s">
        <v>89</v>
      </c>
      <c r="AT403" s="140" t="s">
        <v>75</v>
      </c>
      <c r="AU403" s="140" t="s">
        <v>83</v>
      </c>
      <c r="AY403" s="133" t="s">
        <v>187</v>
      </c>
      <c r="BK403" s="141">
        <f>SUM(BK404:BK642)</f>
        <v>0</v>
      </c>
    </row>
    <row r="404" spans="2:65" s="1" customFormat="1" ht="33" customHeight="1">
      <c r="B404" s="144"/>
      <c r="C404" s="160" t="s">
        <v>629</v>
      </c>
      <c r="D404" s="160" t="s">
        <v>196</v>
      </c>
      <c r="E404" s="161" t="s">
        <v>5758</v>
      </c>
      <c r="F404" s="162" t="s">
        <v>5759</v>
      </c>
      <c r="G404" s="163" t="s">
        <v>144</v>
      </c>
      <c r="H404" s="164">
        <v>237.47</v>
      </c>
      <c r="I404" s="165"/>
      <c r="J404" s="166">
        <f>ROUND(I404*H404,2)</f>
        <v>0</v>
      </c>
      <c r="K404" s="167"/>
      <c r="L404" s="32"/>
      <c r="M404" s="168" t="s">
        <v>1</v>
      </c>
      <c r="N404" s="169" t="s">
        <v>42</v>
      </c>
      <c r="P404" s="156">
        <f>O404*H404</f>
        <v>0</v>
      </c>
      <c r="Q404" s="156">
        <v>4.4490000000000002E-2</v>
      </c>
      <c r="R404" s="156">
        <f>Q404*H404</f>
        <v>10.5650403</v>
      </c>
      <c r="S404" s="156">
        <v>0</v>
      </c>
      <c r="T404" s="157">
        <f>S404*H404</f>
        <v>0</v>
      </c>
      <c r="AR404" s="158" t="s">
        <v>353</v>
      </c>
      <c r="AT404" s="158" t="s">
        <v>196</v>
      </c>
      <c r="AU404" s="158" t="s">
        <v>89</v>
      </c>
      <c r="AY404" s="17" t="s">
        <v>187</v>
      </c>
      <c r="BE404" s="159">
        <f>IF(N404="základná",J404,0)</f>
        <v>0</v>
      </c>
      <c r="BF404" s="159">
        <f>IF(N404="znížená",J404,0)</f>
        <v>0</v>
      </c>
      <c r="BG404" s="159">
        <f>IF(N404="zákl. prenesená",J404,0)</f>
        <v>0</v>
      </c>
      <c r="BH404" s="159">
        <f>IF(N404="zníž. prenesená",J404,0)</f>
        <v>0</v>
      </c>
      <c r="BI404" s="159">
        <f>IF(N404="nulová",J404,0)</f>
        <v>0</v>
      </c>
      <c r="BJ404" s="17" t="s">
        <v>89</v>
      </c>
      <c r="BK404" s="159">
        <f>ROUND(I404*H404,2)</f>
        <v>0</v>
      </c>
      <c r="BL404" s="17" t="s">
        <v>353</v>
      </c>
      <c r="BM404" s="158" t="s">
        <v>5760</v>
      </c>
    </row>
    <row r="405" spans="2:65" s="12" customFormat="1">
      <c r="B405" s="170"/>
      <c r="D405" s="171" t="s">
        <v>200</v>
      </c>
      <c r="E405" s="172" t="s">
        <v>1</v>
      </c>
      <c r="F405" s="173" t="s">
        <v>5761</v>
      </c>
      <c r="H405" s="172" t="s">
        <v>1</v>
      </c>
      <c r="I405" s="174"/>
      <c r="L405" s="170"/>
      <c r="M405" s="175"/>
      <c r="T405" s="176"/>
      <c r="AT405" s="172" t="s">
        <v>200</v>
      </c>
      <c r="AU405" s="172" t="s">
        <v>89</v>
      </c>
      <c r="AV405" s="12" t="s">
        <v>83</v>
      </c>
      <c r="AW405" s="12" t="s">
        <v>31</v>
      </c>
      <c r="AX405" s="12" t="s">
        <v>76</v>
      </c>
      <c r="AY405" s="172" t="s">
        <v>187</v>
      </c>
    </row>
    <row r="406" spans="2:65" s="12" customFormat="1">
      <c r="B406" s="170"/>
      <c r="D406" s="171" t="s">
        <v>200</v>
      </c>
      <c r="E406" s="172" t="s">
        <v>1</v>
      </c>
      <c r="F406" s="173" t="s">
        <v>5762</v>
      </c>
      <c r="H406" s="172" t="s">
        <v>1</v>
      </c>
      <c r="I406" s="174"/>
      <c r="L406" s="170"/>
      <c r="M406" s="175"/>
      <c r="T406" s="176"/>
      <c r="AT406" s="172" t="s">
        <v>200</v>
      </c>
      <c r="AU406" s="172" t="s">
        <v>89</v>
      </c>
      <c r="AV406" s="12" t="s">
        <v>83</v>
      </c>
      <c r="AW406" s="12" t="s">
        <v>31</v>
      </c>
      <c r="AX406" s="12" t="s">
        <v>76</v>
      </c>
      <c r="AY406" s="172" t="s">
        <v>187</v>
      </c>
    </row>
    <row r="407" spans="2:65" s="12" customFormat="1" ht="22.5">
      <c r="B407" s="170"/>
      <c r="D407" s="171" t="s">
        <v>200</v>
      </c>
      <c r="E407" s="172" t="s">
        <v>1</v>
      </c>
      <c r="F407" s="173" t="s">
        <v>5763</v>
      </c>
      <c r="H407" s="172" t="s">
        <v>1</v>
      </c>
      <c r="I407" s="174"/>
      <c r="L407" s="170"/>
      <c r="M407" s="175"/>
      <c r="T407" s="176"/>
      <c r="AT407" s="172" t="s">
        <v>200</v>
      </c>
      <c r="AU407" s="172" t="s">
        <v>89</v>
      </c>
      <c r="AV407" s="12" t="s">
        <v>83</v>
      </c>
      <c r="AW407" s="12" t="s">
        <v>31</v>
      </c>
      <c r="AX407" s="12" t="s">
        <v>76</v>
      </c>
      <c r="AY407" s="172" t="s">
        <v>187</v>
      </c>
    </row>
    <row r="408" spans="2:65" s="12" customFormat="1">
      <c r="B408" s="170"/>
      <c r="D408" s="171" t="s">
        <v>200</v>
      </c>
      <c r="E408" s="172" t="s">
        <v>1</v>
      </c>
      <c r="F408" s="173" t="s">
        <v>5764</v>
      </c>
      <c r="H408" s="172" t="s">
        <v>1</v>
      </c>
      <c r="I408" s="174"/>
      <c r="L408" s="170"/>
      <c r="M408" s="175"/>
      <c r="T408" s="176"/>
      <c r="AT408" s="172" t="s">
        <v>200</v>
      </c>
      <c r="AU408" s="172" t="s">
        <v>89</v>
      </c>
      <c r="AV408" s="12" t="s">
        <v>83</v>
      </c>
      <c r="AW408" s="12" t="s">
        <v>31</v>
      </c>
      <c r="AX408" s="12" t="s">
        <v>76</v>
      </c>
      <c r="AY408" s="172" t="s">
        <v>187</v>
      </c>
    </row>
    <row r="409" spans="2:65" s="12" customFormat="1">
      <c r="B409" s="170"/>
      <c r="D409" s="171" t="s">
        <v>200</v>
      </c>
      <c r="E409" s="172" t="s">
        <v>1</v>
      </c>
      <c r="F409" s="173" t="s">
        <v>5765</v>
      </c>
      <c r="H409" s="172" t="s">
        <v>1</v>
      </c>
      <c r="I409" s="174"/>
      <c r="L409" s="170"/>
      <c r="M409" s="175"/>
      <c r="T409" s="176"/>
      <c r="AT409" s="172" t="s">
        <v>200</v>
      </c>
      <c r="AU409" s="172" t="s">
        <v>89</v>
      </c>
      <c r="AV409" s="12" t="s">
        <v>83</v>
      </c>
      <c r="AW409" s="12" t="s">
        <v>31</v>
      </c>
      <c r="AX409" s="12" t="s">
        <v>76</v>
      </c>
      <c r="AY409" s="172" t="s">
        <v>187</v>
      </c>
    </row>
    <row r="410" spans="2:65" s="12" customFormat="1">
      <c r="B410" s="170"/>
      <c r="D410" s="171" t="s">
        <v>200</v>
      </c>
      <c r="E410" s="172" t="s">
        <v>1</v>
      </c>
      <c r="F410" s="173" t="s">
        <v>5766</v>
      </c>
      <c r="H410" s="172" t="s">
        <v>1</v>
      </c>
      <c r="I410" s="174"/>
      <c r="L410" s="170"/>
      <c r="M410" s="175"/>
      <c r="T410" s="176"/>
      <c r="AT410" s="172" t="s">
        <v>200</v>
      </c>
      <c r="AU410" s="172" t="s">
        <v>89</v>
      </c>
      <c r="AV410" s="12" t="s">
        <v>83</v>
      </c>
      <c r="AW410" s="12" t="s">
        <v>31</v>
      </c>
      <c r="AX410" s="12" t="s">
        <v>76</v>
      </c>
      <c r="AY410" s="172" t="s">
        <v>187</v>
      </c>
    </row>
    <row r="411" spans="2:65" s="12" customFormat="1">
      <c r="B411" s="170"/>
      <c r="D411" s="171" t="s">
        <v>200</v>
      </c>
      <c r="E411" s="172" t="s">
        <v>1</v>
      </c>
      <c r="F411" s="173" t="s">
        <v>5767</v>
      </c>
      <c r="H411" s="172" t="s">
        <v>1</v>
      </c>
      <c r="I411" s="174"/>
      <c r="L411" s="170"/>
      <c r="M411" s="175"/>
      <c r="T411" s="176"/>
      <c r="AT411" s="172" t="s">
        <v>200</v>
      </c>
      <c r="AU411" s="172" t="s">
        <v>89</v>
      </c>
      <c r="AV411" s="12" t="s">
        <v>83</v>
      </c>
      <c r="AW411" s="12" t="s">
        <v>31</v>
      </c>
      <c r="AX411" s="12" t="s">
        <v>76</v>
      </c>
      <c r="AY411" s="172" t="s">
        <v>187</v>
      </c>
    </row>
    <row r="412" spans="2:65" s="12" customFormat="1">
      <c r="B412" s="170"/>
      <c r="D412" s="171" t="s">
        <v>200</v>
      </c>
      <c r="E412" s="172" t="s">
        <v>1</v>
      </c>
      <c r="F412" s="173" t="s">
        <v>5768</v>
      </c>
      <c r="H412" s="172" t="s">
        <v>1</v>
      </c>
      <c r="I412" s="174"/>
      <c r="L412" s="170"/>
      <c r="M412" s="175"/>
      <c r="T412" s="176"/>
      <c r="AT412" s="172" t="s">
        <v>200</v>
      </c>
      <c r="AU412" s="172" t="s">
        <v>89</v>
      </c>
      <c r="AV412" s="12" t="s">
        <v>83</v>
      </c>
      <c r="AW412" s="12" t="s">
        <v>31</v>
      </c>
      <c r="AX412" s="12" t="s">
        <v>76</v>
      </c>
      <c r="AY412" s="172" t="s">
        <v>187</v>
      </c>
    </row>
    <row r="413" spans="2:65" s="12" customFormat="1">
      <c r="B413" s="170"/>
      <c r="D413" s="171" t="s">
        <v>200</v>
      </c>
      <c r="E413" s="172" t="s">
        <v>1</v>
      </c>
      <c r="F413" s="173" t="s">
        <v>5769</v>
      </c>
      <c r="H413" s="172" t="s">
        <v>1</v>
      </c>
      <c r="I413" s="174"/>
      <c r="L413" s="170"/>
      <c r="M413" s="175"/>
      <c r="T413" s="176"/>
      <c r="AT413" s="172" t="s">
        <v>200</v>
      </c>
      <c r="AU413" s="172" t="s">
        <v>89</v>
      </c>
      <c r="AV413" s="12" t="s">
        <v>83</v>
      </c>
      <c r="AW413" s="12" t="s">
        <v>31</v>
      </c>
      <c r="AX413" s="12" t="s">
        <v>76</v>
      </c>
      <c r="AY413" s="172" t="s">
        <v>187</v>
      </c>
    </row>
    <row r="414" spans="2:65" s="12" customFormat="1">
      <c r="B414" s="170"/>
      <c r="D414" s="171" t="s">
        <v>200</v>
      </c>
      <c r="E414" s="172" t="s">
        <v>1</v>
      </c>
      <c r="F414" s="173" t="s">
        <v>5770</v>
      </c>
      <c r="H414" s="172" t="s">
        <v>1</v>
      </c>
      <c r="I414" s="174"/>
      <c r="L414" s="170"/>
      <c r="M414" s="175"/>
      <c r="T414" s="176"/>
      <c r="AT414" s="172" t="s">
        <v>200</v>
      </c>
      <c r="AU414" s="172" t="s">
        <v>89</v>
      </c>
      <c r="AV414" s="12" t="s">
        <v>83</v>
      </c>
      <c r="AW414" s="12" t="s">
        <v>31</v>
      </c>
      <c r="AX414" s="12" t="s">
        <v>76</v>
      </c>
      <c r="AY414" s="172" t="s">
        <v>187</v>
      </c>
    </row>
    <row r="415" spans="2:65" s="12" customFormat="1">
      <c r="B415" s="170"/>
      <c r="D415" s="171" t="s">
        <v>200</v>
      </c>
      <c r="E415" s="172" t="s">
        <v>1</v>
      </c>
      <c r="F415" s="173" t="s">
        <v>5771</v>
      </c>
      <c r="H415" s="172" t="s">
        <v>1</v>
      </c>
      <c r="I415" s="174"/>
      <c r="L415" s="170"/>
      <c r="M415" s="175"/>
      <c r="T415" s="176"/>
      <c r="AT415" s="172" t="s">
        <v>200</v>
      </c>
      <c r="AU415" s="172" t="s">
        <v>89</v>
      </c>
      <c r="AV415" s="12" t="s">
        <v>83</v>
      </c>
      <c r="AW415" s="12" t="s">
        <v>31</v>
      </c>
      <c r="AX415" s="12" t="s">
        <v>76</v>
      </c>
      <c r="AY415" s="172" t="s">
        <v>187</v>
      </c>
    </row>
    <row r="416" spans="2:65" s="12" customFormat="1">
      <c r="B416" s="170"/>
      <c r="D416" s="171" t="s">
        <v>200</v>
      </c>
      <c r="E416" s="172" t="s">
        <v>1</v>
      </c>
      <c r="F416" s="173" t="s">
        <v>5772</v>
      </c>
      <c r="H416" s="172" t="s">
        <v>1</v>
      </c>
      <c r="I416" s="174"/>
      <c r="L416" s="170"/>
      <c r="M416" s="175"/>
      <c r="T416" s="176"/>
      <c r="AT416" s="172" t="s">
        <v>200</v>
      </c>
      <c r="AU416" s="172" t="s">
        <v>89</v>
      </c>
      <c r="AV416" s="12" t="s">
        <v>83</v>
      </c>
      <c r="AW416" s="12" t="s">
        <v>31</v>
      </c>
      <c r="AX416" s="12" t="s">
        <v>76</v>
      </c>
      <c r="AY416" s="172" t="s">
        <v>187</v>
      </c>
    </row>
    <row r="417" spans="2:65" s="12" customFormat="1">
      <c r="B417" s="170"/>
      <c r="D417" s="171" t="s">
        <v>200</v>
      </c>
      <c r="E417" s="172" t="s">
        <v>1</v>
      </c>
      <c r="F417" s="173" t="s">
        <v>5773</v>
      </c>
      <c r="H417" s="172" t="s">
        <v>1</v>
      </c>
      <c r="I417" s="174"/>
      <c r="L417" s="170"/>
      <c r="M417" s="175"/>
      <c r="T417" s="176"/>
      <c r="AT417" s="172" t="s">
        <v>200</v>
      </c>
      <c r="AU417" s="172" t="s">
        <v>89</v>
      </c>
      <c r="AV417" s="12" t="s">
        <v>83</v>
      </c>
      <c r="AW417" s="12" t="s">
        <v>31</v>
      </c>
      <c r="AX417" s="12" t="s">
        <v>76</v>
      </c>
      <c r="AY417" s="172" t="s">
        <v>187</v>
      </c>
    </row>
    <row r="418" spans="2:65" s="12" customFormat="1">
      <c r="B418" s="170"/>
      <c r="D418" s="171" t="s">
        <v>200</v>
      </c>
      <c r="E418" s="172" t="s">
        <v>1</v>
      </c>
      <c r="F418" s="173" t="s">
        <v>5774</v>
      </c>
      <c r="H418" s="172" t="s">
        <v>1</v>
      </c>
      <c r="I418" s="174"/>
      <c r="L418" s="170"/>
      <c r="M418" s="175"/>
      <c r="T418" s="176"/>
      <c r="AT418" s="172" t="s">
        <v>200</v>
      </c>
      <c r="AU418" s="172" t="s">
        <v>89</v>
      </c>
      <c r="AV418" s="12" t="s">
        <v>83</v>
      </c>
      <c r="AW418" s="12" t="s">
        <v>31</v>
      </c>
      <c r="AX418" s="12" t="s">
        <v>76</v>
      </c>
      <c r="AY418" s="172" t="s">
        <v>187</v>
      </c>
    </row>
    <row r="419" spans="2:65" s="12" customFormat="1">
      <c r="B419" s="170"/>
      <c r="D419" s="171" t="s">
        <v>200</v>
      </c>
      <c r="E419" s="172" t="s">
        <v>1</v>
      </c>
      <c r="F419" s="173" t="s">
        <v>5775</v>
      </c>
      <c r="H419" s="172" t="s">
        <v>1</v>
      </c>
      <c r="I419" s="174"/>
      <c r="L419" s="170"/>
      <c r="M419" s="175"/>
      <c r="T419" s="176"/>
      <c r="AT419" s="172" t="s">
        <v>200</v>
      </c>
      <c r="AU419" s="172" t="s">
        <v>89</v>
      </c>
      <c r="AV419" s="12" t="s">
        <v>83</v>
      </c>
      <c r="AW419" s="12" t="s">
        <v>31</v>
      </c>
      <c r="AX419" s="12" t="s">
        <v>76</v>
      </c>
      <c r="AY419" s="172" t="s">
        <v>187</v>
      </c>
    </row>
    <row r="420" spans="2:65" s="13" customFormat="1">
      <c r="B420" s="177"/>
      <c r="D420" s="171" t="s">
        <v>200</v>
      </c>
      <c r="E420" s="178" t="s">
        <v>1</v>
      </c>
      <c r="F420" s="179" t="s">
        <v>5776</v>
      </c>
      <c r="H420" s="180">
        <v>36.43</v>
      </c>
      <c r="I420" s="181"/>
      <c r="L420" s="177"/>
      <c r="M420" s="182"/>
      <c r="T420" s="183"/>
      <c r="AT420" s="178" t="s">
        <v>200</v>
      </c>
      <c r="AU420" s="178" t="s">
        <v>89</v>
      </c>
      <c r="AV420" s="13" t="s">
        <v>89</v>
      </c>
      <c r="AW420" s="13" t="s">
        <v>31</v>
      </c>
      <c r="AX420" s="13" t="s">
        <v>76</v>
      </c>
      <c r="AY420" s="178" t="s">
        <v>187</v>
      </c>
    </row>
    <row r="421" spans="2:65" s="13" customFormat="1">
      <c r="B421" s="177"/>
      <c r="D421" s="171" t="s">
        <v>200</v>
      </c>
      <c r="E421" s="178" t="s">
        <v>1</v>
      </c>
      <c r="F421" s="179" t="s">
        <v>5777</v>
      </c>
      <c r="H421" s="180">
        <v>4.82</v>
      </c>
      <c r="I421" s="181"/>
      <c r="L421" s="177"/>
      <c r="M421" s="182"/>
      <c r="T421" s="183"/>
      <c r="AT421" s="178" t="s">
        <v>200</v>
      </c>
      <c r="AU421" s="178" t="s">
        <v>89</v>
      </c>
      <c r="AV421" s="13" t="s">
        <v>89</v>
      </c>
      <c r="AW421" s="13" t="s">
        <v>31</v>
      </c>
      <c r="AX421" s="13" t="s">
        <v>76</v>
      </c>
      <c r="AY421" s="178" t="s">
        <v>187</v>
      </c>
    </row>
    <row r="422" spans="2:65" s="13" customFormat="1">
      <c r="B422" s="177"/>
      <c r="D422" s="171" t="s">
        <v>200</v>
      </c>
      <c r="E422" s="178" t="s">
        <v>1</v>
      </c>
      <c r="F422" s="179" t="s">
        <v>5778</v>
      </c>
      <c r="H422" s="180">
        <v>6.23</v>
      </c>
      <c r="I422" s="181"/>
      <c r="L422" s="177"/>
      <c r="M422" s="182"/>
      <c r="T422" s="183"/>
      <c r="AT422" s="178" t="s">
        <v>200</v>
      </c>
      <c r="AU422" s="178" t="s">
        <v>89</v>
      </c>
      <c r="AV422" s="13" t="s">
        <v>89</v>
      </c>
      <c r="AW422" s="13" t="s">
        <v>31</v>
      </c>
      <c r="AX422" s="13" t="s">
        <v>76</v>
      </c>
      <c r="AY422" s="178" t="s">
        <v>187</v>
      </c>
    </row>
    <row r="423" spans="2:65" s="13" customFormat="1">
      <c r="B423" s="177"/>
      <c r="D423" s="171" t="s">
        <v>200</v>
      </c>
      <c r="E423" s="178" t="s">
        <v>1</v>
      </c>
      <c r="F423" s="179" t="s">
        <v>5779</v>
      </c>
      <c r="H423" s="180">
        <v>88.19</v>
      </c>
      <c r="I423" s="181"/>
      <c r="L423" s="177"/>
      <c r="M423" s="182"/>
      <c r="T423" s="183"/>
      <c r="AT423" s="178" t="s">
        <v>200</v>
      </c>
      <c r="AU423" s="178" t="s">
        <v>89</v>
      </c>
      <c r="AV423" s="13" t="s">
        <v>89</v>
      </c>
      <c r="AW423" s="13" t="s">
        <v>31</v>
      </c>
      <c r="AX423" s="13" t="s">
        <v>76</v>
      </c>
      <c r="AY423" s="178" t="s">
        <v>187</v>
      </c>
    </row>
    <row r="424" spans="2:65" s="15" customFormat="1">
      <c r="B424" s="191"/>
      <c r="D424" s="171" t="s">
        <v>200</v>
      </c>
      <c r="E424" s="192" t="s">
        <v>5547</v>
      </c>
      <c r="F424" s="193" t="s">
        <v>4432</v>
      </c>
      <c r="H424" s="194">
        <v>135.66999999999999</v>
      </c>
      <c r="I424" s="195"/>
      <c r="L424" s="191"/>
      <c r="M424" s="196"/>
      <c r="T424" s="197"/>
      <c r="AT424" s="192" t="s">
        <v>200</v>
      </c>
      <c r="AU424" s="192" t="s">
        <v>89</v>
      </c>
      <c r="AV424" s="15" t="s">
        <v>207</v>
      </c>
      <c r="AW424" s="15" t="s">
        <v>31</v>
      </c>
      <c r="AX424" s="15" t="s">
        <v>76</v>
      </c>
      <c r="AY424" s="192" t="s">
        <v>187</v>
      </c>
    </row>
    <row r="425" spans="2:65" s="13" customFormat="1">
      <c r="B425" s="177"/>
      <c r="D425" s="171" t="s">
        <v>200</v>
      </c>
      <c r="E425" s="178" t="s">
        <v>1</v>
      </c>
      <c r="F425" s="179" t="s">
        <v>5780</v>
      </c>
      <c r="H425" s="180">
        <v>76.7</v>
      </c>
      <c r="I425" s="181"/>
      <c r="L425" s="177"/>
      <c r="M425" s="182"/>
      <c r="T425" s="183"/>
      <c r="AT425" s="178" t="s">
        <v>200</v>
      </c>
      <c r="AU425" s="178" t="s">
        <v>89</v>
      </c>
      <c r="AV425" s="13" t="s">
        <v>89</v>
      </c>
      <c r="AW425" s="13" t="s">
        <v>31</v>
      </c>
      <c r="AX425" s="13" t="s">
        <v>76</v>
      </c>
      <c r="AY425" s="178" t="s">
        <v>187</v>
      </c>
    </row>
    <row r="426" spans="2:65" s="13" customFormat="1">
      <c r="B426" s="177"/>
      <c r="D426" s="171" t="s">
        <v>200</v>
      </c>
      <c r="E426" s="178" t="s">
        <v>1</v>
      </c>
      <c r="F426" s="179" t="s">
        <v>5781</v>
      </c>
      <c r="H426" s="180">
        <v>20.399999999999999</v>
      </c>
      <c r="I426" s="181"/>
      <c r="L426" s="177"/>
      <c r="M426" s="182"/>
      <c r="T426" s="183"/>
      <c r="AT426" s="178" t="s">
        <v>200</v>
      </c>
      <c r="AU426" s="178" t="s">
        <v>89</v>
      </c>
      <c r="AV426" s="13" t="s">
        <v>89</v>
      </c>
      <c r="AW426" s="13" t="s">
        <v>31</v>
      </c>
      <c r="AX426" s="13" t="s">
        <v>76</v>
      </c>
      <c r="AY426" s="178" t="s">
        <v>187</v>
      </c>
    </row>
    <row r="427" spans="2:65" s="13" customFormat="1">
      <c r="B427" s="177"/>
      <c r="D427" s="171" t="s">
        <v>200</v>
      </c>
      <c r="E427" s="178" t="s">
        <v>1</v>
      </c>
      <c r="F427" s="179" t="s">
        <v>5782</v>
      </c>
      <c r="H427" s="180">
        <v>4.7</v>
      </c>
      <c r="I427" s="181"/>
      <c r="L427" s="177"/>
      <c r="M427" s="182"/>
      <c r="T427" s="183"/>
      <c r="AT427" s="178" t="s">
        <v>200</v>
      </c>
      <c r="AU427" s="178" t="s">
        <v>89</v>
      </c>
      <c r="AV427" s="13" t="s">
        <v>89</v>
      </c>
      <c r="AW427" s="13" t="s">
        <v>31</v>
      </c>
      <c r="AX427" s="13" t="s">
        <v>76</v>
      </c>
      <c r="AY427" s="178" t="s">
        <v>187</v>
      </c>
    </row>
    <row r="428" spans="2:65" s="15" customFormat="1">
      <c r="B428" s="191"/>
      <c r="D428" s="171" t="s">
        <v>200</v>
      </c>
      <c r="E428" s="192" t="s">
        <v>5550</v>
      </c>
      <c r="F428" s="193" t="s">
        <v>4712</v>
      </c>
      <c r="H428" s="194">
        <v>101.8</v>
      </c>
      <c r="I428" s="195"/>
      <c r="L428" s="191"/>
      <c r="M428" s="196"/>
      <c r="T428" s="197"/>
      <c r="AT428" s="192" t="s">
        <v>200</v>
      </c>
      <c r="AU428" s="192" t="s">
        <v>89</v>
      </c>
      <c r="AV428" s="15" t="s">
        <v>207</v>
      </c>
      <c r="AW428" s="15" t="s">
        <v>31</v>
      </c>
      <c r="AX428" s="15" t="s">
        <v>76</v>
      </c>
      <c r="AY428" s="192" t="s">
        <v>187</v>
      </c>
    </row>
    <row r="429" spans="2:65" s="15" customFormat="1">
      <c r="B429" s="191"/>
      <c r="D429" s="171" t="s">
        <v>200</v>
      </c>
      <c r="E429" s="192" t="s">
        <v>5553</v>
      </c>
      <c r="F429" s="193" t="s">
        <v>4732</v>
      </c>
      <c r="H429" s="194">
        <v>0</v>
      </c>
      <c r="I429" s="195"/>
      <c r="L429" s="191"/>
      <c r="M429" s="196"/>
      <c r="T429" s="197"/>
      <c r="AT429" s="192" t="s">
        <v>200</v>
      </c>
      <c r="AU429" s="192" t="s">
        <v>89</v>
      </c>
      <c r="AV429" s="15" t="s">
        <v>207</v>
      </c>
      <c r="AW429" s="15" t="s">
        <v>31</v>
      </c>
      <c r="AX429" s="15" t="s">
        <v>76</v>
      </c>
      <c r="AY429" s="192" t="s">
        <v>187</v>
      </c>
    </row>
    <row r="430" spans="2:65" s="15" customFormat="1">
      <c r="B430" s="191"/>
      <c r="D430" s="171" t="s">
        <v>200</v>
      </c>
      <c r="E430" s="192" t="s">
        <v>5556</v>
      </c>
      <c r="F430" s="193" t="s">
        <v>5783</v>
      </c>
      <c r="H430" s="194">
        <v>0</v>
      </c>
      <c r="I430" s="195"/>
      <c r="L430" s="191"/>
      <c r="M430" s="196"/>
      <c r="T430" s="197"/>
      <c r="AT430" s="192" t="s">
        <v>200</v>
      </c>
      <c r="AU430" s="192" t="s">
        <v>89</v>
      </c>
      <c r="AV430" s="15" t="s">
        <v>207</v>
      </c>
      <c r="AW430" s="15" t="s">
        <v>31</v>
      </c>
      <c r="AX430" s="15" t="s">
        <v>76</v>
      </c>
      <c r="AY430" s="192" t="s">
        <v>187</v>
      </c>
    </row>
    <row r="431" spans="2:65" s="14" customFormat="1">
      <c r="B431" s="184"/>
      <c r="D431" s="171" t="s">
        <v>200</v>
      </c>
      <c r="E431" s="185" t="s">
        <v>5784</v>
      </c>
      <c r="F431" s="186" t="s">
        <v>206</v>
      </c>
      <c r="H431" s="187">
        <v>237.47</v>
      </c>
      <c r="I431" s="188"/>
      <c r="L431" s="184"/>
      <c r="M431" s="189"/>
      <c r="T431" s="190"/>
      <c r="AT431" s="185" t="s">
        <v>200</v>
      </c>
      <c r="AU431" s="185" t="s">
        <v>89</v>
      </c>
      <c r="AV431" s="14" t="s">
        <v>194</v>
      </c>
      <c r="AW431" s="14" t="s">
        <v>31</v>
      </c>
      <c r="AX431" s="14" t="s">
        <v>83</v>
      </c>
      <c r="AY431" s="185" t="s">
        <v>187</v>
      </c>
    </row>
    <row r="432" spans="2:65" s="1" customFormat="1" ht="24.2" customHeight="1">
      <c r="B432" s="144"/>
      <c r="C432" s="145" t="s">
        <v>633</v>
      </c>
      <c r="D432" s="145" t="s">
        <v>190</v>
      </c>
      <c r="E432" s="146" t="s">
        <v>5785</v>
      </c>
      <c r="F432" s="147" t="s">
        <v>5786</v>
      </c>
      <c r="G432" s="148" t="s">
        <v>144</v>
      </c>
      <c r="H432" s="149">
        <v>249.34399999999999</v>
      </c>
      <c r="I432" s="150"/>
      <c r="J432" s="151">
        <f>ROUND(I432*H432,2)</f>
        <v>0</v>
      </c>
      <c r="K432" s="152"/>
      <c r="L432" s="153"/>
      <c r="M432" s="154" t="s">
        <v>1</v>
      </c>
      <c r="N432" s="155" t="s">
        <v>42</v>
      </c>
      <c r="P432" s="156">
        <f>O432*H432</f>
        <v>0</v>
      </c>
      <c r="Q432" s="156">
        <v>1.9199999999999998E-2</v>
      </c>
      <c r="R432" s="156">
        <f>Q432*H432</f>
        <v>4.7874047999999991</v>
      </c>
      <c r="S432" s="156">
        <v>0</v>
      </c>
      <c r="T432" s="157">
        <f>S432*H432</f>
        <v>0</v>
      </c>
      <c r="AR432" s="158" t="s">
        <v>388</v>
      </c>
      <c r="AT432" s="158" t="s">
        <v>190</v>
      </c>
      <c r="AU432" s="158" t="s">
        <v>89</v>
      </c>
      <c r="AY432" s="17" t="s">
        <v>187</v>
      </c>
      <c r="BE432" s="159">
        <f>IF(N432="základná",J432,0)</f>
        <v>0</v>
      </c>
      <c r="BF432" s="159">
        <f>IF(N432="znížená",J432,0)</f>
        <v>0</v>
      </c>
      <c r="BG432" s="159">
        <f>IF(N432="zákl. prenesená",J432,0)</f>
        <v>0</v>
      </c>
      <c r="BH432" s="159">
        <f>IF(N432="zníž. prenesená",J432,0)</f>
        <v>0</v>
      </c>
      <c r="BI432" s="159">
        <f>IF(N432="nulová",J432,0)</f>
        <v>0</v>
      </c>
      <c r="BJ432" s="17" t="s">
        <v>89</v>
      </c>
      <c r="BK432" s="159">
        <f>ROUND(I432*H432,2)</f>
        <v>0</v>
      </c>
      <c r="BL432" s="17" t="s">
        <v>353</v>
      </c>
      <c r="BM432" s="158" t="s">
        <v>5787</v>
      </c>
    </row>
    <row r="433" spans="2:65" s="13" customFormat="1">
      <c r="B433" s="177"/>
      <c r="D433" s="171" t="s">
        <v>200</v>
      </c>
      <c r="E433" s="178" t="s">
        <v>1</v>
      </c>
      <c r="F433" s="179" t="s">
        <v>5788</v>
      </c>
      <c r="H433" s="180">
        <v>142.45400000000001</v>
      </c>
      <c r="I433" s="181"/>
      <c r="L433" s="177"/>
      <c r="M433" s="182"/>
      <c r="T433" s="183"/>
      <c r="AT433" s="178" t="s">
        <v>200</v>
      </c>
      <c r="AU433" s="178" t="s">
        <v>89</v>
      </c>
      <c r="AV433" s="13" t="s">
        <v>89</v>
      </c>
      <c r="AW433" s="13" t="s">
        <v>31</v>
      </c>
      <c r="AX433" s="13" t="s">
        <v>76</v>
      </c>
      <c r="AY433" s="178" t="s">
        <v>187</v>
      </c>
    </row>
    <row r="434" spans="2:65" s="13" customFormat="1">
      <c r="B434" s="177"/>
      <c r="D434" s="171" t="s">
        <v>200</v>
      </c>
      <c r="E434" s="178" t="s">
        <v>1</v>
      </c>
      <c r="F434" s="179" t="s">
        <v>5789</v>
      </c>
      <c r="H434" s="180">
        <v>106.89</v>
      </c>
      <c r="I434" s="181"/>
      <c r="L434" s="177"/>
      <c r="M434" s="182"/>
      <c r="T434" s="183"/>
      <c r="AT434" s="178" t="s">
        <v>200</v>
      </c>
      <c r="AU434" s="178" t="s">
        <v>89</v>
      </c>
      <c r="AV434" s="13" t="s">
        <v>89</v>
      </c>
      <c r="AW434" s="13" t="s">
        <v>31</v>
      </c>
      <c r="AX434" s="13" t="s">
        <v>76</v>
      </c>
      <c r="AY434" s="178" t="s">
        <v>187</v>
      </c>
    </row>
    <row r="435" spans="2:65" s="13" customFormat="1">
      <c r="B435" s="177"/>
      <c r="D435" s="171" t="s">
        <v>200</v>
      </c>
      <c r="E435" s="178" t="s">
        <v>1</v>
      </c>
      <c r="F435" s="179" t="s">
        <v>5790</v>
      </c>
      <c r="H435" s="180">
        <v>0</v>
      </c>
      <c r="I435" s="181"/>
      <c r="L435" s="177"/>
      <c r="M435" s="182"/>
      <c r="T435" s="183"/>
      <c r="AT435" s="178" t="s">
        <v>200</v>
      </c>
      <c r="AU435" s="178" t="s">
        <v>89</v>
      </c>
      <c r="AV435" s="13" t="s">
        <v>89</v>
      </c>
      <c r="AW435" s="13" t="s">
        <v>31</v>
      </c>
      <c r="AX435" s="13" t="s">
        <v>76</v>
      </c>
      <c r="AY435" s="178" t="s">
        <v>187</v>
      </c>
    </row>
    <row r="436" spans="2:65" s="13" customFormat="1">
      <c r="B436" s="177"/>
      <c r="D436" s="171" t="s">
        <v>200</v>
      </c>
      <c r="E436" s="178" t="s">
        <v>1</v>
      </c>
      <c r="F436" s="179" t="s">
        <v>5791</v>
      </c>
      <c r="H436" s="180">
        <v>0</v>
      </c>
      <c r="I436" s="181"/>
      <c r="L436" s="177"/>
      <c r="M436" s="182"/>
      <c r="T436" s="183"/>
      <c r="AT436" s="178" t="s">
        <v>200</v>
      </c>
      <c r="AU436" s="178" t="s">
        <v>89</v>
      </c>
      <c r="AV436" s="13" t="s">
        <v>89</v>
      </c>
      <c r="AW436" s="13" t="s">
        <v>31</v>
      </c>
      <c r="AX436" s="13" t="s">
        <v>76</v>
      </c>
      <c r="AY436" s="178" t="s">
        <v>187</v>
      </c>
    </row>
    <row r="437" spans="2:65" s="14" customFormat="1">
      <c r="B437" s="184"/>
      <c r="D437" s="171" t="s">
        <v>200</v>
      </c>
      <c r="E437" s="185" t="s">
        <v>1</v>
      </c>
      <c r="F437" s="186" t="s">
        <v>206</v>
      </c>
      <c r="H437" s="187">
        <v>249.34399999999999</v>
      </c>
      <c r="I437" s="188"/>
      <c r="L437" s="184"/>
      <c r="M437" s="189"/>
      <c r="T437" s="190"/>
      <c r="AT437" s="185" t="s">
        <v>200</v>
      </c>
      <c r="AU437" s="185" t="s">
        <v>89</v>
      </c>
      <c r="AV437" s="14" t="s">
        <v>194</v>
      </c>
      <c r="AW437" s="14" t="s">
        <v>31</v>
      </c>
      <c r="AX437" s="14" t="s">
        <v>83</v>
      </c>
      <c r="AY437" s="185" t="s">
        <v>187</v>
      </c>
    </row>
    <row r="438" spans="2:65" s="1" customFormat="1" ht="37.9" customHeight="1">
      <c r="B438" s="144"/>
      <c r="C438" s="160" t="s">
        <v>637</v>
      </c>
      <c r="D438" s="160" t="s">
        <v>196</v>
      </c>
      <c r="E438" s="161" t="s">
        <v>5792</v>
      </c>
      <c r="F438" s="162" t="s">
        <v>5793</v>
      </c>
      <c r="G438" s="163" t="s">
        <v>144</v>
      </c>
      <c r="H438" s="164">
        <v>54.48</v>
      </c>
      <c r="I438" s="165"/>
      <c r="J438" s="166">
        <f>ROUND(I438*H438,2)</f>
        <v>0</v>
      </c>
      <c r="K438" s="167"/>
      <c r="L438" s="32"/>
      <c r="M438" s="168" t="s">
        <v>1</v>
      </c>
      <c r="N438" s="169" t="s">
        <v>42</v>
      </c>
      <c r="P438" s="156">
        <f>O438*H438</f>
        <v>0</v>
      </c>
      <c r="Q438" s="156">
        <v>4.4490000000000002E-2</v>
      </c>
      <c r="R438" s="156">
        <f>Q438*H438</f>
        <v>2.4238151999999999</v>
      </c>
      <c r="S438" s="156">
        <v>0</v>
      </c>
      <c r="T438" s="157">
        <f>S438*H438</f>
        <v>0</v>
      </c>
      <c r="AR438" s="158" t="s">
        <v>353</v>
      </c>
      <c r="AT438" s="158" t="s">
        <v>196</v>
      </c>
      <c r="AU438" s="158" t="s">
        <v>89</v>
      </c>
      <c r="AY438" s="17" t="s">
        <v>187</v>
      </c>
      <c r="BE438" s="159">
        <f>IF(N438="základná",J438,0)</f>
        <v>0</v>
      </c>
      <c r="BF438" s="159">
        <f>IF(N438="znížená",J438,0)</f>
        <v>0</v>
      </c>
      <c r="BG438" s="159">
        <f>IF(N438="zákl. prenesená",J438,0)</f>
        <v>0</v>
      </c>
      <c r="BH438" s="159">
        <f>IF(N438="zníž. prenesená",J438,0)</f>
        <v>0</v>
      </c>
      <c r="BI438" s="159">
        <f>IF(N438="nulová",J438,0)</f>
        <v>0</v>
      </c>
      <c r="BJ438" s="17" t="s">
        <v>89</v>
      </c>
      <c r="BK438" s="159">
        <f>ROUND(I438*H438,2)</f>
        <v>0</v>
      </c>
      <c r="BL438" s="17" t="s">
        <v>353</v>
      </c>
      <c r="BM438" s="158" t="s">
        <v>5794</v>
      </c>
    </row>
    <row r="439" spans="2:65" s="12" customFormat="1">
      <c r="B439" s="170"/>
      <c r="D439" s="171" t="s">
        <v>200</v>
      </c>
      <c r="E439" s="172" t="s">
        <v>1</v>
      </c>
      <c r="F439" s="173" t="s">
        <v>5795</v>
      </c>
      <c r="H439" s="172" t="s">
        <v>1</v>
      </c>
      <c r="I439" s="174"/>
      <c r="L439" s="170"/>
      <c r="M439" s="175"/>
      <c r="T439" s="176"/>
      <c r="AT439" s="172" t="s">
        <v>200</v>
      </c>
      <c r="AU439" s="172" t="s">
        <v>89</v>
      </c>
      <c r="AV439" s="12" t="s">
        <v>83</v>
      </c>
      <c r="AW439" s="12" t="s">
        <v>31</v>
      </c>
      <c r="AX439" s="12" t="s">
        <v>76</v>
      </c>
      <c r="AY439" s="172" t="s">
        <v>187</v>
      </c>
    </row>
    <row r="440" spans="2:65" s="12" customFormat="1">
      <c r="B440" s="170"/>
      <c r="D440" s="171" t="s">
        <v>200</v>
      </c>
      <c r="E440" s="172" t="s">
        <v>1</v>
      </c>
      <c r="F440" s="173" t="s">
        <v>5796</v>
      </c>
      <c r="H440" s="172" t="s">
        <v>1</v>
      </c>
      <c r="I440" s="174"/>
      <c r="L440" s="170"/>
      <c r="M440" s="175"/>
      <c r="T440" s="176"/>
      <c r="AT440" s="172" t="s">
        <v>200</v>
      </c>
      <c r="AU440" s="172" t="s">
        <v>89</v>
      </c>
      <c r="AV440" s="12" t="s">
        <v>83</v>
      </c>
      <c r="AW440" s="12" t="s">
        <v>31</v>
      </c>
      <c r="AX440" s="12" t="s">
        <v>76</v>
      </c>
      <c r="AY440" s="172" t="s">
        <v>187</v>
      </c>
    </row>
    <row r="441" spans="2:65" s="12" customFormat="1" ht="22.5">
      <c r="B441" s="170"/>
      <c r="D441" s="171" t="s">
        <v>200</v>
      </c>
      <c r="E441" s="172" t="s">
        <v>1</v>
      </c>
      <c r="F441" s="173" t="s">
        <v>5797</v>
      </c>
      <c r="H441" s="172" t="s">
        <v>1</v>
      </c>
      <c r="I441" s="174"/>
      <c r="L441" s="170"/>
      <c r="M441" s="175"/>
      <c r="T441" s="176"/>
      <c r="AT441" s="172" t="s">
        <v>200</v>
      </c>
      <c r="AU441" s="172" t="s">
        <v>89</v>
      </c>
      <c r="AV441" s="12" t="s">
        <v>83</v>
      </c>
      <c r="AW441" s="12" t="s">
        <v>31</v>
      </c>
      <c r="AX441" s="12" t="s">
        <v>76</v>
      </c>
      <c r="AY441" s="172" t="s">
        <v>187</v>
      </c>
    </row>
    <row r="442" spans="2:65" s="12" customFormat="1">
      <c r="B442" s="170"/>
      <c r="D442" s="171" t="s">
        <v>200</v>
      </c>
      <c r="E442" s="172" t="s">
        <v>1</v>
      </c>
      <c r="F442" s="173" t="s">
        <v>5798</v>
      </c>
      <c r="H442" s="172" t="s">
        <v>1</v>
      </c>
      <c r="I442" s="174"/>
      <c r="L442" s="170"/>
      <c r="M442" s="175"/>
      <c r="T442" s="176"/>
      <c r="AT442" s="172" t="s">
        <v>200</v>
      </c>
      <c r="AU442" s="172" t="s">
        <v>89</v>
      </c>
      <c r="AV442" s="12" t="s">
        <v>83</v>
      </c>
      <c r="AW442" s="12" t="s">
        <v>31</v>
      </c>
      <c r="AX442" s="12" t="s">
        <v>76</v>
      </c>
      <c r="AY442" s="172" t="s">
        <v>187</v>
      </c>
    </row>
    <row r="443" spans="2:65" s="12" customFormat="1">
      <c r="B443" s="170"/>
      <c r="D443" s="171" t="s">
        <v>200</v>
      </c>
      <c r="E443" s="172" t="s">
        <v>1</v>
      </c>
      <c r="F443" s="173" t="s">
        <v>5799</v>
      </c>
      <c r="H443" s="172" t="s">
        <v>1</v>
      </c>
      <c r="I443" s="174"/>
      <c r="L443" s="170"/>
      <c r="M443" s="175"/>
      <c r="T443" s="176"/>
      <c r="AT443" s="172" t="s">
        <v>200</v>
      </c>
      <c r="AU443" s="172" t="s">
        <v>89</v>
      </c>
      <c r="AV443" s="12" t="s">
        <v>83</v>
      </c>
      <c r="AW443" s="12" t="s">
        <v>31</v>
      </c>
      <c r="AX443" s="12" t="s">
        <v>76</v>
      </c>
      <c r="AY443" s="172" t="s">
        <v>187</v>
      </c>
    </row>
    <row r="444" spans="2:65" s="12" customFormat="1">
      <c r="B444" s="170"/>
      <c r="D444" s="171" t="s">
        <v>200</v>
      </c>
      <c r="E444" s="172" t="s">
        <v>1</v>
      </c>
      <c r="F444" s="173" t="s">
        <v>5800</v>
      </c>
      <c r="H444" s="172" t="s">
        <v>1</v>
      </c>
      <c r="I444" s="174"/>
      <c r="L444" s="170"/>
      <c r="M444" s="175"/>
      <c r="T444" s="176"/>
      <c r="AT444" s="172" t="s">
        <v>200</v>
      </c>
      <c r="AU444" s="172" t="s">
        <v>89</v>
      </c>
      <c r="AV444" s="12" t="s">
        <v>83</v>
      </c>
      <c r="AW444" s="12" t="s">
        <v>31</v>
      </c>
      <c r="AX444" s="12" t="s">
        <v>76</v>
      </c>
      <c r="AY444" s="172" t="s">
        <v>187</v>
      </c>
    </row>
    <row r="445" spans="2:65" s="12" customFormat="1">
      <c r="B445" s="170"/>
      <c r="D445" s="171" t="s">
        <v>200</v>
      </c>
      <c r="E445" s="172" t="s">
        <v>1</v>
      </c>
      <c r="F445" s="173" t="s">
        <v>5801</v>
      </c>
      <c r="H445" s="172" t="s">
        <v>1</v>
      </c>
      <c r="I445" s="174"/>
      <c r="L445" s="170"/>
      <c r="M445" s="175"/>
      <c r="T445" s="176"/>
      <c r="AT445" s="172" t="s">
        <v>200</v>
      </c>
      <c r="AU445" s="172" t="s">
        <v>89</v>
      </c>
      <c r="AV445" s="12" t="s">
        <v>83</v>
      </c>
      <c r="AW445" s="12" t="s">
        <v>31</v>
      </c>
      <c r="AX445" s="12" t="s">
        <v>76</v>
      </c>
      <c r="AY445" s="172" t="s">
        <v>187</v>
      </c>
    </row>
    <row r="446" spans="2:65" s="12" customFormat="1">
      <c r="B446" s="170"/>
      <c r="D446" s="171" t="s">
        <v>200</v>
      </c>
      <c r="E446" s="172" t="s">
        <v>1</v>
      </c>
      <c r="F446" s="173" t="s">
        <v>4560</v>
      </c>
      <c r="H446" s="172" t="s">
        <v>1</v>
      </c>
      <c r="I446" s="174"/>
      <c r="L446" s="170"/>
      <c r="M446" s="175"/>
      <c r="T446" s="176"/>
      <c r="AT446" s="172" t="s">
        <v>200</v>
      </c>
      <c r="AU446" s="172" t="s">
        <v>89</v>
      </c>
      <c r="AV446" s="12" t="s">
        <v>83</v>
      </c>
      <c r="AW446" s="12" t="s">
        <v>31</v>
      </c>
      <c r="AX446" s="12" t="s">
        <v>76</v>
      </c>
      <c r="AY446" s="172" t="s">
        <v>187</v>
      </c>
    </row>
    <row r="447" spans="2:65" s="12" customFormat="1">
      <c r="B447" s="170"/>
      <c r="D447" s="171" t="s">
        <v>200</v>
      </c>
      <c r="E447" s="172" t="s">
        <v>1</v>
      </c>
      <c r="F447" s="173" t="s">
        <v>5802</v>
      </c>
      <c r="H447" s="172" t="s">
        <v>1</v>
      </c>
      <c r="I447" s="174"/>
      <c r="L447" s="170"/>
      <c r="M447" s="175"/>
      <c r="T447" s="176"/>
      <c r="AT447" s="172" t="s">
        <v>200</v>
      </c>
      <c r="AU447" s="172" t="s">
        <v>89</v>
      </c>
      <c r="AV447" s="12" t="s">
        <v>83</v>
      </c>
      <c r="AW447" s="12" t="s">
        <v>31</v>
      </c>
      <c r="AX447" s="12" t="s">
        <v>76</v>
      </c>
      <c r="AY447" s="172" t="s">
        <v>187</v>
      </c>
    </row>
    <row r="448" spans="2:65" s="12" customFormat="1">
      <c r="B448" s="170"/>
      <c r="D448" s="171" t="s">
        <v>200</v>
      </c>
      <c r="E448" s="172" t="s">
        <v>1</v>
      </c>
      <c r="F448" s="173" t="s">
        <v>5803</v>
      </c>
      <c r="H448" s="172" t="s">
        <v>1</v>
      </c>
      <c r="I448" s="174"/>
      <c r="L448" s="170"/>
      <c r="M448" s="175"/>
      <c r="T448" s="176"/>
      <c r="AT448" s="172" t="s">
        <v>200</v>
      </c>
      <c r="AU448" s="172" t="s">
        <v>89</v>
      </c>
      <c r="AV448" s="12" t="s">
        <v>83</v>
      </c>
      <c r="AW448" s="12" t="s">
        <v>31</v>
      </c>
      <c r="AX448" s="12" t="s">
        <v>76</v>
      </c>
      <c r="AY448" s="172" t="s">
        <v>187</v>
      </c>
    </row>
    <row r="449" spans="2:51" s="12" customFormat="1">
      <c r="B449" s="170"/>
      <c r="D449" s="171" t="s">
        <v>200</v>
      </c>
      <c r="E449" s="172" t="s">
        <v>1</v>
      </c>
      <c r="F449" s="173" t="s">
        <v>5804</v>
      </c>
      <c r="H449" s="172" t="s">
        <v>1</v>
      </c>
      <c r="I449" s="174"/>
      <c r="L449" s="170"/>
      <c r="M449" s="175"/>
      <c r="T449" s="176"/>
      <c r="AT449" s="172" t="s">
        <v>200</v>
      </c>
      <c r="AU449" s="172" t="s">
        <v>89</v>
      </c>
      <c r="AV449" s="12" t="s">
        <v>83</v>
      </c>
      <c r="AW449" s="12" t="s">
        <v>31</v>
      </c>
      <c r="AX449" s="12" t="s">
        <v>76</v>
      </c>
      <c r="AY449" s="172" t="s">
        <v>187</v>
      </c>
    </row>
    <row r="450" spans="2:51" s="12" customFormat="1">
      <c r="B450" s="170"/>
      <c r="D450" s="171" t="s">
        <v>200</v>
      </c>
      <c r="E450" s="172" t="s">
        <v>1</v>
      </c>
      <c r="F450" s="173" t="s">
        <v>5805</v>
      </c>
      <c r="H450" s="172" t="s">
        <v>1</v>
      </c>
      <c r="I450" s="174"/>
      <c r="L450" s="170"/>
      <c r="M450" s="175"/>
      <c r="T450" s="176"/>
      <c r="AT450" s="172" t="s">
        <v>200</v>
      </c>
      <c r="AU450" s="172" t="s">
        <v>89</v>
      </c>
      <c r="AV450" s="12" t="s">
        <v>83</v>
      </c>
      <c r="AW450" s="12" t="s">
        <v>31</v>
      </c>
      <c r="AX450" s="12" t="s">
        <v>76</v>
      </c>
      <c r="AY450" s="172" t="s">
        <v>187</v>
      </c>
    </row>
    <row r="451" spans="2:51" s="13" customFormat="1">
      <c r="B451" s="177"/>
      <c r="D451" s="171" t="s">
        <v>200</v>
      </c>
      <c r="E451" s="178" t="s">
        <v>1</v>
      </c>
      <c r="F451" s="179" t="s">
        <v>5806</v>
      </c>
      <c r="H451" s="180">
        <v>6.23</v>
      </c>
      <c r="I451" s="181"/>
      <c r="L451" s="177"/>
      <c r="M451" s="182"/>
      <c r="T451" s="183"/>
      <c r="AT451" s="178" t="s">
        <v>200</v>
      </c>
      <c r="AU451" s="178" t="s">
        <v>89</v>
      </c>
      <c r="AV451" s="13" t="s">
        <v>89</v>
      </c>
      <c r="AW451" s="13" t="s">
        <v>31</v>
      </c>
      <c r="AX451" s="13" t="s">
        <v>76</v>
      </c>
      <c r="AY451" s="178" t="s">
        <v>187</v>
      </c>
    </row>
    <row r="452" spans="2:51" s="13" customFormat="1">
      <c r="B452" s="177"/>
      <c r="D452" s="171" t="s">
        <v>200</v>
      </c>
      <c r="E452" s="178" t="s">
        <v>1</v>
      </c>
      <c r="F452" s="179" t="s">
        <v>5441</v>
      </c>
      <c r="H452" s="180">
        <v>3.6</v>
      </c>
      <c r="I452" s="181"/>
      <c r="L452" s="177"/>
      <c r="M452" s="182"/>
      <c r="T452" s="183"/>
      <c r="AT452" s="178" t="s">
        <v>200</v>
      </c>
      <c r="AU452" s="178" t="s">
        <v>89</v>
      </c>
      <c r="AV452" s="13" t="s">
        <v>89</v>
      </c>
      <c r="AW452" s="13" t="s">
        <v>31</v>
      </c>
      <c r="AX452" s="13" t="s">
        <v>76</v>
      </c>
      <c r="AY452" s="178" t="s">
        <v>187</v>
      </c>
    </row>
    <row r="453" spans="2:51" s="13" customFormat="1">
      <c r="B453" s="177"/>
      <c r="D453" s="171" t="s">
        <v>200</v>
      </c>
      <c r="E453" s="178" t="s">
        <v>1</v>
      </c>
      <c r="F453" s="179" t="s">
        <v>5807</v>
      </c>
      <c r="H453" s="180">
        <v>4.29</v>
      </c>
      <c r="I453" s="181"/>
      <c r="L453" s="177"/>
      <c r="M453" s="182"/>
      <c r="T453" s="183"/>
      <c r="AT453" s="178" t="s">
        <v>200</v>
      </c>
      <c r="AU453" s="178" t="s">
        <v>89</v>
      </c>
      <c r="AV453" s="13" t="s">
        <v>89</v>
      </c>
      <c r="AW453" s="13" t="s">
        <v>31</v>
      </c>
      <c r="AX453" s="13" t="s">
        <v>76</v>
      </c>
      <c r="AY453" s="178" t="s">
        <v>187</v>
      </c>
    </row>
    <row r="454" spans="2:51" s="13" customFormat="1">
      <c r="B454" s="177"/>
      <c r="D454" s="171" t="s">
        <v>200</v>
      </c>
      <c r="E454" s="178" t="s">
        <v>1</v>
      </c>
      <c r="F454" s="179" t="s">
        <v>5808</v>
      </c>
      <c r="H454" s="180">
        <v>8.76</v>
      </c>
      <c r="I454" s="181"/>
      <c r="L454" s="177"/>
      <c r="M454" s="182"/>
      <c r="T454" s="183"/>
      <c r="AT454" s="178" t="s">
        <v>200</v>
      </c>
      <c r="AU454" s="178" t="s">
        <v>89</v>
      </c>
      <c r="AV454" s="13" t="s">
        <v>89</v>
      </c>
      <c r="AW454" s="13" t="s">
        <v>31</v>
      </c>
      <c r="AX454" s="13" t="s">
        <v>76</v>
      </c>
      <c r="AY454" s="178" t="s">
        <v>187</v>
      </c>
    </row>
    <row r="455" spans="2:51" s="15" customFormat="1">
      <c r="B455" s="191"/>
      <c r="D455" s="171" t="s">
        <v>200</v>
      </c>
      <c r="E455" s="192" t="s">
        <v>5541</v>
      </c>
      <c r="F455" s="193" t="s">
        <v>5809</v>
      </c>
      <c r="H455" s="194">
        <v>22.880000000000003</v>
      </c>
      <c r="I455" s="195"/>
      <c r="L455" s="191"/>
      <c r="M455" s="196"/>
      <c r="T455" s="197"/>
      <c r="AT455" s="192" t="s">
        <v>200</v>
      </c>
      <c r="AU455" s="192" t="s">
        <v>89</v>
      </c>
      <c r="AV455" s="15" t="s">
        <v>207</v>
      </c>
      <c r="AW455" s="15" t="s">
        <v>31</v>
      </c>
      <c r="AX455" s="15" t="s">
        <v>76</v>
      </c>
      <c r="AY455" s="192" t="s">
        <v>187</v>
      </c>
    </row>
    <row r="456" spans="2:51" s="13" customFormat="1">
      <c r="B456" s="177"/>
      <c r="D456" s="171" t="s">
        <v>200</v>
      </c>
      <c r="E456" s="178" t="s">
        <v>1</v>
      </c>
      <c r="F456" s="179" t="s">
        <v>5810</v>
      </c>
      <c r="H456" s="180">
        <v>3.34</v>
      </c>
      <c r="I456" s="181"/>
      <c r="L456" s="177"/>
      <c r="M456" s="182"/>
      <c r="T456" s="183"/>
      <c r="AT456" s="178" t="s">
        <v>200</v>
      </c>
      <c r="AU456" s="178" t="s">
        <v>89</v>
      </c>
      <c r="AV456" s="13" t="s">
        <v>89</v>
      </c>
      <c r="AW456" s="13" t="s">
        <v>31</v>
      </c>
      <c r="AX456" s="13" t="s">
        <v>76</v>
      </c>
      <c r="AY456" s="178" t="s">
        <v>187</v>
      </c>
    </row>
    <row r="457" spans="2:51" s="13" customFormat="1">
      <c r="B457" s="177"/>
      <c r="D457" s="171" t="s">
        <v>200</v>
      </c>
      <c r="E457" s="178" t="s">
        <v>1</v>
      </c>
      <c r="F457" s="179" t="s">
        <v>4702</v>
      </c>
      <c r="H457" s="180">
        <v>3.34</v>
      </c>
      <c r="I457" s="181"/>
      <c r="L457" s="177"/>
      <c r="M457" s="182"/>
      <c r="T457" s="183"/>
      <c r="AT457" s="178" t="s">
        <v>200</v>
      </c>
      <c r="AU457" s="178" t="s">
        <v>89</v>
      </c>
      <c r="AV457" s="13" t="s">
        <v>89</v>
      </c>
      <c r="AW457" s="13" t="s">
        <v>31</v>
      </c>
      <c r="AX457" s="13" t="s">
        <v>76</v>
      </c>
      <c r="AY457" s="178" t="s">
        <v>187</v>
      </c>
    </row>
    <row r="458" spans="2:51" s="13" customFormat="1">
      <c r="B458" s="177"/>
      <c r="D458" s="171" t="s">
        <v>200</v>
      </c>
      <c r="E458" s="178" t="s">
        <v>1</v>
      </c>
      <c r="F458" s="179" t="s">
        <v>4703</v>
      </c>
      <c r="H458" s="180">
        <v>3.14</v>
      </c>
      <c r="I458" s="181"/>
      <c r="L458" s="177"/>
      <c r="M458" s="182"/>
      <c r="T458" s="183"/>
      <c r="AT458" s="178" t="s">
        <v>200</v>
      </c>
      <c r="AU458" s="178" t="s">
        <v>89</v>
      </c>
      <c r="AV458" s="13" t="s">
        <v>89</v>
      </c>
      <c r="AW458" s="13" t="s">
        <v>31</v>
      </c>
      <c r="AX458" s="13" t="s">
        <v>76</v>
      </c>
      <c r="AY458" s="178" t="s">
        <v>187</v>
      </c>
    </row>
    <row r="459" spans="2:51" s="13" customFormat="1">
      <c r="B459" s="177"/>
      <c r="D459" s="171" t="s">
        <v>200</v>
      </c>
      <c r="E459" s="178" t="s">
        <v>1</v>
      </c>
      <c r="F459" s="179" t="s">
        <v>5811</v>
      </c>
      <c r="H459" s="180">
        <v>2.9</v>
      </c>
      <c r="I459" s="181"/>
      <c r="L459" s="177"/>
      <c r="M459" s="182"/>
      <c r="T459" s="183"/>
      <c r="AT459" s="178" t="s">
        <v>200</v>
      </c>
      <c r="AU459" s="178" t="s">
        <v>89</v>
      </c>
      <c r="AV459" s="13" t="s">
        <v>89</v>
      </c>
      <c r="AW459" s="13" t="s">
        <v>31</v>
      </c>
      <c r="AX459" s="13" t="s">
        <v>76</v>
      </c>
      <c r="AY459" s="178" t="s">
        <v>187</v>
      </c>
    </row>
    <row r="460" spans="2:51" s="13" customFormat="1">
      <c r="B460" s="177"/>
      <c r="D460" s="171" t="s">
        <v>200</v>
      </c>
      <c r="E460" s="178" t="s">
        <v>1</v>
      </c>
      <c r="F460" s="179" t="s">
        <v>4705</v>
      </c>
      <c r="H460" s="180">
        <v>3.33</v>
      </c>
      <c r="I460" s="181"/>
      <c r="L460" s="177"/>
      <c r="M460" s="182"/>
      <c r="T460" s="183"/>
      <c r="AT460" s="178" t="s">
        <v>200</v>
      </c>
      <c r="AU460" s="178" t="s">
        <v>89</v>
      </c>
      <c r="AV460" s="13" t="s">
        <v>89</v>
      </c>
      <c r="AW460" s="13" t="s">
        <v>31</v>
      </c>
      <c r="AX460" s="13" t="s">
        <v>76</v>
      </c>
      <c r="AY460" s="178" t="s">
        <v>187</v>
      </c>
    </row>
    <row r="461" spans="2:51" s="13" customFormat="1">
      <c r="B461" s="177"/>
      <c r="D461" s="171" t="s">
        <v>200</v>
      </c>
      <c r="E461" s="178" t="s">
        <v>1</v>
      </c>
      <c r="F461" s="179" t="s">
        <v>4707</v>
      </c>
      <c r="H461" s="180">
        <v>3.25</v>
      </c>
      <c r="I461" s="181"/>
      <c r="L461" s="177"/>
      <c r="M461" s="182"/>
      <c r="T461" s="183"/>
      <c r="AT461" s="178" t="s">
        <v>200</v>
      </c>
      <c r="AU461" s="178" t="s">
        <v>89</v>
      </c>
      <c r="AV461" s="13" t="s">
        <v>89</v>
      </c>
      <c r="AW461" s="13" t="s">
        <v>31</v>
      </c>
      <c r="AX461" s="13" t="s">
        <v>76</v>
      </c>
      <c r="AY461" s="178" t="s">
        <v>187</v>
      </c>
    </row>
    <row r="462" spans="2:51" s="13" customFormat="1">
      <c r="B462" s="177"/>
      <c r="D462" s="171" t="s">
        <v>200</v>
      </c>
      <c r="E462" s="178" t="s">
        <v>1</v>
      </c>
      <c r="F462" s="179" t="s">
        <v>4708</v>
      </c>
      <c r="H462" s="180">
        <v>3.16</v>
      </c>
      <c r="I462" s="181"/>
      <c r="L462" s="177"/>
      <c r="M462" s="182"/>
      <c r="T462" s="183"/>
      <c r="AT462" s="178" t="s">
        <v>200</v>
      </c>
      <c r="AU462" s="178" t="s">
        <v>89</v>
      </c>
      <c r="AV462" s="13" t="s">
        <v>89</v>
      </c>
      <c r="AW462" s="13" t="s">
        <v>31</v>
      </c>
      <c r="AX462" s="13" t="s">
        <v>76</v>
      </c>
      <c r="AY462" s="178" t="s">
        <v>187</v>
      </c>
    </row>
    <row r="463" spans="2:51" s="13" customFormat="1">
      <c r="B463" s="177"/>
      <c r="D463" s="171" t="s">
        <v>200</v>
      </c>
      <c r="E463" s="178" t="s">
        <v>1</v>
      </c>
      <c r="F463" s="179" t="s">
        <v>4709</v>
      </c>
      <c r="H463" s="180">
        <v>3.16</v>
      </c>
      <c r="I463" s="181"/>
      <c r="L463" s="177"/>
      <c r="M463" s="182"/>
      <c r="T463" s="183"/>
      <c r="AT463" s="178" t="s">
        <v>200</v>
      </c>
      <c r="AU463" s="178" t="s">
        <v>89</v>
      </c>
      <c r="AV463" s="13" t="s">
        <v>89</v>
      </c>
      <c r="AW463" s="13" t="s">
        <v>31</v>
      </c>
      <c r="AX463" s="13" t="s">
        <v>76</v>
      </c>
      <c r="AY463" s="178" t="s">
        <v>187</v>
      </c>
    </row>
    <row r="464" spans="2:51" s="13" customFormat="1">
      <c r="B464" s="177"/>
      <c r="D464" s="171" t="s">
        <v>200</v>
      </c>
      <c r="E464" s="178" t="s">
        <v>1</v>
      </c>
      <c r="F464" s="179" t="s">
        <v>4710</v>
      </c>
      <c r="H464" s="180">
        <v>2.82</v>
      </c>
      <c r="I464" s="181"/>
      <c r="L464" s="177"/>
      <c r="M464" s="182"/>
      <c r="T464" s="183"/>
      <c r="AT464" s="178" t="s">
        <v>200</v>
      </c>
      <c r="AU464" s="178" t="s">
        <v>89</v>
      </c>
      <c r="AV464" s="13" t="s">
        <v>89</v>
      </c>
      <c r="AW464" s="13" t="s">
        <v>31</v>
      </c>
      <c r="AX464" s="13" t="s">
        <v>76</v>
      </c>
      <c r="AY464" s="178" t="s">
        <v>187</v>
      </c>
    </row>
    <row r="465" spans="2:65" s="13" customFormat="1">
      <c r="B465" s="177"/>
      <c r="D465" s="171" t="s">
        <v>200</v>
      </c>
      <c r="E465" s="178" t="s">
        <v>1</v>
      </c>
      <c r="F465" s="179" t="s">
        <v>4711</v>
      </c>
      <c r="H465" s="180">
        <v>3.16</v>
      </c>
      <c r="I465" s="181"/>
      <c r="L465" s="177"/>
      <c r="M465" s="182"/>
      <c r="T465" s="183"/>
      <c r="AT465" s="178" t="s">
        <v>200</v>
      </c>
      <c r="AU465" s="178" t="s">
        <v>89</v>
      </c>
      <c r="AV465" s="13" t="s">
        <v>89</v>
      </c>
      <c r="AW465" s="13" t="s">
        <v>31</v>
      </c>
      <c r="AX465" s="13" t="s">
        <v>76</v>
      </c>
      <c r="AY465" s="178" t="s">
        <v>187</v>
      </c>
    </row>
    <row r="466" spans="2:65" s="15" customFormat="1">
      <c r="B466" s="191"/>
      <c r="D466" s="171" t="s">
        <v>200</v>
      </c>
      <c r="E466" s="192" t="s">
        <v>5544</v>
      </c>
      <c r="F466" s="193" t="s">
        <v>5812</v>
      </c>
      <c r="H466" s="194">
        <v>31.6</v>
      </c>
      <c r="I466" s="195"/>
      <c r="L466" s="191"/>
      <c r="M466" s="196"/>
      <c r="T466" s="197"/>
      <c r="AT466" s="192" t="s">
        <v>200</v>
      </c>
      <c r="AU466" s="192" t="s">
        <v>89</v>
      </c>
      <c r="AV466" s="15" t="s">
        <v>207</v>
      </c>
      <c r="AW466" s="15" t="s">
        <v>31</v>
      </c>
      <c r="AX466" s="15" t="s">
        <v>76</v>
      </c>
      <c r="AY466" s="192" t="s">
        <v>187</v>
      </c>
    </row>
    <row r="467" spans="2:65" s="14" customFormat="1">
      <c r="B467" s="184"/>
      <c r="D467" s="171" t="s">
        <v>200</v>
      </c>
      <c r="E467" s="185" t="s">
        <v>1</v>
      </c>
      <c r="F467" s="186" t="s">
        <v>206</v>
      </c>
      <c r="H467" s="187">
        <v>54.480000000000004</v>
      </c>
      <c r="I467" s="188"/>
      <c r="L467" s="184"/>
      <c r="M467" s="189"/>
      <c r="T467" s="190"/>
      <c r="AT467" s="185" t="s">
        <v>200</v>
      </c>
      <c r="AU467" s="185" t="s">
        <v>89</v>
      </c>
      <c r="AV467" s="14" t="s">
        <v>194</v>
      </c>
      <c r="AW467" s="14" t="s">
        <v>31</v>
      </c>
      <c r="AX467" s="14" t="s">
        <v>83</v>
      </c>
      <c r="AY467" s="185" t="s">
        <v>187</v>
      </c>
    </row>
    <row r="468" spans="2:65" s="1" customFormat="1" ht="24.2" customHeight="1">
      <c r="B468" s="144"/>
      <c r="C468" s="145" t="s">
        <v>646</v>
      </c>
      <c r="D468" s="145" t="s">
        <v>190</v>
      </c>
      <c r="E468" s="146" t="s">
        <v>5785</v>
      </c>
      <c r="F468" s="147" t="s">
        <v>5786</v>
      </c>
      <c r="G468" s="148" t="s">
        <v>144</v>
      </c>
      <c r="H468" s="149">
        <v>57.204000000000001</v>
      </c>
      <c r="I468" s="150"/>
      <c r="J468" s="151">
        <f>ROUND(I468*H468,2)</f>
        <v>0</v>
      </c>
      <c r="K468" s="152"/>
      <c r="L468" s="153"/>
      <c r="M468" s="154" t="s">
        <v>1</v>
      </c>
      <c r="N468" s="155" t="s">
        <v>42</v>
      </c>
      <c r="P468" s="156">
        <f>O468*H468</f>
        <v>0</v>
      </c>
      <c r="Q468" s="156">
        <v>1.9199999999999998E-2</v>
      </c>
      <c r="R468" s="156">
        <f>Q468*H468</f>
        <v>1.0983167999999999</v>
      </c>
      <c r="S468" s="156">
        <v>0</v>
      </c>
      <c r="T468" s="157">
        <f>S468*H468</f>
        <v>0</v>
      </c>
      <c r="AR468" s="158" t="s">
        <v>388</v>
      </c>
      <c r="AT468" s="158" t="s">
        <v>190</v>
      </c>
      <c r="AU468" s="158" t="s">
        <v>89</v>
      </c>
      <c r="AY468" s="17" t="s">
        <v>187</v>
      </c>
      <c r="BE468" s="159">
        <f>IF(N468="základná",J468,0)</f>
        <v>0</v>
      </c>
      <c r="BF468" s="159">
        <f>IF(N468="znížená",J468,0)</f>
        <v>0</v>
      </c>
      <c r="BG468" s="159">
        <f>IF(N468="zákl. prenesená",J468,0)</f>
        <v>0</v>
      </c>
      <c r="BH468" s="159">
        <f>IF(N468="zníž. prenesená",J468,0)</f>
        <v>0</v>
      </c>
      <c r="BI468" s="159">
        <f>IF(N468="nulová",J468,0)</f>
        <v>0</v>
      </c>
      <c r="BJ468" s="17" t="s">
        <v>89</v>
      </c>
      <c r="BK468" s="159">
        <f>ROUND(I468*H468,2)</f>
        <v>0</v>
      </c>
      <c r="BL468" s="17" t="s">
        <v>353</v>
      </c>
      <c r="BM468" s="158" t="s">
        <v>5813</v>
      </c>
    </row>
    <row r="469" spans="2:65" s="13" customFormat="1">
      <c r="B469" s="177"/>
      <c r="D469" s="171" t="s">
        <v>200</v>
      </c>
      <c r="E469" s="178" t="s">
        <v>1</v>
      </c>
      <c r="F469" s="179" t="s">
        <v>5814</v>
      </c>
      <c r="H469" s="180">
        <v>24.024000000000001</v>
      </c>
      <c r="I469" s="181"/>
      <c r="L469" s="177"/>
      <c r="M469" s="182"/>
      <c r="T469" s="183"/>
      <c r="AT469" s="178" t="s">
        <v>200</v>
      </c>
      <c r="AU469" s="178" t="s">
        <v>89</v>
      </c>
      <c r="AV469" s="13" t="s">
        <v>89</v>
      </c>
      <c r="AW469" s="13" t="s">
        <v>31</v>
      </c>
      <c r="AX469" s="13" t="s">
        <v>76</v>
      </c>
      <c r="AY469" s="178" t="s">
        <v>187</v>
      </c>
    </row>
    <row r="470" spans="2:65" s="13" customFormat="1">
      <c r="B470" s="177"/>
      <c r="D470" s="171" t="s">
        <v>200</v>
      </c>
      <c r="E470" s="178" t="s">
        <v>1</v>
      </c>
      <c r="F470" s="179" t="s">
        <v>5815</v>
      </c>
      <c r="H470" s="180">
        <v>33.18</v>
      </c>
      <c r="I470" s="181"/>
      <c r="L470" s="177"/>
      <c r="M470" s="182"/>
      <c r="T470" s="183"/>
      <c r="AT470" s="178" t="s">
        <v>200</v>
      </c>
      <c r="AU470" s="178" t="s">
        <v>89</v>
      </c>
      <c r="AV470" s="13" t="s">
        <v>89</v>
      </c>
      <c r="AW470" s="13" t="s">
        <v>31</v>
      </c>
      <c r="AX470" s="13" t="s">
        <v>76</v>
      </c>
      <c r="AY470" s="178" t="s">
        <v>187</v>
      </c>
    </row>
    <row r="471" spans="2:65" s="14" customFormat="1">
      <c r="B471" s="184"/>
      <c r="D471" s="171" t="s">
        <v>200</v>
      </c>
      <c r="E471" s="185" t="s">
        <v>1</v>
      </c>
      <c r="F471" s="186" t="s">
        <v>206</v>
      </c>
      <c r="H471" s="187">
        <v>57.204000000000001</v>
      </c>
      <c r="I471" s="188"/>
      <c r="L471" s="184"/>
      <c r="M471" s="189"/>
      <c r="T471" s="190"/>
      <c r="AT471" s="185" t="s">
        <v>200</v>
      </c>
      <c r="AU471" s="185" t="s">
        <v>89</v>
      </c>
      <c r="AV471" s="14" t="s">
        <v>194</v>
      </c>
      <c r="AW471" s="14" t="s">
        <v>31</v>
      </c>
      <c r="AX471" s="14" t="s">
        <v>83</v>
      </c>
      <c r="AY471" s="185" t="s">
        <v>187</v>
      </c>
    </row>
    <row r="472" spans="2:65" s="1" customFormat="1" ht="33" customHeight="1">
      <c r="B472" s="144"/>
      <c r="C472" s="160" t="s">
        <v>652</v>
      </c>
      <c r="D472" s="160" t="s">
        <v>196</v>
      </c>
      <c r="E472" s="161" t="s">
        <v>5816</v>
      </c>
      <c r="F472" s="162" t="s">
        <v>5817</v>
      </c>
      <c r="G472" s="163" t="s">
        <v>144</v>
      </c>
      <c r="H472" s="164">
        <v>8.1</v>
      </c>
      <c r="I472" s="165"/>
      <c r="J472" s="166">
        <f>ROUND(I472*H472,2)</f>
        <v>0</v>
      </c>
      <c r="K472" s="167"/>
      <c r="L472" s="32"/>
      <c r="M472" s="168" t="s">
        <v>1</v>
      </c>
      <c r="N472" s="169" t="s">
        <v>42</v>
      </c>
      <c r="P472" s="156">
        <f>O472*H472</f>
        <v>0</v>
      </c>
      <c r="Q472" s="156">
        <v>4.4490000000000002E-2</v>
      </c>
      <c r="R472" s="156">
        <f>Q472*H472</f>
        <v>0.36036899999999999</v>
      </c>
      <c r="S472" s="156">
        <v>0</v>
      </c>
      <c r="T472" s="157">
        <f>S472*H472</f>
        <v>0</v>
      </c>
      <c r="AR472" s="158" t="s">
        <v>353</v>
      </c>
      <c r="AT472" s="158" t="s">
        <v>196</v>
      </c>
      <c r="AU472" s="158" t="s">
        <v>89</v>
      </c>
      <c r="AY472" s="17" t="s">
        <v>187</v>
      </c>
      <c r="BE472" s="159">
        <f>IF(N472="základná",J472,0)</f>
        <v>0</v>
      </c>
      <c r="BF472" s="159">
        <f>IF(N472="znížená",J472,0)</f>
        <v>0</v>
      </c>
      <c r="BG472" s="159">
        <f>IF(N472="zákl. prenesená",J472,0)</f>
        <v>0</v>
      </c>
      <c r="BH472" s="159">
        <f>IF(N472="zníž. prenesená",J472,0)</f>
        <v>0</v>
      </c>
      <c r="BI472" s="159">
        <f>IF(N472="nulová",J472,0)</f>
        <v>0</v>
      </c>
      <c r="BJ472" s="17" t="s">
        <v>89</v>
      </c>
      <c r="BK472" s="159">
        <f>ROUND(I472*H472,2)</f>
        <v>0</v>
      </c>
      <c r="BL472" s="17" t="s">
        <v>353</v>
      </c>
      <c r="BM472" s="158" t="s">
        <v>5818</v>
      </c>
    </row>
    <row r="473" spans="2:65" s="12" customFormat="1">
      <c r="B473" s="170"/>
      <c r="D473" s="171" t="s">
        <v>200</v>
      </c>
      <c r="E473" s="172" t="s">
        <v>1</v>
      </c>
      <c r="F473" s="173" t="s">
        <v>5819</v>
      </c>
      <c r="H473" s="172" t="s">
        <v>1</v>
      </c>
      <c r="I473" s="174"/>
      <c r="L473" s="170"/>
      <c r="M473" s="175"/>
      <c r="T473" s="176"/>
      <c r="AT473" s="172" t="s">
        <v>200</v>
      </c>
      <c r="AU473" s="172" t="s">
        <v>89</v>
      </c>
      <c r="AV473" s="12" t="s">
        <v>83</v>
      </c>
      <c r="AW473" s="12" t="s">
        <v>31</v>
      </c>
      <c r="AX473" s="12" t="s">
        <v>76</v>
      </c>
      <c r="AY473" s="172" t="s">
        <v>187</v>
      </c>
    </row>
    <row r="474" spans="2:65" s="12" customFormat="1">
      <c r="B474" s="170"/>
      <c r="D474" s="171" t="s">
        <v>200</v>
      </c>
      <c r="E474" s="172" t="s">
        <v>1</v>
      </c>
      <c r="F474" s="173" t="s">
        <v>5820</v>
      </c>
      <c r="H474" s="172" t="s">
        <v>1</v>
      </c>
      <c r="I474" s="174"/>
      <c r="L474" s="170"/>
      <c r="M474" s="175"/>
      <c r="T474" s="176"/>
      <c r="AT474" s="172" t="s">
        <v>200</v>
      </c>
      <c r="AU474" s="172" t="s">
        <v>89</v>
      </c>
      <c r="AV474" s="12" t="s">
        <v>83</v>
      </c>
      <c r="AW474" s="12" t="s">
        <v>31</v>
      </c>
      <c r="AX474" s="12" t="s">
        <v>76</v>
      </c>
      <c r="AY474" s="172" t="s">
        <v>187</v>
      </c>
    </row>
    <row r="475" spans="2:65" s="12" customFormat="1" ht="22.5">
      <c r="B475" s="170"/>
      <c r="D475" s="171" t="s">
        <v>200</v>
      </c>
      <c r="E475" s="172" t="s">
        <v>1</v>
      </c>
      <c r="F475" s="173" t="s">
        <v>5821</v>
      </c>
      <c r="H475" s="172" t="s">
        <v>1</v>
      </c>
      <c r="I475" s="174"/>
      <c r="L475" s="170"/>
      <c r="M475" s="175"/>
      <c r="T475" s="176"/>
      <c r="AT475" s="172" t="s">
        <v>200</v>
      </c>
      <c r="AU475" s="172" t="s">
        <v>89</v>
      </c>
      <c r="AV475" s="12" t="s">
        <v>83</v>
      </c>
      <c r="AW475" s="12" t="s">
        <v>31</v>
      </c>
      <c r="AX475" s="12" t="s">
        <v>76</v>
      </c>
      <c r="AY475" s="172" t="s">
        <v>187</v>
      </c>
    </row>
    <row r="476" spans="2:65" s="12" customFormat="1">
      <c r="B476" s="170"/>
      <c r="D476" s="171" t="s">
        <v>200</v>
      </c>
      <c r="E476" s="172" t="s">
        <v>1</v>
      </c>
      <c r="F476" s="173" t="s">
        <v>5822</v>
      </c>
      <c r="H476" s="172" t="s">
        <v>1</v>
      </c>
      <c r="I476" s="174"/>
      <c r="L476" s="170"/>
      <c r="M476" s="175"/>
      <c r="T476" s="176"/>
      <c r="AT476" s="172" t="s">
        <v>200</v>
      </c>
      <c r="AU476" s="172" t="s">
        <v>89</v>
      </c>
      <c r="AV476" s="12" t="s">
        <v>83</v>
      </c>
      <c r="AW476" s="12" t="s">
        <v>31</v>
      </c>
      <c r="AX476" s="12" t="s">
        <v>76</v>
      </c>
      <c r="AY476" s="172" t="s">
        <v>187</v>
      </c>
    </row>
    <row r="477" spans="2:65" s="12" customFormat="1">
      <c r="B477" s="170"/>
      <c r="D477" s="171" t="s">
        <v>200</v>
      </c>
      <c r="E477" s="172" t="s">
        <v>1</v>
      </c>
      <c r="F477" s="173" t="s">
        <v>5765</v>
      </c>
      <c r="H477" s="172" t="s">
        <v>1</v>
      </c>
      <c r="I477" s="174"/>
      <c r="L477" s="170"/>
      <c r="M477" s="175"/>
      <c r="T477" s="176"/>
      <c r="AT477" s="172" t="s">
        <v>200</v>
      </c>
      <c r="AU477" s="172" t="s">
        <v>89</v>
      </c>
      <c r="AV477" s="12" t="s">
        <v>83</v>
      </c>
      <c r="AW477" s="12" t="s">
        <v>31</v>
      </c>
      <c r="AX477" s="12" t="s">
        <v>76</v>
      </c>
      <c r="AY477" s="172" t="s">
        <v>187</v>
      </c>
    </row>
    <row r="478" spans="2:65" s="12" customFormat="1">
      <c r="B478" s="170"/>
      <c r="D478" s="171" t="s">
        <v>200</v>
      </c>
      <c r="E478" s="172" t="s">
        <v>1</v>
      </c>
      <c r="F478" s="173" t="s">
        <v>5823</v>
      </c>
      <c r="H478" s="172" t="s">
        <v>1</v>
      </c>
      <c r="I478" s="174"/>
      <c r="L478" s="170"/>
      <c r="M478" s="175"/>
      <c r="T478" s="176"/>
      <c r="AT478" s="172" t="s">
        <v>200</v>
      </c>
      <c r="AU478" s="172" t="s">
        <v>89</v>
      </c>
      <c r="AV478" s="12" t="s">
        <v>83</v>
      </c>
      <c r="AW478" s="12" t="s">
        <v>31</v>
      </c>
      <c r="AX478" s="12" t="s">
        <v>76</v>
      </c>
      <c r="AY478" s="172" t="s">
        <v>187</v>
      </c>
    </row>
    <row r="479" spans="2:65" s="12" customFormat="1">
      <c r="B479" s="170"/>
      <c r="D479" s="171" t="s">
        <v>200</v>
      </c>
      <c r="E479" s="172" t="s">
        <v>1</v>
      </c>
      <c r="F479" s="173" t="s">
        <v>5824</v>
      </c>
      <c r="H479" s="172" t="s">
        <v>1</v>
      </c>
      <c r="I479" s="174"/>
      <c r="L479" s="170"/>
      <c r="M479" s="175"/>
      <c r="T479" s="176"/>
      <c r="AT479" s="172" t="s">
        <v>200</v>
      </c>
      <c r="AU479" s="172" t="s">
        <v>89</v>
      </c>
      <c r="AV479" s="12" t="s">
        <v>83</v>
      </c>
      <c r="AW479" s="12" t="s">
        <v>31</v>
      </c>
      <c r="AX479" s="12" t="s">
        <v>76</v>
      </c>
      <c r="AY479" s="172" t="s">
        <v>187</v>
      </c>
    </row>
    <row r="480" spans="2:65" s="12" customFormat="1" ht="22.5">
      <c r="B480" s="170"/>
      <c r="D480" s="171" t="s">
        <v>200</v>
      </c>
      <c r="E480" s="172" t="s">
        <v>1</v>
      </c>
      <c r="F480" s="173" t="s">
        <v>5617</v>
      </c>
      <c r="H480" s="172" t="s">
        <v>1</v>
      </c>
      <c r="I480" s="174"/>
      <c r="L480" s="170"/>
      <c r="M480" s="175"/>
      <c r="T480" s="176"/>
      <c r="AT480" s="172" t="s">
        <v>200</v>
      </c>
      <c r="AU480" s="172" t="s">
        <v>89</v>
      </c>
      <c r="AV480" s="12" t="s">
        <v>83</v>
      </c>
      <c r="AW480" s="12" t="s">
        <v>31</v>
      </c>
      <c r="AX480" s="12" t="s">
        <v>76</v>
      </c>
      <c r="AY480" s="172" t="s">
        <v>187</v>
      </c>
    </row>
    <row r="481" spans="2:51" s="12" customFormat="1" ht="22.5">
      <c r="B481" s="170"/>
      <c r="D481" s="171" t="s">
        <v>200</v>
      </c>
      <c r="E481" s="172" t="s">
        <v>1</v>
      </c>
      <c r="F481" s="173" t="s">
        <v>5825</v>
      </c>
      <c r="H481" s="172" t="s">
        <v>1</v>
      </c>
      <c r="I481" s="174"/>
      <c r="L481" s="170"/>
      <c r="M481" s="175"/>
      <c r="T481" s="176"/>
      <c r="AT481" s="172" t="s">
        <v>200</v>
      </c>
      <c r="AU481" s="172" t="s">
        <v>89</v>
      </c>
      <c r="AV481" s="12" t="s">
        <v>83</v>
      </c>
      <c r="AW481" s="12" t="s">
        <v>31</v>
      </c>
      <c r="AX481" s="12" t="s">
        <v>76</v>
      </c>
      <c r="AY481" s="172" t="s">
        <v>187</v>
      </c>
    </row>
    <row r="482" spans="2:51" s="12" customFormat="1">
      <c r="B482" s="170"/>
      <c r="D482" s="171" t="s">
        <v>200</v>
      </c>
      <c r="E482" s="172" t="s">
        <v>1</v>
      </c>
      <c r="F482" s="173" t="s">
        <v>5826</v>
      </c>
      <c r="H482" s="172" t="s">
        <v>1</v>
      </c>
      <c r="I482" s="174"/>
      <c r="L482" s="170"/>
      <c r="M482" s="175"/>
      <c r="T482" s="176"/>
      <c r="AT482" s="172" t="s">
        <v>200</v>
      </c>
      <c r="AU482" s="172" t="s">
        <v>89</v>
      </c>
      <c r="AV482" s="12" t="s">
        <v>83</v>
      </c>
      <c r="AW482" s="12" t="s">
        <v>31</v>
      </c>
      <c r="AX482" s="12" t="s">
        <v>76</v>
      </c>
      <c r="AY482" s="172" t="s">
        <v>187</v>
      </c>
    </row>
    <row r="483" spans="2:51" s="12" customFormat="1">
      <c r="B483" s="170"/>
      <c r="D483" s="171" t="s">
        <v>200</v>
      </c>
      <c r="E483" s="172" t="s">
        <v>1</v>
      </c>
      <c r="F483" s="173" t="s">
        <v>4560</v>
      </c>
      <c r="H483" s="172" t="s">
        <v>1</v>
      </c>
      <c r="I483" s="174"/>
      <c r="L483" s="170"/>
      <c r="M483" s="175"/>
      <c r="T483" s="176"/>
      <c r="AT483" s="172" t="s">
        <v>200</v>
      </c>
      <c r="AU483" s="172" t="s">
        <v>89</v>
      </c>
      <c r="AV483" s="12" t="s">
        <v>83</v>
      </c>
      <c r="AW483" s="12" t="s">
        <v>31</v>
      </c>
      <c r="AX483" s="12" t="s">
        <v>76</v>
      </c>
      <c r="AY483" s="172" t="s">
        <v>187</v>
      </c>
    </row>
    <row r="484" spans="2:51" s="12" customFormat="1">
      <c r="B484" s="170"/>
      <c r="D484" s="171" t="s">
        <v>200</v>
      </c>
      <c r="E484" s="172" t="s">
        <v>1</v>
      </c>
      <c r="F484" s="173" t="s">
        <v>5827</v>
      </c>
      <c r="H484" s="172" t="s">
        <v>1</v>
      </c>
      <c r="I484" s="174"/>
      <c r="L484" s="170"/>
      <c r="M484" s="175"/>
      <c r="T484" s="176"/>
      <c r="AT484" s="172" t="s">
        <v>200</v>
      </c>
      <c r="AU484" s="172" t="s">
        <v>89</v>
      </c>
      <c r="AV484" s="12" t="s">
        <v>83</v>
      </c>
      <c r="AW484" s="12" t="s">
        <v>31</v>
      </c>
      <c r="AX484" s="12" t="s">
        <v>76</v>
      </c>
      <c r="AY484" s="172" t="s">
        <v>187</v>
      </c>
    </row>
    <row r="485" spans="2:51" s="12" customFormat="1">
      <c r="B485" s="170"/>
      <c r="D485" s="171" t="s">
        <v>200</v>
      </c>
      <c r="E485" s="172" t="s">
        <v>1</v>
      </c>
      <c r="F485" s="173" t="s">
        <v>5828</v>
      </c>
      <c r="H485" s="172" t="s">
        <v>1</v>
      </c>
      <c r="I485" s="174"/>
      <c r="L485" s="170"/>
      <c r="M485" s="175"/>
      <c r="T485" s="176"/>
      <c r="AT485" s="172" t="s">
        <v>200</v>
      </c>
      <c r="AU485" s="172" t="s">
        <v>89</v>
      </c>
      <c r="AV485" s="12" t="s">
        <v>83</v>
      </c>
      <c r="AW485" s="12" t="s">
        <v>31</v>
      </c>
      <c r="AX485" s="12" t="s">
        <v>76</v>
      </c>
      <c r="AY485" s="172" t="s">
        <v>187</v>
      </c>
    </row>
    <row r="486" spans="2:51" s="12" customFormat="1">
      <c r="B486" s="170"/>
      <c r="D486" s="171" t="s">
        <v>200</v>
      </c>
      <c r="E486" s="172" t="s">
        <v>1</v>
      </c>
      <c r="F486" s="173" t="s">
        <v>5829</v>
      </c>
      <c r="H486" s="172" t="s">
        <v>1</v>
      </c>
      <c r="I486" s="174"/>
      <c r="L486" s="170"/>
      <c r="M486" s="175"/>
      <c r="T486" s="176"/>
      <c r="AT486" s="172" t="s">
        <v>200</v>
      </c>
      <c r="AU486" s="172" t="s">
        <v>89</v>
      </c>
      <c r="AV486" s="12" t="s">
        <v>83</v>
      </c>
      <c r="AW486" s="12" t="s">
        <v>31</v>
      </c>
      <c r="AX486" s="12" t="s">
        <v>76</v>
      </c>
      <c r="AY486" s="172" t="s">
        <v>187</v>
      </c>
    </row>
    <row r="487" spans="2:51" s="12" customFormat="1">
      <c r="B487" s="170"/>
      <c r="D487" s="171" t="s">
        <v>200</v>
      </c>
      <c r="E487" s="172" t="s">
        <v>1</v>
      </c>
      <c r="F487" s="173" t="s">
        <v>5830</v>
      </c>
      <c r="H487" s="172" t="s">
        <v>1</v>
      </c>
      <c r="I487" s="174"/>
      <c r="L487" s="170"/>
      <c r="M487" s="175"/>
      <c r="T487" s="176"/>
      <c r="AT487" s="172" t="s">
        <v>200</v>
      </c>
      <c r="AU487" s="172" t="s">
        <v>89</v>
      </c>
      <c r="AV487" s="12" t="s">
        <v>83</v>
      </c>
      <c r="AW487" s="12" t="s">
        <v>31</v>
      </c>
      <c r="AX487" s="12" t="s">
        <v>76</v>
      </c>
      <c r="AY487" s="172" t="s">
        <v>187</v>
      </c>
    </row>
    <row r="488" spans="2:51" s="12" customFormat="1">
      <c r="B488" s="170"/>
      <c r="D488" s="171" t="s">
        <v>200</v>
      </c>
      <c r="E488" s="172" t="s">
        <v>1</v>
      </c>
      <c r="F488" s="173" t="s">
        <v>5831</v>
      </c>
      <c r="H488" s="172" t="s">
        <v>1</v>
      </c>
      <c r="I488" s="174"/>
      <c r="L488" s="170"/>
      <c r="M488" s="175"/>
      <c r="T488" s="176"/>
      <c r="AT488" s="172" t="s">
        <v>200</v>
      </c>
      <c r="AU488" s="172" t="s">
        <v>89</v>
      </c>
      <c r="AV488" s="12" t="s">
        <v>83</v>
      </c>
      <c r="AW488" s="12" t="s">
        <v>31</v>
      </c>
      <c r="AX488" s="12" t="s">
        <v>76</v>
      </c>
      <c r="AY488" s="172" t="s">
        <v>187</v>
      </c>
    </row>
    <row r="489" spans="2:51" s="12" customFormat="1">
      <c r="B489" s="170"/>
      <c r="D489" s="171" t="s">
        <v>200</v>
      </c>
      <c r="E489" s="172" t="s">
        <v>1</v>
      </c>
      <c r="F489" s="173" t="s">
        <v>5832</v>
      </c>
      <c r="H489" s="172" t="s">
        <v>1</v>
      </c>
      <c r="I489" s="174"/>
      <c r="L489" s="170"/>
      <c r="M489" s="175"/>
      <c r="T489" s="176"/>
      <c r="AT489" s="172" t="s">
        <v>200</v>
      </c>
      <c r="AU489" s="172" t="s">
        <v>89</v>
      </c>
      <c r="AV489" s="12" t="s">
        <v>83</v>
      </c>
      <c r="AW489" s="12" t="s">
        <v>31</v>
      </c>
      <c r="AX489" s="12" t="s">
        <v>76</v>
      </c>
      <c r="AY489" s="172" t="s">
        <v>187</v>
      </c>
    </row>
    <row r="490" spans="2:51" s="12" customFormat="1">
      <c r="B490" s="170"/>
      <c r="D490" s="171" t="s">
        <v>200</v>
      </c>
      <c r="E490" s="172" t="s">
        <v>1</v>
      </c>
      <c r="F490" s="173" t="s">
        <v>5805</v>
      </c>
      <c r="H490" s="172" t="s">
        <v>1</v>
      </c>
      <c r="I490" s="174"/>
      <c r="L490" s="170"/>
      <c r="M490" s="175"/>
      <c r="T490" s="176"/>
      <c r="AT490" s="172" t="s">
        <v>200</v>
      </c>
      <c r="AU490" s="172" t="s">
        <v>89</v>
      </c>
      <c r="AV490" s="12" t="s">
        <v>83</v>
      </c>
      <c r="AW490" s="12" t="s">
        <v>31</v>
      </c>
      <c r="AX490" s="12" t="s">
        <v>76</v>
      </c>
      <c r="AY490" s="172" t="s">
        <v>187</v>
      </c>
    </row>
    <row r="491" spans="2:51" s="13" customFormat="1">
      <c r="B491" s="177"/>
      <c r="D491" s="171" t="s">
        <v>200</v>
      </c>
      <c r="E491" s="178" t="s">
        <v>1</v>
      </c>
      <c r="F491" s="179" t="s">
        <v>5833</v>
      </c>
      <c r="H491" s="180">
        <v>0.81</v>
      </c>
      <c r="I491" s="181"/>
      <c r="L491" s="177"/>
      <c r="M491" s="182"/>
      <c r="T491" s="183"/>
      <c r="AT491" s="178" t="s">
        <v>200</v>
      </c>
      <c r="AU491" s="178" t="s">
        <v>89</v>
      </c>
      <c r="AV491" s="13" t="s">
        <v>89</v>
      </c>
      <c r="AW491" s="13" t="s">
        <v>31</v>
      </c>
      <c r="AX491" s="13" t="s">
        <v>76</v>
      </c>
      <c r="AY491" s="178" t="s">
        <v>187</v>
      </c>
    </row>
    <row r="492" spans="2:51" s="13" customFormat="1">
      <c r="B492" s="177"/>
      <c r="D492" s="171" t="s">
        <v>200</v>
      </c>
      <c r="E492" s="178" t="s">
        <v>1</v>
      </c>
      <c r="F492" s="179" t="s">
        <v>5834</v>
      </c>
      <c r="H492" s="180">
        <v>0.81</v>
      </c>
      <c r="I492" s="181"/>
      <c r="L492" s="177"/>
      <c r="M492" s="182"/>
      <c r="T492" s="183"/>
      <c r="AT492" s="178" t="s">
        <v>200</v>
      </c>
      <c r="AU492" s="178" t="s">
        <v>89</v>
      </c>
      <c r="AV492" s="13" t="s">
        <v>89</v>
      </c>
      <c r="AW492" s="13" t="s">
        <v>31</v>
      </c>
      <c r="AX492" s="13" t="s">
        <v>76</v>
      </c>
      <c r="AY492" s="178" t="s">
        <v>187</v>
      </c>
    </row>
    <row r="493" spans="2:51" s="13" customFormat="1">
      <c r="B493" s="177"/>
      <c r="D493" s="171" t="s">
        <v>200</v>
      </c>
      <c r="E493" s="178" t="s">
        <v>1</v>
      </c>
      <c r="F493" s="179" t="s">
        <v>5835</v>
      </c>
      <c r="H493" s="180">
        <v>0.81</v>
      </c>
      <c r="I493" s="181"/>
      <c r="L493" s="177"/>
      <c r="M493" s="182"/>
      <c r="T493" s="183"/>
      <c r="AT493" s="178" t="s">
        <v>200</v>
      </c>
      <c r="AU493" s="178" t="s">
        <v>89</v>
      </c>
      <c r="AV493" s="13" t="s">
        <v>89</v>
      </c>
      <c r="AW493" s="13" t="s">
        <v>31</v>
      </c>
      <c r="AX493" s="13" t="s">
        <v>76</v>
      </c>
      <c r="AY493" s="178" t="s">
        <v>187</v>
      </c>
    </row>
    <row r="494" spans="2:51" s="13" customFormat="1">
      <c r="B494" s="177"/>
      <c r="D494" s="171" t="s">
        <v>200</v>
      </c>
      <c r="E494" s="178" t="s">
        <v>1</v>
      </c>
      <c r="F494" s="179" t="s">
        <v>5836</v>
      </c>
      <c r="H494" s="180">
        <v>0.81</v>
      </c>
      <c r="I494" s="181"/>
      <c r="L494" s="177"/>
      <c r="M494" s="182"/>
      <c r="T494" s="183"/>
      <c r="AT494" s="178" t="s">
        <v>200</v>
      </c>
      <c r="AU494" s="178" t="s">
        <v>89</v>
      </c>
      <c r="AV494" s="13" t="s">
        <v>89</v>
      </c>
      <c r="AW494" s="13" t="s">
        <v>31</v>
      </c>
      <c r="AX494" s="13" t="s">
        <v>76</v>
      </c>
      <c r="AY494" s="178" t="s">
        <v>187</v>
      </c>
    </row>
    <row r="495" spans="2:51" s="13" customFormat="1">
      <c r="B495" s="177"/>
      <c r="D495" s="171" t="s">
        <v>200</v>
      </c>
      <c r="E495" s="178" t="s">
        <v>1</v>
      </c>
      <c r="F495" s="179" t="s">
        <v>5837</v>
      </c>
      <c r="H495" s="180">
        <v>0.81</v>
      </c>
      <c r="I495" s="181"/>
      <c r="L495" s="177"/>
      <c r="M495" s="182"/>
      <c r="T495" s="183"/>
      <c r="AT495" s="178" t="s">
        <v>200</v>
      </c>
      <c r="AU495" s="178" t="s">
        <v>89</v>
      </c>
      <c r="AV495" s="13" t="s">
        <v>89</v>
      </c>
      <c r="AW495" s="13" t="s">
        <v>31</v>
      </c>
      <c r="AX495" s="13" t="s">
        <v>76</v>
      </c>
      <c r="AY495" s="178" t="s">
        <v>187</v>
      </c>
    </row>
    <row r="496" spans="2:51" s="13" customFormat="1">
      <c r="B496" s="177"/>
      <c r="D496" s="171" t="s">
        <v>200</v>
      </c>
      <c r="E496" s="178" t="s">
        <v>1</v>
      </c>
      <c r="F496" s="179" t="s">
        <v>5838</v>
      </c>
      <c r="H496" s="180">
        <v>0.81</v>
      </c>
      <c r="I496" s="181"/>
      <c r="L496" s="177"/>
      <c r="M496" s="182"/>
      <c r="T496" s="183"/>
      <c r="AT496" s="178" t="s">
        <v>200</v>
      </c>
      <c r="AU496" s="178" t="s">
        <v>89</v>
      </c>
      <c r="AV496" s="13" t="s">
        <v>89</v>
      </c>
      <c r="AW496" s="13" t="s">
        <v>31</v>
      </c>
      <c r="AX496" s="13" t="s">
        <v>76</v>
      </c>
      <c r="AY496" s="178" t="s">
        <v>187</v>
      </c>
    </row>
    <row r="497" spans="2:65" s="13" customFormat="1">
      <c r="B497" s="177"/>
      <c r="D497" s="171" t="s">
        <v>200</v>
      </c>
      <c r="E497" s="178" t="s">
        <v>1</v>
      </c>
      <c r="F497" s="179" t="s">
        <v>5839</v>
      </c>
      <c r="H497" s="180">
        <v>0.81</v>
      </c>
      <c r="I497" s="181"/>
      <c r="L497" s="177"/>
      <c r="M497" s="182"/>
      <c r="T497" s="183"/>
      <c r="AT497" s="178" t="s">
        <v>200</v>
      </c>
      <c r="AU497" s="178" t="s">
        <v>89</v>
      </c>
      <c r="AV497" s="13" t="s">
        <v>89</v>
      </c>
      <c r="AW497" s="13" t="s">
        <v>31</v>
      </c>
      <c r="AX497" s="13" t="s">
        <v>76</v>
      </c>
      <c r="AY497" s="178" t="s">
        <v>187</v>
      </c>
    </row>
    <row r="498" spans="2:65" s="13" customFormat="1">
      <c r="B498" s="177"/>
      <c r="D498" s="171" t="s">
        <v>200</v>
      </c>
      <c r="E498" s="178" t="s">
        <v>1</v>
      </c>
      <c r="F498" s="179" t="s">
        <v>5840</v>
      </c>
      <c r="H498" s="180">
        <v>0.81</v>
      </c>
      <c r="I498" s="181"/>
      <c r="L498" s="177"/>
      <c r="M498" s="182"/>
      <c r="T498" s="183"/>
      <c r="AT498" s="178" t="s">
        <v>200</v>
      </c>
      <c r="AU498" s="178" t="s">
        <v>89</v>
      </c>
      <c r="AV498" s="13" t="s">
        <v>89</v>
      </c>
      <c r="AW498" s="13" t="s">
        <v>31</v>
      </c>
      <c r="AX498" s="13" t="s">
        <v>76</v>
      </c>
      <c r="AY498" s="178" t="s">
        <v>187</v>
      </c>
    </row>
    <row r="499" spans="2:65" s="13" customFormat="1">
      <c r="B499" s="177"/>
      <c r="D499" s="171" t="s">
        <v>200</v>
      </c>
      <c r="E499" s="178" t="s">
        <v>1</v>
      </c>
      <c r="F499" s="179" t="s">
        <v>5841</v>
      </c>
      <c r="H499" s="180">
        <v>0.81</v>
      </c>
      <c r="I499" s="181"/>
      <c r="L499" s="177"/>
      <c r="M499" s="182"/>
      <c r="T499" s="183"/>
      <c r="AT499" s="178" t="s">
        <v>200</v>
      </c>
      <c r="AU499" s="178" t="s">
        <v>89</v>
      </c>
      <c r="AV499" s="13" t="s">
        <v>89</v>
      </c>
      <c r="AW499" s="13" t="s">
        <v>31</v>
      </c>
      <c r="AX499" s="13" t="s">
        <v>76</v>
      </c>
      <c r="AY499" s="178" t="s">
        <v>187</v>
      </c>
    </row>
    <row r="500" spans="2:65" s="13" customFormat="1">
      <c r="B500" s="177"/>
      <c r="D500" s="171" t="s">
        <v>200</v>
      </c>
      <c r="E500" s="178" t="s">
        <v>1</v>
      </c>
      <c r="F500" s="179" t="s">
        <v>5842</v>
      </c>
      <c r="H500" s="180">
        <v>0.81</v>
      </c>
      <c r="I500" s="181"/>
      <c r="L500" s="177"/>
      <c r="M500" s="182"/>
      <c r="T500" s="183"/>
      <c r="AT500" s="178" t="s">
        <v>200</v>
      </c>
      <c r="AU500" s="178" t="s">
        <v>89</v>
      </c>
      <c r="AV500" s="13" t="s">
        <v>89</v>
      </c>
      <c r="AW500" s="13" t="s">
        <v>31</v>
      </c>
      <c r="AX500" s="13" t="s">
        <v>76</v>
      </c>
      <c r="AY500" s="178" t="s">
        <v>187</v>
      </c>
    </row>
    <row r="501" spans="2:65" s="15" customFormat="1">
      <c r="B501" s="191"/>
      <c r="D501" s="171" t="s">
        <v>200</v>
      </c>
      <c r="E501" s="192" t="s">
        <v>5558</v>
      </c>
      <c r="F501" s="193" t="s">
        <v>3392</v>
      </c>
      <c r="H501" s="194">
        <v>8.1</v>
      </c>
      <c r="I501" s="195"/>
      <c r="L501" s="191"/>
      <c r="M501" s="196"/>
      <c r="T501" s="197"/>
      <c r="AT501" s="192" t="s">
        <v>200</v>
      </c>
      <c r="AU501" s="192" t="s">
        <v>89</v>
      </c>
      <c r="AV501" s="15" t="s">
        <v>207</v>
      </c>
      <c r="AW501" s="15" t="s">
        <v>31</v>
      </c>
      <c r="AX501" s="15" t="s">
        <v>76</v>
      </c>
      <c r="AY501" s="192" t="s">
        <v>187</v>
      </c>
    </row>
    <row r="502" spans="2:65" s="14" customFormat="1">
      <c r="B502" s="184"/>
      <c r="D502" s="171" t="s">
        <v>200</v>
      </c>
      <c r="E502" s="185" t="s">
        <v>1</v>
      </c>
      <c r="F502" s="186" t="s">
        <v>206</v>
      </c>
      <c r="H502" s="187">
        <v>8.1</v>
      </c>
      <c r="I502" s="188"/>
      <c r="L502" s="184"/>
      <c r="M502" s="189"/>
      <c r="T502" s="190"/>
      <c r="AT502" s="185" t="s">
        <v>200</v>
      </c>
      <c r="AU502" s="185" t="s">
        <v>89</v>
      </c>
      <c r="AV502" s="14" t="s">
        <v>194</v>
      </c>
      <c r="AW502" s="14" t="s">
        <v>31</v>
      </c>
      <c r="AX502" s="14" t="s">
        <v>83</v>
      </c>
      <c r="AY502" s="185" t="s">
        <v>187</v>
      </c>
    </row>
    <row r="503" spans="2:65" s="1" customFormat="1" ht="24.2" customHeight="1">
      <c r="B503" s="144"/>
      <c r="C503" s="145" t="s">
        <v>654</v>
      </c>
      <c r="D503" s="145" t="s">
        <v>190</v>
      </c>
      <c r="E503" s="146" t="s">
        <v>5785</v>
      </c>
      <c r="F503" s="147" t="s">
        <v>5786</v>
      </c>
      <c r="G503" s="148" t="s">
        <v>144</v>
      </c>
      <c r="H503" s="149">
        <v>8.4239999999999995</v>
      </c>
      <c r="I503" s="150"/>
      <c r="J503" s="151">
        <f>ROUND(I503*H503,2)</f>
        <v>0</v>
      </c>
      <c r="K503" s="152"/>
      <c r="L503" s="153"/>
      <c r="M503" s="154" t="s">
        <v>1</v>
      </c>
      <c r="N503" s="155" t="s">
        <v>42</v>
      </c>
      <c r="P503" s="156">
        <f>O503*H503</f>
        <v>0</v>
      </c>
      <c r="Q503" s="156">
        <v>1.9199999999999998E-2</v>
      </c>
      <c r="R503" s="156">
        <f>Q503*H503</f>
        <v>0.16174079999999996</v>
      </c>
      <c r="S503" s="156">
        <v>0</v>
      </c>
      <c r="T503" s="157">
        <f>S503*H503</f>
        <v>0</v>
      </c>
      <c r="AR503" s="158" t="s">
        <v>388</v>
      </c>
      <c r="AT503" s="158" t="s">
        <v>190</v>
      </c>
      <c r="AU503" s="158" t="s">
        <v>89</v>
      </c>
      <c r="AY503" s="17" t="s">
        <v>187</v>
      </c>
      <c r="BE503" s="159">
        <f>IF(N503="základná",J503,0)</f>
        <v>0</v>
      </c>
      <c r="BF503" s="159">
        <f>IF(N503="znížená",J503,0)</f>
        <v>0</v>
      </c>
      <c r="BG503" s="159">
        <f>IF(N503="zákl. prenesená",J503,0)</f>
        <v>0</v>
      </c>
      <c r="BH503" s="159">
        <f>IF(N503="zníž. prenesená",J503,0)</f>
        <v>0</v>
      </c>
      <c r="BI503" s="159">
        <f>IF(N503="nulová",J503,0)</f>
        <v>0</v>
      </c>
      <c r="BJ503" s="17" t="s">
        <v>89</v>
      </c>
      <c r="BK503" s="159">
        <f>ROUND(I503*H503,2)</f>
        <v>0</v>
      </c>
      <c r="BL503" s="17" t="s">
        <v>353</v>
      </c>
      <c r="BM503" s="158" t="s">
        <v>5843</v>
      </c>
    </row>
    <row r="504" spans="2:65" s="13" customFormat="1">
      <c r="B504" s="177"/>
      <c r="D504" s="171" t="s">
        <v>200</v>
      </c>
      <c r="F504" s="179" t="s">
        <v>5844</v>
      </c>
      <c r="H504" s="180">
        <v>8.4239999999999995</v>
      </c>
      <c r="I504" s="181"/>
      <c r="L504" s="177"/>
      <c r="M504" s="182"/>
      <c r="T504" s="183"/>
      <c r="AT504" s="178" t="s">
        <v>200</v>
      </c>
      <c r="AU504" s="178" t="s">
        <v>89</v>
      </c>
      <c r="AV504" s="13" t="s">
        <v>89</v>
      </c>
      <c r="AW504" s="13" t="s">
        <v>3</v>
      </c>
      <c r="AX504" s="13" t="s">
        <v>83</v>
      </c>
      <c r="AY504" s="178" t="s">
        <v>187</v>
      </c>
    </row>
    <row r="505" spans="2:65" s="1" customFormat="1" ht="37.9" customHeight="1">
      <c r="B505" s="144"/>
      <c r="C505" s="160" t="s">
        <v>658</v>
      </c>
      <c r="D505" s="160" t="s">
        <v>196</v>
      </c>
      <c r="E505" s="161" t="s">
        <v>5845</v>
      </c>
      <c r="F505" s="162" t="s">
        <v>5846</v>
      </c>
      <c r="G505" s="163" t="s">
        <v>144</v>
      </c>
      <c r="H505" s="164">
        <v>103.32</v>
      </c>
      <c r="I505" s="165"/>
      <c r="J505" s="166">
        <f>ROUND(I505*H505,2)</f>
        <v>0</v>
      </c>
      <c r="K505" s="167"/>
      <c r="L505" s="32"/>
      <c r="M505" s="168" t="s">
        <v>1</v>
      </c>
      <c r="N505" s="169" t="s">
        <v>42</v>
      </c>
      <c r="P505" s="156">
        <f>O505*H505</f>
        <v>0</v>
      </c>
      <c r="Q505" s="156">
        <v>4.4490000000000002E-2</v>
      </c>
      <c r="R505" s="156">
        <f>Q505*H505</f>
        <v>4.5967067999999998</v>
      </c>
      <c r="S505" s="156">
        <v>0</v>
      </c>
      <c r="T505" s="157">
        <f>S505*H505</f>
        <v>0</v>
      </c>
      <c r="AR505" s="158" t="s">
        <v>353</v>
      </c>
      <c r="AT505" s="158" t="s">
        <v>196</v>
      </c>
      <c r="AU505" s="158" t="s">
        <v>89</v>
      </c>
      <c r="AY505" s="17" t="s">
        <v>187</v>
      </c>
      <c r="BE505" s="159">
        <f>IF(N505="základná",J505,0)</f>
        <v>0</v>
      </c>
      <c r="BF505" s="159">
        <f>IF(N505="znížená",J505,0)</f>
        <v>0</v>
      </c>
      <c r="BG505" s="159">
        <f>IF(N505="zákl. prenesená",J505,0)</f>
        <v>0</v>
      </c>
      <c r="BH505" s="159">
        <f>IF(N505="zníž. prenesená",J505,0)</f>
        <v>0</v>
      </c>
      <c r="BI505" s="159">
        <f>IF(N505="nulová",J505,0)</f>
        <v>0</v>
      </c>
      <c r="BJ505" s="17" t="s">
        <v>89</v>
      </c>
      <c r="BK505" s="159">
        <f>ROUND(I505*H505,2)</f>
        <v>0</v>
      </c>
      <c r="BL505" s="17" t="s">
        <v>353</v>
      </c>
      <c r="BM505" s="158" t="s">
        <v>5847</v>
      </c>
    </row>
    <row r="506" spans="2:65" s="12" customFormat="1">
      <c r="B506" s="170"/>
      <c r="D506" s="171" t="s">
        <v>200</v>
      </c>
      <c r="E506" s="172" t="s">
        <v>1</v>
      </c>
      <c r="F506" s="173" t="s">
        <v>5848</v>
      </c>
      <c r="H506" s="172" t="s">
        <v>1</v>
      </c>
      <c r="I506" s="174"/>
      <c r="L506" s="170"/>
      <c r="M506" s="175"/>
      <c r="T506" s="176"/>
      <c r="AT506" s="172" t="s">
        <v>200</v>
      </c>
      <c r="AU506" s="172" t="s">
        <v>89</v>
      </c>
      <c r="AV506" s="12" t="s">
        <v>83</v>
      </c>
      <c r="AW506" s="12" t="s">
        <v>31</v>
      </c>
      <c r="AX506" s="12" t="s">
        <v>76</v>
      </c>
      <c r="AY506" s="172" t="s">
        <v>187</v>
      </c>
    </row>
    <row r="507" spans="2:65" s="12" customFormat="1">
      <c r="B507" s="170"/>
      <c r="D507" s="171" t="s">
        <v>200</v>
      </c>
      <c r="E507" s="172" t="s">
        <v>1</v>
      </c>
      <c r="F507" s="173" t="s">
        <v>5849</v>
      </c>
      <c r="H507" s="172" t="s">
        <v>1</v>
      </c>
      <c r="I507" s="174"/>
      <c r="L507" s="170"/>
      <c r="M507" s="175"/>
      <c r="T507" s="176"/>
      <c r="AT507" s="172" t="s">
        <v>200</v>
      </c>
      <c r="AU507" s="172" t="s">
        <v>89</v>
      </c>
      <c r="AV507" s="12" t="s">
        <v>83</v>
      </c>
      <c r="AW507" s="12" t="s">
        <v>31</v>
      </c>
      <c r="AX507" s="12" t="s">
        <v>76</v>
      </c>
      <c r="AY507" s="172" t="s">
        <v>187</v>
      </c>
    </row>
    <row r="508" spans="2:65" s="12" customFormat="1" ht="22.5">
      <c r="B508" s="170"/>
      <c r="D508" s="171" t="s">
        <v>200</v>
      </c>
      <c r="E508" s="172" t="s">
        <v>1</v>
      </c>
      <c r="F508" s="173" t="s">
        <v>5821</v>
      </c>
      <c r="H508" s="172" t="s">
        <v>1</v>
      </c>
      <c r="I508" s="174"/>
      <c r="L508" s="170"/>
      <c r="M508" s="175"/>
      <c r="T508" s="176"/>
      <c r="AT508" s="172" t="s">
        <v>200</v>
      </c>
      <c r="AU508" s="172" t="s">
        <v>89</v>
      </c>
      <c r="AV508" s="12" t="s">
        <v>83</v>
      </c>
      <c r="AW508" s="12" t="s">
        <v>31</v>
      </c>
      <c r="AX508" s="12" t="s">
        <v>76</v>
      </c>
      <c r="AY508" s="172" t="s">
        <v>187</v>
      </c>
    </row>
    <row r="509" spans="2:65" s="12" customFormat="1">
      <c r="B509" s="170"/>
      <c r="D509" s="171" t="s">
        <v>200</v>
      </c>
      <c r="E509" s="172" t="s">
        <v>1</v>
      </c>
      <c r="F509" s="173" t="s">
        <v>5850</v>
      </c>
      <c r="H509" s="172" t="s">
        <v>1</v>
      </c>
      <c r="I509" s="174"/>
      <c r="L509" s="170"/>
      <c r="M509" s="175"/>
      <c r="T509" s="176"/>
      <c r="AT509" s="172" t="s">
        <v>200</v>
      </c>
      <c r="AU509" s="172" t="s">
        <v>89</v>
      </c>
      <c r="AV509" s="12" t="s">
        <v>83</v>
      </c>
      <c r="AW509" s="12" t="s">
        <v>31</v>
      </c>
      <c r="AX509" s="12" t="s">
        <v>76</v>
      </c>
      <c r="AY509" s="172" t="s">
        <v>187</v>
      </c>
    </row>
    <row r="510" spans="2:65" s="12" customFormat="1">
      <c r="B510" s="170"/>
      <c r="D510" s="171" t="s">
        <v>200</v>
      </c>
      <c r="E510" s="172" t="s">
        <v>1</v>
      </c>
      <c r="F510" s="173" t="s">
        <v>5765</v>
      </c>
      <c r="H510" s="172" t="s">
        <v>1</v>
      </c>
      <c r="I510" s="174"/>
      <c r="L510" s="170"/>
      <c r="M510" s="175"/>
      <c r="T510" s="176"/>
      <c r="AT510" s="172" t="s">
        <v>200</v>
      </c>
      <c r="AU510" s="172" t="s">
        <v>89</v>
      </c>
      <c r="AV510" s="12" t="s">
        <v>83</v>
      </c>
      <c r="AW510" s="12" t="s">
        <v>31</v>
      </c>
      <c r="AX510" s="12" t="s">
        <v>76</v>
      </c>
      <c r="AY510" s="172" t="s">
        <v>187</v>
      </c>
    </row>
    <row r="511" spans="2:65" s="12" customFormat="1">
      <c r="B511" s="170"/>
      <c r="D511" s="171" t="s">
        <v>200</v>
      </c>
      <c r="E511" s="172" t="s">
        <v>1</v>
      </c>
      <c r="F511" s="173" t="s">
        <v>5800</v>
      </c>
      <c r="H511" s="172" t="s">
        <v>1</v>
      </c>
      <c r="I511" s="174"/>
      <c r="L511" s="170"/>
      <c r="M511" s="175"/>
      <c r="T511" s="176"/>
      <c r="AT511" s="172" t="s">
        <v>200</v>
      </c>
      <c r="AU511" s="172" t="s">
        <v>89</v>
      </c>
      <c r="AV511" s="12" t="s">
        <v>83</v>
      </c>
      <c r="AW511" s="12" t="s">
        <v>31</v>
      </c>
      <c r="AX511" s="12" t="s">
        <v>76</v>
      </c>
      <c r="AY511" s="172" t="s">
        <v>187</v>
      </c>
    </row>
    <row r="512" spans="2:65" s="12" customFormat="1">
      <c r="B512" s="170"/>
      <c r="D512" s="171" t="s">
        <v>200</v>
      </c>
      <c r="E512" s="172" t="s">
        <v>1</v>
      </c>
      <c r="F512" s="173" t="s">
        <v>5851</v>
      </c>
      <c r="H512" s="172" t="s">
        <v>1</v>
      </c>
      <c r="I512" s="174"/>
      <c r="L512" s="170"/>
      <c r="M512" s="175"/>
      <c r="T512" s="176"/>
      <c r="AT512" s="172" t="s">
        <v>200</v>
      </c>
      <c r="AU512" s="172" t="s">
        <v>89</v>
      </c>
      <c r="AV512" s="12" t="s">
        <v>83</v>
      </c>
      <c r="AW512" s="12" t="s">
        <v>31</v>
      </c>
      <c r="AX512" s="12" t="s">
        <v>76</v>
      </c>
      <c r="AY512" s="172" t="s">
        <v>187</v>
      </c>
    </row>
    <row r="513" spans="2:65" s="12" customFormat="1">
      <c r="B513" s="170"/>
      <c r="D513" s="171" t="s">
        <v>200</v>
      </c>
      <c r="E513" s="172" t="s">
        <v>1</v>
      </c>
      <c r="F513" s="173" t="s">
        <v>5852</v>
      </c>
      <c r="H513" s="172" t="s">
        <v>1</v>
      </c>
      <c r="I513" s="174"/>
      <c r="L513" s="170"/>
      <c r="M513" s="175"/>
      <c r="T513" s="176"/>
      <c r="AT513" s="172" t="s">
        <v>200</v>
      </c>
      <c r="AU513" s="172" t="s">
        <v>89</v>
      </c>
      <c r="AV513" s="12" t="s">
        <v>83</v>
      </c>
      <c r="AW513" s="12" t="s">
        <v>31</v>
      </c>
      <c r="AX513" s="12" t="s">
        <v>76</v>
      </c>
      <c r="AY513" s="172" t="s">
        <v>187</v>
      </c>
    </row>
    <row r="514" spans="2:65" s="12" customFormat="1">
      <c r="B514" s="170"/>
      <c r="D514" s="171" t="s">
        <v>200</v>
      </c>
      <c r="E514" s="172" t="s">
        <v>1</v>
      </c>
      <c r="F514" s="173" t="s">
        <v>5853</v>
      </c>
      <c r="H514" s="172" t="s">
        <v>1</v>
      </c>
      <c r="I514" s="174"/>
      <c r="L514" s="170"/>
      <c r="M514" s="175"/>
      <c r="T514" s="176"/>
      <c r="AT514" s="172" t="s">
        <v>200</v>
      </c>
      <c r="AU514" s="172" t="s">
        <v>89</v>
      </c>
      <c r="AV514" s="12" t="s">
        <v>83</v>
      </c>
      <c r="AW514" s="12" t="s">
        <v>31</v>
      </c>
      <c r="AX514" s="12" t="s">
        <v>76</v>
      </c>
      <c r="AY514" s="172" t="s">
        <v>187</v>
      </c>
    </row>
    <row r="515" spans="2:65" s="12" customFormat="1">
      <c r="B515" s="170"/>
      <c r="D515" s="171" t="s">
        <v>200</v>
      </c>
      <c r="E515" s="172" t="s">
        <v>1</v>
      </c>
      <c r="F515" s="173" t="s">
        <v>5854</v>
      </c>
      <c r="H515" s="172" t="s">
        <v>1</v>
      </c>
      <c r="I515" s="174"/>
      <c r="L515" s="170"/>
      <c r="M515" s="175"/>
      <c r="T515" s="176"/>
      <c r="AT515" s="172" t="s">
        <v>200</v>
      </c>
      <c r="AU515" s="172" t="s">
        <v>89</v>
      </c>
      <c r="AV515" s="12" t="s">
        <v>83</v>
      </c>
      <c r="AW515" s="12" t="s">
        <v>31</v>
      </c>
      <c r="AX515" s="12" t="s">
        <v>76</v>
      </c>
      <c r="AY515" s="172" t="s">
        <v>187</v>
      </c>
    </row>
    <row r="516" spans="2:65" s="12" customFormat="1">
      <c r="B516" s="170"/>
      <c r="D516" s="171" t="s">
        <v>200</v>
      </c>
      <c r="E516" s="172" t="s">
        <v>1</v>
      </c>
      <c r="F516" s="173" t="s">
        <v>5772</v>
      </c>
      <c r="H516" s="172" t="s">
        <v>1</v>
      </c>
      <c r="I516" s="174"/>
      <c r="L516" s="170"/>
      <c r="M516" s="175"/>
      <c r="T516" s="176"/>
      <c r="AT516" s="172" t="s">
        <v>200</v>
      </c>
      <c r="AU516" s="172" t="s">
        <v>89</v>
      </c>
      <c r="AV516" s="12" t="s">
        <v>83</v>
      </c>
      <c r="AW516" s="12" t="s">
        <v>31</v>
      </c>
      <c r="AX516" s="12" t="s">
        <v>76</v>
      </c>
      <c r="AY516" s="172" t="s">
        <v>187</v>
      </c>
    </row>
    <row r="517" spans="2:65" s="12" customFormat="1" ht="22.5">
      <c r="B517" s="170"/>
      <c r="D517" s="171" t="s">
        <v>200</v>
      </c>
      <c r="E517" s="172" t="s">
        <v>1</v>
      </c>
      <c r="F517" s="173" t="s">
        <v>5855</v>
      </c>
      <c r="H517" s="172" t="s">
        <v>1</v>
      </c>
      <c r="I517" s="174"/>
      <c r="L517" s="170"/>
      <c r="M517" s="175"/>
      <c r="T517" s="176"/>
      <c r="AT517" s="172" t="s">
        <v>200</v>
      </c>
      <c r="AU517" s="172" t="s">
        <v>89</v>
      </c>
      <c r="AV517" s="12" t="s">
        <v>83</v>
      </c>
      <c r="AW517" s="12" t="s">
        <v>31</v>
      </c>
      <c r="AX517" s="12" t="s">
        <v>76</v>
      </c>
      <c r="AY517" s="172" t="s">
        <v>187</v>
      </c>
    </row>
    <row r="518" spans="2:65" s="12" customFormat="1" ht="22.5">
      <c r="B518" s="170"/>
      <c r="D518" s="171" t="s">
        <v>200</v>
      </c>
      <c r="E518" s="172" t="s">
        <v>1</v>
      </c>
      <c r="F518" s="173" t="s">
        <v>5856</v>
      </c>
      <c r="H518" s="172" t="s">
        <v>1</v>
      </c>
      <c r="I518" s="174"/>
      <c r="L518" s="170"/>
      <c r="M518" s="175"/>
      <c r="T518" s="176"/>
      <c r="AT518" s="172" t="s">
        <v>200</v>
      </c>
      <c r="AU518" s="172" t="s">
        <v>89</v>
      </c>
      <c r="AV518" s="12" t="s">
        <v>83</v>
      </c>
      <c r="AW518" s="12" t="s">
        <v>31</v>
      </c>
      <c r="AX518" s="12" t="s">
        <v>76</v>
      </c>
      <c r="AY518" s="172" t="s">
        <v>187</v>
      </c>
    </row>
    <row r="519" spans="2:65" s="12" customFormat="1">
      <c r="B519" s="170"/>
      <c r="D519" s="171" t="s">
        <v>200</v>
      </c>
      <c r="E519" s="172" t="s">
        <v>1</v>
      </c>
      <c r="F519" s="173" t="s">
        <v>5857</v>
      </c>
      <c r="H519" s="172" t="s">
        <v>1</v>
      </c>
      <c r="I519" s="174"/>
      <c r="L519" s="170"/>
      <c r="M519" s="175"/>
      <c r="T519" s="176"/>
      <c r="AT519" s="172" t="s">
        <v>200</v>
      </c>
      <c r="AU519" s="172" t="s">
        <v>89</v>
      </c>
      <c r="AV519" s="12" t="s">
        <v>83</v>
      </c>
      <c r="AW519" s="12" t="s">
        <v>31</v>
      </c>
      <c r="AX519" s="12" t="s">
        <v>76</v>
      </c>
      <c r="AY519" s="172" t="s">
        <v>187</v>
      </c>
    </row>
    <row r="520" spans="2:65" s="12" customFormat="1">
      <c r="B520" s="170"/>
      <c r="D520" s="171" t="s">
        <v>200</v>
      </c>
      <c r="E520" s="172" t="s">
        <v>1</v>
      </c>
      <c r="F520" s="173" t="s">
        <v>5775</v>
      </c>
      <c r="H520" s="172" t="s">
        <v>1</v>
      </c>
      <c r="I520" s="174"/>
      <c r="L520" s="170"/>
      <c r="M520" s="175"/>
      <c r="T520" s="176"/>
      <c r="AT520" s="172" t="s">
        <v>200</v>
      </c>
      <c r="AU520" s="172" t="s">
        <v>89</v>
      </c>
      <c r="AV520" s="12" t="s">
        <v>83</v>
      </c>
      <c r="AW520" s="12" t="s">
        <v>31</v>
      </c>
      <c r="AX520" s="12" t="s">
        <v>76</v>
      </c>
      <c r="AY520" s="172" t="s">
        <v>187</v>
      </c>
    </row>
    <row r="521" spans="2:65" s="12" customFormat="1">
      <c r="B521" s="170"/>
      <c r="D521" s="171" t="s">
        <v>200</v>
      </c>
      <c r="E521" s="172" t="s">
        <v>1</v>
      </c>
      <c r="F521" s="173" t="s">
        <v>2646</v>
      </c>
      <c r="H521" s="172" t="s">
        <v>1</v>
      </c>
      <c r="I521" s="174"/>
      <c r="L521" s="170"/>
      <c r="M521" s="175"/>
      <c r="T521" s="176"/>
      <c r="AT521" s="172" t="s">
        <v>200</v>
      </c>
      <c r="AU521" s="172" t="s">
        <v>89</v>
      </c>
      <c r="AV521" s="12" t="s">
        <v>83</v>
      </c>
      <c r="AW521" s="12" t="s">
        <v>31</v>
      </c>
      <c r="AX521" s="12" t="s">
        <v>76</v>
      </c>
      <c r="AY521" s="172" t="s">
        <v>187</v>
      </c>
    </row>
    <row r="522" spans="2:65" s="13" customFormat="1">
      <c r="B522" s="177"/>
      <c r="D522" s="171" t="s">
        <v>200</v>
      </c>
      <c r="E522" s="178" t="s">
        <v>1</v>
      </c>
      <c r="F522" s="179" t="s">
        <v>5858</v>
      </c>
      <c r="H522" s="180">
        <v>13.52</v>
      </c>
      <c r="I522" s="181"/>
      <c r="L522" s="177"/>
      <c r="M522" s="182"/>
      <c r="T522" s="183"/>
      <c r="AT522" s="178" t="s">
        <v>200</v>
      </c>
      <c r="AU522" s="178" t="s">
        <v>89</v>
      </c>
      <c r="AV522" s="13" t="s">
        <v>89</v>
      </c>
      <c r="AW522" s="13" t="s">
        <v>31</v>
      </c>
      <c r="AX522" s="13" t="s">
        <v>76</v>
      </c>
      <c r="AY522" s="178" t="s">
        <v>187</v>
      </c>
    </row>
    <row r="523" spans="2:65" s="13" customFormat="1">
      <c r="B523" s="177"/>
      <c r="D523" s="171" t="s">
        <v>200</v>
      </c>
      <c r="E523" s="178" t="s">
        <v>1</v>
      </c>
      <c r="F523" s="179" t="s">
        <v>5859</v>
      </c>
      <c r="H523" s="180">
        <v>20.399999999999999</v>
      </c>
      <c r="I523" s="181"/>
      <c r="L523" s="177"/>
      <c r="M523" s="182"/>
      <c r="T523" s="183"/>
      <c r="AT523" s="178" t="s">
        <v>200</v>
      </c>
      <c r="AU523" s="178" t="s">
        <v>89</v>
      </c>
      <c r="AV523" s="13" t="s">
        <v>89</v>
      </c>
      <c r="AW523" s="13" t="s">
        <v>31</v>
      </c>
      <c r="AX523" s="13" t="s">
        <v>76</v>
      </c>
      <c r="AY523" s="178" t="s">
        <v>187</v>
      </c>
    </row>
    <row r="524" spans="2:65" s="13" customFormat="1">
      <c r="B524" s="177"/>
      <c r="D524" s="171" t="s">
        <v>200</v>
      </c>
      <c r="E524" s="178" t="s">
        <v>1</v>
      </c>
      <c r="F524" s="179" t="s">
        <v>5860</v>
      </c>
      <c r="H524" s="180">
        <v>69.400000000000006</v>
      </c>
      <c r="I524" s="181"/>
      <c r="L524" s="177"/>
      <c r="M524" s="182"/>
      <c r="T524" s="183"/>
      <c r="AT524" s="178" t="s">
        <v>200</v>
      </c>
      <c r="AU524" s="178" t="s">
        <v>89</v>
      </c>
      <c r="AV524" s="13" t="s">
        <v>89</v>
      </c>
      <c r="AW524" s="13" t="s">
        <v>31</v>
      </c>
      <c r="AX524" s="13" t="s">
        <v>76</v>
      </c>
      <c r="AY524" s="178" t="s">
        <v>187</v>
      </c>
    </row>
    <row r="525" spans="2:65" s="15" customFormat="1">
      <c r="B525" s="191"/>
      <c r="D525" s="171" t="s">
        <v>200</v>
      </c>
      <c r="E525" s="192" t="s">
        <v>5861</v>
      </c>
      <c r="F525" s="193" t="s">
        <v>4265</v>
      </c>
      <c r="H525" s="194">
        <v>103.32</v>
      </c>
      <c r="I525" s="195"/>
      <c r="L525" s="191"/>
      <c r="M525" s="196"/>
      <c r="T525" s="197"/>
      <c r="AT525" s="192" t="s">
        <v>200</v>
      </c>
      <c r="AU525" s="192" t="s">
        <v>89</v>
      </c>
      <c r="AV525" s="15" t="s">
        <v>207</v>
      </c>
      <c r="AW525" s="15" t="s">
        <v>31</v>
      </c>
      <c r="AX525" s="15" t="s">
        <v>76</v>
      </c>
      <c r="AY525" s="192" t="s">
        <v>187</v>
      </c>
    </row>
    <row r="526" spans="2:65" s="14" customFormat="1">
      <c r="B526" s="184"/>
      <c r="D526" s="171" t="s">
        <v>200</v>
      </c>
      <c r="E526" s="185" t="s">
        <v>1</v>
      </c>
      <c r="F526" s="186" t="s">
        <v>206</v>
      </c>
      <c r="H526" s="187">
        <v>103.32</v>
      </c>
      <c r="I526" s="188"/>
      <c r="L526" s="184"/>
      <c r="M526" s="189"/>
      <c r="T526" s="190"/>
      <c r="AT526" s="185" t="s">
        <v>200</v>
      </c>
      <c r="AU526" s="185" t="s">
        <v>89</v>
      </c>
      <c r="AV526" s="14" t="s">
        <v>194</v>
      </c>
      <c r="AW526" s="14" t="s">
        <v>31</v>
      </c>
      <c r="AX526" s="14" t="s">
        <v>83</v>
      </c>
      <c r="AY526" s="185" t="s">
        <v>187</v>
      </c>
    </row>
    <row r="527" spans="2:65" s="1" customFormat="1" ht="24.2" customHeight="1">
      <c r="B527" s="144"/>
      <c r="C527" s="145" t="s">
        <v>663</v>
      </c>
      <c r="D527" s="145" t="s">
        <v>190</v>
      </c>
      <c r="E527" s="146" t="s">
        <v>5785</v>
      </c>
      <c r="F527" s="147" t="s">
        <v>5786</v>
      </c>
      <c r="G527" s="148" t="s">
        <v>144</v>
      </c>
      <c r="H527" s="149">
        <v>107.453</v>
      </c>
      <c r="I527" s="150"/>
      <c r="J527" s="151">
        <f>ROUND(I527*H527,2)</f>
        <v>0</v>
      </c>
      <c r="K527" s="152"/>
      <c r="L527" s="153"/>
      <c r="M527" s="154" t="s">
        <v>1</v>
      </c>
      <c r="N527" s="155" t="s">
        <v>42</v>
      </c>
      <c r="P527" s="156">
        <f>O527*H527</f>
        <v>0</v>
      </c>
      <c r="Q527" s="156">
        <v>1.9199999999999998E-2</v>
      </c>
      <c r="R527" s="156">
        <f>Q527*H527</f>
        <v>2.0630975999999999</v>
      </c>
      <c r="S527" s="156">
        <v>0</v>
      </c>
      <c r="T527" s="157">
        <f>S527*H527</f>
        <v>0</v>
      </c>
      <c r="AR527" s="158" t="s">
        <v>388</v>
      </c>
      <c r="AT527" s="158" t="s">
        <v>190</v>
      </c>
      <c r="AU527" s="158" t="s">
        <v>89</v>
      </c>
      <c r="AY527" s="17" t="s">
        <v>187</v>
      </c>
      <c r="BE527" s="159">
        <f>IF(N527="základná",J527,0)</f>
        <v>0</v>
      </c>
      <c r="BF527" s="159">
        <f>IF(N527="znížená",J527,0)</f>
        <v>0</v>
      </c>
      <c r="BG527" s="159">
        <f>IF(N527="zákl. prenesená",J527,0)</f>
        <v>0</v>
      </c>
      <c r="BH527" s="159">
        <f>IF(N527="zníž. prenesená",J527,0)</f>
        <v>0</v>
      </c>
      <c r="BI527" s="159">
        <f>IF(N527="nulová",J527,0)</f>
        <v>0</v>
      </c>
      <c r="BJ527" s="17" t="s">
        <v>89</v>
      </c>
      <c r="BK527" s="159">
        <f>ROUND(I527*H527,2)</f>
        <v>0</v>
      </c>
      <c r="BL527" s="17" t="s">
        <v>353</v>
      </c>
      <c r="BM527" s="158" t="s">
        <v>5862</v>
      </c>
    </row>
    <row r="528" spans="2:65" s="13" customFormat="1">
      <c r="B528" s="177"/>
      <c r="D528" s="171" t="s">
        <v>200</v>
      </c>
      <c r="F528" s="179" t="s">
        <v>5863</v>
      </c>
      <c r="H528" s="180">
        <v>107.453</v>
      </c>
      <c r="I528" s="181"/>
      <c r="L528" s="177"/>
      <c r="M528" s="182"/>
      <c r="T528" s="183"/>
      <c r="AT528" s="178" t="s">
        <v>200</v>
      </c>
      <c r="AU528" s="178" t="s">
        <v>89</v>
      </c>
      <c r="AV528" s="13" t="s">
        <v>89</v>
      </c>
      <c r="AW528" s="13" t="s">
        <v>3</v>
      </c>
      <c r="AX528" s="13" t="s">
        <v>83</v>
      </c>
      <c r="AY528" s="178" t="s">
        <v>187</v>
      </c>
    </row>
    <row r="529" spans="2:65" s="1" customFormat="1" ht="37.9" customHeight="1">
      <c r="B529" s="144"/>
      <c r="C529" s="160" t="s">
        <v>670</v>
      </c>
      <c r="D529" s="160" t="s">
        <v>196</v>
      </c>
      <c r="E529" s="161" t="s">
        <v>5864</v>
      </c>
      <c r="F529" s="162" t="s">
        <v>5865</v>
      </c>
      <c r="G529" s="163" t="s">
        <v>144</v>
      </c>
      <c r="H529" s="164">
        <v>7.8</v>
      </c>
      <c r="I529" s="165"/>
      <c r="J529" s="166">
        <f>ROUND(I529*H529,2)</f>
        <v>0</v>
      </c>
      <c r="K529" s="167"/>
      <c r="L529" s="32"/>
      <c r="M529" s="168" t="s">
        <v>1</v>
      </c>
      <c r="N529" s="169" t="s">
        <v>42</v>
      </c>
      <c r="P529" s="156">
        <f>O529*H529</f>
        <v>0</v>
      </c>
      <c r="Q529" s="156">
        <v>7.8909999999999994E-2</v>
      </c>
      <c r="R529" s="156">
        <f>Q529*H529</f>
        <v>0.61549799999999999</v>
      </c>
      <c r="S529" s="156">
        <v>0</v>
      </c>
      <c r="T529" s="157">
        <f>S529*H529</f>
        <v>0</v>
      </c>
      <c r="AR529" s="158" t="s">
        <v>353</v>
      </c>
      <c r="AT529" s="158" t="s">
        <v>196</v>
      </c>
      <c r="AU529" s="158" t="s">
        <v>89</v>
      </c>
      <c r="AY529" s="17" t="s">
        <v>187</v>
      </c>
      <c r="BE529" s="159">
        <f>IF(N529="základná",J529,0)</f>
        <v>0</v>
      </c>
      <c r="BF529" s="159">
        <f>IF(N529="znížená",J529,0)</f>
        <v>0</v>
      </c>
      <c r="BG529" s="159">
        <f>IF(N529="zákl. prenesená",J529,0)</f>
        <v>0</v>
      </c>
      <c r="BH529" s="159">
        <f>IF(N529="zníž. prenesená",J529,0)</f>
        <v>0</v>
      </c>
      <c r="BI529" s="159">
        <f>IF(N529="nulová",J529,0)</f>
        <v>0</v>
      </c>
      <c r="BJ529" s="17" t="s">
        <v>89</v>
      </c>
      <c r="BK529" s="159">
        <f>ROUND(I529*H529,2)</f>
        <v>0</v>
      </c>
      <c r="BL529" s="17" t="s">
        <v>353</v>
      </c>
      <c r="BM529" s="158" t="s">
        <v>5866</v>
      </c>
    </row>
    <row r="530" spans="2:65" s="12" customFormat="1">
      <c r="B530" s="170"/>
      <c r="D530" s="171" t="s">
        <v>200</v>
      </c>
      <c r="E530" s="172" t="s">
        <v>1</v>
      </c>
      <c r="F530" s="173" t="s">
        <v>5679</v>
      </c>
      <c r="H530" s="172" t="s">
        <v>1</v>
      </c>
      <c r="I530" s="174"/>
      <c r="L530" s="170"/>
      <c r="M530" s="175"/>
      <c r="T530" s="176"/>
      <c r="AT530" s="172" t="s">
        <v>200</v>
      </c>
      <c r="AU530" s="172" t="s">
        <v>89</v>
      </c>
      <c r="AV530" s="12" t="s">
        <v>83</v>
      </c>
      <c r="AW530" s="12" t="s">
        <v>31</v>
      </c>
      <c r="AX530" s="12" t="s">
        <v>76</v>
      </c>
      <c r="AY530" s="172" t="s">
        <v>187</v>
      </c>
    </row>
    <row r="531" spans="2:65" s="12" customFormat="1">
      <c r="B531" s="170"/>
      <c r="D531" s="171" t="s">
        <v>200</v>
      </c>
      <c r="E531" s="172" t="s">
        <v>1</v>
      </c>
      <c r="F531" s="173" t="s">
        <v>5867</v>
      </c>
      <c r="H531" s="172" t="s">
        <v>1</v>
      </c>
      <c r="I531" s="174"/>
      <c r="L531" s="170"/>
      <c r="M531" s="175"/>
      <c r="T531" s="176"/>
      <c r="AT531" s="172" t="s">
        <v>200</v>
      </c>
      <c r="AU531" s="172" t="s">
        <v>89</v>
      </c>
      <c r="AV531" s="12" t="s">
        <v>83</v>
      </c>
      <c r="AW531" s="12" t="s">
        <v>31</v>
      </c>
      <c r="AX531" s="12" t="s">
        <v>76</v>
      </c>
      <c r="AY531" s="172" t="s">
        <v>187</v>
      </c>
    </row>
    <row r="532" spans="2:65" s="12" customFormat="1">
      <c r="B532" s="170"/>
      <c r="D532" s="171" t="s">
        <v>200</v>
      </c>
      <c r="E532" s="172" t="s">
        <v>1</v>
      </c>
      <c r="F532" s="173" t="s">
        <v>5868</v>
      </c>
      <c r="H532" s="172" t="s">
        <v>1</v>
      </c>
      <c r="I532" s="174"/>
      <c r="L532" s="170"/>
      <c r="M532" s="175"/>
      <c r="T532" s="176"/>
      <c r="AT532" s="172" t="s">
        <v>200</v>
      </c>
      <c r="AU532" s="172" t="s">
        <v>89</v>
      </c>
      <c r="AV532" s="12" t="s">
        <v>83</v>
      </c>
      <c r="AW532" s="12" t="s">
        <v>31</v>
      </c>
      <c r="AX532" s="12" t="s">
        <v>76</v>
      </c>
      <c r="AY532" s="172" t="s">
        <v>187</v>
      </c>
    </row>
    <row r="533" spans="2:65" s="12" customFormat="1" ht="22.5">
      <c r="B533" s="170"/>
      <c r="D533" s="171" t="s">
        <v>200</v>
      </c>
      <c r="E533" s="172" t="s">
        <v>1</v>
      </c>
      <c r="F533" s="173" t="s">
        <v>5869</v>
      </c>
      <c r="H533" s="172" t="s">
        <v>1</v>
      </c>
      <c r="I533" s="174"/>
      <c r="L533" s="170"/>
      <c r="M533" s="175"/>
      <c r="T533" s="176"/>
      <c r="AT533" s="172" t="s">
        <v>200</v>
      </c>
      <c r="AU533" s="172" t="s">
        <v>89</v>
      </c>
      <c r="AV533" s="12" t="s">
        <v>83</v>
      </c>
      <c r="AW533" s="12" t="s">
        <v>31</v>
      </c>
      <c r="AX533" s="12" t="s">
        <v>76</v>
      </c>
      <c r="AY533" s="172" t="s">
        <v>187</v>
      </c>
    </row>
    <row r="534" spans="2:65" s="12" customFormat="1">
      <c r="B534" s="170"/>
      <c r="D534" s="171" t="s">
        <v>200</v>
      </c>
      <c r="E534" s="172" t="s">
        <v>1</v>
      </c>
      <c r="F534" s="173" t="s">
        <v>5870</v>
      </c>
      <c r="H534" s="172" t="s">
        <v>1</v>
      </c>
      <c r="I534" s="174"/>
      <c r="L534" s="170"/>
      <c r="M534" s="175"/>
      <c r="T534" s="176"/>
      <c r="AT534" s="172" t="s">
        <v>200</v>
      </c>
      <c r="AU534" s="172" t="s">
        <v>89</v>
      </c>
      <c r="AV534" s="12" t="s">
        <v>83</v>
      </c>
      <c r="AW534" s="12" t="s">
        <v>31</v>
      </c>
      <c r="AX534" s="12" t="s">
        <v>76</v>
      </c>
      <c r="AY534" s="172" t="s">
        <v>187</v>
      </c>
    </row>
    <row r="535" spans="2:65" s="12" customFormat="1">
      <c r="B535" s="170"/>
      <c r="D535" s="171" t="s">
        <v>200</v>
      </c>
      <c r="E535" s="172" t="s">
        <v>1</v>
      </c>
      <c r="F535" s="173" t="s">
        <v>5871</v>
      </c>
      <c r="H535" s="172" t="s">
        <v>1</v>
      </c>
      <c r="I535" s="174"/>
      <c r="L535" s="170"/>
      <c r="M535" s="175"/>
      <c r="T535" s="176"/>
      <c r="AT535" s="172" t="s">
        <v>200</v>
      </c>
      <c r="AU535" s="172" t="s">
        <v>89</v>
      </c>
      <c r="AV535" s="12" t="s">
        <v>83</v>
      </c>
      <c r="AW535" s="12" t="s">
        <v>31</v>
      </c>
      <c r="AX535" s="12" t="s">
        <v>76</v>
      </c>
      <c r="AY535" s="172" t="s">
        <v>187</v>
      </c>
    </row>
    <row r="536" spans="2:65" s="12" customFormat="1">
      <c r="B536" s="170"/>
      <c r="D536" s="171" t="s">
        <v>200</v>
      </c>
      <c r="E536" s="172" t="s">
        <v>1</v>
      </c>
      <c r="F536" s="173" t="s">
        <v>5872</v>
      </c>
      <c r="H536" s="172" t="s">
        <v>1</v>
      </c>
      <c r="I536" s="174"/>
      <c r="L536" s="170"/>
      <c r="M536" s="175"/>
      <c r="T536" s="176"/>
      <c r="AT536" s="172" t="s">
        <v>200</v>
      </c>
      <c r="AU536" s="172" t="s">
        <v>89</v>
      </c>
      <c r="AV536" s="12" t="s">
        <v>83</v>
      </c>
      <c r="AW536" s="12" t="s">
        <v>31</v>
      </c>
      <c r="AX536" s="12" t="s">
        <v>76</v>
      </c>
      <c r="AY536" s="172" t="s">
        <v>187</v>
      </c>
    </row>
    <row r="537" spans="2:65" s="12" customFormat="1">
      <c r="B537" s="170"/>
      <c r="D537" s="171" t="s">
        <v>200</v>
      </c>
      <c r="E537" s="172" t="s">
        <v>1</v>
      </c>
      <c r="F537" s="173" t="s">
        <v>5873</v>
      </c>
      <c r="H537" s="172" t="s">
        <v>1</v>
      </c>
      <c r="I537" s="174"/>
      <c r="L537" s="170"/>
      <c r="M537" s="175"/>
      <c r="T537" s="176"/>
      <c r="AT537" s="172" t="s">
        <v>200</v>
      </c>
      <c r="AU537" s="172" t="s">
        <v>89</v>
      </c>
      <c r="AV537" s="12" t="s">
        <v>83</v>
      </c>
      <c r="AW537" s="12" t="s">
        <v>31</v>
      </c>
      <c r="AX537" s="12" t="s">
        <v>76</v>
      </c>
      <c r="AY537" s="172" t="s">
        <v>187</v>
      </c>
    </row>
    <row r="538" spans="2:65" s="13" customFormat="1">
      <c r="B538" s="177"/>
      <c r="D538" s="171" t="s">
        <v>200</v>
      </c>
      <c r="E538" s="178" t="s">
        <v>1</v>
      </c>
      <c r="F538" s="179" t="s">
        <v>5874</v>
      </c>
      <c r="H538" s="180">
        <v>7.8</v>
      </c>
      <c r="I538" s="181"/>
      <c r="L538" s="177"/>
      <c r="M538" s="182"/>
      <c r="T538" s="183"/>
      <c r="AT538" s="178" t="s">
        <v>200</v>
      </c>
      <c r="AU538" s="178" t="s">
        <v>89</v>
      </c>
      <c r="AV538" s="13" t="s">
        <v>89</v>
      </c>
      <c r="AW538" s="13" t="s">
        <v>31</v>
      </c>
      <c r="AX538" s="13" t="s">
        <v>76</v>
      </c>
      <c r="AY538" s="178" t="s">
        <v>187</v>
      </c>
    </row>
    <row r="539" spans="2:65" s="15" customFormat="1">
      <c r="B539" s="191"/>
      <c r="D539" s="171" t="s">
        <v>200</v>
      </c>
      <c r="E539" s="192" t="s">
        <v>1</v>
      </c>
      <c r="F539" s="193" t="s">
        <v>234</v>
      </c>
      <c r="H539" s="194">
        <v>7.8</v>
      </c>
      <c r="I539" s="195"/>
      <c r="L539" s="191"/>
      <c r="M539" s="196"/>
      <c r="T539" s="197"/>
      <c r="AT539" s="192" t="s">
        <v>200</v>
      </c>
      <c r="AU539" s="192" t="s">
        <v>89</v>
      </c>
      <c r="AV539" s="15" t="s">
        <v>207</v>
      </c>
      <c r="AW539" s="15" t="s">
        <v>31</v>
      </c>
      <c r="AX539" s="15" t="s">
        <v>76</v>
      </c>
      <c r="AY539" s="192" t="s">
        <v>187</v>
      </c>
    </row>
    <row r="540" spans="2:65" s="14" customFormat="1">
      <c r="B540" s="184"/>
      <c r="D540" s="171" t="s">
        <v>200</v>
      </c>
      <c r="E540" s="185" t="s">
        <v>5561</v>
      </c>
      <c r="F540" s="186" t="s">
        <v>206</v>
      </c>
      <c r="H540" s="187">
        <v>7.8</v>
      </c>
      <c r="I540" s="188"/>
      <c r="L540" s="184"/>
      <c r="M540" s="189"/>
      <c r="T540" s="190"/>
      <c r="AT540" s="185" t="s">
        <v>200</v>
      </c>
      <c r="AU540" s="185" t="s">
        <v>89</v>
      </c>
      <c r="AV540" s="14" t="s">
        <v>194</v>
      </c>
      <c r="AW540" s="14" t="s">
        <v>31</v>
      </c>
      <c r="AX540" s="14" t="s">
        <v>83</v>
      </c>
      <c r="AY540" s="185" t="s">
        <v>187</v>
      </c>
    </row>
    <row r="541" spans="2:65" s="1" customFormat="1" ht="33" customHeight="1">
      <c r="B541" s="144"/>
      <c r="C541" s="145" t="s">
        <v>675</v>
      </c>
      <c r="D541" s="145" t="s">
        <v>190</v>
      </c>
      <c r="E541" s="146" t="s">
        <v>5875</v>
      </c>
      <c r="F541" s="147" t="s">
        <v>5876</v>
      </c>
      <c r="G541" s="148" t="s">
        <v>144</v>
      </c>
      <c r="H541" s="149">
        <v>8.2680000000000007</v>
      </c>
      <c r="I541" s="150"/>
      <c r="J541" s="151">
        <f>ROUND(I541*H541,2)</f>
        <v>0</v>
      </c>
      <c r="K541" s="152"/>
      <c r="L541" s="153"/>
      <c r="M541" s="154" t="s">
        <v>1</v>
      </c>
      <c r="N541" s="155" t="s">
        <v>42</v>
      </c>
      <c r="P541" s="156">
        <f>O541*H541</f>
        <v>0</v>
      </c>
      <c r="Q541" s="156">
        <v>8.5000000000000006E-2</v>
      </c>
      <c r="R541" s="156">
        <f>Q541*H541</f>
        <v>0.70278000000000007</v>
      </c>
      <c r="S541" s="156">
        <v>0</v>
      </c>
      <c r="T541" s="157">
        <f>S541*H541</f>
        <v>0</v>
      </c>
      <c r="AR541" s="158" t="s">
        <v>388</v>
      </c>
      <c r="AT541" s="158" t="s">
        <v>190</v>
      </c>
      <c r="AU541" s="158" t="s">
        <v>89</v>
      </c>
      <c r="AY541" s="17" t="s">
        <v>187</v>
      </c>
      <c r="BE541" s="159">
        <f>IF(N541="základná",J541,0)</f>
        <v>0</v>
      </c>
      <c r="BF541" s="159">
        <f>IF(N541="znížená",J541,0)</f>
        <v>0</v>
      </c>
      <c r="BG541" s="159">
        <f>IF(N541="zákl. prenesená",J541,0)</f>
        <v>0</v>
      </c>
      <c r="BH541" s="159">
        <f>IF(N541="zníž. prenesená",J541,0)</f>
        <v>0</v>
      </c>
      <c r="BI541" s="159">
        <f>IF(N541="nulová",J541,0)</f>
        <v>0</v>
      </c>
      <c r="BJ541" s="17" t="s">
        <v>89</v>
      </c>
      <c r="BK541" s="159">
        <f>ROUND(I541*H541,2)</f>
        <v>0</v>
      </c>
      <c r="BL541" s="17" t="s">
        <v>353</v>
      </c>
      <c r="BM541" s="158" t="s">
        <v>5877</v>
      </c>
    </row>
    <row r="542" spans="2:65" s="13" customFormat="1">
      <c r="B542" s="177"/>
      <c r="D542" s="171" t="s">
        <v>200</v>
      </c>
      <c r="F542" s="179" t="s">
        <v>5878</v>
      </c>
      <c r="H542" s="180">
        <v>8.2680000000000007</v>
      </c>
      <c r="I542" s="181"/>
      <c r="L542" s="177"/>
      <c r="M542" s="182"/>
      <c r="T542" s="183"/>
      <c r="AT542" s="178" t="s">
        <v>200</v>
      </c>
      <c r="AU542" s="178" t="s">
        <v>89</v>
      </c>
      <c r="AV542" s="13" t="s">
        <v>89</v>
      </c>
      <c r="AW542" s="13" t="s">
        <v>3</v>
      </c>
      <c r="AX542" s="13" t="s">
        <v>83</v>
      </c>
      <c r="AY542" s="178" t="s">
        <v>187</v>
      </c>
    </row>
    <row r="543" spans="2:65" s="1" customFormat="1" ht="37.9" customHeight="1">
      <c r="B543" s="144"/>
      <c r="C543" s="160" t="s">
        <v>683</v>
      </c>
      <c r="D543" s="160" t="s">
        <v>196</v>
      </c>
      <c r="E543" s="161" t="s">
        <v>5879</v>
      </c>
      <c r="F543" s="162" t="s">
        <v>5880</v>
      </c>
      <c r="G543" s="163" t="s">
        <v>144</v>
      </c>
      <c r="H543" s="164">
        <v>44.8</v>
      </c>
      <c r="I543" s="165"/>
      <c r="J543" s="166">
        <f>ROUND(I543*H543,2)</f>
        <v>0</v>
      </c>
      <c r="K543" s="167"/>
      <c r="L543" s="32"/>
      <c r="M543" s="168" t="s">
        <v>1</v>
      </c>
      <c r="N543" s="169" t="s">
        <v>42</v>
      </c>
      <c r="P543" s="156">
        <f>O543*H543</f>
        <v>0</v>
      </c>
      <c r="Q543" s="156">
        <v>4.4490000000000002E-2</v>
      </c>
      <c r="R543" s="156">
        <f>Q543*H543</f>
        <v>1.993152</v>
      </c>
      <c r="S543" s="156">
        <v>0</v>
      </c>
      <c r="T543" s="157">
        <f>S543*H543</f>
        <v>0</v>
      </c>
      <c r="AR543" s="158" t="s">
        <v>353</v>
      </c>
      <c r="AT543" s="158" t="s">
        <v>196</v>
      </c>
      <c r="AU543" s="158" t="s">
        <v>89</v>
      </c>
      <c r="AY543" s="17" t="s">
        <v>187</v>
      </c>
      <c r="BE543" s="159">
        <f>IF(N543="základná",J543,0)</f>
        <v>0</v>
      </c>
      <c r="BF543" s="159">
        <f>IF(N543="znížená",J543,0)</f>
        <v>0</v>
      </c>
      <c r="BG543" s="159">
        <f>IF(N543="zákl. prenesená",J543,0)</f>
        <v>0</v>
      </c>
      <c r="BH543" s="159">
        <f>IF(N543="zníž. prenesená",J543,0)</f>
        <v>0</v>
      </c>
      <c r="BI543" s="159">
        <f>IF(N543="nulová",J543,0)</f>
        <v>0</v>
      </c>
      <c r="BJ543" s="17" t="s">
        <v>89</v>
      </c>
      <c r="BK543" s="159">
        <f>ROUND(I543*H543,2)</f>
        <v>0</v>
      </c>
      <c r="BL543" s="17" t="s">
        <v>353</v>
      </c>
      <c r="BM543" s="158" t="s">
        <v>5881</v>
      </c>
    </row>
    <row r="544" spans="2:65" s="12" customFormat="1">
      <c r="B544" s="170"/>
      <c r="D544" s="171" t="s">
        <v>200</v>
      </c>
      <c r="E544" s="172" t="s">
        <v>1</v>
      </c>
      <c r="F544" s="173" t="s">
        <v>5882</v>
      </c>
      <c r="H544" s="172" t="s">
        <v>1</v>
      </c>
      <c r="I544" s="174"/>
      <c r="L544" s="170"/>
      <c r="M544" s="175"/>
      <c r="T544" s="176"/>
      <c r="AT544" s="172" t="s">
        <v>200</v>
      </c>
      <c r="AU544" s="172" t="s">
        <v>89</v>
      </c>
      <c r="AV544" s="12" t="s">
        <v>83</v>
      </c>
      <c r="AW544" s="12" t="s">
        <v>31</v>
      </c>
      <c r="AX544" s="12" t="s">
        <v>76</v>
      </c>
      <c r="AY544" s="172" t="s">
        <v>187</v>
      </c>
    </row>
    <row r="545" spans="2:51" s="12" customFormat="1">
      <c r="B545" s="170"/>
      <c r="D545" s="171" t="s">
        <v>200</v>
      </c>
      <c r="E545" s="172" t="s">
        <v>1</v>
      </c>
      <c r="F545" s="173" t="s">
        <v>5883</v>
      </c>
      <c r="H545" s="172" t="s">
        <v>1</v>
      </c>
      <c r="I545" s="174"/>
      <c r="L545" s="170"/>
      <c r="M545" s="175"/>
      <c r="T545" s="176"/>
      <c r="AT545" s="172" t="s">
        <v>200</v>
      </c>
      <c r="AU545" s="172" t="s">
        <v>89</v>
      </c>
      <c r="AV545" s="12" t="s">
        <v>83</v>
      </c>
      <c r="AW545" s="12" t="s">
        <v>31</v>
      </c>
      <c r="AX545" s="12" t="s">
        <v>76</v>
      </c>
      <c r="AY545" s="172" t="s">
        <v>187</v>
      </c>
    </row>
    <row r="546" spans="2:51" s="12" customFormat="1">
      <c r="B546" s="170"/>
      <c r="D546" s="171" t="s">
        <v>200</v>
      </c>
      <c r="E546" s="172" t="s">
        <v>1</v>
      </c>
      <c r="F546" s="173" t="s">
        <v>5884</v>
      </c>
      <c r="H546" s="172" t="s">
        <v>1</v>
      </c>
      <c r="I546" s="174"/>
      <c r="L546" s="170"/>
      <c r="M546" s="175"/>
      <c r="T546" s="176"/>
      <c r="AT546" s="172" t="s">
        <v>200</v>
      </c>
      <c r="AU546" s="172" t="s">
        <v>89</v>
      </c>
      <c r="AV546" s="12" t="s">
        <v>83</v>
      </c>
      <c r="AW546" s="12" t="s">
        <v>31</v>
      </c>
      <c r="AX546" s="12" t="s">
        <v>76</v>
      </c>
      <c r="AY546" s="172" t="s">
        <v>187</v>
      </c>
    </row>
    <row r="547" spans="2:51" s="12" customFormat="1">
      <c r="B547" s="170"/>
      <c r="D547" s="171" t="s">
        <v>200</v>
      </c>
      <c r="E547" s="172" t="s">
        <v>1</v>
      </c>
      <c r="F547" s="173" t="s">
        <v>5885</v>
      </c>
      <c r="H547" s="172" t="s">
        <v>1</v>
      </c>
      <c r="I547" s="174"/>
      <c r="L547" s="170"/>
      <c r="M547" s="175"/>
      <c r="T547" s="176"/>
      <c r="AT547" s="172" t="s">
        <v>200</v>
      </c>
      <c r="AU547" s="172" t="s">
        <v>89</v>
      </c>
      <c r="AV547" s="12" t="s">
        <v>83</v>
      </c>
      <c r="AW547" s="12" t="s">
        <v>31</v>
      </c>
      <c r="AX547" s="12" t="s">
        <v>76</v>
      </c>
      <c r="AY547" s="172" t="s">
        <v>187</v>
      </c>
    </row>
    <row r="548" spans="2:51" s="12" customFormat="1">
      <c r="B548" s="170"/>
      <c r="D548" s="171" t="s">
        <v>200</v>
      </c>
      <c r="E548" s="172" t="s">
        <v>1</v>
      </c>
      <c r="F548" s="173" t="s">
        <v>5886</v>
      </c>
      <c r="H548" s="172" t="s">
        <v>1</v>
      </c>
      <c r="I548" s="174"/>
      <c r="L548" s="170"/>
      <c r="M548" s="175"/>
      <c r="T548" s="176"/>
      <c r="AT548" s="172" t="s">
        <v>200</v>
      </c>
      <c r="AU548" s="172" t="s">
        <v>89</v>
      </c>
      <c r="AV548" s="12" t="s">
        <v>83</v>
      </c>
      <c r="AW548" s="12" t="s">
        <v>31</v>
      </c>
      <c r="AX548" s="12" t="s">
        <v>76</v>
      </c>
      <c r="AY548" s="172" t="s">
        <v>187</v>
      </c>
    </row>
    <row r="549" spans="2:51" s="12" customFormat="1">
      <c r="B549" s="170"/>
      <c r="D549" s="171" t="s">
        <v>200</v>
      </c>
      <c r="E549" s="172" t="s">
        <v>1</v>
      </c>
      <c r="F549" s="173" t="s">
        <v>5887</v>
      </c>
      <c r="H549" s="172" t="s">
        <v>1</v>
      </c>
      <c r="I549" s="174"/>
      <c r="L549" s="170"/>
      <c r="M549" s="175"/>
      <c r="T549" s="176"/>
      <c r="AT549" s="172" t="s">
        <v>200</v>
      </c>
      <c r="AU549" s="172" t="s">
        <v>89</v>
      </c>
      <c r="AV549" s="12" t="s">
        <v>83</v>
      </c>
      <c r="AW549" s="12" t="s">
        <v>31</v>
      </c>
      <c r="AX549" s="12" t="s">
        <v>76</v>
      </c>
      <c r="AY549" s="172" t="s">
        <v>187</v>
      </c>
    </row>
    <row r="550" spans="2:51" s="12" customFormat="1">
      <c r="B550" s="170"/>
      <c r="D550" s="171" t="s">
        <v>200</v>
      </c>
      <c r="E550" s="172" t="s">
        <v>1</v>
      </c>
      <c r="F550" s="173" t="s">
        <v>5765</v>
      </c>
      <c r="H550" s="172" t="s">
        <v>1</v>
      </c>
      <c r="I550" s="174"/>
      <c r="L550" s="170"/>
      <c r="M550" s="175"/>
      <c r="T550" s="176"/>
      <c r="AT550" s="172" t="s">
        <v>200</v>
      </c>
      <c r="AU550" s="172" t="s">
        <v>89</v>
      </c>
      <c r="AV550" s="12" t="s">
        <v>83</v>
      </c>
      <c r="AW550" s="12" t="s">
        <v>31</v>
      </c>
      <c r="AX550" s="12" t="s">
        <v>76</v>
      </c>
      <c r="AY550" s="172" t="s">
        <v>187</v>
      </c>
    </row>
    <row r="551" spans="2:51" s="12" customFormat="1">
      <c r="B551" s="170"/>
      <c r="D551" s="171" t="s">
        <v>200</v>
      </c>
      <c r="E551" s="172" t="s">
        <v>1</v>
      </c>
      <c r="F551" s="173" t="s">
        <v>5800</v>
      </c>
      <c r="H551" s="172" t="s">
        <v>1</v>
      </c>
      <c r="I551" s="174"/>
      <c r="L551" s="170"/>
      <c r="M551" s="175"/>
      <c r="T551" s="176"/>
      <c r="AT551" s="172" t="s">
        <v>200</v>
      </c>
      <c r="AU551" s="172" t="s">
        <v>89</v>
      </c>
      <c r="AV551" s="12" t="s">
        <v>83</v>
      </c>
      <c r="AW551" s="12" t="s">
        <v>31</v>
      </c>
      <c r="AX551" s="12" t="s">
        <v>76</v>
      </c>
      <c r="AY551" s="172" t="s">
        <v>187</v>
      </c>
    </row>
    <row r="552" spans="2:51" s="12" customFormat="1">
      <c r="B552" s="170"/>
      <c r="D552" s="171" t="s">
        <v>200</v>
      </c>
      <c r="E552" s="172" t="s">
        <v>1</v>
      </c>
      <c r="F552" s="173" t="s">
        <v>5888</v>
      </c>
      <c r="H552" s="172" t="s">
        <v>1</v>
      </c>
      <c r="I552" s="174"/>
      <c r="L552" s="170"/>
      <c r="M552" s="175"/>
      <c r="T552" s="176"/>
      <c r="AT552" s="172" t="s">
        <v>200</v>
      </c>
      <c r="AU552" s="172" t="s">
        <v>89</v>
      </c>
      <c r="AV552" s="12" t="s">
        <v>83</v>
      </c>
      <c r="AW552" s="12" t="s">
        <v>31</v>
      </c>
      <c r="AX552" s="12" t="s">
        <v>76</v>
      </c>
      <c r="AY552" s="172" t="s">
        <v>187</v>
      </c>
    </row>
    <row r="553" spans="2:51" s="12" customFormat="1">
      <c r="B553" s="170"/>
      <c r="D553" s="171" t="s">
        <v>200</v>
      </c>
      <c r="E553" s="172" t="s">
        <v>1</v>
      </c>
      <c r="F553" s="173" t="s">
        <v>5889</v>
      </c>
      <c r="H553" s="172" t="s">
        <v>1</v>
      </c>
      <c r="I553" s="174"/>
      <c r="L553" s="170"/>
      <c r="M553" s="175"/>
      <c r="T553" s="176"/>
      <c r="AT553" s="172" t="s">
        <v>200</v>
      </c>
      <c r="AU553" s="172" t="s">
        <v>89</v>
      </c>
      <c r="AV553" s="12" t="s">
        <v>83</v>
      </c>
      <c r="AW553" s="12" t="s">
        <v>31</v>
      </c>
      <c r="AX553" s="12" t="s">
        <v>76</v>
      </c>
      <c r="AY553" s="172" t="s">
        <v>187</v>
      </c>
    </row>
    <row r="554" spans="2:51" s="12" customFormat="1">
      <c r="B554" s="170"/>
      <c r="D554" s="171" t="s">
        <v>200</v>
      </c>
      <c r="E554" s="172" t="s">
        <v>1</v>
      </c>
      <c r="F554" s="173" t="s">
        <v>5890</v>
      </c>
      <c r="H554" s="172" t="s">
        <v>1</v>
      </c>
      <c r="I554" s="174"/>
      <c r="L554" s="170"/>
      <c r="M554" s="175"/>
      <c r="T554" s="176"/>
      <c r="AT554" s="172" t="s">
        <v>200</v>
      </c>
      <c r="AU554" s="172" t="s">
        <v>89</v>
      </c>
      <c r="AV554" s="12" t="s">
        <v>83</v>
      </c>
      <c r="AW554" s="12" t="s">
        <v>31</v>
      </c>
      <c r="AX554" s="12" t="s">
        <v>76</v>
      </c>
      <c r="AY554" s="172" t="s">
        <v>187</v>
      </c>
    </row>
    <row r="555" spans="2:51" s="13" customFormat="1">
      <c r="B555" s="177"/>
      <c r="D555" s="171" t="s">
        <v>200</v>
      </c>
      <c r="E555" s="178" t="s">
        <v>1</v>
      </c>
      <c r="F555" s="179" t="s">
        <v>5891</v>
      </c>
      <c r="H555" s="180">
        <v>8.8000000000000007</v>
      </c>
      <c r="I555" s="181"/>
      <c r="L555" s="177"/>
      <c r="M555" s="182"/>
      <c r="T555" s="183"/>
      <c r="AT555" s="178" t="s">
        <v>200</v>
      </c>
      <c r="AU555" s="178" t="s">
        <v>89</v>
      </c>
      <c r="AV555" s="13" t="s">
        <v>89</v>
      </c>
      <c r="AW555" s="13" t="s">
        <v>31</v>
      </c>
      <c r="AX555" s="13" t="s">
        <v>76</v>
      </c>
      <c r="AY555" s="178" t="s">
        <v>187</v>
      </c>
    </row>
    <row r="556" spans="2:51" s="13" customFormat="1">
      <c r="B556" s="177"/>
      <c r="D556" s="171" t="s">
        <v>200</v>
      </c>
      <c r="E556" s="178" t="s">
        <v>1</v>
      </c>
      <c r="F556" s="179" t="s">
        <v>5892</v>
      </c>
      <c r="H556" s="180">
        <v>12</v>
      </c>
      <c r="I556" s="181"/>
      <c r="L556" s="177"/>
      <c r="M556" s="182"/>
      <c r="T556" s="183"/>
      <c r="AT556" s="178" t="s">
        <v>200</v>
      </c>
      <c r="AU556" s="178" t="s">
        <v>89</v>
      </c>
      <c r="AV556" s="13" t="s">
        <v>89</v>
      </c>
      <c r="AW556" s="13" t="s">
        <v>31</v>
      </c>
      <c r="AX556" s="13" t="s">
        <v>76</v>
      </c>
      <c r="AY556" s="178" t="s">
        <v>187</v>
      </c>
    </row>
    <row r="557" spans="2:51" s="13" customFormat="1">
      <c r="B557" s="177"/>
      <c r="D557" s="171" t="s">
        <v>200</v>
      </c>
      <c r="E557" s="178" t="s">
        <v>1</v>
      </c>
      <c r="F557" s="179" t="s">
        <v>5893</v>
      </c>
      <c r="H557" s="180">
        <v>12</v>
      </c>
      <c r="I557" s="181"/>
      <c r="L557" s="177"/>
      <c r="M557" s="182"/>
      <c r="T557" s="183"/>
      <c r="AT557" s="178" t="s">
        <v>200</v>
      </c>
      <c r="AU557" s="178" t="s">
        <v>89</v>
      </c>
      <c r="AV557" s="13" t="s">
        <v>89</v>
      </c>
      <c r="AW557" s="13" t="s">
        <v>31</v>
      </c>
      <c r="AX557" s="13" t="s">
        <v>76</v>
      </c>
      <c r="AY557" s="178" t="s">
        <v>187</v>
      </c>
    </row>
    <row r="558" spans="2:51" s="13" customFormat="1">
      <c r="B558" s="177"/>
      <c r="D558" s="171" t="s">
        <v>200</v>
      </c>
      <c r="E558" s="178" t="s">
        <v>1</v>
      </c>
      <c r="F558" s="179" t="s">
        <v>5894</v>
      </c>
      <c r="H558" s="180">
        <v>12</v>
      </c>
      <c r="I558" s="181"/>
      <c r="L558" s="177"/>
      <c r="M558" s="182"/>
      <c r="T558" s="183"/>
      <c r="AT558" s="178" t="s">
        <v>200</v>
      </c>
      <c r="AU558" s="178" t="s">
        <v>89</v>
      </c>
      <c r="AV558" s="13" t="s">
        <v>89</v>
      </c>
      <c r="AW558" s="13" t="s">
        <v>31</v>
      </c>
      <c r="AX558" s="13" t="s">
        <v>76</v>
      </c>
      <c r="AY558" s="178" t="s">
        <v>187</v>
      </c>
    </row>
    <row r="559" spans="2:51" s="15" customFormat="1">
      <c r="B559" s="191"/>
      <c r="D559" s="171" t="s">
        <v>200</v>
      </c>
      <c r="E559" s="192" t="s">
        <v>1</v>
      </c>
      <c r="F559" s="193" t="s">
        <v>234</v>
      </c>
      <c r="H559" s="194">
        <v>44.8</v>
      </c>
      <c r="I559" s="195"/>
      <c r="L559" s="191"/>
      <c r="M559" s="196"/>
      <c r="T559" s="197"/>
      <c r="AT559" s="192" t="s">
        <v>200</v>
      </c>
      <c r="AU559" s="192" t="s">
        <v>89</v>
      </c>
      <c r="AV559" s="15" t="s">
        <v>207</v>
      </c>
      <c r="AW559" s="15" t="s">
        <v>31</v>
      </c>
      <c r="AX559" s="15" t="s">
        <v>76</v>
      </c>
      <c r="AY559" s="192" t="s">
        <v>187</v>
      </c>
    </row>
    <row r="560" spans="2:51" s="14" customFormat="1">
      <c r="B560" s="184"/>
      <c r="D560" s="171" t="s">
        <v>200</v>
      </c>
      <c r="E560" s="185" t="s">
        <v>5895</v>
      </c>
      <c r="F560" s="186" t="s">
        <v>206</v>
      </c>
      <c r="H560" s="187">
        <v>44.8</v>
      </c>
      <c r="I560" s="188"/>
      <c r="L560" s="184"/>
      <c r="M560" s="189"/>
      <c r="T560" s="190"/>
      <c r="AT560" s="185" t="s">
        <v>200</v>
      </c>
      <c r="AU560" s="185" t="s">
        <v>89</v>
      </c>
      <c r="AV560" s="14" t="s">
        <v>194</v>
      </c>
      <c r="AW560" s="14" t="s">
        <v>31</v>
      </c>
      <c r="AX560" s="14" t="s">
        <v>83</v>
      </c>
      <c r="AY560" s="185" t="s">
        <v>187</v>
      </c>
    </row>
    <row r="561" spans="2:65" s="1" customFormat="1" ht="24.2" customHeight="1">
      <c r="B561" s="144"/>
      <c r="C561" s="145" t="s">
        <v>692</v>
      </c>
      <c r="D561" s="145" t="s">
        <v>190</v>
      </c>
      <c r="E561" s="146" t="s">
        <v>5785</v>
      </c>
      <c r="F561" s="147" t="s">
        <v>5786</v>
      </c>
      <c r="G561" s="148" t="s">
        <v>144</v>
      </c>
      <c r="H561" s="149">
        <v>46.591999999999999</v>
      </c>
      <c r="I561" s="150"/>
      <c r="J561" s="151">
        <f>ROUND(I561*H561,2)</f>
        <v>0</v>
      </c>
      <c r="K561" s="152"/>
      <c r="L561" s="153"/>
      <c r="M561" s="154" t="s">
        <v>1</v>
      </c>
      <c r="N561" s="155" t="s">
        <v>42</v>
      </c>
      <c r="P561" s="156">
        <f>O561*H561</f>
        <v>0</v>
      </c>
      <c r="Q561" s="156">
        <v>1.9199999999999998E-2</v>
      </c>
      <c r="R561" s="156">
        <f>Q561*H561</f>
        <v>0.89456639999999987</v>
      </c>
      <c r="S561" s="156">
        <v>0</v>
      </c>
      <c r="T561" s="157">
        <f>S561*H561</f>
        <v>0</v>
      </c>
      <c r="AR561" s="158" t="s">
        <v>388</v>
      </c>
      <c r="AT561" s="158" t="s">
        <v>190</v>
      </c>
      <c r="AU561" s="158" t="s">
        <v>89</v>
      </c>
      <c r="AY561" s="17" t="s">
        <v>187</v>
      </c>
      <c r="BE561" s="159">
        <f>IF(N561="základná",J561,0)</f>
        <v>0</v>
      </c>
      <c r="BF561" s="159">
        <f>IF(N561="znížená",J561,0)</f>
        <v>0</v>
      </c>
      <c r="BG561" s="159">
        <f>IF(N561="zákl. prenesená",J561,0)</f>
        <v>0</v>
      </c>
      <c r="BH561" s="159">
        <f>IF(N561="zníž. prenesená",J561,0)</f>
        <v>0</v>
      </c>
      <c r="BI561" s="159">
        <f>IF(N561="nulová",J561,0)</f>
        <v>0</v>
      </c>
      <c r="BJ561" s="17" t="s">
        <v>89</v>
      </c>
      <c r="BK561" s="159">
        <f>ROUND(I561*H561,2)</f>
        <v>0</v>
      </c>
      <c r="BL561" s="17" t="s">
        <v>353</v>
      </c>
      <c r="BM561" s="158" t="s">
        <v>5896</v>
      </c>
    </row>
    <row r="562" spans="2:65" s="13" customFormat="1">
      <c r="B562" s="177"/>
      <c r="D562" s="171" t="s">
        <v>200</v>
      </c>
      <c r="F562" s="179" t="s">
        <v>5897</v>
      </c>
      <c r="H562" s="180">
        <v>46.591999999999999</v>
      </c>
      <c r="I562" s="181"/>
      <c r="L562" s="177"/>
      <c r="M562" s="182"/>
      <c r="T562" s="183"/>
      <c r="AT562" s="178" t="s">
        <v>200</v>
      </c>
      <c r="AU562" s="178" t="s">
        <v>89</v>
      </c>
      <c r="AV562" s="13" t="s">
        <v>89</v>
      </c>
      <c r="AW562" s="13" t="s">
        <v>3</v>
      </c>
      <c r="AX562" s="13" t="s">
        <v>83</v>
      </c>
      <c r="AY562" s="178" t="s">
        <v>187</v>
      </c>
    </row>
    <row r="563" spans="2:65" s="1" customFormat="1" ht="24.2" customHeight="1">
      <c r="B563" s="144"/>
      <c r="C563" s="160" t="s">
        <v>695</v>
      </c>
      <c r="D563" s="160" t="s">
        <v>196</v>
      </c>
      <c r="E563" s="161" t="s">
        <v>5898</v>
      </c>
      <c r="F563" s="162" t="s">
        <v>5899</v>
      </c>
      <c r="G563" s="163" t="s">
        <v>144</v>
      </c>
      <c r="H563" s="164">
        <v>53.46</v>
      </c>
      <c r="I563" s="165"/>
      <c r="J563" s="166">
        <f>ROUND(I563*H563,2)</f>
        <v>0</v>
      </c>
      <c r="K563" s="167"/>
      <c r="L563" s="32"/>
      <c r="M563" s="168" t="s">
        <v>1</v>
      </c>
      <c r="N563" s="169" t="s">
        <v>42</v>
      </c>
      <c r="P563" s="156">
        <f>O563*H563</f>
        <v>0</v>
      </c>
      <c r="Q563" s="156">
        <v>4.4220000000000002E-2</v>
      </c>
      <c r="R563" s="156">
        <f>Q563*H563</f>
        <v>2.3640012000000001</v>
      </c>
      <c r="S563" s="156">
        <v>0</v>
      </c>
      <c r="T563" s="157">
        <f>S563*H563</f>
        <v>0</v>
      </c>
      <c r="AR563" s="158" t="s">
        <v>353</v>
      </c>
      <c r="AT563" s="158" t="s">
        <v>196</v>
      </c>
      <c r="AU563" s="158" t="s">
        <v>89</v>
      </c>
      <c r="AY563" s="17" t="s">
        <v>187</v>
      </c>
      <c r="BE563" s="159">
        <f>IF(N563="základná",J563,0)</f>
        <v>0</v>
      </c>
      <c r="BF563" s="159">
        <f>IF(N563="znížená",J563,0)</f>
        <v>0</v>
      </c>
      <c r="BG563" s="159">
        <f>IF(N563="zákl. prenesená",J563,0)</f>
        <v>0</v>
      </c>
      <c r="BH563" s="159">
        <f>IF(N563="zníž. prenesená",J563,0)</f>
        <v>0</v>
      </c>
      <c r="BI563" s="159">
        <f>IF(N563="nulová",J563,0)</f>
        <v>0</v>
      </c>
      <c r="BJ563" s="17" t="s">
        <v>89</v>
      </c>
      <c r="BK563" s="159">
        <f>ROUND(I563*H563,2)</f>
        <v>0</v>
      </c>
      <c r="BL563" s="17" t="s">
        <v>353</v>
      </c>
      <c r="BM563" s="158" t="s">
        <v>5900</v>
      </c>
    </row>
    <row r="564" spans="2:65" s="12" customFormat="1">
      <c r="B564" s="170"/>
      <c r="D564" s="171" t="s">
        <v>200</v>
      </c>
      <c r="E564" s="172" t="s">
        <v>1</v>
      </c>
      <c r="F564" s="173" t="s">
        <v>5901</v>
      </c>
      <c r="H564" s="172" t="s">
        <v>1</v>
      </c>
      <c r="I564" s="174"/>
      <c r="L564" s="170"/>
      <c r="M564" s="175"/>
      <c r="T564" s="176"/>
      <c r="AT564" s="172" t="s">
        <v>200</v>
      </c>
      <c r="AU564" s="172" t="s">
        <v>89</v>
      </c>
      <c r="AV564" s="12" t="s">
        <v>83</v>
      </c>
      <c r="AW564" s="12" t="s">
        <v>31</v>
      </c>
      <c r="AX564" s="12" t="s">
        <v>76</v>
      </c>
      <c r="AY564" s="172" t="s">
        <v>187</v>
      </c>
    </row>
    <row r="565" spans="2:65" s="12" customFormat="1">
      <c r="B565" s="170"/>
      <c r="D565" s="171" t="s">
        <v>200</v>
      </c>
      <c r="E565" s="172" t="s">
        <v>1</v>
      </c>
      <c r="F565" s="173" t="s">
        <v>5902</v>
      </c>
      <c r="H565" s="172" t="s">
        <v>1</v>
      </c>
      <c r="I565" s="174"/>
      <c r="L565" s="170"/>
      <c r="M565" s="175"/>
      <c r="T565" s="176"/>
      <c r="AT565" s="172" t="s">
        <v>200</v>
      </c>
      <c r="AU565" s="172" t="s">
        <v>89</v>
      </c>
      <c r="AV565" s="12" t="s">
        <v>83</v>
      </c>
      <c r="AW565" s="12" t="s">
        <v>31</v>
      </c>
      <c r="AX565" s="12" t="s">
        <v>76</v>
      </c>
      <c r="AY565" s="172" t="s">
        <v>187</v>
      </c>
    </row>
    <row r="566" spans="2:65" s="12" customFormat="1" ht="22.5">
      <c r="B566" s="170"/>
      <c r="D566" s="171" t="s">
        <v>200</v>
      </c>
      <c r="E566" s="172" t="s">
        <v>1</v>
      </c>
      <c r="F566" s="173" t="s">
        <v>5903</v>
      </c>
      <c r="H566" s="172" t="s">
        <v>1</v>
      </c>
      <c r="I566" s="174"/>
      <c r="L566" s="170"/>
      <c r="M566" s="175"/>
      <c r="T566" s="176"/>
      <c r="AT566" s="172" t="s">
        <v>200</v>
      </c>
      <c r="AU566" s="172" t="s">
        <v>89</v>
      </c>
      <c r="AV566" s="12" t="s">
        <v>83</v>
      </c>
      <c r="AW566" s="12" t="s">
        <v>31</v>
      </c>
      <c r="AX566" s="12" t="s">
        <v>76</v>
      </c>
      <c r="AY566" s="172" t="s">
        <v>187</v>
      </c>
    </row>
    <row r="567" spans="2:65" s="12" customFormat="1">
      <c r="B567" s="170"/>
      <c r="D567" s="171" t="s">
        <v>200</v>
      </c>
      <c r="E567" s="172" t="s">
        <v>1</v>
      </c>
      <c r="F567" s="173" t="s">
        <v>5885</v>
      </c>
      <c r="H567" s="172" t="s">
        <v>1</v>
      </c>
      <c r="I567" s="174"/>
      <c r="L567" s="170"/>
      <c r="M567" s="175"/>
      <c r="T567" s="176"/>
      <c r="AT567" s="172" t="s">
        <v>200</v>
      </c>
      <c r="AU567" s="172" t="s">
        <v>89</v>
      </c>
      <c r="AV567" s="12" t="s">
        <v>83</v>
      </c>
      <c r="AW567" s="12" t="s">
        <v>31</v>
      </c>
      <c r="AX567" s="12" t="s">
        <v>76</v>
      </c>
      <c r="AY567" s="172" t="s">
        <v>187</v>
      </c>
    </row>
    <row r="568" spans="2:65" s="12" customFormat="1">
      <c r="B568" s="170"/>
      <c r="D568" s="171" t="s">
        <v>200</v>
      </c>
      <c r="E568" s="172" t="s">
        <v>1</v>
      </c>
      <c r="F568" s="173" t="s">
        <v>5886</v>
      </c>
      <c r="H568" s="172" t="s">
        <v>1</v>
      </c>
      <c r="I568" s="174"/>
      <c r="L568" s="170"/>
      <c r="M568" s="175"/>
      <c r="T568" s="176"/>
      <c r="AT568" s="172" t="s">
        <v>200</v>
      </c>
      <c r="AU568" s="172" t="s">
        <v>89</v>
      </c>
      <c r="AV568" s="12" t="s">
        <v>83</v>
      </c>
      <c r="AW568" s="12" t="s">
        <v>31</v>
      </c>
      <c r="AX568" s="12" t="s">
        <v>76</v>
      </c>
      <c r="AY568" s="172" t="s">
        <v>187</v>
      </c>
    </row>
    <row r="569" spans="2:65" s="12" customFormat="1">
      <c r="B569" s="170"/>
      <c r="D569" s="171" t="s">
        <v>200</v>
      </c>
      <c r="E569" s="172" t="s">
        <v>1</v>
      </c>
      <c r="F569" s="173" t="s">
        <v>5887</v>
      </c>
      <c r="H569" s="172" t="s">
        <v>1</v>
      </c>
      <c r="I569" s="174"/>
      <c r="L569" s="170"/>
      <c r="M569" s="175"/>
      <c r="T569" s="176"/>
      <c r="AT569" s="172" t="s">
        <v>200</v>
      </c>
      <c r="AU569" s="172" t="s">
        <v>89</v>
      </c>
      <c r="AV569" s="12" t="s">
        <v>83</v>
      </c>
      <c r="AW569" s="12" t="s">
        <v>31</v>
      </c>
      <c r="AX569" s="12" t="s">
        <v>76</v>
      </c>
      <c r="AY569" s="172" t="s">
        <v>187</v>
      </c>
    </row>
    <row r="570" spans="2:65" s="12" customFormat="1">
      <c r="B570" s="170"/>
      <c r="D570" s="171" t="s">
        <v>200</v>
      </c>
      <c r="E570" s="172" t="s">
        <v>1</v>
      </c>
      <c r="F570" s="173" t="s">
        <v>5765</v>
      </c>
      <c r="H570" s="172" t="s">
        <v>1</v>
      </c>
      <c r="I570" s="174"/>
      <c r="L570" s="170"/>
      <c r="M570" s="175"/>
      <c r="T570" s="176"/>
      <c r="AT570" s="172" t="s">
        <v>200</v>
      </c>
      <c r="AU570" s="172" t="s">
        <v>89</v>
      </c>
      <c r="AV570" s="12" t="s">
        <v>83</v>
      </c>
      <c r="AW570" s="12" t="s">
        <v>31</v>
      </c>
      <c r="AX570" s="12" t="s">
        <v>76</v>
      </c>
      <c r="AY570" s="172" t="s">
        <v>187</v>
      </c>
    </row>
    <row r="571" spans="2:65" s="12" customFormat="1">
      <c r="B571" s="170"/>
      <c r="D571" s="171" t="s">
        <v>200</v>
      </c>
      <c r="E571" s="172" t="s">
        <v>1</v>
      </c>
      <c r="F571" s="173" t="s">
        <v>5800</v>
      </c>
      <c r="H571" s="172" t="s">
        <v>1</v>
      </c>
      <c r="I571" s="174"/>
      <c r="L571" s="170"/>
      <c r="M571" s="175"/>
      <c r="T571" s="176"/>
      <c r="AT571" s="172" t="s">
        <v>200</v>
      </c>
      <c r="AU571" s="172" t="s">
        <v>89</v>
      </c>
      <c r="AV571" s="12" t="s">
        <v>83</v>
      </c>
      <c r="AW571" s="12" t="s">
        <v>31</v>
      </c>
      <c r="AX571" s="12" t="s">
        <v>76</v>
      </c>
      <c r="AY571" s="172" t="s">
        <v>187</v>
      </c>
    </row>
    <row r="572" spans="2:65" s="12" customFormat="1">
      <c r="B572" s="170"/>
      <c r="D572" s="171" t="s">
        <v>200</v>
      </c>
      <c r="E572" s="172" t="s">
        <v>1</v>
      </c>
      <c r="F572" s="173" t="s">
        <v>5904</v>
      </c>
      <c r="H572" s="172" t="s">
        <v>1</v>
      </c>
      <c r="I572" s="174"/>
      <c r="L572" s="170"/>
      <c r="M572" s="175"/>
      <c r="T572" s="176"/>
      <c r="AT572" s="172" t="s">
        <v>200</v>
      </c>
      <c r="AU572" s="172" t="s">
        <v>89</v>
      </c>
      <c r="AV572" s="12" t="s">
        <v>83</v>
      </c>
      <c r="AW572" s="12" t="s">
        <v>31</v>
      </c>
      <c r="AX572" s="12" t="s">
        <v>76</v>
      </c>
      <c r="AY572" s="172" t="s">
        <v>187</v>
      </c>
    </row>
    <row r="573" spans="2:65" s="12" customFormat="1">
      <c r="B573" s="170"/>
      <c r="D573" s="171" t="s">
        <v>200</v>
      </c>
      <c r="E573" s="172" t="s">
        <v>1</v>
      </c>
      <c r="F573" s="173" t="s">
        <v>5889</v>
      </c>
      <c r="H573" s="172" t="s">
        <v>1</v>
      </c>
      <c r="I573" s="174"/>
      <c r="L573" s="170"/>
      <c r="M573" s="175"/>
      <c r="T573" s="176"/>
      <c r="AT573" s="172" t="s">
        <v>200</v>
      </c>
      <c r="AU573" s="172" t="s">
        <v>89</v>
      </c>
      <c r="AV573" s="12" t="s">
        <v>83</v>
      </c>
      <c r="AW573" s="12" t="s">
        <v>31</v>
      </c>
      <c r="AX573" s="12" t="s">
        <v>76</v>
      </c>
      <c r="AY573" s="172" t="s">
        <v>187</v>
      </c>
    </row>
    <row r="574" spans="2:65" s="12" customFormat="1">
      <c r="B574" s="170"/>
      <c r="D574" s="171" t="s">
        <v>200</v>
      </c>
      <c r="E574" s="172" t="s">
        <v>1</v>
      </c>
      <c r="F574" s="173" t="s">
        <v>5905</v>
      </c>
      <c r="H574" s="172" t="s">
        <v>1</v>
      </c>
      <c r="I574" s="174"/>
      <c r="L574" s="170"/>
      <c r="M574" s="175"/>
      <c r="T574" s="176"/>
      <c r="AT574" s="172" t="s">
        <v>200</v>
      </c>
      <c r="AU574" s="172" t="s">
        <v>89</v>
      </c>
      <c r="AV574" s="12" t="s">
        <v>83</v>
      </c>
      <c r="AW574" s="12" t="s">
        <v>31</v>
      </c>
      <c r="AX574" s="12" t="s">
        <v>76</v>
      </c>
      <c r="AY574" s="172" t="s">
        <v>187</v>
      </c>
    </row>
    <row r="575" spans="2:65" s="12" customFormat="1" ht="22.5">
      <c r="B575" s="170"/>
      <c r="D575" s="171" t="s">
        <v>200</v>
      </c>
      <c r="E575" s="172" t="s">
        <v>1</v>
      </c>
      <c r="F575" s="173" t="s">
        <v>5906</v>
      </c>
      <c r="H575" s="172" t="s">
        <v>1</v>
      </c>
      <c r="I575" s="174"/>
      <c r="L575" s="170"/>
      <c r="M575" s="175"/>
      <c r="T575" s="176"/>
      <c r="AT575" s="172" t="s">
        <v>200</v>
      </c>
      <c r="AU575" s="172" t="s">
        <v>89</v>
      </c>
      <c r="AV575" s="12" t="s">
        <v>83</v>
      </c>
      <c r="AW575" s="12" t="s">
        <v>31</v>
      </c>
      <c r="AX575" s="12" t="s">
        <v>76</v>
      </c>
      <c r="AY575" s="172" t="s">
        <v>187</v>
      </c>
    </row>
    <row r="576" spans="2:65" s="12" customFormat="1">
      <c r="B576" s="170"/>
      <c r="D576" s="171" t="s">
        <v>200</v>
      </c>
      <c r="E576" s="172" t="s">
        <v>1</v>
      </c>
      <c r="F576" s="173" t="s">
        <v>5907</v>
      </c>
      <c r="H576" s="172" t="s">
        <v>1</v>
      </c>
      <c r="I576" s="174"/>
      <c r="L576" s="170"/>
      <c r="M576" s="175"/>
      <c r="T576" s="176"/>
      <c r="AT576" s="172" t="s">
        <v>200</v>
      </c>
      <c r="AU576" s="172" t="s">
        <v>89</v>
      </c>
      <c r="AV576" s="12" t="s">
        <v>83</v>
      </c>
      <c r="AW576" s="12" t="s">
        <v>31</v>
      </c>
      <c r="AX576" s="12" t="s">
        <v>76</v>
      </c>
      <c r="AY576" s="172" t="s">
        <v>187</v>
      </c>
    </row>
    <row r="577" spans="2:65" s="12" customFormat="1">
      <c r="B577" s="170"/>
      <c r="D577" s="171" t="s">
        <v>200</v>
      </c>
      <c r="E577" s="172" t="s">
        <v>1</v>
      </c>
      <c r="F577" s="173" t="s">
        <v>5908</v>
      </c>
      <c r="H577" s="172" t="s">
        <v>1</v>
      </c>
      <c r="I577" s="174"/>
      <c r="L577" s="170"/>
      <c r="M577" s="175"/>
      <c r="T577" s="176"/>
      <c r="AT577" s="172" t="s">
        <v>200</v>
      </c>
      <c r="AU577" s="172" t="s">
        <v>89</v>
      </c>
      <c r="AV577" s="12" t="s">
        <v>83</v>
      </c>
      <c r="AW577" s="12" t="s">
        <v>31</v>
      </c>
      <c r="AX577" s="12" t="s">
        <v>76</v>
      </c>
      <c r="AY577" s="172" t="s">
        <v>187</v>
      </c>
    </row>
    <row r="578" spans="2:65" s="13" customFormat="1">
      <c r="B578" s="177"/>
      <c r="D578" s="171" t="s">
        <v>200</v>
      </c>
      <c r="E578" s="178" t="s">
        <v>1</v>
      </c>
      <c r="F578" s="179" t="s">
        <v>5909</v>
      </c>
      <c r="H578" s="180">
        <v>11.88</v>
      </c>
      <c r="I578" s="181"/>
      <c r="L578" s="177"/>
      <c r="M578" s="182"/>
      <c r="T578" s="183"/>
      <c r="AT578" s="178" t="s">
        <v>200</v>
      </c>
      <c r="AU578" s="178" t="s">
        <v>89</v>
      </c>
      <c r="AV578" s="13" t="s">
        <v>89</v>
      </c>
      <c r="AW578" s="13" t="s">
        <v>31</v>
      </c>
      <c r="AX578" s="13" t="s">
        <v>76</v>
      </c>
      <c r="AY578" s="178" t="s">
        <v>187</v>
      </c>
    </row>
    <row r="579" spans="2:65" s="13" customFormat="1">
      <c r="B579" s="177"/>
      <c r="D579" s="171" t="s">
        <v>200</v>
      </c>
      <c r="E579" s="178" t="s">
        <v>1</v>
      </c>
      <c r="F579" s="179" t="s">
        <v>5909</v>
      </c>
      <c r="H579" s="180">
        <v>11.88</v>
      </c>
      <c r="I579" s="181"/>
      <c r="L579" s="177"/>
      <c r="M579" s="182"/>
      <c r="T579" s="183"/>
      <c r="AT579" s="178" t="s">
        <v>200</v>
      </c>
      <c r="AU579" s="178" t="s">
        <v>89</v>
      </c>
      <c r="AV579" s="13" t="s">
        <v>89</v>
      </c>
      <c r="AW579" s="13" t="s">
        <v>31</v>
      </c>
      <c r="AX579" s="13" t="s">
        <v>76</v>
      </c>
      <c r="AY579" s="178" t="s">
        <v>187</v>
      </c>
    </row>
    <row r="580" spans="2:65" s="13" customFormat="1">
      <c r="B580" s="177"/>
      <c r="D580" s="171" t="s">
        <v>200</v>
      </c>
      <c r="E580" s="178" t="s">
        <v>1</v>
      </c>
      <c r="F580" s="179" t="s">
        <v>5909</v>
      </c>
      <c r="H580" s="180">
        <v>11.88</v>
      </c>
      <c r="I580" s="181"/>
      <c r="L580" s="177"/>
      <c r="M580" s="182"/>
      <c r="T580" s="183"/>
      <c r="AT580" s="178" t="s">
        <v>200</v>
      </c>
      <c r="AU580" s="178" t="s">
        <v>89</v>
      </c>
      <c r="AV580" s="13" t="s">
        <v>89</v>
      </c>
      <c r="AW580" s="13" t="s">
        <v>31</v>
      </c>
      <c r="AX580" s="13" t="s">
        <v>76</v>
      </c>
      <c r="AY580" s="178" t="s">
        <v>187</v>
      </c>
    </row>
    <row r="581" spans="2:65" s="12" customFormat="1">
      <c r="B581" s="170"/>
      <c r="D581" s="171" t="s">
        <v>200</v>
      </c>
      <c r="E581" s="172" t="s">
        <v>1</v>
      </c>
      <c r="F581" s="173" t="s">
        <v>5910</v>
      </c>
      <c r="H581" s="172" t="s">
        <v>1</v>
      </c>
      <c r="I581" s="174"/>
      <c r="L581" s="170"/>
      <c r="M581" s="175"/>
      <c r="T581" s="176"/>
      <c r="AT581" s="172" t="s">
        <v>200</v>
      </c>
      <c r="AU581" s="172" t="s">
        <v>89</v>
      </c>
      <c r="AV581" s="12" t="s">
        <v>83</v>
      </c>
      <c r="AW581" s="12" t="s">
        <v>31</v>
      </c>
      <c r="AX581" s="12" t="s">
        <v>76</v>
      </c>
      <c r="AY581" s="172" t="s">
        <v>187</v>
      </c>
    </row>
    <row r="582" spans="2:65" s="13" customFormat="1">
      <c r="B582" s="177"/>
      <c r="D582" s="171" t="s">
        <v>200</v>
      </c>
      <c r="E582" s="178" t="s">
        <v>1</v>
      </c>
      <c r="F582" s="179" t="s">
        <v>5911</v>
      </c>
      <c r="H582" s="180">
        <v>5.94</v>
      </c>
      <c r="I582" s="181"/>
      <c r="L582" s="177"/>
      <c r="M582" s="182"/>
      <c r="T582" s="183"/>
      <c r="AT582" s="178" t="s">
        <v>200</v>
      </c>
      <c r="AU582" s="178" t="s">
        <v>89</v>
      </c>
      <c r="AV582" s="13" t="s">
        <v>89</v>
      </c>
      <c r="AW582" s="13" t="s">
        <v>31</v>
      </c>
      <c r="AX582" s="13" t="s">
        <v>76</v>
      </c>
      <c r="AY582" s="178" t="s">
        <v>187</v>
      </c>
    </row>
    <row r="583" spans="2:65" s="13" customFormat="1">
      <c r="B583" s="177"/>
      <c r="D583" s="171" t="s">
        <v>200</v>
      </c>
      <c r="E583" s="178" t="s">
        <v>1</v>
      </c>
      <c r="F583" s="179" t="s">
        <v>5911</v>
      </c>
      <c r="H583" s="180">
        <v>5.94</v>
      </c>
      <c r="I583" s="181"/>
      <c r="L583" s="177"/>
      <c r="M583" s="182"/>
      <c r="T583" s="183"/>
      <c r="AT583" s="178" t="s">
        <v>200</v>
      </c>
      <c r="AU583" s="178" t="s">
        <v>89</v>
      </c>
      <c r="AV583" s="13" t="s">
        <v>89</v>
      </c>
      <c r="AW583" s="13" t="s">
        <v>31</v>
      </c>
      <c r="AX583" s="13" t="s">
        <v>76</v>
      </c>
      <c r="AY583" s="178" t="s">
        <v>187</v>
      </c>
    </row>
    <row r="584" spans="2:65" s="13" customFormat="1">
      <c r="B584" s="177"/>
      <c r="D584" s="171" t="s">
        <v>200</v>
      </c>
      <c r="E584" s="178" t="s">
        <v>1</v>
      </c>
      <c r="F584" s="179" t="s">
        <v>5911</v>
      </c>
      <c r="H584" s="180">
        <v>5.94</v>
      </c>
      <c r="I584" s="181"/>
      <c r="L584" s="177"/>
      <c r="M584" s="182"/>
      <c r="T584" s="183"/>
      <c r="AT584" s="178" t="s">
        <v>200</v>
      </c>
      <c r="AU584" s="178" t="s">
        <v>89</v>
      </c>
      <c r="AV584" s="13" t="s">
        <v>89</v>
      </c>
      <c r="AW584" s="13" t="s">
        <v>31</v>
      </c>
      <c r="AX584" s="13" t="s">
        <v>76</v>
      </c>
      <c r="AY584" s="178" t="s">
        <v>187</v>
      </c>
    </row>
    <row r="585" spans="2:65" s="15" customFormat="1">
      <c r="B585" s="191"/>
      <c r="D585" s="171" t="s">
        <v>200</v>
      </c>
      <c r="E585" s="192" t="s">
        <v>1</v>
      </c>
      <c r="F585" s="193" t="s">
        <v>5912</v>
      </c>
      <c r="H585" s="194">
        <v>53.46</v>
      </c>
      <c r="I585" s="195"/>
      <c r="L585" s="191"/>
      <c r="M585" s="196"/>
      <c r="T585" s="197"/>
      <c r="AT585" s="192" t="s">
        <v>200</v>
      </c>
      <c r="AU585" s="192" t="s">
        <v>89</v>
      </c>
      <c r="AV585" s="15" t="s">
        <v>207</v>
      </c>
      <c r="AW585" s="15" t="s">
        <v>31</v>
      </c>
      <c r="AX585" s="15" t="s">
        <v>76</v>
      </c>
      <c r="AY585" s="192" t="s">
        <v>187</v>
      </c>
    </row>
    <row r="586" spans="2:65" s="14" customFormat="1">
      <c r="B586" s="184"/>
      <c r="D586" s="171" t="s">
        <v>200</v>
      </c>
      <c r="E586" s="185" t="s">
        <v>1</v>
      </c>
      <c r="F586" s="186" t="s">
        <v>206</v>
      </c>
      <c r="H586" s="187">
        <v>53.46</v>
      </c>
      <c r="I586" s="188"/>
      <c r="L586" s="184"/>
      <c r="M586" s="189"/>
      <c r="T586" s="190"/>
      <c r="AT586" s="185" t="s">
        <v>200</v>
      </c>
      <c r="AU586" s="185" t="s">
        <v>89</v>
      </c>
      <c r="AV586" s="14" t="s">
        <v>194</v>
      </c>
      <c r="AW586" s="14" t="s">
        <v>31</v>
      </c>
      <c r="AX586" s="14" t="s">
        <v>83</v>
      </c>
      <c r="AY586" s="185" t="s">
        <v>187</v>
      </c>
    </row>
    <row r="587" spans="2:65" s="1" customFormat="1" ht="24.2" customHeight="1">
      <c r="B587" s="144"/>
      <c r="C587" s="145" t="s">
        <v>700</v>
      </c>
      <c r="D587" s="145" t="s">
        <v>190</v>
      </c>
      <c r="E587" s="146" t="s">
        <v>5913</v>
      </c>
      <c r="F587" s="147" t="s">
        <v>5914</v>
      </c>
      <c r="G587" s="148" t="s">
        <v>144</v>
      </c>
      <c r="H587" s="149">
        <v>55.597999999999999</v>
      </c>
      <c r="I587" s="150"/>
      <c r="J587" s="151">
        <f>ROUND(I587*H587,2)</f>
        <v>0</v>
      </c>
      <c r="K587" s="152"/>
      <c r="L587" s="153"/>
      <c r="M587" s="154" t="s">
        <v>1</v>
      </c>
      <c r="N587" s="155" t="s">
        <v>42</v>
      </c>
      <c r="P587" s="156">
        <f>O587*H587</f>
        <v>0</v>
      </c>
      <c r="Q587" s="156">
        <v>1.7739999999999999E-2</v>
      </c>
      <c r="R587" s="156">
        <f>Q587*H587</f>
        <v>0.98630851999999991</v>
      </c>
      <c r="S587" s="156">
        <v>0</v>
      </c>
      <c r="T587" s="157">
        <f>S587*H587</f>
        <v>0</v>
      </c>
      <c r="AR587" s="158" t="s">
        <v>388</v>
      </c>
      <c r="AT587" s="158" t="s">
        <v>190</v>
      </c>
      <c r="AU587" s="158" t="s">
        <v>89</v>
      </c>
      <c r="AY587" s="17" t="s">
        <v>187</v>
      </c>
      <c r="BE587" s="159">
        <f>IF(N587="základná",J587,0)</f>
        <v>0</v>
      </c>
      <c r="BF587" s="159">
        <f>IF(N587="znížená",J587,0)</f>
        <v>0</v>
      </c>
      <c r="BG587" s="159">
        <f>IF(N587="zákl. prenesená",J587,0)</f>
        <v>0</v>
      </c>
      <c r="BH587" s="159">
        <f>IF(N587="zníž. prenesená",J587,0)</f>
        <v>0</v>
      </c>
      <c r="BI587" s="159">
        <f>IF(N587="nulová",J587,0)</f>
        <v>0</v>
      </c>
      <c r="BJ587" s="17" t="s">
        <v>89</v>
      </c>
      <c r="BK587" s="159">
        <f>ROUND(I587*H587,2)</f>
        <v>0</v>
      </c>
      <c r="BL587" s="17" t="s">
        <v>353</v>
      </c>
      <c r="BM587" s="158" t="s">
        <v>5915</v>
      </c>
    </row>
    <row r="588" spans="2:65" s="13" customFormat="1">
      <c r="B588" s="177"/>
      <c r="D588" s="171" t="s">
        <v>200</v>
      </c>
      <c r="F588" s="179" t="s">
        <v>5916</v>
      </c>
      <c r="H588" s="180">
        <v>55.597999999999999</v>
      </c>
      <c r="I588" s="181"/>
      <c r="L588" s="177"/>
      <c r="M588" s="182"/>
      <c r="T588" s="183"/>
      <c r="AT588" s="178" t="s">
        <v>200</v>
      </c>
      <c r="AU588" s="178" t="s">
        <v>89</v>
      </c>
      <c r="AV588" s="13" t="s">
        <v>89</v>
      </c>
      <c r="AW588" s="13" t="s">
        <v>3</v>
      </c>
      <c r="AX588" s="13" t="s">
        <v>83</v>
      </c>
      <c r="AY588" s="178" t="s">
        <v>187</v>
      </c>
    </row>
    <row r="589" spans="2:65" s="1" customFormat="1" ht="16.5" customHeight="1">
      <c r="B589" s="144"/>
      <c r="C589" s="160" t="s">
        <v>704</v>
      </c>
      <c r="D589" s="160" t="s">
        <v>196</v>
      </c>
      <c r="E589" s="161" t="s">
        <v>5917</v>
      </c>
      <c r="F589" s="162" t="s">
        <v>5918</v>
      </c>
      <c r="G589" s="163" t="s">
        <v>320</v>
      </c>
      <c r="H589" s="164">
        <v>66</v>
      </c>
      <c r="I589" s="165"/>
      <c r="J589" s="166">
        <f>ROUND(I589*H589,2)</f>
        <v>0</v>
      </c>
      <c r="K589" s="167"/>
      <c r="L589" s="32"/>
      <c r="M589" s="168" t="s">
        <v>1</v>
      </c>
      <c r="N589" s="169" t="s">
        <v>42</v>
      </c>
      <c r="P589" s="156">
        <f>O589*H589</f>
        <v>0</v>
      </c>
      <c r="Q589" s="156">
        <v>0</v>
      </c>
      <c r="R589" s="156">
        <f>Q589*H589</f>
        <v>0</v>
      </c>
      <c r="S589" s="156">
        <v>0</v>
      </c>
      <c r="T589" s="157">
        <f>S589*H589</f>
        <v>0</v>
      </c>
      <c r="AR589" s="158" t="s">
        <v>353</v>
      </c>
      <c r="AT589" s="158" t="s">
        <v>196</v>
      </c>
      <c r="AU589" s="158" t="s">
        <v>89</v>
      </c>
      <c r="AY589" s="17" t="s">
        <v>187</v>
      </c>
      <c r="BE589" s="159">
        <f>IF(N589="základná",J589,0)</f>
        <v>0</v>
      </c>
      <c r="BF589" s="159">
        <f>IF(N589="znížená",J589,0)</f>
        <v>0</v>
      </c>
      <c r="BG589" s="159">
        <f>IF(N589="zákl. prenesená",J589,0)</f>
        <v>0</v>
      </c>
      <c r="BH589" s="159">
        <f>IF(N589="zníž. prenesená",J589,0)</f>
        <v>0</v>
      </c>
      <c r="BI589" s="159">
        <f>IF(N589="nulová",J589,0)</f>
        <v>0</v>
      </c>
      <c r="BJ589" s="17" t="s">
        <v>89</v>
      </c>
      <c r="BK589" s="159">
        <f>ROUND(I589*H589,2)</f>
        <v>0</v>
      </c>
      <c r="BL589" s="17" t="s">
        <v>353</v>
      </c>
      <c r="BM589" s="158" t="s">
        <v>5919</v>
      </c>
    </row>
    <row r="590" spans="2:65" s="13" customFormat="1">
      <c r="B590" s="177"/>
      <c r="D590" s="171" t="s">
        <v>200</v>
      </c>
      <c r="E590" s="178" t="s">
        <v>1</v>
      </c>
      <c r="F590" s="179" t="s">
        <v>5920</v>
      </c>
      <c r="H590" s="180">
        <v>22</v>
      </c>
      <c r="I590" s="181"/>
      <c r="L590" s="177"/>
      <c r="M590" s="182"/>
      <c r="T590" s="183"/>
      <c r="AT590" s="178" t="s">
        <v>200</v>
      </c>
      <c r="AU590" s="178" t="s">
        <v>89</v>
      </c>
      <c r="AV590" s="13" t="s">
        <v>89</v>
      </c>
      <c r="AW590" s="13" t="s">
        <v>31</v>
      </c>
      <c r="AX590" s="13" t="s">
        <v>76</v>
      </c>
      <c r="AY590" s="178" t="s">
        <v>187</v>
      </c>
    </row>
    <row r="591" spans="2:65" s="13" customFormat="1">
      <c r="B591" s="177"/>
      <c r="D591" s="171" t="s">
        <v>200</v>
      </c>
      <c r="E591" s="178" t="s">
        <v>1</v>
      </c>
      <c r="F591" s="179" t="s">
        <v>5920</v>
      </c>
      <c r="H591" s="180">
        <v>22</v>
      </c>
      <c r="I591" s="181"/>
      <c r="L591" s="177"/>
      <c r="M591" s="182"/>
      <c r="T591" s="183"/>
      <c r="AT591" s="178" t="s">
        <v>200</v>
      </c>
      <c r="AU591" s="178" t="s">
        <v>89</v>
      </c>
      <c r="AV591" s="13" t="s">
        <v>89</v>
      </c>
      <c r="AW591" s="13" t="s">
        <v>31</v>
      </c>
      <c r="AX591" s="13" t="s">
        <v>76</v>
      </c>
      <c r="AY591" s="178" t="s">
        <v>187</v>
      </c>
    </row>
    <row r="592" spans="2:65" s="13" customFormat="1">
      <c r="B592" s="177"/>
      <c r="D592" s="171" t="s">
        <v>200</v>
      </c>
      <c r="E592" s="178" t="s">
        <v>1</v>
      </c>
      <c r="F592" s="179" t="s">
        <v>5920</v>
      </c>
      <c r="H592" s="180">
        <v>22</v>
      </c>
      <c r="I592" s="181"/>
      <c r="L592" s="177"/>
      <c r="M592" s="182"/>
      <c r="T592" s="183"/>
      <c r="AT592" s="178" t="s">
        <v>200</v>
      </c>
      <c r="AU592" s="178" t="s">
        <v>89</v>
      </c>
      <c r="AV592" s="13" t="s">
        <v>89</v>
      </c>
      <c r="AW592" s="13" t="s">
        <v>31</v>
      </c>
      <c r="AX592" s="13" t="s">
        <v>76</v>
      </c>
      <c r="AY592" s="178" t="s">
        <v>187</v>
      </c>
    </row>
    <row r="593" spans="2:65" s="14" customFormat="1">
      <c r="B593" s="184"/>
      <c r="D593" s="171" t="s">
        <v>200</v>
      </c>
      <c r="E593" s="185" t="s">
        <v>1</v>
      </c>
      <c r="F593" s="186" t="s">
        <v>206</v>
      </c>
      <c r="H593" s="187">
        <v>66</v>
      </c>
      <c r="I593" s="188"/>
      <c r="L593" s="184"/>
      <c r="M593" s="189"/>
      <c r="T593" s="190"/>
      <c r="AT593" s="185" t="s">
        <v>200</v>
      </c>
      <c r="AU593" s="185" t="s">
        <v>89</v>
      </c>
      <c r="AV593" s="14" t="s">
        <v>194</v>
      </c>
      <c r="AW593" s="14" t="s">
        <v>31</v>
      </c>
      <c r="AX593" s="14" t="s">
        <v>83</v>
      </c>
      <c r="AY593" s="185" t="s">
        <v>187</v>
      </c>
    </row>
    <row r="594" spans="2:65" s="1" customFormat="1" ht="16.5" customHeight="1">
      <c r="B594" s="144"/>
      <c r="C594" s="145" t="s">
        <v>710</v>
      </c>
      <c r="D594" s="145" t="s">
        <v>190</v>
      </c>
      <c r="E594" s="146" t="s">
        <v>5921</v>
      </c>
      <c r="F594" s="147" t="s">
        <v>5922</v>
      </c>
      <c r="G594" s="148" t="s">
        <v>1495</v>
      </c>
      <c r="H594" s="149">
        <v>66</v>
      </c>
      <c r="I594" s="150"/>
      <c r="J594" s="151">
        <f>ROUND(I594*H594,2)</f>
        <v>0</v>
      </c>
      <c r="K594" s="152"/>
      <c r="L594" s="153"/>
      <c r="M594" s="154" t="s">
        <v>1</v>
      </c>
      <c r="N594" s="155" t="s">
        <v>42</v>
      </c>
      <c r="P594" s="156">
        <f>O594*H594</f>
        <v>0</v>
      </c>
      <c r="Q594" s="156">
        <v>6.4999999999999997E-4</v>
      </c>
      <c r="R594" s="156">
        <f>Q594*H594</f>
        <v>4.2900000000000001E-2</v>
      </c>
      <c r="S594" s="156">
        <v>0</v>
      </c>
      <c r="T594" s="157">
        <f>S594*H594</f>
        <v>0</v>
      </c>
      <c r="AR594" s="158" t="s">
        <v>388</v>
      </c>
      <c r="AT594" s="158" t="s">
        <v>190</v>
      </c>
      <c r="AU594" s="158" t="s">
        <v>89</v>
      </c>
      <c r="AY594" s="17" t="s">
        <v>187</v>
      </c>
      <c r="BE594" s="159">
        <f>IF(N594="základná",J594,0)</f>
        <v>0</v>
      </c>
      <c r="BF594" s="159">
        <f>IF(N594="znížená",J594,0)</f>
        <v>0</v>
      </c>
      <c r="BG594" s="159">
        <f>IF(N594="zákl. prenesená",J594,0)</f>
        <v>0</v>
      </c>
      <c r="BH594" s="159">
        <f>IF(N594="zníž. prenesená",J594,0)</f>
        <v>0</v>
      </c>
      <c r="BI594" s="159">
        <f>IF(N594="nulová",J594,0)</f>
        <v>0</v>
      </c>
      <c r="BJ594" s="17" t="s">
        <v>89</v>
      </c>
      <c r="BK594" s="159">
        <f>ROUND(I594*H594,2)</f>
        <v>0</v>
      </c>
      <c r="BL594" s="17" t="s">
        <v>353</v>
      </c>
      <c r="BM594" s="158" t="s">
        <v>5923</v>
      </c>
    </row>
    <row r="595" spans="2:65" s="1" customFormat="1" ht="24.2" customHeight="1">
      <c r="B595" s="144"/>
      <c r="C595" s="160" t="s">
        <v>714</v>
      </c>
      <c r="D595" s="160" t="s">
        <v>196</v>
      </c>
      <c r="E595" s="161" t="s">
        <v>5924</v>
      </c>
      <c r="F595" s="162" t="s">
        <v>5925</v>
      </c>
      <c r="G595" s="163" t="s">
        <v>320</v>
      </c>
      <c r="H595" s="164">
        <v>51.6</v>
      </c>
      <c r="I595" s="165"/>
      <c r="J595" s="166">
        <f>ROUND(I595*H595,2)</f>
        <v>0</v>
      </c>
      <c r="K595" s="167"/>
      <c r="L595" s="32"/>
      <c r="M595" s="168" t="s">
        <v>1</v>
      </c>
      <c r="N595" s="169" t="s">
        <v>42</v>
      </c>
      <c r="P595" s="156">
        <f>O595*H595</f>
        <v>0</v>
      </c>
      <c r="Q595" s="156">
        <v>1.3350000000000001E-2</v>
      </c>
      <c r="R595" s="156">
        <f>Q595*H595</f>
        <v>0.68886000000000003</v>
      </c>
      <c r="S595" s="156">
        <v>0</v>
      </c>
      <c r="T595" s="157">
        <f>S595*H595</f>
        <v>0</v>
      </c>
      <c r="AR595" s="158" t="s">
        <v>353</v>
      </c>
      <c r="AT595" s="158" t="s">
        <v>196</v>
      </c>
      <c r="AU595" s="158" t="s">
        <v>89</v>
      </c>
      <c r="AY595" s="17" t="s">
        <v>187</v>
      </c>
      <c r="BE595" s="159">
        <f>IF(N595="základná",J595,0)</f>
        <v>0</v>
      </c>
      <c r="BF595" s="159">
        <f>IF(N595="znížená",J595,0)</f>
        <v>0</v>
      </c>
      <c r="BG595" s="159">
        <f>IF(N595="zákl. prenesená",J595,0)</f>
        <v>0</v>
      </c>
      <c r="BH595" s="159">
        <f>IF(N595="zníž. prenesená",J595,0)</f>
        <v>0</v>
      </c>
      <c r="BI595" s="159">
        <f>IF(N595="nulová",J595,0)</f>
        <v>0</v>
      </c>
      <c r="BJ595" s="17" t="s">
        <v>89</v>
      </c>
      <c r="BK595" s="159">
        <f>ROUND(I595*H595,2)</f>
        <v>0</v>
      </c>
      <c r="BL595" s="17" t="s">
        <v>353</v>
      </c>
      <c r="BM595" s="158" t="s">
        <v>5926</v>
      </c>
    </row>
    <row r="596" spans="2:65" s="12" customFormat="1" ht="22.5">
      <c r="B596" s="170"/>
      <c r="D596" s="171" t="s">
        <v>200</v>
      </c>
      <c r="E596" s="172" t="s">
        <v>1</v>
      </c>
      <c r="F596" s="173" t="s">
        <v>5906</v>
      </c>
      <c r="H596" s="172" t="s">
        <v>1</v>
      </c>
      <c r="I596" s="174"/>
      <c r="L596" s="170"/>
      <c r="M596" s="175"/>
      <c r="T596" s="176"/>
      <c r="AT596" s="172" t="s">
        <v>200</v>
      </c>
      <c r="AU596" s="172" t="s">
        <v>89</v>
      </c>
      <c r="AV596" s="12" t="s">
        <v>83</v>
      </c>
      <c r="AW596" s="12" t="s">
        <v>31</v>
      </c>
      <c r="AX596" s="12" t="s">
        <v>76</v>
      </c>
      <c r="AY596" s="172" t="s">
        <v>187</v>
      </c>
    </row>
    <row r="597" spans="2:65" s="12" customFormat="1">
      <c r="B597" s="170"/>
      <c r="D597" s="171" t="s">
        <v>200</v>
      </c>
      <c r="E597" s="172" t="s">
        <v>1</v>
      </c>
      <c r="F597" s="173" t="s">
        <v>5927</v>
      </c>
      <c r="H597" s="172" t="s">
        <v>1</v>
      </c>
      <c r="I597" s="174"/>
      <c r="L597" s="170"/>
      <c r="M597" s="175"/>
      <c r="T597" s="176"/>
      <c r="AT597" s="172" t="s">
        <v>200</v>
      </c>
      <c r="AU597" s="172" t="s">
        <v>89</v>
      </c>
      <c r="AV597" s="12" t="s">
        <v>83</v>
      </c>
      <c r="AW597" s="12" t="s">
        <v>31</v>
      </c>
      <c r="AX597" s="12" t="s">
        <v>76</v>
      </c>
      <c r="AY597" s="172" t="s">
        <v>187</v>
      </c>
    </row>
    <row r="598" spans="2:65" s="13" customFormat="1">
      <c r="B598" s="177"/>
      <c r="D598" s="171" t="s">
        <v>200</v>
      </c>
      <c r="E598" s="178" t="s">
        <v>1</v>
      </c>
      <c r="F598" s="179" t="s">
        <v>5928</v>
      </c>
      <c r="H598" s="180">
        <v>7.2</v>
      </c>
      <c r="I598" s="181"/>
      <c r="L598" s="177"/>
      <c r="M598" s="182"/>
      <c r="T598" s="183"/>
      <c r="AT598" s="178" t="s">
        <v>200</v>
      </c>
      <c r="AU598" s="178" t="s">
        <v>89</v>
      </c>
      <c r="AV598" s="13" t="s">
        <v>89</v>
      </c>
      <c r="AW598" s="13" t="s">
        <v>31</v>
      </c>
      <c r="AX598" s="13" t="s">
        <v>76</v>
      </c>
      <c r="AY598" s="178" t="s">
        <v>187</v>
      </c>
    </row>
    <row r="599" spans="2:65" s="13" customFormat="1">
      <c r="B599" s="177"/>
      <c r="D599" s="171" t="s">
        <v>200</v>
      </c>
      <c r="E599" s="178" t="s">
        <v>1</v>
      </c>
      <c r="F599" s="179" t="s">
        <v>5928</v>
      </c>
      <c r="H599" s="180">
        <v>7.2</v>
      </c>
      <c r="I599" s="181"/>
      <c r="L599" s="177"/>
      <c r="M599" s="182"/>
      <c r="T599" s="183"/>
      <c r="AT599" s="178" t="s">
        <v>200</v>
      </c>
      <c r="AU599" s="178" t="s">
        <v>89</v>
      </c>
      <c r="AV599" s="13" t="s">
        <v>89</v>
      </c>
      <c r="AW599" s="13" t="s">
        <v>31</v>
      </c>
      <c r="AX599" s="13" t="s">
        <v>76</v>
      </c>
      <c r="AY599" s="178" t="s">
        <v>187</v>
      </c>
    </row>
    <row r="600" spans="2:65" s="13" customFormat="1">
      <c r="B600" s="177"/>
      <c r="D600" s="171" t="s">
        <v>200</v>
      </c>
      <c r="E600" s="178" t="s">
        <v>1</v>
      </c>
      <c r="F600" s="179" t="s">
        <v>5928</v>
      </c>
      <c r="H600" s="180">
        <v>7.2</v>
      </c>
      <c r="I600" s="181"/>
      <c r="L600" s="177"/>
      <c r="M600" s="182"/>
      <c r="T600" s="183"/>
      <c r="AT600" s="178" t="s">
        <v>200</v>
      </c>
      <c r="AU600" s="178" t="s">
        <v>89</v>
      </c>
      <c r="AV600" s="13" t="s">
        <v>89</v>
      </c>
      <c r="AW600" s="13" t="s">
        <v>31</v>
      </c>
      <c r="AX600" s="13" t="s">
        <v>76</v>
      </c>
      <c r="AY600" s="178" t="s">
        <v>187</v>
      </c>
    </row>
    <row r="601" spans="2:65" s="12" customFormat="1">
      <c r="B601" s="170"/>
      <c r="D601" s="171" t="s">
        <v>200</v>
      </c>
      <c r="E601" s="172" t="s">
        <v>1</v>
      </c>
      <c r="F601" s="173" t="s">
        <v>5929</v>
      </c>
      <c r="H601" s="172" t="s">
        <v>1</v>
      </c>
      <c r="I601" s="174"/>
      <c r="L601" s="170"/>
      <c r="M601" s="175"/>
      <c r="T601" s="176"/>
      <c r="AT601" s="172" t="s">
        <v>200</v>
      </c>
      <c r="AU601" s="172" t="s">
        <v>89</v>
      </c>
      <c r="AV601" s="12" t="s">
        <v>83</v>
      </c>
      <c r="AW601" s="12" t="s">
        <v>31</v>
      </c>
      <c r="AX601" s="12" t="s">
        <v>76</v>
      </c>
      <c r="AY601" s="172" t="s">
        <v>187</v>
      </c>
    </row>
    <row r="602" spans="2:65" s="13" customFormat="1">
      <c r="B602" s="177"/>
      <c r="D602" s="171" t="s">
        <v>200</v>
      </c>
      <c r="E602" s="178" t="s">
        <v>1</v>
      </c>
      <c r="F602" s="179" t="s">
        <v>5930</v>
      </c>
      <c r="H602" s="180">
        <v>10</v>
      </c>
      <c r="I602" s="181"/>
      <c r="L602" s="177"/>
      <c r="M602" s="182"/>
      <c r="T602" s="183"/>
      <c r="AT602" s="178" t="s">
        <v>200</v>
      </c>
      <c r="AU602" s="178" t="s">
        <v>89</v>
      </c>
      <c r="AV602" s="13" t="s">
        <v>89</v>
      </c>
      <c r="AW602" s="13" t="s">
        <v>31</v>
      </c>
      <c r="AX602" s="13" t="s">
        <v>76</v>
      </c>
      <c r="AY602" s="178" t="s">
        <v>187</v>
      </c>
    </row>
    <row r="603" spans="2:65" s="13" customFormat="1">
      <c r="B603" s="177"/>
      <c r="D603" s="171" t="s">
        <v>200</v>
      </c>
      <c r="E603" s="178" t="s">
        <v>1</v>
      </c>
      <c r="F603" s="179" t="s">
        <v>5930</v>
      </c>
      <c r="H603" s="180">
        <v>10</v>
      </c>
      <c r="I603" s="181"/>
      <c r="L603" s="177"/>
      <c r="M603" s="182"/>
      <c r="T603" s="183"/>
      <c r="AT603" s="178" t="s">
        <v>200</v>
      </c>
      <c r="AU603" s="178" t="s">
        <v>89</v>
      </c>
      <c r="AV603" s="13" t="s">
        <v>89</v>
      </c>
      <c r="AW603" s="13" t="s">
        <v>31</v>
      </c>
      <c r="AX603" s="13" t="s">
        <v>76</v>
      </c>
      <c r="AY603" s="178" t="s">
        <v>187</v>
      </c>
    </row>
    <row r="604" spans="2:65" s="13" customFormat="1">
      <c r="B604" s="177"/>
      <c r="D604" s="171" t="s">
        <v>200</v>
      </c>
      <c r="E604" s="178" t="s">
        <v>1</v>
      </c>
      <c r="F604" s="179" t="s">
        <v>5930</v>
      </c>
      <c r="H604" s="180">
        <v>10</v>
      </c>
      <c r="I604" s="181"/>
      <c r="L604" s="177"/>
      <c r="M604" s="182"/>
      <c r="T604" s="183"/>
      <c r="AT604" s="178" t="s">
        <v>200</v>
      </c>
      <c r="AU604" s="178" t="s">
        <v>89</v>
      </c>
      <c r="AV604" s="13" t="s">
        <v>89</v>
      </c>
      <c r="AW604" s="13" t="s">
        <v>31</v>
      </c>
      <c r="AX604" s="13" t="s">
        <v>76</v>
      </c>
      <c r="AY604" s="178" t="s">
        <v>187</v>
      </c>
    </row>
    <row r="605" spans="2:65" s="15" customFormat="1">
      <c r="B605" s="191"/>
      <c r="D605" s="171" t="s">
        <v>200</v>
      </c>
      <c r="E605" s="192" t="s">
        <v>1</v>
      </c>
      <c r="F605" s="193" t="s">
        <v>234</v>
      </c>
      <c r="H605" s="194">
        <v>51.6</v>
      </c>
      <c r="I605" s="195"/>
      <c r="L605" s="191"/>
      <c r="M605" s="196"/>
      <c r="T605" s="197"/>
      <c r="AT605" s="192" t="s">
        <v>200</v>
      </c>
      <c r="AU605" s="192" t="s">
        <v>89</v>
      </c>
      <c r="AV605" s="15" t="s">
        <v>207</v>
      </c>
      <c r="AW605" s="15" t="s">
        <v>31</v>
      </c>
      <c r="AX605" s="15" t="s">
        <v>76</v>
      </c>
      <c r="AY605" s="192" t="s">
        <v>187</v>
      </c>
    </row>
    <row r="606" spans="2:65" s="14" customFormat="1">
      <c r="B606" s="184"/>
      <c r="D606" s="171" t="s">
        <v>200</v>
      </c>
      <c r="E606" s="185" t="s">
        <v>1</v>
      </c>
      <c r="F606" s="186" t="s">
        <v>206</v>
      </c>
      <c r="H606" s="187">
        <v>51.6</v>
      </c>
      <c r="I606" s="188"/>
      <c r="L606" s="184"/>
      <c r="M606" s="189"/>
      <c r="T606" s="190"/>
      <c r="AT606" s="185" t="s">
        <v>200</v>
      </c>
      <c r="AU606" s="185" t="s">
        <v>89</v>
      </c>
      <c r="AV606" s="14" t="s">
        <v>194</v>
      </c>
      <c r="AW606" s="14" t="s">
        <v>31</v>
      </c>
      <c r="AX606" s="14" t="s">
        <v>83</v>
      </c>
      <c r="AY606" s="185" t="s">
        <v>187</v>
      </c>
    </row>
    <row r="607" spans="2:65" s="1" customFormat="1" ht="24.2" customHeight="1">
      <c r="B607" s="144"/>
      <c r="C607" s="145" t="s">
        <v>718</v>
      </c>
      <c r="D607" s="145" t="s">
        <v>190</v>
      </c>
      <c r="E607" s="146" t="s">
        <v>5931</v>
      </c>
      <c r="F607" s="147" t="s">
        <v>5932</v>
      </c>
      <c r="G607" s="148" t="s">
        <v>144</v>
      </c>
      <c r="H607" s="149">
        <v>9.6199999999999992</v>
      </c>
      <c r="I607" s="150"/>
      <c r="J607" s="151">
        <f>ROUND(I607*H607,2)</f>
        <v>0</v>
      </c>
      <c r="K607" s="152"/>
      <c r="L607" s="153"/>
      <c r="M607" s="154" t="s">
        <v>1</v>
      </c>
      <c r="N607" s="155" t="s">
        <v>42</v>
      </c>
      <c r="P607" s="156">
        <f>O607*H607</f>
        <v>0</v>
      </c>
      <c r="Q607" s="156">
        <v>2.3E-2</v>
      </c>
      <c r="R607" s="156">
        <f>Q607*H607</f>
        <v>0.22125999999999998</v>
      </c>
      <c r="S607" s="156">
        <v>0</v>
      </c>
      <c r="T607" s="157">
        <f>S607*H607</f>
        <v>0</v>
      </c>
      <c r="AR607" s="158" t="s">
        <v>388</v>
      </c>
      <c r="AT607" s="158" t="s">
        <v>190</v>
      </c>
      <c r="AU607" s="158" t="s">
        <v>89</v>
      </c>
      <c r="AY607" s="17" t="s">
        <v>187</v>
      </c>
      <c r="BE607" s="159">
        <f>IF(N607="základná",J607,0)</f>
        <v>0</v>
      </c>
      <c r="BF607" s="159">
        <f>IF(N607="znížená",J607,0)</f>
        <v>0</v>
      </c>
      <c r="BG607" s="159">
        <f>IF(N607="zákl. prenesená",J607,0)</f>
        <v>0</v>
      </c>
      <c r="BH607" s="159">
        <f>IF(N607="zníž. prenesená",J607,0)</f>
        <v>0</v>
      </c>
      <c r="BI607" s="159">
        <f>IF(N607="nulová",J607,0)</f>
        <v>0</v>
      </c>
      <c r="BJ607" s="17" t="s">
        <v>89</v>
      </c>
      <c r="BK607" s="159">
        <f>ROUND(I607*H607,2)</f>
        <v>0</v>
      </c>
      <c r="BL607" s="17" t="s">
        <v>353</v>
      </c>
      <c r="BM607" s="158" t="s">
        <v>5933</v>
      </c>
    </row>
    <row r="608" spans="2:65" s="13" customFormat="1">
      <c r="B608" s="177"/>
      <c r="D608" s="171" t="s">
        <v>200</v>
      </c>
      <c r="E608" s="178" t="s">
        <v>1</v>
      </c>
      <c r="F608" s="179" t="s">
        <v>5934</v>
      </c>
      <c r="H608" s="180">
        <v>36.893999999999998</v>
      </c>
      <c r="I608" s="181"/>
      <c r="L608" s="177"/>
      <c r="M608" s="182"/>
      <c r="T608" s="183"/>
      <c r="AT608" s="178" t="s">
        <v>200</v>
      </c>
      <c r="AU608" s="178" t="s">
        <v>89</v>
      </c>
      <c r="AV608" s="13" t="s">
        <v>89</v>
      </c>
      <c r="AW608" s="13" t="s">
        <v>31</v>
      </c>
      <c r="AX608" s="13" t="s">
        <v>76</v>
      </c>
      <c r="AY608" s="178" t="s">
        <v>187</v>
      </c>
    </row>
    <row r="609" spans="2:65" s="13" customFormat="1">
      <c r="B609" s="177"/>
      <c r="D609" s="171" t="s">
        <v>200</v>
      </c>
      <c r="E609" s="178" t="s">
        <v>1</v>
      </c>
      <c r="F609" s="179" t="s">
        <v>5935</v>
      </c>
      <c r="H609" s="180">
        <v>0.106</v>
      </c>
      <c r="I609" s="181"/>
      <c r="L609" s="177"/>
      <c r="M609" s="182"/>
      <c r="T609" s="183"/>
      <c r="AT609" s="178" t="s">
        <v>200</v>
      </c>
      <c r="AU609" s="178" t="s">
        <v>89</v>
      </c>
      <c r="AV609" s="13" t="s">
        <v>89</v>
      </c>
      <c r="AW609" s="13" t="s">
        <v>31</v>
      </c>
      <c r="AX609" s="13" t="s">
        <v>76</v>
      </c>
      <c r="AY609" s="178" t="s">
        <v>187</v>
      </c>
    </row>
    <row r="610" spans="2:65" s="14" customFormat="1">
      <c r="B610" s="184"/>
      <c r="D610" s="171" t="s">
        <v>200</v>
      </c>
      <c r="E610" s="185" t="s">
        <v>1</v>
      </c>
      <c r="F610" s="186" t="s">
        <v>206</v>
      </c>
      <c r="H610" s="187">
        <v>37</v>
      </c>
      <c r="I610" s="188"/>
      <c r="L610" s="184"/>
      <c r="M610" s="189"/>
      <c r="T610" s="190"/>
      <c r="AT610" s="185" t="s">
        <v>200</v>
      </c>
      <c r="AU610" s="185" t="s">
        <v>89</v>
      </c>
      <c r="AV610" s="14" t="s">
        <v>194</v>
      </c>
      <c r="AW610" s="14" t="s">
        <v>31</v>
      </c>
      <c r="AX610" s="14" t="s">
        <v>83</v>
      </c>
      <c r="AY610" s="185" t="s">
        <v>187</v>
      </c>
    </row>
    <row r="611" spans="2:65" s="13" customFormat="1">
      <c r="B611" s="177"/>
      <c r="D611" s="171" t="s">
        <v>200</v>
      </c>
      <c r="F611" s="179" t="s">
        <v>5936</v>
      </c>
      <c r="H611" s="180">
        <v>9.6199999999999992</v>
      </c>
      <c r="I611" s="181"/>
      <c r="L611" s="177"/>
      <c r="M611" s="182"/>
      <c r="T611" s="183"/>
      <c r="AT611" s="178" t="s">
        <v>200</v>
      </c>
      <c r="AU611" s="178" t="s">
        <v>89</v>
      </c>
      <c r="AV611" s="13" t="s">
        <v>89</v>
      </c>
      <c r="AW611" s="13" t="s">
        <v>3</v>
      </c>
      <c r="AX611" s="13" t="s">
        <v>83</v>
      </c>
      <c r="AY611" s="178" t="s">
        <v>187</v>
      </c>
    </row>
    <row r="612" spans="2:65" s="1" customFormat="1" ht="37.9" customHeight="1">
      <c r="B612" s="144"/>
      <c r="C612" s="160" t="s">
        <v>723</v>
      </c>
      <c r="D612" s="160" t="s">
        <v>196</v>
      </c>
      <c r="E612" s="161" t="s">
        <v>5937</v>
      </c>
      <c r="F612" s="162" t="s">
        <v>5938</v>
      </c>
      <c r="G612" s="163" t="s">
        <v>144</v>
      </c>
      <c r="H612" s="164">
        <v>20.399999999999999</v>
      </c>
      <c r="I612" s="165"/>
      <c r="J612" s="166">
        <f>ROUND(I612*H612,2)</f>
        <v>0</v>
      </c>
      <c r="K612" s="167"/>
      <c r="L612" s="32"/>
      <c r="M612" s="168" t="s">
        <v>1</v>
      </c>
      <c r="N612" s="169" t="s">
        <v>42</v>
      </c>
      <c r="P612" s="156">
        <f>O612*H612</f>
        <v>0</v>
      </c>
      <c r="Q612" s="156">
        <v>3.2000000000000002E-3</v>
      </c>
      <c r="R612" s="156">
        <f>Q612*H612</f>
        <v>6.5280000000000005E-2</v>
      </c>
      <c r="S612" s="156">
        <v>0</v>
      </c>
      <c r="T612" s="157">
        <f>S612*H612</f>
        <v>0</v>
      </c>
      <c r="AR612" s="158" t="s">
        <v>353</v>
      </c>
      <c r="AT612" s="158" t="s">
        <v>196</v>
      </c>
      <c r="AU612" s="158" t="s">
        <v>89</v>
      </c>
      <c r="AY612" s="17" t="s">
        <v>187</v>
      </c>
      <c r="BE612" s="159">
        <f>IF(N612="základná",J612,0)</f>
        <v>0</v>
      </c>
      <c r="BF612" s="159">
        <f>IF(N612="znížená",J612,0)</f>
        <v>0</v>
      </c>
      <c r="BG612" s="159">
        <f>IF(N612="zákl. prenesená",J612,0)</f>
        <v>0</v>
      </c>
      <c r="BH612" s="159">
        <f>IF(N612="zníž. prenesená",J612,0)</f>
        <v>0</v>
      </c>
      <c r="BI612" s="159">
        <f>IF(N612="nulová",J612,0)</f>
        <v>0</v>
      </c>
      <c r="BJ612" s="17" t="s">
        <v>89</v>
      </c>
      <c r="BK612" s="159">
        <f>ROUND(I612*H612,2)</f>
        <v>0</v>
      </c>
      <c r="BL612" s="17" t="s">
        <v>353</v>
      </c>
      <c r="BM612" s="158" t="s">
        <v>5939</v>
      </c>
    </row>
    <row r="613" spans="2:65" s="12" customFormat="1">
      <c r="B613" s="170"/>
      <c r="D613" s="171" t="s">
        <v>200</v>
      </c>
      <c r="E613" s="172" t="s">
        <v>1</v>
      </c>
      <c r="F613" s="173" t="s">
        <v>5940</v>
      </c>
      <c r="H613" s="172" t="s">
        <v>1</v>
      </c>
      <c r="I613" s="174"/>
      <c r="L613" s="170"/>
      <c r="M613" s="175"/>
      <c r="T613" s="176"/>
      <c r="AT613" s="172" t="s">
        <v>200</v>
      </c>
      <c r="AU613" s="172" t="s">
        <v>89</v>
      </c>
      <c r="AV613" s="12" t="s">
        <v>83</v>
      </c>
      <c r="AW613" s="12" t="s">
        <v>31</v>
      </c>
      <c r="AX613" s="12" t="s">
        <v>76</v>
      </c>
      <c r="AY613" s="172" t="s">
        <v>187</v>
      </c>
    </row>
    <row r="614" spans="2:65" s="12" customFormat="1">
      <c r="B614" s="170"/>
      <c r="D614" s="171" t="s">
        <v>200</v>
      </c>
      <c r="E614" s="172" t="s">
        <v>1</v>
      </c>
      <c r="F614" s="173" t="s">
        <v>5941</v>
      </c>
      <c r="H614" s="172" t="s">
        <v>1</v>
      </c>
      <c r="I614" s="174"/>
      <c r="L614" s="170"/>
      <c r="M614" s="175"/>
      <c r="T614" s="176"/>
      <c r="AT614" s="172" t="s">
        <v>200</v>
      </c>
      <c r="AU614" s="172" t="s">
        <v>89</v>
      </c>
      <c r="AV614" s="12" t="s">
        <v>83</v>
      </c>
      <c r="AW614" s="12" t="s">
        <v>31</v>
      </c>
      <c r="AX614" s="12" t="s">
        <v>76</v>
      </c>
      <c r="AY614" s="172" t="s">
        <v>187</v>
      </c>
    </row>
    <row r="615" spans="2:65" s="12" customFormat="1">
      <c r="B615" s="170"/>
      <c r="D615" s="171" t="s">
        <v>200</v>
      </c>
      <c r="E615" s="172" t="s">
        <v>1</v>
      </c>
      <c r="F615" s="173" t="s">
        <v>5884</v>
      </c>
      <c r="H615" s="172" t="s">
        <v>1</v>
      </c>
      <c r="I615" s="174"/>
      <c r="L615" s="170"/>
      <c r="M615" s="175"/>
      <c r="T615" s="176"/>
      <c r="AT615" s="172" t="s">
        <v>200</v>
      </c>
      <c r="AU615" s="172" t="s">
        <v>89</v>
      </c>
      <c r="AV615" s="12" t="s">
        <v>83</v>
      </c>
      <c r="AW615" s="12" t="s">
        <v>31</v>
      </c>
      <c r="AX615" s="12" t="s">
        <v>76</v>
      </c>
      <c r="AY615" s="172" t="s">
        <v>187</v>
      </c>
    </row>
    <row r="616" spans="2:65" s="12" customFormat="1">
      <c r="B616" s="170"/>
      <c r="D616" s="171" t="s">
        <v>200</v>
      </c>
      <c r="E616" s="172" t="s">
        <v>1</v>
      </c>
      <c r="F616" s="173" t="s">
        <v>5885</v>
      </c>
      <c r="H616" s="172" t="s">
        <v>1</v>
      </c>
      <c r="I616" s="174"/>
      <c r="L616" s="170"/>
      <c r="M616" s="175"/>
      <c r="T616" s="176"/>
      <c r="AT616" s="172" t="s">
        <v>200</v>
      </c>
      <c r="AU616" s="172" t="s">
        <v>89</v>
      </c>
      <c r="AV616" s="12" t="s">
        <v>83</v>
      </c>
      <c r="AW616" s="12" t="s">
        <v>31</v>
      </c>
      <c r="AX616" s="12" t="s">
        <v>76</v>
      </c>
      <c r="AY616" s="172" t="s">
        <v>187</v>
      </c>
    </row>
    <row r="617" spans="2:65" s="12" customFormat="1">
      <c r="B617" s="170"/>
      <c r="D617" s="171" t="s">
        <v>200</v>
      </c>
      <c r="E617" s="172" t="s">
        <v>1</v>
      </c>
      <c r="F617" s="173" t="s">
        <v>5886</v>
      </c>
      <c r="H617" s="172" t="s">
        <v>1</v>
      </c>
      <c r="I617" s="174"/>
      <c r="L617" s="170"/>
      <c r="M617" s="175"/>
      <c r="T617" s="176"/>
      <c r="AT617" s="172" t="s">
        <v>200</v>
      </c>
      <c r="AU617" s="172" t="s">
        <v>89</v>
      </c>
      <c r="AV617" s="12" t="s">
        <v>83</v>
      </c>
      <c r="AW617" s="12" t="s">
        <v>31</v>
      </c>
      <c r="AX617" s="12" t="s">
        <v>76</v>
      </c>
      <c r="AY617" s="172" t="s">
        <v>187</v>
      </c>
    </row>
    <row r="618" spans="2:65" s="12" customFormat="1">
      <c r="B618" s="170"/>
      <c r="D618" s="171" t="s">
        <v>200</v>
      </c>
      <c r="E618" s="172" t="s">
        <v>1</v>
      </c>
      <c r="F618" s="173" t="s">
        <v>5887</v>
      </c>
      <c r="H618" s="172" t="s">
        <v>1</v>
      </c>
      <c r="I618" s="174"/>
      <c r="L618" s="170"/>
      <c r="M618" s="175"/>
      <c r="T618" s="176"/>
      <c r="AT618" s="172" t="s">
        <v>200</v>
      </c>
      <c r="AU618" s="172" t="s">
        <v>89</v>
      </c>
      <c r="AV618" s="12" t="s">
        <v>83</v>
      </c>
      <c r="AW618" s="12" t="s">
        <v>31</v>
      </c>
      <c r="AX618" s="12" t="s">
        <v>76</v>
      </c>
      <c r="AY618" s="172" t="s">
        <v>187</v>
      </c>
    </row>
    <row r="619" spans="2:65" s="12" customFormat="1">
      <c r="B619" s="170"/>
      <c r="D619" s="171" t="s">
        <v>200</v>
      </c>
      <c r="E619" s="172" t="s">
        <v>1</v>
      </c>
      <c r="F619" s="173" t="s">
        <v>5765</v>
      </c>
      <c r="H619" s="172" t="s">
        <v>1</v>
      </c>
      <c r="I619" s="174"/>
      <c r="L619" s="170"/>
      <c r="M619" s="175"/>
      <c r="T619" s="176"/>
      <c r="AT619" s="172" t="s">
        <v>200</v>
      </c>
      <c r="AU619" s="172" t="s">
        <v>89</v>
      </c>
      <c r="AV619" s="12" t="s">
        <v>83</v>
      </c>
      <c r="AW619" s="12" t="s">
        <v>31</v>
      </c>
      <c r="AX619" s="12" t="s">
        <v>76</v>
      </c>
      <c r="AY619" s="172" t="s">
        <v>187</v>
      </c>
    </row>
    <row r="620" spans="2:65" s="12" customFormat="1">
      <c r="B620" s="170"/>
      <c r="D620" s="171" t="s">
        <v>200</v>
      </c>
      <c r="E620" s="172" t="s">
        <v>1</v>
      </c>
      <c r="F620" s="173" t="s">
        <v>5942</v>
      </c>
      <c r="H620" s="172" t="s">
        <v>1</v>
      </c>
      <c r="I620" s="174"/>
      <c r="L620" s="170"/>
      <c r="M620" s="175"/>
      <c r="T620" s="176"/>
      <c r="AT620" s="172" t="s">
        <v>200</v>
      </c>
      <c r="AU620" s="172" t="s">
        <v>89</v>
      </c>
      <c r="AV620" s="12" t="s">
        <v>83</v>
      </c>
      <c r="AW620" s="12" t="s">
        <v>31</v>
      </c>
      <c r="AX620" s="12" t="s">
        <v>76</v>
      </c>
      <c r="AY620" s="172" t="s">
        <v>187</v>
      </c>
    </row>
    <row r="621" spans="2:65" s="12" customFormat="1">
      <c r="B621" s="170"/>
      <c r="D621" s="171" t="s">
        <v>200</v>
      </c>
      <c r="E621" s="172" t="s">
        <v>1</v>
      </c>
      <c r="F621" s="173" t="s">
        <v>5943</v>
      </c>
      <c r="H621" s="172" t="s">
        <v>1</v>
      </c>
      <c r="I621" s="174"/>
      <c r="L621" s="170"/>
      <c r="M621" s="175"/>
      <c r="T621" s="176"/>
      <c r="AT621" s="172" t="s">
        <v>200</v>
      </c>
      <c r="AU621" s="172" t="s">
        <v>89</v>
      </c>
      <c r="AV621" s="12" t="s">
        <v>83</v>
      </c>
      <c r="AW621" s="12" t="s">
        <v>31</v>
      </c>
      <c r="AX621" s="12" t="s">
        <v>76</v>
      </c>
      <c r="AY621" s="172" t="s">
        <v>187</v>
      </c>
    </row>
    <row r="622" spans="2:65" s="12" customFormat="1" ht="22.5">
      <c r="B622" s="170"/>
      <c r="D622" s="171" t="s">
        <v>200</v>
      </c>
      <c r="E622" s="172" t="s">
        <v>1</v>
      </c>
      <c r="F622" s="173" t="s">
        <v>5944</v>
      </c>
      <c r="H622" s="172" t="s">
        <v>1</v>
      </c>
      <c r="I622" s="174"/>
      <c r="L622" s="170"/>
      <c r="M622" s="175"/>
      <c r="T622" s="176"/>
      <c r="AT622" s="172" t="s">
        <v>200</v>
      </c>
      <c r="AU622" s="172" t="s">
        <v>89</v>
      </c>
      <c r="AV622" s="12" t="s">
        <v>83</v>
      </c>
      <c r="AW622" s="12" t="s">
        <v>31</v>
      </c>
      <c r="AX622" s="12" t="s">
        <v>76</v>
      </c>
      <c r="AY622" s="172" t="s">
        <v>187</v>
      </c>
    </row>
    <row r="623" spans="2:65" s="12" customFormat="1">
      <c r="B623" s="170"/>
      <c r="D623" s="171" t="s">
        <v>200</v>
      </c>
      <c r="E623" s="172" t="s">
        <v>1</v>
      </c>
      <c r="F623" s="173" t="s">
        <v>5945</v>
      </c>
      <c r="H623" s="172" t="s">
        <v>1</v>
      </c>
      <c r="I623" s="174"/>
      <c r="L623" s="170"/>
      <c r="M623" s="175"/>
      <c r="T623" s="176"/>
      <c r="AT623" s="172" t="s">
        <v>200</v>
      </c>
      <c r="AU623" s="172" t="s">
        <v>89</v>
      </c>
      <c r="AV623" s="12" t="s">
        <v>83</v>
      </c>
      <c r="AW623" s="12" t="s">
        <v>31</v>
      </c>
      <c r="AX623" s="12" t="s">
        <v>76</v>
      </c>
      <c r="AY623" s="172" t="s">
        <v>187</v>
      </c>
    </row>
    <row r="624" spans="2:65" s="12" customFormat="1">
      <c r="B624" s="170"/>
      <c r="D624" s="171" t="s">
        <v>200</v>
      </c>
      <c r="E624" s="172" t="s">
        <v>1</v>
      </c>
      <c r="F624" s="173" t="s">
        <v>5946</v>
      </c>
      <c r="H624" s="172" t="s">
        <v>1</v>
      </c>
      <c r="I624" s="174"/>
      <c r="L624" s="170"/>
      <c r="M624" s="175"/>
      <c r="T624" s="176"/>
      <c r="AT624" s="172" t="s">
        <v>200</v>
      </c>
      <c r="AU624" s="172" t="s">
        <v>89</v>
      </c>
      <c r="AV624" s="12" t="s">
        <v>83</v>
      </c>
      <c r="AW624" s="12" t="s">
        <v>31</v>
      </c>
      <c r="AX624" s="12" t="s">
        <v>76</v>
      </c>
      <c r="AY624" s="172" t="s">
        <v>187</v>
      </c>
    </row>
    <row r="625" spans="2:65" s="12" customFormat="1" ht="22.5">
      <c r="B625" s="170"/>
      <c r="D625" s="171" t="s">
        <v>200</v>
      </c>
      <c r="E625" s="172" t="s">
        <v>1</v>
      </c>
      <c r="F625" s="173" t="s">
        <v>5947</v>
      </c>
      <c r="H625" s="172" t="s">
        <v>1</v>
      </c>
      <c r="I625" s="174"/>
      <c r="L625" s="170"/>
      <c r="M625" s="175"/>
      <c r="T625" s="176"/>
      <c r="AT625" s="172" t="s">
        <v>200</v>
      </c>
      <c r="AU625" s="172" t="s">
        <v>89</v>
      </c>
      <c r="AV625" s="12" t="s">
        <v>83</v>
      </c>
      <c r="AW625" s="12" t="s">
        <v>31</v>
      </c>
      <c r="AX625" s="12" t="s">
        <v>76</v>
      </c>
      <c r="AY625" s="172" t="s">
        <v>187</v>
      </c>
    </row>
    <row r="626" spans="2:65" s="13" customFormat="1">
      <c r="B626" s="177"/>
      <c r="D626" s="171" t="s">
        <v>200</v>
      </c>
      <c r="E626" s="178" t="s">
        <v>1</v>
      </c>
      <c r="F626" s="179" t="s">
        <v>5948</v>
      </c>
      <c r="H626" s="180">
        <v>6.8</v>
      </c>
      <c r="I626" s="181"/>
      <c r="L626" s="177"/>
      <c r="M626" s="182"/>
      <c r="T626" s="183"/>
      <c r="AT626" s="178" t="s">
        <v>200</v>
      </c>
      <c r="AU626" s="178" t="s">
        <v>89</v>
      </c>
      <c r="AV626" s="13" t="s">
        <v>89</v>
      </c>
      <c r="AW626" s="13" t="s">
        <v>31</v>
      </c>
      <c r="AX626" s="13" t="s">
        <v>76</v>
      </c>
      <c r="AY626" s="178" t="s">
        <v>187</v>
      </c>
    </row>
    <row r="627" spans="2:65" s="13" customFormat="1">
      <c r="B627" s="177"/>
      <c r="D627" s="171" t="s">
        <v>200</v>
      </c>
      <c r="E627" s="178" t="s">
        <v>1</v>
      </c>
      <c r="F627" s="179" t="s">
        <v>5948</v>
      </c>
      <c r="H627" s="180">
        <v>6.8</v>
      </c>
      <c r="I627" s="181"/>
      <c r="L627" s="177"/>
      <c r="M627" s="182"/>
      <c r="T627" s="183"/>
      <c r="AT627" s="178" t="s">
        <v>200</v>
      </c>
      <c r="AU627" s="178" t="s">
        <v>89</v>
      </c>
      <c r="AV627" s="13" t="s">
        <v>89</v>
      </c>
      <c r="AW627" s="13" t="s">
        <v>31</v>
      </c>
      <c r="AX627" s="13" t="s">
        <v>76</v>
      </c>
      <c r="AY627" s="178" t="s">
        <v>187</v>
      </c>
    </row>
    <row r="628" spans="2:65" s="13" customFormat="1">
      <c r="B628" s="177"/>
      <c r="D628" s="171" t="s">
        <v>200</v>
      </c>
      <c r="E628" s="178" t="s">
        <v>1</v>
      </c>
      <c r="F628" s="179" t="s">
        <v>5949</v>
      </c>
      <c r="H628" s="180">
        <v>6.8</v>
      </c>
      <c r="I628" s="181"/>
      <c r="L628" s="177"/>
      <c r="M628" s="182"/>
      <c r="T628" s="183"/>
      <c r="AT628" s="178" t="s">
        <v>200</v>
      </c>
      <c r="AU628" s="178" t="s">
        <v>89</v>
      </c>
      <c r="AV628" s="13" t="s">
        <v>89</v>
      </c>
      <c r="AW628" s="13" t="s">
        <v>31</v>
      </c>
      <c r="AX628" s="13" t="s">
        <v>76</v>
      </c>
      <c r="AY628" s="178" t="s">
        <v>187</v>
      </c>
    </row>
    <row r="629" spans="2:65" s="15" customFormat="1">
      <c r="B629" s="191"/>
      <c r="D629" s="171" t="s">
        <v>200</v>
      </c>
      <c r="E629" s="192" t="s">
        <v>1</v>
      </c>
      <c r="F629" s="193" t="s">
        <v>234</v>
      </c>
      <c r="H629" s="194">
        <v>20.399999999999999</v>
      </c>
      <c r="I629" s="195"/>
      <c r="L629" s="191"/>
      <c r="M629" s="196"/>
      <c r="T629" s="197"/>
      <c r="AT629" s="192" t="s">
        <v>200</v>
      </c>
      <c r="AU629" s="192" t="s">
        <v>89</v>
      </c>
      <c r="AV629" s="15" t="s">
        <v>207</v>
      </c>
      <c r="AW629" s="15" t="s">
        <v>31</v>
      </c>
      <c r="AX629" s="15" t="s">
        <v>76</v>
      </c>
      <c r="AY629" s="192" t="s">
        <v>187</v>
      </c>
    </row>
    <row r="630" spans="2:65" s="14" customFormat="1">
      <c r="B630" s="184"/>
      <c r="D630" s="171" t="s">
        <v>200</v>
      </c>
      <c r="E630" s="185" t="s">
        <v>5563</v>
      </c>
      <c r="F630" s="186" t="s">
        <v>206</v>
      </c>
      <c r="H630" s="187">
        <v>20.399999999999999</v>
      </c>
      <c r="I630" s="188"/>
      <c r="L630" s="184"/>
      <c r="M630" s="189"/>
      <c r="T630" s="190"/>
      <c r="AT630" s="185" t="s">
        <v>200</v>
      </c>
      <c r="AU630" s="185" t="s">
        <v>89</v>
      </c>
      <c r="AV630" s="14" t="s">
        <v>194</v>
      </c>
      <c r="AW630" s="14" t="s">
        <v>31</v>
      </c>
      <c r="AX630" s="14" t="s">
        <v>83</v>
      </c>
      <c r="AY630" s="185" t="s">
        <v>187</v>
      </c>
    </row>
    <row r="631" spans="2:65" s="1" customFormat="1" ht="33" customHeight="1">
      <c r="B631" s="144"/>
      <c r="C631" s="160" t="s">
        <v>727</v>
      </c>
      <c r="D631" s="160" t="s">
        <v>196</v>
      </c>
      <c r="E631" s="161" t="s">
        <v>5950</v>
      </c>
      <c r="F631" s="162" t="s">
        <v>5951</v>
      </c>
      <c r="G631" s="163" t="s">
        <v>320</v>
      </c>
      <c r="H631" s="164">
        <v>2.8140000000000001</v>
      </c>
      <c r="I631" s="165"/>
      <c r="J631" s="166">
        <f>ROUND(I631*H631,2)</f>
        <v>0</v>
      </c>
      <c r="K631" s="167"/>
      <c r="L631" s="32"/>
      <c r="M631" s="168" t="s">
        <v>1</v>
      </c>
      <c r="N631" s="169" t="s">
        <v>42</v>
      </c>
      <c r="P631" s="156">
        <f>O631*H631</f>
        <v>0</v>
      </c>
      <c r="Q631" s="156">
        <v>3.5E-4</v>
      </c>
      <c r="R631" s="156">
        <f>Q631*H631</f>
        <v>9.8489999999999992E-4</v>
      </c>
      <c r="S631" s="156">
        <v>0</v>
      </c>
      <c r="T631" s="157">
        <f>S631*H631</f>
        <v>0</v>
      </c>
      <c r="AR631" s="158" t="s">
        <v>353</v>
      </c>
      <c r="AT631" s="158" t="s">
        <v>196</v>
      </c>
      <c r="AU631" s="158" t="s">
        <v>89</v>
      </c>
      <c r="AY631" s="17" t="s">
        <v>187</v>
      </c>
      <c r="BE631" s="159">
        <f>IF(N631="základná",J631,0)</f>
        <v>0</v>
      </c>
      <c r="BF631" s="159">
        <f>IF(N631="znížená",J631,0)</f>
        <v>0</v>
      </c>
      <c r="BG631" s="159">
        <f>IF(N631="zákl. prenesená",J631,0)</f>
        <v>0</v>
      </c>
      <c r="BH631" s="159">
        <f>IF(N631="zníž. prenesená",J631,0)</f>
        <v>0</v>
      </c>
      <c r="BI631" s="159">
        <f>IF(N631="nulová",J631,0)</f>
        <v>0</v>
      </c>
      <c r="BJ631" s="17" t="s">
        <v>89</v>
      </c>
      <c r="BK631" s="159">
        <f>ROUND(I631*H631,2)</f>
        <v>0</v>
      </c>
      <c r="BL631" s="17" t="s">
        <v>353</v>
      </c>
      <c r="BM631" s="158" t="s">
        <v>5952</v>
      </c>
    </row>
    <row r="632" spans="2:65" s="13" customFormat="1">
      <c r="B632" s="177"/>
      <c r="D632" s="171" t="s">
        <v>200</v>
      </c>
      <c r="E632" s="178" t="s">
        <v>1</v>
      </c>
      <c r="F632" s="179" t="s">
        <v>5953</v>
      </c>
      <c r="H632" s="180">
        <v>0.93799999999999994</v>
      </c>
      <c r="I632" s="181"/>
      <c r="L632" s="177"/>
      <c r="M632" s="182"/>
      <c r="T632" s="183"/>
      <c r="AT632" s="178" t="s">
        <v>200</v>
      </c>
      <c r="AU632" s="178" t="s">
        <v>89</v>
      </c>
      <c r="AV632" s="13" t="s">
        <v>89</v>
      </c>
      <c r="AW632" s="13" t="s">
        <v>31</v>
      </c>
      <c r="AX632" s="13" t="s">
        <v>76</v>
      </c>
      <c r="AY632" s="178" t="s">
        <v>187</v>
      </c>
    </row>
    <row r="633" spans="2:65" s="13" customFormat="1">
      <c r="B633" s="177"/>
      <c r="D633" s="171" t="s">
        <v>200</v>
      </c>
      <c r="E633" s="178" t="s">
        <v>1</v>
      </c>
      <c r="F633" s="179" t="s">
        <v>5953</v>
      </c>
      <c r="H633" s="180">
        <v>0.93799999999999994</v>
      </c>
      <c r="I633" s="181"/>
      <c r="L633" s="177"/>
      <c r="M633" s="182"/>
      <c r="T633" s="183"/>
      <c r="AT633" s="178" t="s">
        <v>200</v>
      </c>
      <c r="AU633" s="178" t="s">
        <v>89</v>
      </c>
      <c r="AV633" s="13" t="s">
        <v>89</v>
      </c>
      <c r="AW633" s="13" t="s">
        <v>31</v>
      </c>
      <c r="AX633" s="13" t="s">
        <v>76</v>
      </c>
      <c r="AY633" s="178" t="s">
        <v>187</v>
      </c>
    </row>
    <row r="634" spans="2:65" s="13" customFormat="1">
      <c r="B634" s="177"/>
      <c r="D634" s="171" t="s">
        <v>200</v>
      </c>
      <c r="E634" s="178" t="s">
        <v>1</v>
      </c>
      <c r="F634" s="179" t="s">
        <v>5953</v>
      </c>
      <c r="H634" s="180">
        <v>0.93799999999999994</v>
      </c>
      <c r="I634" s="181"/>
      <c r="L634" s="177"/>
      <c r="M634" s="182"/>
      <c r="T634" s="183"/>
      <c r="AT634" s="178" t="s">
        <v>200</v>
      </c>
      <c r="AU634" s="178" t="s">
        <v>89</v>
      </c>
      <c r="AV634" s="13" t="s">
        <v>89</v>
      </c>
      <c r="AW634" s="13" t="s">
        <v>31</v>
      </c>
      <c r="AX634" s="13" t="s">
        <v>76</v>
      </c>
      <c r="AY634" s="178" t="s">
        <v>187</v>
      </c>
    </row>
    <row r="635" spans="2:65" s="14" customFormat="1">
      <c r="B635" s="184"/>
      <c r="D635" s="171" t="s">
        <v>200</v>
      </c>
      <c r="E635" s="185" t="s">
        <v>1</v>
      </c>
      <c r="F635" s="186" t="s">
        <v>5954</v>
      </c>
      <c r="H635" s="187">
        <v>2.8140000000000001</v>
      </c>
      <c r="I635" s="188"/>
      <c r="L635" s="184"/>
      <c r="M635" s="189"/>
      <c r="T635" s="190"/>
      <c r="AT635" s="185" t="s">
        <v>200</v>
      </c>
      <c r="AU635" s="185" t="s">
        <v>89</v>
      </c>
      <c r="AV635" s="14" t="s">
        <v>194</v>
      </c>
      <c r="AW635" s="14" t="s">
        <v>31</v>
      </c>
      <c r="AX635" s="14" t="s">
        <v>83</v>
      </c>
      <c r="AY635" s="185" t="s">
        <v>187</v>
      </c>
    </row>
    <row r="636" spans="2:65" s="1" customFormat="1" ht="24.2" customHeight="1">
      <c r="B636" s="144"/>
      <c r="C636" s="145" t="s">
        <v>733</v>
      </c>
      <c r="D636" s="145" t="s">
        <v>190</v>
      </c>
      <c r="E636" s="146" t="s">
        <v>5955</v>
      </c>
      <c r="F636" s="147" t="s">
        <v>5956</v>
      </c>
      <c r="G636" s="148" t="s">
        <v>144</v>
      </c>
      <c r="H636" s="149">
        <v>25</v>
      </c>
      <c r="I636" s="150"/>
      <c r="J636" s="151">
        <f>ROUND(I636*H636,2)</f>
        <v>0</v>
      </c>
      <c r="K636" s="152"/>
      <c r="L636" s="153"/>
      <c r="M636" s="154" t="s">
        <v>1</v>
      </c>
      <c r="N636" s="155" t="s">
        <v>42</v>
      </c>
      <c r="P636" s="156">
        <f>O636*H636</f>
        <v>0</v>
      </c>
      <c r="Q636" s="156">
        <v>1.9199999999999998E-2</v>
      </c>
      <c r="R636" s="156">
        <f>Q636*H636</f>
        <v>0.48</v>
      </c>
      <c r="S636" s="156">
        <v>0</v>
      </c>
      <c r="T636" s="157">
        <f>S636*H636</f>
        <v>0</v>
      </c>
      <c r="AR636" s="158" t="s">
        <v>388</v>
      </c>
      <c r="AT636" s="158" t="s">
        <v>190</v>
      </c>
      <c r="AU636" s="158" t="s">
        <v>89</v>
      </c>
      <c r="AY636" s="17" t="s">
        <v>187</v>
      </c>
      <c r="BE636" s="159">
        <f>IF(N636="základná",J636,0)</f>
        <v>0</v>
      </c>
      <c r="BF636" s="159">
        <f>IF(N636="znížená",J636,0)</f>
        <v>0</v>
      </c>
      <c r="BG636" s="159">
        <f>IF(N636="zákl. prenesená",J636,0)</f>
        <v>0</v>
      </c>
      <c r="BH636" s="159">
        <f>IF(N636="zníž. prenesená",J636,0)</f>
        <v>0</v>
      </c>
      <c r="BI636" s="159">
        <f>IF(N636="nulová",J636,0)</f>
        <v>0</v>
      </c>
      <c r="BJ636" s="17" t="s">
        <v>89</v>
      </c>
      <c r="BK636" s="159">
        <f>ROUND(I636*H636,2)</f>
        <v>0</v>
      </c>
      <c r="BL636" s="17" t="s">
        <v>353</v>
      </c>
      <c r="BM636" s="158" t="s">
        <v>5957</v>
      </c>
    </row>
    <row r="637" spans="2:65" s="13" customFormat="1">
      <c r="B637" s="177"/>
      <c r="D637" s="171" t="s">
        <v>200</v>
      </c>
      <c r="E637" s="178" t="s">
        <v>1</v>
      </c>
      <c r="F637" s="179" t="s">
        <v>5958</v>
      </c>
      <c r="H637" s="180">
        <v>21.42</v>
      </c>
      <c r="I637" s="181"/>
      <c r="L637" s="177"/>
      <c r="M637" s="182"/>
      <c r="T637" s="183"/>
      <c r="AT637" s="178" t="s">
        <v>200</v>
      </c>
      <c r="AU637" s="178" t="s">
        <v>89</v>
      </c>
      <c r="AV637" s="13" t="s">
        <v>89</v>
      </c>
      <c r="AW637" s="13" t="s">
        <v>31</v>
      </c>
      <c r="AX637" s="13" t="s">
        <v>76</v>
      </c>
      <c r="AY637" s="178" t="s">
        <v>187</v>
      </c>
    </row>
    <row r="638" spans="2:65" s="13" customFormat="1">
      <c r="B638" s="177"/>
      <c r="D638" s="171" t="s">
        <v>200</v>
      </c>
      <c r="E638" s="178" t="s">
        <v>1</v>
      </c>
      <c r="F638" s="179" t="s">
        <v>5959</v>
      </c>
      <c r="H638" s="180">
        <v>3.0950000000000002</v>
      </c>
      <c r="I638" s="181"/>
      <c r="L638" s="177"/>
      <c r="M638" s="182"/>
      <c r="T638" s="183"/>
      <c r="AT638" s="178" t="s">
        <v>200</v>
      </c>
      <c r="AU638" s="178" t="s">
        <v>89</v>
      </c>
      <c r="AV638" s="13" t="s">
        <v>89</v>
      </c>
      <c r="AW638" s="13" t="s">
        <v>31</v>
      </c>
      <c r="AX638" s="13" t="s">
        <v>76</v>
      </c>
      <c r="AY638" s="178" t="s">
        <v>187</v>
      </c>
    </row>
    <row r="639" spans="2:65" s="13" customFormat="1">
      <c r="B639" s="177"/>
      <c r="D639" s="171" t="s">
        <v>200</v>
      </c>
      <c r="E639" s="178" t="s">
        <v>1</v>
      </c>
      <c r="F639" s="179" t="s">
        <v>5960</v>
      </c>
      <c r="H639" s="180">
        <v>0.48499999999999999</v>
      </c>
      <c r="I639" s="181"/>
      <c r="L639" s="177"/>
      <c r="M639" s="182"/>
      <c r="T639" s="183"/>
      <c r="AT639" s="178" t="s">
        <v>200</v>
      </c>
      <c r="AU639" s="178" t="s">
        <v>89</v>
      </c>
      <c r="AV639" s="13" t="s">
        <v>89</v>
      </c>
      <c r="AW639" s="13" t="s">
        <v>31</v>
      </c>
      <c r="AX639" s="13" t="s">
        <v>76</v>
      </c>
      <c r="AY639" s="178" t="s">
        <v>187</v>
      </c>
    </row>
    <row r="640" spans="2:65" s="14" customFormat="1">
      <c r="B640" s="184"/>
      <c r="D640" s="171" t="s">
        <v>200</v>
      </c>
      <c r="E640" s="185" t="s">
        <v>1</v>
      </c>
      <c r="F640" s="186" t="s">
        <v>206</v>
      </c>
      <c r="H640" s="187">
        <v>25</v>
      </c>
      <c r="I640" s="188"/>
      <c r="L640" s="184"/>
      <c r="M640" s="189"/>
      <c r="T640" s="190"/>
      <c r="AT640" s="185" t="s">
        <v>200</v>
      </c>
      <c r="AU640" s="185" t="s">
        <v>89</v>
      </c>
      <c r="AV640" s="14" t="s">
        <v>194</v>
      </c>
      <c r="AW640" s="14" t="s">
        <v>31</v>
      </c>
      <c r="AX640" s="14" t="s">
        <v>83</v>
      </c>
      <c r="AY640" s="185" t="s">
        <v>187</v>
      </c>
    </row>
    <row r="641" spans="2:65" s="1" customFormat="1" ht="24.2" customHeight="1">
      <c r="B641" s="144"/>
      <c r="C641" s="160" t="s">
        <v>738</v>
      </c>
      <c r="D641" s="160" t="s">
        <v>196</v>
      </c>
      <c r="E641" s="161" t="s">
        <v>5961</v>
      </c>
      <c r="F641" s="162" t="s">
        <v>5962</v>
      </c>
      <c r="G641" s="163" t="s">
        <v>375</v>
      </c>
      <c r="H641" s="164">
        <v>35.112000000000002</v>
      </c>
      <c r="I641" s="165"/>
      <c r="J641" s="166">
        <f>ROUND(I641*H641,2)</f>
        <v>0</v>
      </c>
      <c r="K641" s="167"/>
      <c r="L641" s="32"/>
      <c r="M641" s="168" t="s">
        <v>1</v>
      </c>
      <c r="N641" s="169" t="s">
        <v>42</v>
      </c>
      <c r="P641" s="156">
        <f>O641*H641</f>
        <v>0</v>
      </c>
      <c r="Q641" s="156">
        <v>0</v>
      </c>
      <c r="R641" s="156">
        <f>Q641*H641</f>
        <v>0</v>
      </c>
      <c r="S641" s="156">
        <v>0</v>
      </c>
      <c r="T641" s="157">
        <f>S641*H641</f>
        <v>0</v>
      </c>
      <c r="AR641" s="158" t="s">
        <v>353</v>
      </c>
      <c r="AT641" s="158" t="s">
        <v>196</v>
      </c>
      <c r="AU641" s="158" t="s">
        <v>89</v>
      </c>
      <c r="AY641" s="17" t="s">
        <v>187</v>
      </c>
      <c r="BE641" s="159">
        <f>IF(N641="základná",J641,0)</f>
        <v>0</v>
      </c>
      <c r="BF641" s="159">
        <f>IF(N641="znížená",J641,0)</f>
        <v>0</v>
      </c>
      <c r="BG641" s="159">
        <f>IF(N641="zákl. prenesená",J641,0)</f>
        <v>0</v>
      </c>
      <c r="BH641" s="159">
        <f>IF(N641="zníž. prenesená",J641,0)</f>
        <v>0</v>
      </c>
      <c r="BI641" s="159">
        <f>IF(N641="nulová",J641,0)</f>
        <v>0</v>
      </c>
      <c r="BJ641" s="17" t="s">
        <v>89</v>
      </c>
      <c r="BK641" s="159">
        <f>ROUND(I641*H641,2)</f>
        <v>0</v>
      </c>
      <c r="BL641" s="17" t="s">
        <v>353</v>
      </c>
      <c r="BM641" s="158" t="s">
        <v>5963</v>
      </c>
    </row>
    <row r="642" spans="2:65" s="1" customFormat="1" ht="24.2" customHeight="1">
      <c r="B642" s="144"/>
      <c r="C642" s="160" t="s">
        <v>743</v>
      </c>
      <c r="D642" s="160" t="s">
        <v>196</v>
      </c>
      <c r="E642" s="161" t="s">
        <v>5964</v>
      </c>
      <c r="F642" s="162" t="s">
        <v>5965</v>
      </c>
      <c r="G642" s="163" t="s">
        <v>375</v>
      </c>
      <c r="H642" s="164">
        <v>35.112000000000002</v>
      </c>
      <c r="I642" s="165"/>
      <c r="J642" s="166">
        <f>ROUND(I642*H642,2)</f>
        <v>0</v>
      </c>
      <c r="K642" s="167"/>
      <c r="L642" s="32"/>
      <c r="M642" s="168" t="s">
        <v>1</v>
      </c>
      <c r="N642" s="169" t="s">
        <v>42</v>
      </c>
      <c r="P642" s="156">
        <f>O642*H642</f>
        <v>0</v>
      </c>
      <c r="Q642" s="156">
        <v>0</v>
      </c>
      <c r="R642" s="156">
        <f>Q642*H642</f>
        <v>0</v>
      </c>
      <c r="S642" s="156">
        <v>0</v>
      </c>
      <c r="T642" s="157">
        <f>S642*H642</f>
        <v>0</v>
      </c>
      <c r="AR642" s="158" t="s">
        <v>353</v>
      </c>
      <c r="AT642" s="158" t="s">
        <v>196</v>
      </c>
      <c r="AU642" s="158" t="s">
        <v>89</v>
      </c>
      <c r="AY642" s="17" t="s">
        <v>187</v>
      </c>
      <c r="BE642" s="159">
        <f>IF(N642="základná",J642,0)</f>
        <v>0</v>
      </c>
      <c r="BF642" s="159">
        <f>IF(N642="znížená",J642,0)</f>
        <v>0</v>
      </c>
      <c r="BG642" s="159">
        <f>IF(N642="zákl. prenesená",J642,0)</f>
        <v>0</v>
      </c>
      <c r="BH642" s="159">
        <f>IF(N642="zníž. prenesená",J642,0)</f>
        <v>0</v>
      </c>
      <c r="BI642" s="159">
        <f>IF(N642="nulová",J642,0)</f>
        <v>0</v>
      </c>
      <c r="BJ642" s="17" t="s">
        <v>89</v>
      </c>
      <c r="BK642" s="159">
        <f>ROUND(I642*H642,2)</f>
        <v>0</v>
      </c>
      <c r="BL642" s="17" t="s">
        <v>353</v>
      </c>
      <c r="BM642" s="158" t="s">
        <v>5966</v>
      </c>
    </row>
    <row r="643" spans="2:65" s="11" customFormat="1" ht="22.9" customHeight="1">
      <c r="B643" s="132"/>
      <c r="D643" s="133" t="s">
        <v>75</v>
      </c>
      <c r="E643" s="142" t="s">
        <v>3197</v>
      </c>
      <c r="F643" s="142" t="s">
        <v>3198</v>
      </c>
      <c r="I643" s="135"/>
      <c r="J643" s="143">
        <f>BK643</f>
        <v>0</v>
      </c>
      <c r="L643" s="132"/>
      <c r="M643" s="137"/>
      <c r="P643" s="138">
        <f>SUM(P644:P778)</f>
        <v>0</v>
      </c>
      <c r="R643" s="138">
        <f>SUM(R644:R778)</f>
        <v>4.8653513000000004</v>
      </c>
      <c r="T643" s="139">
        <f>SUM(T644:T778)</f>
        <v>0</v>
      </c>
      <c r="AR643" s="133" t="s">
        <v>89</v>
      </c>
      <c r="AT643" s="140" t="s">
        <v>75</v>
      </c>
      <c r="AU643" s="140" t="s">
        <v>83</v>
      </c>
      <c r="AY643" s="133" t="s">
        <v>187</v>
      </c>
      <c r="BK643" s="141">
        <f>SUM(BK644:BK778)</f>
        <v>0</v>
      </c>
    </row>
    <row r="644" spans="2:65" s="1" customFormat="1" ht="21.75" customHeight="1">
      <c r="B644" s="144"/>
      <c r="C644" s="160" t="s">
        <v>747</v>
      </c>
      <c r="D644" s="160" t="s">
        <v>196</v>
      </c>
      <c r="E644" s="161" t="s">
        <v>5967</v>
      </c>
      <c r="F644" s="162" t="s">
        <v>5968</v>
      </c>
      <c r="G644" s="163" t="s">
        <v>144</v>
      </c>
      <c r="H644" s="164">
        <v>1389.77</v>
      </c>
      <c r="I644" s="165"/>
      <c r="J644" s="166">
        <f>ROUND(I644*H644,2)</f>
        <v>0</v>
      </c>
      <c r="K644" s="167"/>
      <c r="L644" s="32"/>
      <c r="M644" s="168" t="s">
        <v>1</v>
      </c>
      <c r="N644" s="169" t="s">
        <v>42</v>
      </c>
      <c r="P644" s="156">
        <f>O644*H644</f>
        <v>0</v>
      </c>
      <c r="Q644" s="156">
        <v>0</v>
      </c>
      <c r="R644" s="156">
        <f>Q644*H644</f>
        <v>0</v>
      </c>
      <c r="S644" s="156">
        <v>0</v>
      </c>
      <c r="T644" s="157">
        <f>S644*H644</f>
        <v>0</v>
      </c>
      <c r="AR644" s="158" t="s">
        <v>353</v>
      </c>
      <c r="AT644" s="158" t="s">
        <v>196</v>
      </c>
      <c r="AU644" s="158" t="s">
        <v>89</v>
      </c>
      <c r="AY644" s="17" t="s">
        <v>187</v>
      </c>
      <c r="BE644" s="159">
        <f>IF(N644="základná",J644,0)</f>
        <v>0</v>
      </c>
      <c r="BF644" s="159">
        <f>IF(N644="znížená",J644,0)</f>
        <v>0</v>
      </c>
      <c r="BG644" s="159">
        <f>IF(N644="zákl. prenesená",J644,0)</f>
        <v>0</v>
      </c>
      <c r="BH644" s="159">
        <f>IF(N644="zníž. prenesená",J644,0)</f>
        <v>0</v>
      </c>
      <c r="BI644" s="159">
        <f>IF(N644="nulová",J644,0)</f>
        <v>0</v>
      </c>
      <c r="BJ644" s="17" t="s">
        <v>89</v>
      </c>
      <c r="BK644" s="159">
        <f>ROUND(I644*H644,2)</f>
        <v>0</v>
      </c>
      <c r="BL644" s="17" t="s">
        <v>353</v>
      </c>
      <c r="BM644" s="158" t="s">
        <v>5969</v>
      </c>
    </row>
    <row r="645" spans="2:65" s="13" customFormat="1">
      <c r="B645" s="177"/>
      <c r="D645" s="171" t="s">
        <v>200</v>
      </c>
      <c r="E645" s="178" t="s">
        <v>1</v>
      </c>
      <c r="F645" s="179" t="s">
        <v>5538</v>
      </c>
      <c r="H645" s="180">
        <v>622.70000000000005</v>
      </c>
      <c r="I645" s="181"/>
      <c r="L645" s="177"/>
      <c r="M645" s="182"/>
      <c r="T645" s="183"/>
      <c r="AT645" s="178" t="s">
        <v>200</v>
      </c>
      <c r="AU645" s="178" t="s">
        <v>89</v>
      </c>
      <c r="AV645" s="13" t="s">
        <v>89</v>
      </c>
      <c r="AW645" s="13" t="s">
        <v>31</v>
      </c>
      <c r="AX645" s="13" t="s">
        <v>76</v>
      </c>
      <c r="AY645" s="178" t="s">
        <v>187</v>
      </c>
    </row>
    <row r="646" spans="2:65" s="13" customFormat="1">
      <c r="B646" s="177"/>
      <c r="D646" s="171" t="s">
        <v>200</v>
      </c>
      <c r="E646" s="178" t="s">
        <v>1</v>
      </c>
      <c r="F646" s="179" t="s">
        <v>5530</v>
      </c>
      <c r="H646" s="180">
        <v>4.82</v>
      </c>
      <c r="I646" s="181"/>
      <c r="L646" s="177"/>
      <c r="M646" s="182"/>
      <c r="T646" s="183"/>
      <c r="AT646" s="178" t="s">
        <v>200</v>
      </c>
      <c r="AU646" s="178" t="s">
        <v>89</v>
      </c>
      <c r="AV646" s="13" t="s">
        <v>89</v>
      </c>
      <c r="AW646" s="13" t="s">
        <v>31</v>
      </c>
      <c r="AX646" s="13" t="s">
        <v>76</v>
      </c>
      <c r="AY646" s="178" t="s">
        <v>187</v>
      </c>
    </row>
    <row r="647" spans="2:65" s="15" customFormat="1">
      <c r="B647" s="191"/>
      <c r="D647" s="171" t="s">
        <v>200</v>
      </c>
      <c r="E647" s="192" t="s">
        <v>1</v>
      </c>
      <c r="F647" s="193" t="s">
        <v>3110</v>
      </c>
      <c r="H647" s="194">
        <v>627.52</v>
      </c>
      <c r="I647" s="195"/>
      <c r="L647" s="191"/>
      <c r="M647" s="196"/>
      <c r="T647" s="197"/>
      <c r="AT647" s="192" t="s">
        <v>200</v>
      </c>
      <c r="AU647" s="192" t="s">
        <v>89</v>
      </c>
      <c r="AV647" s="15" t="s">
        <v>207</v>
      </c>
      <c r="AW647" s="15" t="s">
        <v>31</v>
      </c>
      <c r="AX647" s="15" t="s">
        <v>76</v>
      </c>
      <c r="AY647" s="192" t="s">
        <v>187</v>
      </c>
    </row>
    <row r="648" spans="2:65" s="13" customFormat="1">
      <c r="B648" s="177"/>
      <c r="D648" s="171" t="s">
        <v>200</v>
      </c>
      <c r="E648" s="178" t="s">
        <v>1</v>
      </c>
      <c r="F648" s="179" t="s">
        <v>5533</v>
      </c>
      <c r="H648" s="180">
        <v>762.25</v>
      </c>
      <c r="I648" s="181"/>
      <c r="L648" s="177"/>
      <c r="M648" s="182"/>
      <c r="T648" s="183"/>
      <c r="AT648" s="178" t="s">
        <v>200</v>
      </c>
      <c r="AU648" s="178" t="s">
        <v>89</v>
      </c>
      <c r="AV648" s="13" t="s">
        <v>89</v>
      </c>
      <c r="AW648" s="13" t="s">
        <v>31</v>
      </c>
      <c r="AX648" s="13" t="s">
        <v>76</v>
      </c>
      <c r="AY648" s="178" t="s">
        <v>187</v>
      </c>
    </row>
    <row r="649" spans="2:65" s="13" customFormat="1">
      <c r="B649" s="177"/>
      <c r="D649" s="171" t="s">
        <v>200</v>
      </c>
      <c r="E649" s="178" t="s">
        <v>1</v>
      </c>
      <c r="F649" s="179" t="s">
        <v>5536</v>
      </c>
      <c r="H649" s="180">
        <v>0</v>
      </c>
      <c r="I649" s="181"/>
      <c r="L649" s="177"/>
      <c r="M649" s="182"/>
      <c r="T649" s="183"/>
      <c r="AT649" s="178" t="s">
        <v>200</v>
      </c>
      <c r="AU649" s="178" t="s">
        <v>89</v>
      </c>
      <c r="AV649" s="13" t="s">
        <v>89</v>
      </c>
      <c r="AW649" s="13" t="s">
        <v>31</v>
      </c>
      <c r="AX649" s="13" t="s">
        <v>76</v>
      </c>
      <c r="AY649" s="178" t="s">
        <v>187</v>
      </c>
    </row>
    <row r="650" spans="2:65" s="15" customFormat="1">
      <c r="B650" s="191"/>
      <c r="D650" s="171" t="s">
        <v>200</v>
      </c>
      <c r="E650" s="192" t="s">
        <v>1</v>
      </c>
      <c r="F650" s="193" t="s">
        <v>3392</v>
      </c>
      <c r="H650" s="194">
        <v>762.25</v>
      </c>
      <c r="I650" s="195"/>
      <c r="L650" s="191"/>
      <c r="M650" s="196"/>
      <c r="T650" s="197"/>
      <c r="AT650" s="192" t="s">
        <v>200</v>
      </c>
      <c r="AU650" s="192" t="s">
        <v>89</v>
      </c>
      <c r="AV650" s="15" t="s">
        <v>207</v>
      </c>
      <c r="AW650" s="15" t="s">
        <v>31</v>
      </c>
      <c r="AX650" s="15" t="s">
        <v>76</v>
      </c>
      <c r="AY650" s="192" t="s">
        <v>187</v>
      </c>
    </row>
    <row r="651" spans="2:65" s="14" customFormat="1">
      <c r="B651" s="184"/>
      <c r="D651" s="171" t="s">
        <v>200</v>
      </c>
      <c r="E651" s="185" t="s">
        <v>1</v>
      </c>
      <c r="F651" s="186" t="s">
        <v>206</v>
      </c>
      <c r="H651" s="187">
        <v>1389.77</v>
      </c>
      <c r="I651" s="188"/>
      <c r="L651" s="184"/>
      <c r="M651" s="189"/>
      <c r="T651" s="190"/>
      <c r="AT651" s="185" t="s">
        <v>200</v>
      </c>
      <c r="AU651" s="185" t="s">
        <v>89</v>
      </c>
      <c r="AV651" s="14" t="s">
        <v>194</v>
      </c>
      <c r="AW651" s="14" t="s">
        <v>31</v>
      </c>
      <c r="AX651" s="14" t="s">
        <v>83</v>
      </c>
      <c r="AY651" s="185" t="s">
        <v>187</v>
      </c>
    </row>
    <row r="652" spans="2:65" s="1" customFormat="1" ht="24.2" customHeight="1">
      <c r="B652" s="144"/>
      <c r="C652" s="160" t="s">
        <v>750</v>
      </c>
      <c r="D652" s="160" t="s">
        <v>196</v>
      </c>
      <c r="E652" s="161" t="s">
        <v>5970</v>
      </c>
      <c r="F652" s="162" t="s">
        <v>5971</v>
      </c>
      <c r="G652" s="163" t="s">
        <v>320</v>
      </c>
      <c r="H652" s="164">
        <v>1</v>
      </c>
      <c r="I652" s="165"/>
      <c r="J652" s="166">
        <f>ROUND(I652*H652,2)</f>
        <v>0</v>
      </c>
      <c r="K652" s="167"/>
      <c r="L652" s="32"/>
      <c r="M652" s="168" t="s">
        <v>1</v>
      </c>
      <c r="N652" s="169" t="s">
        <v>42</v>
      </c>
      <c r="P652" s="156">
        <f>O652*H652</f>
        <v>0</v>
      </c>
      <c r="Q652" s="156">
        <v>4.0000000000000003E-5</v>
      </c>
      <c r="R652" s="156">
        <f>Q652*H652</f>
        <v>4.0000000000000003E-5</v>
      </c>
      <c r="S652" s="156">
        <v>0</v>
      </c>
      <c r="T652" s="157">
        <f>S652*H652</f>
        <v>0</v>
      </c>
      <c r="AR652" s="158" t="s">
        <v>353</v>
      </c>
      <c r="AT652" s="158" t="s">
        <v>196</v>
      </c>
      <c r="AU652" s="158" t="s">
        <v>89</v>
      </c>
      <c r="AY652" s="17" t="s">
        <v>187</v>
      </c>
      <c r="BE652" s="159">
        <f>IF(N652="základná",J652,0)</f>
        <v>0</v>
      </c>
      <c r="BF652" s="159">
        <f>IF(N652="znížená",J652,0)</f>
        <v>0</v>
      </c>
      <c r="BG652" s="159">
        <f>IF(N652="zákl. prenesená",J652,0)</f>
        <v>0</v>
      </c>
      <c r="BH652" s="159">
        <f>IF(N652="zníž. prenesená",J652,0)</f>
        <v>0</v>
      </c>
      <c r="BI652" s="159">
        <f>IF(N652="nulová",J652,0)</f>
        <v>0</v>
      </c>
      <c r="BJ652" s="17" t="s">
        <v>89</v>
      </c>
      <c r="BK652" s="159">
        <f>ROUND(I652*H652,2)</f>
        <v>0</v>
      </c>
      <c r="BL652" s="17" t="s">
        <v>353</v>
      </c>
      <c r="BM652" s="158" t="s">
        <v>5972</v>
      </c>
    </row>
    <row r="653" spans="2:65" s="12" customFormat="1">
      <c r="B653" s="170"/>
      <c r="D653" s="171" t="s">
        <v>200</v>
      </c>
      <c r="E653" s="172" t="s">
        <v>1</v>
      </c>
      <c r="F653" s="173" t="s">
        <v>5973</v>
      </c>
      <c r="H653" s="172" t="s">
        <v>1</v>
      </c>
      <c r="I653" s="174"/>
      <c r="L653" s="170"/>
      <c r="M653" s="175"/>
      <c r="T653" s="176"/>
      <c r="AT653" s="172" t="s">
        <v>200</v>
      </c>
      <c r="AU653" s="172" t="s">
        <v>89</v>
      </c>
      <c r="AV653" s="12" t="s">
        <v>83</v>
      </c>
      <c r="AW653" s="12" t="s">
        <v>31</v>
      </c>
      <c r="AX653" s="12" t="s">
        <v>76</v>
      </c>
      <c r="AY653" s="172" t="s">
        <v>187</v>
      </c>
    </row>
    <row r="654" spans="2:65" s="12" customFormat="1">
      <c r="B654" s="170"/>
      <c r="D654" s="171" t="s">
        <v>200</v>
      </c>
      <c r="E654" s="172" t="s">
        <v>1</v>
      </c>
      <c r="F654" s="173" t="s">
        <v>5974</v>
      </c>
      <c r="H654" s="172" t="s">
        <v>1</v>
      </c>
      <c r="I654" s="174"/>
      <c r="L654" s="170"/>
      <c r="M654" s="175"/>
      <c r="T654" s="176"/>
      <c r="AT654" s="172" t="s">
        <v>200</v>
      </c>
      <c r="AU654" s="172" t="s">
        <v>89</v>
      </c>
      <c r="AV654" s="12" t="s">
        <v>83</v>
      </c>
      <c r="AW654" s="12" t="s">
        <v>31</v>
      </c>
      <c r="AX654" s="12" t="s">
        <v>76</v>
      </c>
      <c r="AY654" s="172" t="s">
        <v>187</v>
      </c>
    </row>
    <row r="655" spans="2:65" s="12" customFormat="1">
      <c r="B655" s="170"/>
      <c r="D655" s="171" t="s">
        <v>200</v>
      </c>
      <c r="E655" s="172" t="s">
        <v>1</v>
      </c>
      <c r="F655" s="173" t="s">
        <v>5975</v>
      </c>
      <c r="H655" s="172" t="s">
        <v>1</v>
      </c>
      <c r="I655" s="174"/>
      <c r="L655" s="170"/>
      <c r="M655" s="175"/>
      <c r="T655" s="176"/>
      <c r="AT655" s="172" t="s">
        <v>200</v>
      </c>
      <c r="AU655" s="172" t="s">
        <v>89</v>
      </c>
      <c r="AV655" s="12" t="s">
        <v>83</v>
      </c>
      <c r="AW655" s="12" t="s">
        <v>31</v>
      </c>
      <c r="AX655" s="12" t="s">
        <v>76</v>
      </c>
      <c r="AY655" s="172" t="s">
        <v>187</v>
      </c>
    </row>
    <row r="656" spans="2:65" s="12" customFormat="1">
      <c r="B656" s="170"/>
      <c r="D656" s="171" t="s">
        <v>200</v>
      </c>
      <c r="E656" s="172" t="s">
        <v>1</v>
      </c>
      <c r="F656" s="173" t="s">
        <v>5976</v>
      </c>
      <c r="H656" s="172" t="s">
        <v>1</v>
      </c>
      <c r="I656" s="174"/>
      <c r="L656" s="170"/>
      <c r="M656" s="175"/>
      <c r="T656" s="176"/>
      <c r="AT656" s="172" t="s">
        <v>200</v>
      </c>
      <c r="AU656" s="172" t="s">
        <v>89</v>
      </c>
      <c r="AV656" s="12" t="s">
        <v>83</v>
      </c>
      <c r="AW656" s="12" t="s">
        <v>31</v>
      </c>
      <c r="AX656" s="12" t="s">
        <v>76</v>
      </c>
      <c r="AY656" s="172" t="s">
        <v>187</v>
      </c>
    </row>
    <row r="657" spans="2:65" s="12" customFormat="1" ht="22.5">
      <c r="B657" s="170"/>
      <c r="D657" s="171" t="s">
        <v>200</v>
      </c>
      <c r="E657" s="172" t="s">
        <v>1</v>
      </c>
      <c r="F657" s="173" t="s">
        <v>5977</v>
      </c>
      <c r="H657" s="172" t="s">
        <v>1</v>
      </c>
      <c r="I657" s="174"/>
      <c r="L657" s="170"/>
      <c r="M657" s="175"/>
      <c r="T657" s="176"/>
      <c r="AT657" s="172" t="s">
        <v>200</v>
      </c>
      <c r="AU657" s="172" t="s">
        <v>89</v>
      </c>
      <c r="AV657" s="12" t="s">
        <v>83</v>
      </c>
      <c r="AW657" s="12" t="s">
        <v>31</v>
      </c>
      <c r="AX657" s="12" t="s">
        <v>76</v>
      </c>
      <c r="AY657" s="172" t="s">
        <v>187</v>
      </c>
    </row>
    <row r="658" spans="2:65" s="13" customFormat="1">
      <c r="B658" s="177"/>
      <c r="D658" s="171" t="s">
        <v>200</v>
      </c>
      <c r="E658" s="178" t="s">
        <v>1</v>
      </c>
      <c r="F658" s="179" t="s">
        <v>83</v>
      </c>
      <c r="H658" s="180">
        <v>1</v>
      </c>
      <c r="I658" s="181"/>
      <c r="L658" s="177"/>
      <c r="M658" s="182"/>
      <c r="T658" s="183"/>
      <c r="AT658" s="178" t="s">
        <v>200</v>
      </c>
      <c r="AU658" s="178" t="s">
        <v>89</v>
      </c>
      <c r="AV658" s="13" t="s">
        <v>89</v>
      </c>
      <c r="AW658" s="13" t="s">
        <v>31</v>
      </c>
      <c r="AX658" s="13" t="s">
        <v>76</v>
      </c>
      <c r="AY658" s="178" t="s">
        <v>187</v>
      </c>
    </row>
    <row r="659" spans="2:65" s="15" customFormat="1">
      <c r="B659" s="191"/>
      <c r="D659" s="171" t="s">
        <v>200</v>
      </c>
      <c r="E659" s="192" t="s">
        <v>5978</v>
      </c>
      <c r="F659" s="193" t="s">
        <v>234</v>
      </c>
      <c r="H659" s="194">
        <v>1</v>
      </c>
      <c r="I659" s="195"/>
      <c r="L659" s="191"/>
      <c r="M659" s="196"/>
      <c r="T659" s="197"/>
      <c r="AT659" s="192" t="s">
        <v>200</v>
      </c>
      <c r="AU659" s="192" t="s">
        <v>89</v>
      </c>
      <c r="AV659" s="15" t="s">
        <v>207</v>
      </c>
      <c r="AW659" s="15" t="s">
        <v>31</v>
      </c>
      <c r="AX659" s="15" t="s">
        <v>76</v>
      </c>
      <c r="AY659" s="192" t="s">
        <v>187</v>
      </c>
    </row>
    <row r="660" spans="2:65" s="14" customFormat="1">
      <c r="B660" s="184"/>
      <c r="D660" s="171" t="s">
        <v>200</v>
      </c>
      <c r="E660" s="185" t="s">
        <v>1</v>
      </c>
      <c r="F660" s="186" t="s">
        <v>206</v>
      </c>
      <c r="H660" s="187">
        <v>1</v>
      </c>
      <c r="I660" s="188"/>
      <c r="L660" s="184"/>
      <c r="M660" s="189"/>
      <c r="T660" s="190"/>
      <c r="AT660" s="185" t="s">
        <v>200</v>
      </c>
      <c r="AU660" s="185" t="s">
        <v>89</v>
      </c>
      <c r="AV660" s="14" t="s">
        <v>194</v>
      </c>
      <c r="AW660" s="14" t="s">
        <v>31</v>
      </c>
      <c r="AX660" s="14" t="s">
        <v>83</v>
      </c>
      <c r="AY660" s="185" t="s">
        <v>187</v>
      </c>
    </row>
    <row r="661" spans="2:65" s="1" customFormat="1" ht="21.75" customHeight="1">
      <c r="B661" s="144"/>
      <c r="C661" s="145" t="s">
        <v>754</v>
      </c>
      <c r="D661" s="145" t="s">
        <v>190</v>
      </c>
      <c r="E661" s="146" t="s">
        <v>5979</v>
      </c>
      <c r="F661" s="147" t="s">
        <v>5980</v>
      </c>
      <c r="G661" s="148" t="s">
        <v>320</v>
      </c>
      <c r="H661" s="149">
        <v>1.01</v>
      </c>
      <c r="I661" s="150"/>
      <c r="J661" s="151">
        <f>ROUND(I661*H661,2)</f>
        <v>0</v>
      </c>
      <c r="K661" s="152"/>
      <c r="L661" s="153"/>
      <c r="M661" s="154" t="s">
        <v>1</v>
      </c>
      <c r="N661" s="155" t="s">
        <v>42</v>
      </c>
      <c r="P661" s="156">
        <f>O661*H661</f>
        <v>0</v>
      </c>
      <c r="Q661" s="156">
        <v>1.6299999999999999E-3</v>
      </c>
      <c r="R661" s="156">
        <f>Q661*H661</f>
        <v>1.6462999999999998E-3</v>
      </c>
      <c r="S661" s="156">
        <v>0</v>
      </c>
      <c r="T661" s="157">
        <f>S661*H661</f>
        <v>0</v>
      </c>
      <c r="AR661" s="158" t="s">
        <v>388</v>
      </c>
      <c r="AT661" s="158" t="s">
        <v>190</v>
      </c>
      <c r="AU661" s="158" t="s">
        <v>89</v>
      </c>
      <c r="AY661" s="17" t="s">
        <v>187</v>
      </c>
      <c r="BE661" s="159">
        <f>IF(N661="základná",J661,0)</f>
        <v>0</v>
      </c>
      <c r="BF661" s="159">
        <f>IF(N661="znížená",J661,0)</f>
        <v>0</v>
      </c>
      <c r="BG661" s="159">
        <f>IF(N661="zákl. prenesená",J661,0)</f>
        <v>0</v>
      </c>
      <c r="BH661" s="159">
        <f>IF(N661="zníž. prenesená",J661,0)</f>
        <v>0</v>
      </c>
      <c r="BI661" s="159">
        <f>IF(N661="nulová",J661,0)</f>
        <v>0</v>
      </c>
      <c r="BJ661" s="17" t="s">
        <v>89</v>
      </c>
      <c r="BK661" s="159">
        <f>ROUND(I661*H661,2)</f>
        <v>0</v>
      </c>
      <c r="BL661" s="17" t="s">
        <v>353</v>
      </c>
      <c r="BM661" s="158" t="s">
        <v>5981</v>
      </c>
    </row>
    <row r="662" spans="2:65" s="13" customFormat="1">
      <c r="B662" s="177"/>
      <c r="D662" s="171" t="s">
        <v>200</v>
      </c>
      <c r="F662" s="179" t="s">
        <v>5982</v>
      </c>
      <c r="H662" s="180">
        <v>1.01</v>
      </c>
      <c r="I662" s="181"/>
      <c r="L662" s="177"/>
      <c r="M662" s="182"/>
      <c r="T662" s="183"/>
      <c r="AT662" s="178" t="s">
        <v>200</v>
      </c>
      <c r="AU662" s="178" t="s">
        <v>89</v>
      </c>
      <c r="AV662" s="13" t="s">
        <v>89</v>
      </c>
      <c r="AW662" s="13" t="s">
        <v>3</v>
      </c>
      <c r="AX662" s="13" t="s">
        <v>83</v>
      </c>
      <c r="AY662" s="178" t="s">
        <v>187</v>
      </c>
    </row>
    <row r="663" spans="2:65" s="1" customFormat="1" ht="33" customHeight="1">
      <c r="B663" s="144"/>
      <c r="C663" s="160" t="s">
        <v>760</v>
      </c>
      <c r="D663" s="160" t="s">
        <v>196</v>
      </c>
      <c r="E663" s="161" t="s">
        <v>5983</v>
      </c>
      <c r="F663" s="162" t="s">
        <v>5984</v>
      </c>
      <c r="G663" s="163" t="s">
        <v>144</v>
      </c>
      <c r="H663" s="164">
        <v>1389.77</v>
      </c>
      <c r="I663" s="165"/>
      <c r="J663" s="166">
        <f>ROUND(I663*H663,2)</f>
        <v>0</v>
      </c>
      <c r="K663" s="167"/>
      <c r="L663" s="32"/>
      <c r="M663" s="168" t="s">
        <v>1</v>
      </c>
      <c r="N663" s="169" t="s">
        <v>42</v>
      </c>
      <c r="P663" s="156">
        <f>O663*H663</f>
        <v>0</v>
      </c>
      <c r="Q663" s="156">
        <v>2.9999999999999997E-4</v>
      </c>
      <c r="R663" s="156">
        <f>Q663*H663</f>
        <v>0.41693099999999994</v>
      </c>
      <c r="S663" s="156">
        <v>0</v>
      </c>
      <c r="T663" s="157">
        <f>S663*H663</f>
        <v>0</v>
      </c>
      <c r="AR663" s="158" t="s">
        <v>353</v>
      </c>
      <c r="AT663" s="158" t="s">
        <v>196</v>
      </c>
      <c r="AU663" s="158" t="s">
        <v>89</v>
      </c>
      <c r="AY663" s="17" t="s">
        <v>187</v>
      </c>
      <c r="BE663" s="159">
        <f>IF(N663="základná",J663,0)</f>
        <v>0</v>
      </c>
      <c r="BF663" s="159">
        <f>IF(N663="znížená",J663,0)</f>
        <v>0</v>
      </c>
      <c r="BG663" s="159">
        <f>IF(N663="zákl. prenesená",J663,0)</f>
        <v>0</v>
      </c>
      <c r="BH663" s="159">
        <f>IF(N663="zníž. prenesená",J663,0)</f>
        <v>0</v>
      </c>
      <c r="BI663" s="159">
        <f>IF(N663="nulová",J663,0)</f>
        <v>0</v>
      </c>
      <c r="BJ663" s="17" t="s">
        <v>89</v>
      </c>
      <c r="BK663" s="159">
        <f>ROUND(I663*H663,2)</f>
        <v>0</v>
      </c>
      <c r="BL663" s="17" t="s">
        <v>353</v>
      </c>
      <c r="BM663" s="158" t="s">
        <v>5985</v>
      </c>
    </row>
    <row r="664" spans="2:65" s="12" customFormat="1">
      <c r="B664" s="170"/>
      <c r="D664" s="171" t="s">
        <v>200</v>
      </c>
      <c r="E664" s="172" t="s">
        <v>1</v>
      </c>
      <c r="F664" s="173" t="s">
        <v>5986</v>
      </c>
      <c r="H664" s="172" t="s">
        <v>1</v>
      </c>
      <c r="I664" s="174"/>
      <c r="L664" s="170"/>
      <c r="M664" s="175"/>
      <c r="T664" s="176"/>
      <c r="AT664" s="172" t="s">
        <v>200</v>
      </c>
      <c r="AU664" s="172" t="s">
        <v>89</v>
      </c>
      <c r="AV664" s="12" t="s">
        <v>83</v>
      </c>
      <c r="AW664" s="12" t="s">
        <v>31</v>
      </c>
      <c r="AX664" s="12" t="s">
        <v>76</v>
      </c>
      <c r="AY664" s="172" t="s">
        <v>187</v>
      </c>
    </row>
    <row r="665" spans="2:65" s="12" customFormat="1" ht="22.5">
      <c r="B665" s="170"/>
      <c r="D665" s="171" t="s">
        <v>200</v>
      </c>
      <c r="E665" s="172" t="s">
        <v>1</v>
      </c>
      <c r="F665" s="173" t="s">
        <v>5987</v>
      </c>
      <c r="H665" s="172" t="s">
        <v>1</v>
      </c>
      <c r="I665" s="174"/>
      <c r="L665" s="170"/>
      <c r="M665" s="175"/>
      <c r="T665" s="176"/>
      <c r="AT665" s="172" t="s">
        <v>200</v>
      </c>
      <c r="AU665" s="172" t="s">
        <v>89</v>
      </c>
      <c r="AV665" s="12" t="s">
        <v>83</v>
      </c>
      <c r="AW665" s="12" t="s">
        <v>31</v>
      </c>
      <c r="AX665" s="12" t="s">
        <v>76</v>
      </c>
      <c r="AY665" s="172" t="s">
        <v>187</v>
      </c>
    </row>
    <row r="666" spans="2:65" s="12" customFormat="1">
      <c r="B666" s="170"/>
      <c r="D666" s="171" t="s">
        <v>200</v>
      </c>
      <c r="E666" s="172" t="s">
        <v>1</v>
      </c>
      <c r="F666" s="173" t="s">
        <v>5988</v>
      </c>
      <c r="H666" s="172" t="s">
        <v>1</v>
      </c>
      <c r="I666" s="174"/>
      <c r="L666" s="170"/>
      <c r="M666" s="175"/>
      <c r="T666" s="176"/>
      <c r="AT666" s="172" t="s">
        <v>200</v>
      </c>
      <c r="AU666" s="172" t="s">
        <v>89</v>
      </c>
      <c r="AV666" s="12" t="s">
        <v>83</v>
      </c>
      <c r="AW666" s="12" t="s">
        <v>31</v>
      </c>
      <c r="AX666" s="12" t="s">
        <v>76</v>
      </c>
      <c r="AY666" s="172" t="s">
        <v>187</v>
      </c>
    </row>
    <row r="667" spans="2:65" s="12" customFormat="1">
      <c r="B667" s="170"/>
      <c r="D667" s="171" t="s">
        <v>200</v>
      </c>
      <c r="E667" s="172" t="s">
        <v>1</v>
      </c>
      <c r="F667" s="173" t="s">
        <v>5989</v>
      </c>
      <c r="H667" s="172" t="s">
        <v>1</v>
      </c>
      <c r="I667" s="174"/>
      <c r="L667" s="170"/>
      <c r="M667" s="175"/>
      <c r="T667" s="176"/>
      <c r="AT667" s="172" t="s">
        <v>200</v>
      </c>
      <c r="AU667" s="172" t="s">
        <v>89</v>
      </c>
      <c r="AV667" s="12" t="s">
        <v>83</v>
      </c>
      <c r="AW667" s="12" t="s">
        <v>31</v>
      </c>
      <c r="AX667" s="12" t="s">
        <v>76</v>
      </c>
      <c r="AY667" s="172" t="s">
        <v>187</v>
      </c>
    </row>
    <row r="668" spans="2:65" s="12" customFormat="1">
      <c r="B668" s="170"/>
      <c r="D668" s="171" t="s">
        <v>200</v>
      </c>
      <c r="E668" s="172" t="s">
        <v>1</v>
      </c>
      <c r="F668" s="173" t="s">
        <v>5746</v>
      </c>
      <c r="H668" s="172" t="s">
        <v>1</v>
      </c>
      <c r="I668" s="174"/>
      <c r="L668" s="170"/>
      <c r="M668" s="175"/>
      <c r="T668" s="176"/>
      <c r="AT668" s="172" t="s">
        <v>200</v>
      </c>
      <c r="AU668" s="172" t="s">
        <v>89</v>
      </c>
      <c r="AV668" s="12" t="s">
        <v>83</v>
      </c>
      <c r="AW668" s="12" t="s">
        <v>31</v>
      </c>
      <c r="AX668" s="12" t="s">
        <v>76</v>
      </c>
      <c r="AY668" s="172" t="s">
        <v>187</v>
      </c>
    </row>
    <row r="669" spans="2:65" s="12" customFormat="1">
      <c r="B669" s="170"/>
      <c r="D669" s="171" t="s">
        <v>200</v>
      </c>
      <c r="E669" s="172" t="s">
        <v>1</v>
      </c>
      <c r="F669" s="173" t="s">
        <v>5990</v>
      </c>
      <c r="H669" s="172" t="s">
        <v>1</v>
      </c>
      <c r="I669" s="174"/>
      <c r="L669" s="170"/>
      <c r="M669" s="175"/>
      <c r="T669" s="176"/>
      <c r="AT669" s="172" t="s">
        <v>200</v>
      </c>
      <c r="AU669" s="172" t="s">
        <v>89</v>
      </c>
      <c r="AV669" s="12" t="s">
        <v>83</v>
      </c>
      <c r="AW669" s="12" t="s">
        <v>31</v>
      </c>
      <c r="AX669" s="12" t="s">
        <v>76</v>
      </c>
      <c r="AY669" s="172" t="s">
        <v>187</v>
      </c>
    </row>
    <row r="670" spans="2:65" s="12" customFormat="1">
      <c r="B670" s="170"/>
      <c r="D670" s="171" t="s">
        <v>200</v>
      </c>
      <c r="E670" s="172" t="s">
        <v>1</v>
      </c>
      <c r="F670" s="173" t="s">
        <v>5991</v>
      </c>
      <c r="H670" s="172" t="s">
        <v>1</v>
      </c>
      <c r="I670" s="174"/>
      <c r="L670" s="170"/>
      <c r="M670" s="175"/>
      <c r="T670" s="176"/>
      <c r="AT670" s="172" t="s">
        <v>200</v>
      </c>
      <c r="AU670" s="172" t="s">
        <v>89</v>
      </c>
      <c r="AV670" s="12" t="s">
        <v>83</v>
      </c>
      <c r="AW670" s="12" t="s">
        <v>31</v>
      </c>
      <c r="AX670" s="12" t="s">
        <v>76</v>
      </c>
      <c r="AY670" s="172" t="s">
        <v>187</v>
      </c>
    </row>
    <row r="671" spans="2:65" s="12" customFormat="1">
      <c r="B671" s="170"/>
      <c r="D671" s="171" t="s">
        <v>200</v>
      </c>
      <c r="E671" s="172" t="s">
        <v>1</v>
      </c>
      <c r="F671" s="173" t="s">
        <v>5992</v>
      </c>
      <c r="H671" s="172" t="s">
        <v>1</v>
      </c>
      <c r="I671" s="174"/>
      <c r="L671" s="170"/>
      <c r="M671" s="175"/>
      <c r="T671" s="176"/>
      <c r="AT671" s="172" t="s">
        <v>200</v>
      </c>
      <c r="AU671" s="172" t="s">
        <v>89</v>
      </c>
      <c r="AV671" s="12" t="s">
        <v>83</v>
      </c>
      <c r="AW671" s="12" t="s">
        <v>31</v>
      </c>
      <c r="AX671" s="12" t="s">
        <v>76</v>
      </c>
      <c r="AY671" s="172" t="s">
        <v>187</v>
      </c>
    </row>
    <row r="672" spans="2:65" s="12" customFormat="1">
      <c r="B672" s="170"/>
      <c r="D672" s="171" t="s">
        <v>200</v>
      </c>
      <c r="E672" s="172" t="s">
        <v>1</v>
      </c>
      <c r="F672" s="173" t="s">
        <v>5591</v>
      </c>
      <c r="H672" s="172" t="s">
        <v>1</v>
      </c>
      <c r="I672" s="174"/>
      <c r="L672" s="170"/>
      <c r="M672" s="175"/>
      <c r="T672" s="176"/>
      <c r="AT672" s="172" t="s">
        <v>200</v>
      </c>
      <c r="AU672" s="172" t="s">
        <v>89</v>
      </c>
      <c r="AV672" s="12" t="s">
        <v>83</v>
      </c>
      <c r="AW672" s="12" t="s">
        <v>31</v>
      </c>
      <c r="AX672" s="12" t="s">
        <v>76</v>
      </c>
      <c r="AY672" s="172" t="s">
        <v>187</v>
      </c>
    </row>
    <row r="673" spans="2:51" s="12" customFormat="1">
      <c r="B673" s="170"/>
      <c r="D673" s="171" t="s">
        <v>200</v>
      </c>
      <c r="E673" s="172" t="s">
        <v>1</v>
      </c>
      <c r="F673" s="173" t="s">
        <v>5592</v>
      </c>
      <c r="H673" s="172" t="s">
        <v>1</v>
      </c>
      <c r="I673" s="174"/>
      <c r="L673" s="170"/>
      <c r="M673" s="175"/>
      <c r="T673" s="176"/>
      <c r="AT673" s="172" t="s">
        <v>200</v>
      </c>
      <c r="AU673" s="172" t="s">
        <v>89</v>
      </c>
      <c r="AV673" s="12" t="s">
        <v>83</v>
      </c>
      <c r="AW673" s="12" t="s">
        <v>31</v>
      </c>
      <c r="AX673" s="12" t="s">
        <v>76</v>
      </c>
      <c r="AY673" s="172" t="s">
        <v>187</v>
      </c>
    </row>
    <row r="674" spans="2:51" s="12" customFormat="1">
      <c r="B674" s="170"/>
      <c r="D674" s="171" t="s">
        <v>200</v>
      </c>
      <c r="E674" s="172" t="s">
        <v>1</v>
      </c>
      <c r="F674" s="173" t="s">
        <v>4197</v>
      </c>
      <c r="H674" s="172" t="s">
        <v>1</v>
      </c>
      <c r="I674" s="174"/>
      <c r="L674" s="170"/>
      <c r="M674" s="175"/>
      <c r="T674" s="176"/>
      <c r="AT674" s="172" t="s">
        <v>200</v>
      </c>
      <c r="AU674" s="172" t="s">
        <v>89</v>
      </c>
      <c r="AV674" s="12" t="s">
        <v>83</v>
      </c>
      <c r="AW674" s="12" t="s">
        <v>31</v>
      </c>
      <c r="AX674" s="12" t="s">
        <v>76</v>
      </c>
      <c r="AY674" s="172" t="s">
        <v>187</v>
      </c>
    </row>
    <row r="675" spans="2:51" s="12" customFormat="1">
      <c r="B675" s="170"/>
      <c r="D675" s="171" t="s">
        <v>200</v>
      </c>
      <c r="E675" s="172" t="s">
        <v>1</v>
      </c>
      <c r="F675" s="173" t="s">
        <v>5993</v>
      </c>
      <c r="H675" s="172" t="s">
        <v>1</v>
      </c>
      <c r="I675" s="174"/>
      <c r="L675" s="170"/>
      <c r="M675" s="175"/>
      <c r="T675" s="176"/>
      <c r="AT675" s="172" t="s">
        <v>200</v>
      </c>
      <c r="AU675" s="172" t="s">
        <v>89</v>
      </c>
      <c r="AV675" s="12" t="s">
        <v>83</v>
      </c>
      <c r="AW675" s="12" t="s">
        <v>31</v>
      </c>
      <c r="AX675" s="12" t="s">
        <v>76</v>
      </c>
      <c r="AY675" s="172" t="s">
        <v>187</v>
      </c>
    </row>
    <row r="676" spans="2:51" s="12" customFormat="1">
      <c r="B676" s="170"/>
      <c r="D676" s="171" t="s">
        <v>200</v>
      </c>
      <c r="E676" s="172" t="s">
        <v>1</v>
      </c>
      <c r="F676" s="173" t="s">
        <v>5994</v>
      </c>
      <c r="H676" s="172" t="s">
        <v>1</v>
      </c>
      <c r="I676" s="174"/>
      <c r="L676" s="170"/>
      <c r="M676" s="175"/>
      <c r="T676" s="176"/>
      <c r="AT676" s="172" t="s">
        <v>200</v>
      </c>
      <c r="AU676" s="172" t="s">
        <v>89</v>
      </c>
      <c r="AV676" s="12" t="s">
        <v>83</v>
      </c>
      <c r="AW676" s="12" t="s">
        <v>31</v>
      </c>
      <c r="AX676" s="12" t="s">
        <v>76</v>
      </c>
      <c r="AY676" s="172" t="s">
        <v>187</v>
      </c>
    </row>
    <row r="677" spans="2:51" s="12" customFormat="1">
      <c r="B677" s="170"/>
      <c r="D677" s="171" t="s">
        <v>200</v>
      </c>
      <c r="E677" s="172" t="s">
        <v>1</v>
      </c>
      <c r="F677" s="173" t="s">
        <v>5995</v>
      </c>
      <c r="H677" s="172" t="s">
        <v>1</v>
      </c>
      <c r="I677" s="174"/>
      <c r="L677" s="170"/>
      <c r="M677" s="175"/>
      <c r="T677" s="176"/>
      <c r="AT677" s="172" t="s">
        <v>200</v>
      </c>
      <c r="AU677" s="172" t="s">
        <v>89</v>
      </c>
      <c r="AV677" s="12" t="s">
        <v>83</v>
      </c>
      <c r="AW677" s="12" t="s">
        <v>31</v>
      </c>
      <c r="AX677" s="12" t="s">
        <v>76</v>
      </c>
      <c r="AY677" s="172" t="s">
        <v>187</v>
      </c>
    </row>
    <row r="678" spans="2:51" s="12" customFormat="1">
      <c r="B678" s="170"/>
      <c r="D678" s="171" t="s">
        <v>200</v>
      </c>
      <c r="E678" s="172" t="s">
        <v>1</v>
      </c>
      <c r="F678" s="173" t="s">
        <v>5996</v>
      </c>
      <c r="H678" s="172" t="s">
        <v>1</v>
      </c>
      <c r="I678" s="174"/>
      <c r="L678" s="170"/>
      <c r="M678" s="175"/>
      <c r="T678" s="176"/>
      <c r="AT678" s="172" t="s">
        <v>200</v>
      </c>
      <c r="AU678" s="172" t="s">
        <v>89</v>
      </c>
      <c r="AV678" s="12" t="s">
        <v>83</v>
      </c>
      <c r="AW678" s="12" t="s">
        <v>31</v>
      </c>
      <c r="AX678" s="12" t="s">
        <v>76</v>
      </c>
      <c r="AY678" s="172" t="s">
        <v>187</v>
      </c>
    </row>
    <row r="679" spans="2:51" s="13" customFormat="1">
      <c r="B679" s="177"/>
      <c r="D679" s="171" t="s">
        <v>200</v>
      </c>
      <c r="E679" s="178" t="s">
        <v>1</v>
      </c>
      <c r="F679" s="179" t="s">
        <v>5997</v>
      </c>
      <c r="H679" s="180">
        <v>295.47000000000003</v>
      </c>
      <c r="I679" s="181"/>
      <c r="L679" s="177"/>
      <c r="M679" s="182"/>
      <c r="T679" s="183"/>
      <c r="AT679" s="178" t="s">
        <v>200</v>
      </c>
      <c r="AU679" s="178" t="s">
        <v>89</v>
      </c>
      <c r="AV679" s="13" t="s">
        <v>89</v>
      </c>
      <c r="AW679" s="13" t="s">
        <v>31</v>
      </c>
      <c r="AX679" s="13" t="s">
        <v>76</v>
      </c>
      <c r="AY679" s="178" t="s">
        <v>187</v>
      </c>
    </row>
    <row r="680" spans="2:51" s="13" customFormat="1">
      <c r="B680" s="177"/>
      <c r="D680" s="171" t="s">
        <v>200</v>
      </c>
      <c r="E680" s="178" t="s">
        <v>1</v>
      </c>
      <c r="F680" s="179" t="s">
        <v>5998</v>
      </c>
      <c r="H680" s="180">
        <v>19.97</v>
      </c>
      <c r="I680" s="181"/>
      <c r="L680" s="177"/>
      <c r="M680" s="182"/>
      <c r="T680" s="183"/>
      <c r="AT680" s="178" t="s">
        <v>200</v>
      </c>
      <c r="AU680" s="178" t="s">
        <v>89</v>
      </c>
      <c r="AV680" s="13" t="s">
        <v>89</v>
      </c>
      <c r="AW680" s="13" t="s">
        <v>31</v>
      </c>
      <c r="AX680" s="13" t="s">
        <v>76</v>
      </c>
      <c r="AY680" s="178" t="s">
        <v>187</v>
      </c>
    </row>
    <row r="681" spans="2:51" s="13" customFormat="1">
      <c r="B681" s="177"/>
      <c r="D681" s="171" t="s">
        <v>200</v>
      </c>
      <c r="E681" s="178" t="s">
        <v>1</v>
      </c>
      <c r="F681" s="179" t="s">
        <v>5999</v>
      </c>
      <c r="H681" s="180">
        <v>19.440000000000001</v>
      </c>
      <c r="I681" s="181"/>
      <c r="L681" s="177"/>
      <c r="M681" s="182"/>
      <c r="T681" s="183"/>
      <c r="AT681" s="178" t="s">
        <v>200</v>
      </c>
      <c r="AU681" s="178" t="s">
        <v>89</v>
      </c>
      <c r="AV681" s="13" t="s">
        <v>89</v>
      </c>
      <c r="AW681" s="13" t="s">
        <v>31</v>
      </c>
      <c r="AX681" s="13" t="s">
        <v>76</v>
      </c>
      <c r="AY681" s="178" t="s">
        <v>187</v>
      </c>
    </row>
    <row r="682" spans="2:51" s="13" customFormat="1">
      <c r="B682" s="177"/>
      <c r="D682" s="171" t="s">
        <v>200</v>
      </c>
      <c r="E682" s="178" t="s">
        <v>1</v>
      </c>
      <c r="F682" s="179" t="s">
        <v>6000</v>
      </c>
      <c r="H682" s="180">
        <v>17.82</v>
      </c>
      <c r="I682" s="181"/>
      <c r="L682" s="177"/>
      <c r="M682" s="182"/>
      <c r="T682" s="183"/>
      <c r="AT682" s="178" t="s">
        <v>200</v>
      </c>
      <c r="AU682" s="178" t="s">
        <v>89</v>
      </c>
      <c r="AV682" s="13" t="s">
        <v>89</v>
      </c>
      <c r="AW682" s="13" t="s">
        <v>31</v>
      </c>
      <c r="AX682" s="13" t="s">
        <v>76</v>
      </c>
      <c r="AY682" s="178" t="s">
        <v>187</v>
      </c>
    </row>
    <row r="683" spans="2:51" s="13" customFormat="1">
      <c r="B683" s="177"/>
      <c r="D683" s="171" t="s">
        <v>200</v>
      </c>
      <c r="E683" s="178" t="s">
        <v>1</v>
      </c>
      <c r="F683" s="179" t="s">
        <v>6001</v>
      </c>
      <c r="H683" s="180">
        <v>289.5</v>
      </c>
      <c r="I683" s="181"/>
      <c r="L683" s="177"/>
      <c r="M683" s="182"/>
      <c r="T683" s="183"/>
      <c r="AT683" s="178" t="s">
        <v>200</v>
      </c>
      <c r="AU683" s="178" t="s">
        <v>89</v>
      </c>
      <c r="AV683" s="13" t="s">
        <v>89</v>
      </c>
      <c r="AW683" s="13" t="s">
        <v>31</v>
      </c>
      <c r="AX683" s="13" t="s">
        <v>76</v>
      </c>
      <c r="AY683" s="178" t="s">
        <v>187</v>
      </c>
    </row>
    <row r="684" spans="2:51" s="13" customFormat="1">
      <c r="B684" s="177"/>
      <c r="D684" s="171" t="s">
        <v>200</v>
      </c>
      <c r="E684" s="178" t="s">
        <v>1</v>
      </c>
      <c r="F684" s="179" t="s">
        <v>6002</v>
      </c>
      <c r="H684" s="180">
        <v>-19.5</v>
      </c>
      <c r="I684" s="181"/>
      <c r="L684" s="177"/>
      <c r="M684" s="182"/>
      <c r="T684" s="183"/>
      <c r="AT684" s="178" t="s">
        <v>200</v>
      </c>
      <c r="AU684" s="178" t="s">
        <v>89</v>
      </c>
      <c r="AV684" s="13" t="s">
        <v>89</v>
      </c>
      <c r="AW684" s="13" t="s">
        <v>31</v>
      </c>
      <c r="AX684" s="13" t="s">
        <v>76</v>
      </c>
      <c r="AY684" s="178" t="s">
        <v>187</v>
      </c>
    </row>
    <row r="685" spans="2:51" s="15" customFormat="1">
      <c r="B685" s="191"/>
      <c r="D685" s="171" t="s">
        <v>200</v>
      </c>
      <c r="E685" s="192" t="s">
        <v>5538</v>
      </c>
      <c r="F685" s="193" t="s">
        <v>6003</v>
      </c>
      <c r="H685" s="194">
        <v>622.70000000000005</v>
      </c>
      <c r="I685" s="195"/>
      <c r="L685" s="191"/>
      <c r="M685" s="196"/>
      <c r="T685" s="197"/>
      <c r="AT685" s="192" t="s">
        <v>200</v>
      </c>
      <c r="AU685" s="192" t="s">
        <v>89</v>
      </c>
      <c r="AV685" s="15" t="s">
        <v>207</v>
      </c>
      <c r="AW685" s="15" t="s">
        <v>31</v>
      </c>
      <c r="AX685" s="15" t="s">
        <v>76</v>
      </c>
      <c r="AY685" s="192" t="s">
        <v>187</v>
      </c>
    </row>
    <row r="686" spans="2:51" s="12" customFormat="1">
      <c r="B686" s="170"/>
      <c r="D686" s="171" t="s">
        <v>200</v>
      </c>
      <c r="E686" s="172" t="s">
        <v>1</v>
      </c>
      <c r="F686" s="173" t="s">
        <v>6004</v>
      </c>
      <c r="H686" s="172" t="s">
        <v>1</v>
      </c>
      <c r="I686" s="174"/>
      <c r="L686" s="170"/>
      <c r="M686" s="175"/>
      <c r="T686" s="176"/>
      <c r="AT686" s="172" t="s">
        <v>200</v>
      </c>
      <c r="AU686" s="172" t="s">
        <v>89</v>
      </c>
      <c r="AV686" s="12" t="s">
        <v>83</v>
      </c>
      <c r="AW686" s="12" t="s">
        <v>31</v>
      </c>
      <c r="AX686" s="12" t="s">
        <v>76</v>
      </c>
      <c r="AY686" s="172" t="s">
        <v>187</v>
      </c>
    </row>
    <row r="687" spans="2:51" s="12" customFormat="1" ht="22.5">
      <c r="B687" s="170"/>
      <c r="D687" s="171" t="s">
        <v>200</v>
      </c>
      <c r="E687" s="172" t="s">
        <v>1</v>
      </c>
      <c r="F687" s="173" t="s">
        <v>5987</v>
      </c>
      <c r="H687" s="172" t="s">
        <v>1</v>
      </c>
      <c r="I687" s="174"/>
      <c r="L687" s="170"/>
      <c r="M687" s="175"/>
      <c r="T687" s="176"/>
      <c r="AT687" s="172" t="s">
        <v>200</v>
      </c>
      <c r="AU687" s="172" t="s">
        <v>89</v>
      </c>
      <c r="AV687" s="12" t="s">
        <v>83</v>
      </c>
      <c r="AW687" s="12" t="s">
        <v>31</v>
      </c>
      <c r="AX687" s="12" t="s">
        <v>76</v>
      </c>
      <c r="AY687" s="172" t="s">
        <v>187</v>
      </c>
    </row>
    <row r="688" spans="2:51" s="12" customFormat="1">
      <c r="B688" s="170"/>
      <c r="D688" s="171" t="s">
        <v>200</v>
      </c>
      <c r="E688" s="172" t="s">
        <v>1</v>
      </c>
      <c r="F688" s="173" t="s">
        <v>5988</v>
      </c>
      <c r="H688" s="172" t="s">
        <v>1</v>
      </c>
      <c r="I688" s="174"/>
      <c r="L688" s="170"/>
      <c r="M688" s="175"/>
      <c r="T688" s="176"/>
      <c r="AT688" s="172" t="s">
        <v>200</v>
      </c>
      <c r="AU688" s="172" t="s">
        <v>89</v>
      </c>
      <c r="AV688" s="12" t="s">
        <v>83</v>
      </c>
      <c r="AW688" s="12" t="s">
        <v>31</v>
      </c>
      <c r="AX688" s="12" t="s">
        <v>76</v>
      </c>
      <c r="AY688" s="172" t="s">
        <v>187</v>
      </c>
    </row>
    <row r="689" spans="2:51" s="12" customFormat="1">
      <c r="B689" s="170"/>
      <c r="D689" s="171" t="s">
        <v>200</v>
      </c>
      <c r="E689" s="172" t="s">
        <v>1</v>
      </c>
      <c r="F689" s="173" t="s">
        <v>5989</v>
      </c>
      <c r="H689" s="172" t="s">
        <v>1</v>
      </c>
      <c r="I689" s="174"/>
      <c r="L689" s="170"/>
      <c r="M689" s="175"/>
      <c r="T689" s="176"/>
      <c r="AT689" s="172" t="s">
        <v>200</v>
      </c>
      <c r="AU689" s="172" t="s">
        <v>89</v>
      </c>
      <c r="AV689" s="12" t="s">
        <v>83</v>
      </c>
      <c r="AW689" s="12" t="s">
        <v>31</v>
      </c>
      <c r="AX689" s="12" t="s">
        <v>76</v>
      </c>
      <c r="AY689" s="172" t="s">
        <v>187</v>
      </c>
    </row>
    <row r="690" spans="2:51" s="12" customFormat="1">
      <c r="B690" s="170"/>
      <c r="D690" s="171" t="s">
        <v>200</v>
      </c>
      <c r="E690" s="172" t="s">
        <v>1</v>
      </c>
      <c r="F690" s="173" t="s">
        <v>5746</v>
      </c>
      <c r="H690" s="172" t="s">
        <v>1</v>
      </c>
      <c r="I690" s="174"/>
      <c r="L690" s="170"/>
      <c r="M690" s="175"/>
      <c r="T690" s="176"/>
      <c r="AT690" s="172" t="s">
        <v>200</v>
      </c>
      <c r="AU690" s="172" t="s">
        <v>89</v>
      </c>
      <c r="AV690" s="12" t="s">
        <v>83</v>
      </c>
      <c r="AW690" s="12" t="s">
        <v>31</v>
      </c>
      <c r="AX690" s="12" t="s">
        <v>76</v>
      </c>
      <c r="AY690" s="172" t="s">
        <v>187</v>
      </c>
    </row>
    <row r="691" spans="2:51" s="12" customFormat="1">
      <c r="B691" s="170"/>
      <c r="D691" s="171" t="s">
        <v>200</v>
      </c>
      <c r="E691" s="172" t="s">
        <v>1</v>
      </c>
      <c r="F691" s="173" t="s">
        <v>5990</v>
      </c>
      <c r="H691" s="172" t="s">
        <v>1</v>
      </c>
      <c r="I691" s="174"/>
      <c r="L691" s="170"/>
      <c r="M691" s="175"/>
      <c r="T691" s="176"/>
      <c r="AT691" s="172" t="s">
        <v>200</v>
      </c>
      <c r="AU691" s="172" t="s">
        <v>89</v>
      </c>
      <c r="AV691" s="12" t="s">
        <v>83</v>
      </c>
      <c r="AW691" s="12" t="s">
        <v>31</v>
      </c>
      <c r="AX691" s="12" t="s">
        <v>76</v>
      </c>
      <c r="AY691" s="172" t="s">
        <v>187</v>
      </c>
    </row>
    <row r="692" spans="2:51" s="12" customFormat="1">
      <c r="B692" s="170"/>
      <c r="D692" s="171" t="s">
        <v>200</v>
      </c>
      <c r="E692" s="172" t="s">
        <v>1</v>
      </c>
      <c r="F692" s="173" t="s">
        <v>5991</v>
      </c>
      <c r="H692" s="172" t="s">
        <v>1</v>
      </c>
      <c r="I692" s="174"/>
      <c r="L692" s="170"/>
      <c r="M692" s="175"/>
      <c r="T692" s="176"/>
      <c r="AT692" s="172" t="s">
        <v>200</v>
      </c>
      <c r="AU692" s="172" t="s">
        <v>89</v>
      </c>
      <c r="AV692" s="12" t="s">
        <v>83</v>
      </c>
      <c r="AW692" s="12" t="s">
        <v>31</v>
      </c>
      <c r="AX692" s="12" t="s">
        <v>76</v>
      </c>
      <c r="AY692" s="172" t="s">
        <v>187</v>
      </c>
    </row>
    <row r="693" spans="2:51" s="12" customFormat="1">
      <c r="B693" s="170"/>
      <c r="D693" s="171" t="s">
        <v>200</v>
      </c>
      <c r="E693" s="172" t="s">
        <v>1</v>
      </c>
      <c r="F693" s="173" t="s">
        <v>5992</v>
      </c>
      <c r="H693" s="172" t="s">
        <v>1</v>
      </c>
      <c r="I693" s="174"/>
      <c r="L693" s="170"/>
      <c r="M693" s="175"/>
      <c r="T693" s="176"/>
      <c r="AT693" s="172" t="s">
        <v>200</v>
      </c>
      <c r="AU693" s="172" t="s">
        <v>89</v>
      </c>
      <c r="AV693" s="12" t="s">
        <v>83</v>
      </c>
      <c r="AW693" s="12" t="s">
        <v>31</v>
      </c>
      <c r="AX693" s="12" t="s">
        <v>76</v>
      </c>
      <c r="AY693" s="172" t="s">
        <v>187</v>
      </c>
    </row>
    <row r="694" spans="2:51" s="12" customFormat="1">
      <c r="B694" s="170"/>
      <c r="D694" s="171" t="s">
        <v>200</v>
      </c>
      <c r="E694" s="172" t="s">
        <v>1</v>
      </c>
      <c r="F694" s="173" t="s">
        <v>5591</v>
      </c>
      <c r="H694" s="172" t="s">
        <v>1</v>
      </c>
      <c r="I694" s="174"/>
      <c r="L694" s="170"/>
      <c r="M694" s="175"/>
      <c r="T694" s="176"/>
      <c r="AT694" s="172" t="s">
        <v>200</v>
      </c>
      <c r="AU694" s="172" t="s">
        <v>89</v>
      </c>
      <c r="AV694" s="12" t="s">
        <v>83</v>
      </c>
      <c r="AW694" s="12" t="s">
        <v>31</v>
      </c>
      <c r="AX694" s="12" t="s">
        <v>76</v>
      </c>
      <c r="AY694" s="172" t="s">
        <v>187</v>
      </c>
    </row>
    <row r="695" spans="2:51" s="12" customFormat="1">
      <c r="B695" s="170"/>
      <c r="D695" s="171" t="s">
        <v>200</v>
      </c>
      <c r="E695" s="172" t="s">
        <v>1</v>
      </c>
      <c r="F695" s="173" t="s">
        <v>6005</v>
      </c>
      <c r="H695" s="172" t="s">
        <v>1</v>
      </c>
      <c r="I695" s="174"/>
      <c r="L695" s="170"/>
      <c r="M695" s="175"/>
      <c r="T695" s="176"/>
      <c r="AT695" s="172" t="s">
        <v>200</v>
      </c>
      <c r="AU695" s="172" t="s">
        <v>89</v>
      </c>
      <c r="AV695" s="12" t="s">
        <v>83</v>
      </c>
      <c r="AW695" s="12" t="s">
        <v>31</v>
      </c>
      <c r="AX695" s="12" t="s">
        <v>76</v>
      </c>
      <c r="AY695" s="172" t="s">
        <v>187</v>
      </c>
    </row>
    <row r="696" spans="2:51" s="12" customFormat="1">
      <c r="B696" s="170"/>
      <c r="D696" s="171" t="s">
        <v>200</v>
      </c>
      <c r="E696" s="172" t="s">
        <v>1</v>
      </c>
      <c r="F696" s="173" t="s">
        <v>4197</v>
      </c>
      <c r="H696" s="172" t="s">
        <v>1</v>
      </c>
      <c r="I696" s="174"/>
      <c r="L696" s="170"/>
      <c r="M696" s="175"/>
      <c r="T696" s="176"/>
      <c r="AT696" s="172" t="s">
        <v>200</v>
      </c>
      <c r="AU696" s="172" t="s">
        <v>89</v>
      </c>
      <c r="AV696" s="12" t="s">
        <v>83</v>
      </c>
      <c r="AW696" s="12" t="s">
        <v>31</v>
      </c>
      <c r="AX696" s="12" t="s">
        <v>76</v>
      </c>
      <c r="AY696" s="172" t="s">
        <v>187</v>
      </c>
    </row>
    <row r="697" spans="2:51" s="12" customFormat="1">
      <c r="B697" s="170"/>
      <c r="D697" s="171" t="s">
        <v>200</v>
      </c>
      <c r="E697" s="172" t="s">
        <v>1</v>
      </c>
      <c r="F697" s="173" t="s">
        <v>6006</v>
      </c>
      <c r="H697" s="172" t="s">
        <v>1</v>
      </c>
      <c r="I697" s="174"/>
      <c r="L697" s="170"/>
      <c r="M697" s="175"/>
      <c r="T697" s="176"/>
      <c r="AT697" s="172" t="s">
        <v>200</v>
      </c>
      <c r="AU697" s="172" t="s">
        <v>89</v>
      </c>
      <c r="AV697" s="12" t="s">
        <v>83</v>
      </c>
      <c r="AW697" s="12" t="s">
        <v>31</v>
      </c>
      <c r="AX697" s="12" t="s">
        <v>76</v>
      </c>
      <c r="AY697" s="172" t="s">
        <v>187</v>
      </c>
    </row>
    <row r="698" spans="2:51" s="12" customFormat="1">
      <c r="B698" s="170"/>
      <c r="D698" s="171" t="s">
        <v>200</v>
      </c>
      <c r="E698" s="172" t="s">
        <v>1</v>
      </c>
      <c r="F698" s="173" t="s">
        <v>5994</v>
      </c>
      <c r="H698" s="172" t="s">
        <v>1</v>
      </c>
      <c r="I698" s="174"/>
      <c r="L698" s="170"/>
      <c r="M698" s="175"/>
      <c r="T698" s="176"/>
      <c r="AT698" s="172" t="s">
        <v>200</v>
      </c>
      <c r="AU698" s="172" t="s">
        <v>89</v>
      </c>
      <c r="AV698" s="12" t="s">
        <v>83</v>
      </c>
      <c r="AW698" s="12" t="s">
        <v>31</v>
      </c>
      <c r="AX698" s="12" t="s">
        <v>76</v>
      </c>
      <c r="AY698" s="172" t="s">
        <v>187</v>
      </c>
    </row>
    <row r="699" spans="2:51" s="12" customFormat="1">
      <c r="B699" s="170"/>
      <c r="D699" s="171" t="s">
        <v>200</v>
      </c>
      <c r="E699" s="172" t="s">
        <v>1</v>
      </c>
      <c r="F699" s="173" t="s">
        <v>5995</v>
      </c>
      <c r="H699" s="172" t="s">
        <v>1</v>
      </c>
      <c r="I699" s="174"/>
      <c r="L699" s="170"/>
      <c r="M699" s="175"/>
      <c r="T699" s="176"/>
      <c r="AT699" s="172" t="s">
        <v>200</v>
      </c>
      <c r="AU699" s="172" t="s">
        <v>89</v>
      </c>
      <c r="AV699" s="12" t="s">
        <v>83</v>
      </c>
      <c r="AW699" s="12" t="s">
        <v>31</v>
      </c>
      <c r="AX699" s="12" t="s">
        <v>76</v>
      </c>
      <c r="AY699" s="172" t="s">
        <v>187</v>
      </c>
    </row>
    <row r="700" spans="2:51" s="13" customFormat="1">
      <c r="B700" s="177"/>
      <c r="D700" s="171" t="s">
        <v>200</v>
      </c>
      <c r="E700" s="178" t="s">
        <v>1</v>
      </c>
      <c r="F700" s="179" t="s">
        <v>6007</v>
      </c>
      <c r="H700" s="180">
        <v>4.82</v>
      </c>
      <c r="I700" s="181"/>
      <c r="L700" s="177"/>
      <c r="M700" s="182"/>
      <c r="T700" s="183"/>
      <c r="AT700" s="178" t="s">
        <v>200</v>
      </c>
      <c r="AU700" s="178" t="s">
        <v>89</v>
      </c>
      <c r="AV700" s="13" t="s">
        <v>89</v>
      </c>
      <c r="AW700" s="13" t="s">
        <v>31</v>
      </c>
      <c r="AX700" s="13" t="s">
        <v>76</v>
      </c>
      <c r="AY700" s="178" t="s">
        <v>187</v>
      </c>
    </row>
    <row r="701" spans="2:51" s="15" customFormat="1">
      <c r="B701" s="191"/>
      <c r="D701" s="171" t="s">
        <v>200</v>
      </c>
      <c r="E701" s="192" t="s">
        <v>5530</v>
      </c>
      <c r="F701" s="193" t="s">
        <v>6008</v>
      </c>
      <c r="H701" s="194">
        <v>4.82</v>
      </c>
      <c r="I701" s="195"/>
      <c r="L701" s="191"/>
      <c r="M701" s="196"/>
      <c r="T701" s="197"/>
      <c r="AT701" s="192" t="s">
        <v>200</v>
      </c>
      <c r="AU701" s="192" t="s">
        <v>89</v>
      </c>
      <c r="AV701" s="15" t="s">
        <v>207</v>
      </c>
      <c r="AW701" s="15" t="s">
        <v>31</v>
      </c>
      <c r="AX701" s="15" t="s">
        <v>76</v>
      </c>
      <c r="AY701" s="192" t="s">
        <v>187</v>
      </c>
    </row>
    <row r="702" spans="2:51" s="12" customFormat="1">
      <c r="B702" s="170"/>
      <c r="D702" s="171" t="s">
        <v>200</v>
      </c>
      <c r="E702" s="172" t="s">
        <v>1</v>
      </c>
      <c r="F702" s="173" t="s">
        <v>6009</v>
      </c>
      <c r="H702" s="172" t="s">
        <v>1</v>
      </c>
      <c r="I702" s="174"/>
      <c r="L702" s="170"/>
      <c r="M702" s="175"/>
      <c r="T702" s="176"/>
      <c r="AT702" s="172" t="s">
        <v>200</v>
      </c>
      <c r="AU702" s="172" t="s">
        <v>89</v>
      </c>
      <c r="AV702" s="12" t="s">
        <v>83</v>
      </c>
      <c r="AW702" s="12" t="s">
        <v>31</v>
      </c>
      <c r="AX702" s="12" t="s">
        <v>76</v>
      </c>
      <c r="AY702" s="172" t="s">
        <v>187</v>
      </c>
    </row>
    <row r="703" spans="2:51" s="12" customFormat="1" ht="22.5">
      <c r="B703" s="170"/>
      <c r="D703" s="171" t="s">
        <v>200</v>
      </c>
      <c r="E703" s="172" t="s">
        <v>1</v>
      </c>
      <c r="F703" s="173" t="s">
        <v>5987</v>
      </c>
      <c r="H703" s="172" t="s">
        <v>1</v>
      </c>
      <c r="I703" s="174"/>
      <c r="L703" s="170"/>
      <c r="M703" s="175"/>
      <c r="T703" s="176"/>
      <c r="AT703" s="172" t="s">
        <v>200</v>
      </c>
      <c r="AU703" s="172" t="s">
        <v>89</v>
      </c>
      <c r="AV703" s="12" t="s">
        <v>83</v>
      </c>
      <c r="AW703" s="12" t="s">
        <v>31</v>
      </c>
      <c r="AX703" s="12" t="s">
        <v>76</v>
      </c>
      <c r="AY703" s="172" t="s">
        <v>187</v>
      </c>
    </row>
    <row r="704" spans="2:51" s="12" customFormat="1">
      <c r="B704" s="170"/>
      <c r="D704" s="171" t="s">
        <v>200</v>
      </c>
      <c r="E704" s="172" t="s">
        <v>1</v>
      </c>
      <c r="F704" s="173" t="s">
        <v>5988</v>
      </c>
      <c r="H704" s="172" t="s">
        <v>1</v>
      </c>
      <c r="I704" s="174"/>
      <c r="L704" s="170"/>
      <c r="M704" s="175"/>
      <c r="T704" s="176"/>
      <c r="AT704" s="172" t="s">
        <v>200</v>
      </c>
      <c r="AU704" s="172" t="s">
        <v>89</v>
      </c>
      <c r="AV704" s="12" t="s">
        <v>83</v>
      </c>
      <c r="AW704" s="12" t="s">
        <v>31</v>
      </c>
      <c r="AX704" s="12" t="s">
        <v>76</v>
      </c>
      <c r="AY704" s="172" t="s">
        <v>187</v>
      </c>
    </row>
    <row r="705" spans="2:51" s="12" customFormat="1">
      <c r="B705" s="170"/>
      <c r="D705" s="171" t="s">
        <v>200</v>
      </c>
      <c r="E705" s="172" t="s">
        <v>1</v>
      </c>
      <c r="F705" s="173" t="s">
        <v>5989</v>
      </c>
      <c r="H705" s="172" t="s">
        <v>1</v>
      </c>
      <c r="I705" s="174"/>
      <c r="L705" s="170"/>
      <c r="M705" s="175"/>
      <c r="T705" s="176"/>
      <c r="AT705" s="172" t="s">
        <v>200</v>
      </c>
      <c r="AU705" s="172" t="s">
        <v>89</v>
      </c>
      <c r="AV705" s="12" t="s">
        <v>83</v>
      </c>
      <c r="AW705" s="12" t="s">
        <v>31</v>
      </c>
      <c r="AX705" s="12" t="s">
        <v>76</v>
      </c>
      <c r="AY705" s="172" t="s">
        <v>187</v>
      </c>
    </row>
    <row r="706" spans="2:51" s="12" customFormat="1">
      <c r="B706" s="170"/>
      <c r="D706" s="171" t="s">
        <v>200</v>
      </c>
      <c r="E706" s="172" t="s">
        <v>1</v>
      </c>
      <c r="F706" s="173" t="s">
        <v>5746</v>
      </c>
      <c r="H706" s="172" t="s">
        <v>1</v>
      </c>
      <c r="I706" s="174"/>
      <c r="L706" s="170"/>
      <c r="M706" s="175"/>
      <c r="T706" s="176"/>
      <c r="AT706" s="172" t="s">
        <v>200</v>
      </c>
      <c r="AU706" s="172" t="s">
        <v>89</v>
      </c>
      <c r="AV706" s="12" t="s">
        <v>83</v>
      </c>
      <c r="AW706" s="12" t="s">
        <v>31</v>
      </c>
      <c r="AX706" s="12" t="s">
        <v>76</v>
      </c>
      <c r="AY706" s="172" t="s">
        <v>187</v>
      </c>
    </row>
    <row r="707" spans="2:51" s="12" customFormat="1">
      <c r="B707" s="170"/>
      <c r="D707" s="171" t="s">
        <v>200</v>
      </c>
      <c r="E707" s="172" t="s">
        <v>1</v>
      </c>
      <c r="F707" s="173" t="s">
        <v>6010</v>
      </c>
      <c r="H707" s="172" t="s">
        <v>1</v>
      </c>
      <c r="I707" s="174"/>
      <c r="L707" s="170"/>
      <c r="M707" s="175"/>
      <c r="T707" s="176"/>
      <c r="AT707" s="172" t="s">
        <v>200</v>
      </c>
      <c r="AU707" s="172" t="s">
        <v>89</v>
      </c>
      <c r="AV707" s="12" t="s">
        <v>83</v>
      </c>
      <c r="AW707" s="12" t="s">
        <v>31</v>
      </c>
      <c r="AX707" s="12" t="s">
        <v>76</v>
      </c>
      <c r="AY707" s="172" t="s">
        <v>187</v>
      </c>
    </row>
    <row r="708" spans="2:51" s="12" customFormat="1">
      <c r="B708" s="170"/>
      <c r="D708" s="171" t="s">
        <v>200</v>
      </c>
      <c r="E708" s="172" t="s">
        <v>1</v>
      </c>
      <c r="F708" s="173" t="s">
        <v>5991</v>
      </c>
      <c r="H708" s="172" t="s">
        <v>1</v>
      </c>
      <c r="I708" s="174"/>
      <c r="L708" s="170"/>
      <c r="M708" s="175"/>
      <c r="T708" s="176"/>
      <c r="AT708" s="172" t="s">
        <v>200</v>
      </c>
      <c r="AU708" s="172" t="s">
        <v>89</v>
      </c>
      <c r="AV708" s="12" t="s">
        <v>83</v>
      </c>
      <c r="AW708" s="12" t="s">
        <v>31</v>
      </c>
      <c r="AX708" s="12" t="s">
        <v>76</v>
      </c>
      <c r="AY708" s="172" t="s">
        <v>187</v>
      </c>
    </row>
    <row r="709" spans="2:51" s="12" customFormat="1">
      <c r="B709" s="170"/>
      <c r="D709" s="171" t="s">
        <v>200</v>
      </c>
      <c r="E709" s="172" t="s">
        <v>1</v>
      </c>
      <c r="F709" s="173" t="s">
        <v>5992</v>
      </c>
      <c r="H709" s="172" t="s">
        <v>1</v>
      </c>
      <c r="I709" s="174"/>
      <c r="L709" s="170"/>
      <c r="M709" s="175"/>
      <c r="T709" s="176"/>
      <c r="AT709" s="172" t="s">
        <v>200</v>
      </c>
      <c r="AU709" s="172" t="s">
        <v>89</v>
      </c>
      <c r="AV709" s="12" t="s">
        <v>83</v>
      </c>
      <c r="AW709" s="12" t="s">
        <v>31</v>
      </c>
      <c r="AX709" s="12" t="s">
        <v>76</v>
      </c>
      <c r="AY709" s="172" t="s">
        <v>187</v>
      </c>
    </row>
    <row r="710" spans="2:51" s="12" customFormat="1">
      <c r="B710" s="170"/>
      <c r="D710" s="171" t="s">
        <v>200</v>
      </c>
      <c r="E710" s="172" t="s">
        <v>1</v>
      </c>
      <c r="F710" s="173" t="s">
        <v>5591</v>
      </c>
      <c r="H710" s="172" t="s">
        <v>1</v>
      </c>
      <c r="I710" s="174"/>
      <c r="L710" s="170"/>
      <c r="M710" s="175"/>
      <c r="T710" s="176"/>
      <c r="AT710" s="172" t="s">
        <v>200</v>
      </c>
      <c r="AU710" s="172" t="s">
        <v>89</v>
      </c>
      <c r="AV710" s="12" t="s">
        <v>83</v>
      </c>
      <c r="AW710" s="12" t="s">
        <v>31</v>
      </c>
      <c r="AX710" s="12" t="s">
        <v>76</v>
      </c>
      <c r="AY710" s="172" t="s">
        <v>187</v>
      </c>
    </row>
    <row r="711" spans="2:51" s="12" customFormat="1">
      <c r="B711" s="170"/>
      <c r="D711" s="171" t="s">
        <v>200</v>
      </c>
      <c r="E711" s="172" t="s">
        <v>1</v>
      </c>
      <c r="F711" s="173" t="s">
        <v>6011</v>
      </c>
      <c r="H711" s="172" t="s">
        <v>1</v>
      </c>
      <c r="I711" s="174"/>
      <c r="L711" s="170"/>
      <c r="M711" s="175"/>
      <c r="T711" s="176"/>
      <c r="AT711" s="172" t="s">
        <v>200</v>
      </c>
      <c r="AU711" s="172" t="s">
        <v>89</v>
      </c>
      <c r="AV711" s="12" t="s">
        <v>83</v>
      </c>
      <c r="AW711" s="12" t="s">
        <v>31</v>
      </c>
      <c r="AX711" s="12" t="s">
        <v>76</v>
      </c>
      <c r="AY711" s="172" t="s">
        <v>187</v>
      </c>
    </row>
    <row r="712" spans="2:51" s="12" customFormat="1">
      <c r="B712" s="170"/>
      <c r="D712" s="171" t="s">
        <v>200</v>
      </c>
      <c r="E712" s="172" t="s">
        <v>1</v>
      </c>
      <c r="F712" s="173" t="s">
        <v>4197</v>
      </c>
      <c r="H712" s="172" t="s">
        <v>1</v>
      </c>
      <c r="I712" s="174"/>
      <c r="L712" s="170"/>
      <c r="M712" s="175"/>
      <c r="T712" s="176"/>
      <c r="AT712" s="172" t="s">
        <v>200</v>
      </c>
      <c r="AU712" s="172" t="s">
        <v>89</v>
      </c>
      <c r="AV712" s="12" t="s">
        <v>83</v>
      </c>
      <c r="AW712" s="12" t="s">
        <v>31</v>
      </c>
      <c r="AX712" s="12" t="s">
        <v>76</v>
      </c>
      <c r="AY712" s="172" t="s">
        <v>187</v>
      </c>
    </row>
    <row r="713" spans="2:51" s="12" customFormat="1">
      <c r="B713" s="170"/>
      <c r="D713" s="171" t="s">
        <v>200</v>
      </c>
      <c r="E713" s="172" t="s">
        <v>1</v>
      </c>
      <c r="F713" s="173" t="s">
        <v>5993</v>
      </c>
      <c r="H713" s="172" t="s">
        <v>1</v>
      </c>
      <c r="I713" s="174"/>
      <c r="L713" s="170"/>
      <c r="M713" s="175"/>
      <c r="T713" s="176"/>
      <c r="AT713" s="172" t="s">
        <v>200</v>
      </c>
      <c r="AU713" s="172" t="s">
        <v>89</v>
      </c>
      <c r="AV713" s="12" t="s">
        <v>83</v>
      </c>
      <c r="AW713" s="12" t="s">
        <v>31</v>
      </c>
      <c r="AX713" s="12" t="s">
        <v>76</v>
      </c>
      <c r="AY713" s="172" t="s">
        <v>187</v>
      </c>
    </row>
    <row r="714" spans="2:51" s="12" customFormat="1">
      <c r="B714" s="170"/>
      <c r="D714" s="171" t="s">
        <v>200</v>
      </c>
      <c r="E714" s="172" t="s">
        <v>1</v>
      </c>
      <c r="F714" s="173" t="s">
        <v>5994</v>
      </c>
      <c r="H714" s="172" t="s">
        <v>1</v>
      </c>
      <c r="I714" s="174"/>
      <c r="L714" s="170"/>
      <c r="M714" s="175"/>
      <c r="T714" s="176"/>
      <c r="AT714" s="172" t="s">
        <v>200</v>
      </c>
      <c r="AU714" s="172" t="s">
        <v>89</v>
      </c>
      <c r="AV714" s="12" t="s">
        <v>83</v>
      </c>
      <c r="AW714" s="12" t="s">
        <v>31</v>
      </c>
      <c r="AX714" s="12" t="s">
        <v>76</v>
      </c>
      <c r="AY714" s="172" t="s">
        <v>187</v>
      </c>
    </row>
    <row r="715" spans="2:51" s="12" customFormat="1">
      <c r="B715" s="170"/>
      <c r="D715" s="171" t="s">
        <v>200</v>
      </c>
      <c r="E715" s="172" t="s">
        <v>1</v>
      </c>
      <c r="F715" s="173" t="s">
        <v>5995</v>
      </c>
      <c r="H715" s="172" t="s">
        <v>1</v>
      </c>
      <c r="I715" s="174"/>
      <c r="L715" s="170"/>
      <c r="M715" s="175"/>
      <c r="T715" s="176"/>
      <c r="AT715" s="172" t="s">
        <v>200</v>
      </c>
      <c r="AU715" s="172" t="s">
        <v>89</v>
      </c>
      <c r="AV715" s="12" t="s">
        <v>83</v>
      </c>
      <c r="AW715" s="12" t="s">
        <v>31</v>
      </c>
      <c r="AX715" s="12" t="s">
        <v>76</v>
      </c>
      <c r="AY715" s="172" t="s">
        <v>187</v>
      </c>
    </row>
    <row r="716" spans="2:51" s="13" customFormat="1">
      <c r="B716" s="177"/>
      <c r="D716" s="171" t="s">
        <v>200</v>
      </c>
      <c r="E716" s="178" t="s">
        <v>1</v>
      </c>
      <c r="F716" s="179" t="s">
        <v>6012</v>
      </c>
      <c r="H716" s="180">
        <v>237.95</v>
      </c>
      <c r="I716" s="181"/>
      <c r="L716" s="177"/>
      <c r="M716" s="182"/>
      <c r="T716" s="183"/>
      <c r="AT716" s="178" t="s">
        <v>200</v>
      </c>
      <c r="AU716" s="178" t="s">
        <v>89</v>
      </c>
      <c r="AV716" s="13" t="s">
        <v>89</v>
      </c>
      <c r="AW716" s="13" t="s">
        <v>31</v>
      </c>
      <c r="AX716" s="13" t="s">
        <v>76</v>
      </c>
      <c r="AY716" s="178" t="s">
        <v>187</v>
      </c>
    </row>
    <row r="717" spans="2:51" s="13" customFormat="1">
      <c r="B717" s="177"/>
      <c r="D717" s="171" t="s">
        <v>200</v>
      </c>
      <c r="E717" s="178" t="s">
        <v>1</v>
      </c>
      <c r="F717" s="179" t="s">
        <v>6013</v>
      </c>
      <c r="H717" s="180">
        <v>39.229999999999997</v>
      </c>
      <c r="I717" s="181"/>
      <c r="L717" s="177"/>
      <c r="M717" s="182"/>
      <c r="T717" s="183"/>
      <c r="AT717" s="178" t="s">
        <v>200</v>
      </c>
      <c r="AU717" s="178" t="s">
        <v>89</v>
      </c>
      <c r="AV717" s="13" t="s">
        <v>89</v>
      </c>
      <c r="AW717" s="13" t="s">
        <v>31</v>
      </c>
      <c r="AX717" s="13" t="s">
        <v>76</v>
      </c>
      <c r="AY717" s="178" t="s">
        <v>187</v>
      </c>
    </row>
    <row r="718" spans="2:51" s="13" customFormat="1">
      <c r="B718" s="177"/>
      <c r="D718" s="171" t="s">
        <v>200</v>
      </c>
      <c r="E718" s="178" t="s">
        <v>1</v>
      </c>
      <c r="F718" s="179" t="s">
        <v>6014</v>
      </c>
      <c r="H718" s="180">
        <v>42.79</v>
      </c>
      <c r="I718" s="181"/>
      <c r="L718" s="177"/>
      <c r="M718" s="182"/>
      <c r="T718" s="183"/>
      <c r="AT718" s="178" t="s">
        <v>200</v>
      </c>
      <c r="AU718" s="178" t="s">
        <v>89</v>
      </c>
      <c r="AV718" s="13" t="s">
        <v>89</v>
      </c>
      <c r="AW718" s="13" t="s">
        <v>31</v>
      </c>
      <c r="AX718" s="13" t="s">
        <v>76</v>
      </c>
      <c r="AY718" s="178" t="s">
        <v>187</v>
      </c>
    </row>
    <row r="719" spans="2:51" s="13" customFormat="1">
      <c r="B719" s="177"/>
      <c r="D719" s="171" t="s">
        <v>200</v>
      </c>
      <c r="E719" s="178" t="s">
        <v>1</v>
      </c>
      <c r="F719" s="179" t="s">
        <v>6015</v>
      </c>
      <c r="H719" s="180">
        <v>39.03</v>
      </c>
      <c r="I719" s="181"/>
      <c r="L719" s="177"/>
      <c r="M719" s="182"/>
      <c r="T719" s="183"/>
      <c r="AT719" s="178" t="s">
        <v>200</v>
      </c>
      <c r="AU719" s="178" t="s">
        <v>89</v>
      </c>
      <c r="AV719" s="13" t="s">
        <v>89</v>
      </c>
      <c r="AW719" s="13" t="s">
        <v>31</v>
      </c>
      <c r="AX719" s="13" t="s">
        <v>76</v>
      </c>
      <c r="AY719" s="178" t="s">
        <v>187</v>
      </c>
    </row>
    <row r="720" spans="2:51" s="13" customFormat="1">
      <c r="B720" s="177"/>
      <c r="D720" s="171" t="s">
        <v>200</v>
      </c>
      <c r="E720" s="178" t="s">
        <v>1</v>
      </c>
      <c r="F720" s="179" t="s">
        <v>6016</v>
      </c>
      <c r="H720" s="180">
        <v>38.36</v>
      </c>
      <c r="I720" s="181"/>
      <c r="L720" s="177"/>
      <c r="M720" s="182"/>
      <c r="T720" s="183"/>
      <c r="AT720" s="178" t="s">
        <v>200</v>
      </c>
      <c r="AU720" s="178" t="s">
        <v>89</v>
      </c>
      <c r="AV720" s="13" t="s">
        <v>89</v>
      </c>
      <c r="AW720" s="13" t="s">
        <v>31</v>
      </c>
      <c r="AX720" s="13" t="s">
        <v>76</v>
      </c>
      <c r="AY720" s="178" t="s">
        <v>187</v>
      </c>
    </row>
    <row r="721" spans="2:51" s="13" customFormat="1">
      <c r="B721" s="177"/>
      <c r="D721" s="171" t="s">
        <v>200</v>
      </c>
      <c r="E721" s="178" t="s">
        <v>1</v>
      </c>
      <c r="F721" s="179" t="s">
        <v>6017</v>
      </c>
      <c r="H721" s="180">
        <v>36.15</v>
      </c>
      <c r="I721" s="181"/>
      <c r="L721" s="177"/>
      <c r="M721" s="182"/>
      <c r="T721" s="183"/>
      <c r="AT721" s="178" t="s">
        <v>200</v>
      </c>
      <c r="AU721" s="178" t="s">
        <v>89</v>
      </c>
      <c r="AV721" s="13" t="s">
        <v>89</v>
      </c>
      <c r="AW721" s="13" t="s">
        <v>31</v>
      </c>
      <c r="AX721" s="13" t="s">
        <v>76</v>
      </c>
      <c r="AY721" s="178" t="s">
        <v>187</v>
      </c>
    </row>
    <row r="722" spans="2:51" s="13" customFormat="1">
      <c r="B722" s="177"/>
      <c r="D722" s="171" t="s">
        <v>200</v>
      </c>
      <c r="E722" s="178" t="s">
        <v>1</v>
      </c>
      <c r="F722" s="179" t="s">
        <v>6018</v>
      </c>
      <c r="H722" s="180">
        <v>49.37</v>
      </c>
      <c r="I722" s="181"/>
      <c r="L722" s="177"/>
      <c r="M722" s="182"/>
      <c r="T722" s="183"/>
      <c r="AT722" s="178" t="s">
        <v>200</v>
      </c>
      <c r="AU722" s="178" t="s">
        <v>89</v>
      </c>
      <c r="AV722" s="13" t="s">
        <v>89</v>
      </c>
      <c r="AW722" s="13" t="s">
        <v>31</v>
      </c>
      <c r="AX722" s="13" t="s">
        <v>76</v>
      </c>
      <c r="AY722" s="178" t="s">
        <v>187</v>
      </c>
    </row>
    <row r="723" spans="2:51" s="13" customFormat="1">
      <c r="B723" s="177"/>
      <c r="D723" s="171" t="s">
        <v>200</v>
      </c>
      <c r="E723" s="178" t="s">
        <v>1</v>
      </c>
      <c r="F723" s="179" t="s">
        <v>6019</v>
      </c>
      <c r="H723" s="180">
        <v>42.78</v>
      </c>
      <c r="I723" s="181"/>
      <c r="L723" s="177"/>
      <c r="M723" s="182"/>
      <c r="T723" s="183"/>
      <c r="AT723" s="178" t="s">
        <v>200</v>
      </c>
      <c r="AU723" s="178" t="s">
        <v>89</v>
      </c>
      <c r="AV723" s="13" t="s">
        <v>89</v>
      </c>
      <c r="AW723" s="13" t="s">
        <v>31</v>
      </c>
      <c r="AX723" s="13" t="s">
        <v>76</v>
      </c>
      <c r="AY723" s="178" t="s">
        <v>187</v>
      </c>
    </row>
    <row r="724" spans="2:51" s="13" customFormat="1">
      <c r="B724" s="177"/>
      <c r="D724" s="171" t="s">
        <v>200</v>
      </c>
      <c r="E724" s="178" t="s">
        <v>1</v>
      </c>
      <c r="F724" s="179" t="s">
        <v>6020</v>
      </c>
      <c r="H724" s="180">
        <v>31.49</v>
      </c>
      <c r="I724" s="181"/>
      <c r="L724" s="177"/>
      <c r="M724" s="182"/>
      <c r="T724" s="183"/>
      <c r="AT724" s="178" t="s">
        <v>200</v>
      </c>
      <c r="AU724" s="178" t="s">
        <v>89</v>
      </c>
      <c r="AV724" s="13" t="s">
        <v>89</v>
      </c>
      <c r="AW724" s="13" t="s">
        <v>31</v>
      </c>
      <c r="AX724" s="13" t="s">
        <v>76</v>
      </c>
      <c r="AY724" s="178" t="s">
        <v>187</v>
      </c>
    </row>
    <row r="725" spans="2:51" s="13" customFormat="1">
      <c r="B725" s="177"/>
      <c r="D725" s="171" t="s">
        <v>200</v>
      </c>
      <c r="E725" s="178" t="s">
        <v>1</v>
      </c>
      <c r="F725" s="179" t="s">
        <v>6021</v>
      </c>
      <c r="H725" s="180">
        <v>39.619999999999997</v>
      </c>
      <c r="I725" s="181"/>
      <c r="L725" s="177"/>
      <c r="M725" s="182"/>
      <c r="T725" s="183"/>
      <c r="AT725" s="178" t="s">
        <v>200</v>
      </c>
      <c r="AU725" s="178" t="s">
        <v>89</v>
      </c>
      <c r="AV725" s="13" t="s">
        <v>89</v>
      </c>
      <c r="AW725" s="13" t="s">
        <v>31</v>
      </c>
      <c r="AX725" s="13" t="s">
        <v>76</v>
      </c>
      <c r="AY725" s="178" t="s">
        <v>187</v>
      </c>
    </row>
    <row r="726" spans="2:51" s="13" customFormat="1">
      <c r="B726" s="177"/>
      <c r="D726" s="171" t="s">
        <v>200</v>
      </c>
      <c r="E726" s="178" t="s">
        <v>1</v>
      </c>
      <c r="F726" s="179" t="s">
        <v>6022</v>
      </c>
      <c r="H726" s="180">
        <v>42.67</v>
      </c>
      <c r="I726" s="181"/>
      <c r="L726" s="177"/>
      <c r="M726" s="182"/>
      <c r="T726" s="183"/>
      <c r="AT726" s="178" t="s">
        <v>200</v>
      </c>
      <c r="AU726" s="178" t="s">
        <v>89</v>
      </c>
      <c r="AV726" s="13" t="s">
        <v>89</v>
      </c>
      <c r="AW726" s="13" t="s">
        <v>31</v>
      </c>
      <c r="AX726" s="13" t="s">
        <v>76</v>
      </c>
      <c r="AY726" s="178" t="s">
        <v>187</v>
      </c>
    </row>
    <row r="727" spans="2:51" s="13" customFormat="1">
      <c r="B727" s="177"/>
      <c r="D727" s="171" t="s">
        <v>200</v>
      </c>
      <c r="E727" s="178" t="s">
        <v>1</v>
      </c>
      <c r="F727" s="179" t="s">
        <v>6021</v>
      </c>
      <c r="H727" s="180">
        <v>39.619999999999997</v>
      </c>
      <c r="I727" s="181"/>
      <c r="L727" s="177"/>
      <c r="M727" s="182"/>
      <c r="T727" s="183"/>
      <c r="AT727" s="178" t="s">
        <v>200</v>
      </c>
      <c r="AU727" s="178" t="s">
        <v>89</v>
      </c>
      <c r="AV727" s="13" t="s">
        <v>89</v>
      </c>
      <c r="AW727" s="13" t="s">
        <v>31</v>
      </c>
      <c r="AX727" s="13" t="s">
        <v>76</v>
      </c>
      <c r="AY727" s="178" t="s">
        <v>187</v>
      </c>
    </row>
    <row r="728" spans="2:51" s="13" customFormat="1">
      <c r="B728" s="177"/>
      <c r="D728" s="171" t="s">
        <v>200</v>
      </c>
      <c r="E728" s="178" t="s">
        <v>1</v>
      </c>
      <c r="F728" s="179" t="s">
        <v>6023</v>
      </c>
      <c r="H728" s="180">
        <v>83.19</v>
      </c>
      <c r="I728" s="181"/>
      <c r="L728" s="177"/>
      <c r="M728" s="182"/>
      <c r="T728" s="183"/>
      <c r="AT728" s="178" t="s">
        <v>200</v>
      </c>
      <c r="AU728" s="178" t="s">
        <v>89</v>
      </c>
      <c r="AV728" s="13" t="s">
        <v>89</v>
      </c>
      <c r="AW728" s="13" t="s">
        <v>31</v>
      </c>
      <c r="AX728" s="13" t="s">
        <v>76</v>
      </c>
      <c r="AY728" s="178" t="s">
        <v>187</v>
      </c>
    </row>
    <row r="729" spans="2:51" s="15" customFormat="1">
      <c r="B729" s="191"/>
      <c r="D729" s="171" t="s">
        <v>200</v>
      </c>
      <c r="E729" s="192" t="s">
        <v>5533</v>
      </c>
      <c r="F729" s="193" t="s">
        <v>6024</v>
      </c>
      <c r="H729" s="194">
        <v>762.25</v>
      </c>
      <c r="I729" s="195"/>
      <c r="L729" s="191"/>
      <c r="M729" s="196"/>
      <c r="T729" s="197"/>
      <c r="AT729" s="192" t="s">
        <v>200</v>
      </c>
      <c r="AU729" s="192" t="s">
        <v>89</v>
      </c>
      <c r="AV729" s="15" t="s">
        <v>207</v>
      </c>
      <c r="AW729" s="15" t="s">
        <v>31</v>
      </c>
      <c r="AX729" s="15" t="s">
        <v>76</v>
      </c>
      <c r="AY729" s="192" t="s">
        <v>187</v>
      </c>
    </row>
    <row r="730" spans="2:51" s="12" customFormat="1">
      <c r="B730" s="170"/>
      <c r="D730" s="171" t="s">
        <v>200</v>
      </c>
      <c r="E730" s="172" t="s">
        <v>1</v>
      </c>
      <c r="F730" s="173" t="s">
        <v>6025</v>
      </c>
      <c r="H730" s="172" t="s">
        <v>1</v>
      </c>
      <c r="I730" s="174"/>
      <c r="L730" s="170"/>
      <c r="M730" s="175"/>
      <c r="T730" s="176"/>
      <c r="AT730" s="172" t="s">
        <v>200</v>
      </c>
      <c r="AU730" s="172" t="s">
        <v>89</v>
      </c>
      <c r="AV730" s="12" t="s">
        <v>83</v>
      </c>
      <c r="AW730" s="12" t="s">
        <v>31</v>
      </c>
      <c r="AX730" s="12" t="s">
        <v>76</v>
      </c>
      <c r="AY730" s="172" t="s">
        <v>187</v>
      </c>
    </row>
    <row r="731" spans="2:51" s="12" customFormat="1" ht="22.5">
      <c r="B731" s="170"/>
      <c r="D731" s="171" t="s">
        <v>200</v>
      </c>
      <c r="E731" s="172" t="s">
        <v>1</v>
      </c>
      <c r="F731" s="173" t="s">
        <v>5987</v>
      </c>
      <c r="H731" s="172" t="s">
        <v>1</v>
      </c>
      <c r="I731" s="174"/>
      <c r="L731" s="170"/>
      <c r="M731" s="175"/>
      <c r="T731" s="176"/>
      <c r="AT731" s="172" t="s">
        <v>200</v>
      </c>
      <c r="AU731" s="172" t="s">
        <v>89</v>
      </c>
      <c r="AV731" s="12" t="s">
        <v>83</v>
      </c>
      <c r="AW731" s="12" t="s">
        <v>31</v>
      </c>
      <c r="AX731" s="12" t="s">
        <v>76</v>
      </c>
      <c r="AY731" s="172" t="s">
        <v>187</v>
      </c>
    </row>
    <row r="732" spans="2:51" s="12" customFormat="1">
      <c r="B732" s="170"/>
      <c r="D732" s="171" t="s">
        <v>200</v>
      </c>
      <c r="E732" s="172" t="s">
        <v>1</v>
      </c>
      <c r="F732" s="173" t="s">
        <v>5988</v>
      </c>
      <c r="H732" s="172" t="s">
        <v>1</v>
      </c>
      <c r="I732" s="174"/>
      <c r="L732" s="170"/>
      <c r="M732" s="175"/>
      <c r="T732" s="176"/>
      <c r="AT732" s="172" t="s">
        <v>200</v>
      </c>
      <c r="AU732" s="172" t="s">
        <v>89</v>
      </c>
      <c r="AV732" s="12" t="s">
        <v>83</v>
      </c>
      <c r="AW732" s="12" t="s">
        <v>31</v>
      </c>
      <c r="AX732" s="12" t="s">
        <v>76</v>
      </c>
      <c r="AY732" s="172" t="s">
        <v>187</v>
      </c>
    </row>
    <row r="733" spans="2:51" s="12" customFormat="1">
      <c r="B733" s="170"/>
      <c r="D733" s="171" t="s">
        <v>200</v>
      </c>
      <c r="E733" s="172" t="s">
        <v>1</v>
      </c>
      <c r="F733" s="173" t="s">
        <v>6026</v>
      </c>
      <c r="H733" s="172" t="s">
        <v>1</v>
      </c>
      <c r="I733" s="174"/>
      <c r="L733" s="170"/>
      <c r="M733" s="175"/>
      <c r="T733" s="176"/>
      <c r="AT733" s="172" t="s">
        <v>200</v>
      </c>
      <c r="AU733" s="172" t="s">
        <v>89</v>
      </c>
      <c r="AV733" s="12" t="s">
        <v>83</v>
      </c>
      <c r="AW733" s="12" t="s">
        <v>31</v>
      </c>
      <c r="AX733" s="12" t="s">
        <v>76</v>
      </c>
      <c r="AY733" s="172" t="s">
        <v>187</v>
      </c>
    </row>
    <row r="734" spans="2:51" s="12" customFormat="1">
      <c r="B734" s="170"/>
      <c r="D734" s="171" t="s">
        <v>200</v>
      </c>
      <c r="E734" s="172" t="s">
        <v>1</v>
      </c>
      <c r="F734" s="173" t="s">
        <v>5746</v>
      </c>
      <c r="H734" s="172" t="s">
        <v>1</v>
      </c>
      <c r="I734" s="174"/>
      <c r="L734" s="170"/>
      <c r="M734" s="175"/>
      <c r="T734" s="176"/>
      <c r="AT734" s="172" t="s">
        <v>200</v>
      </c>
      <c r="AU734" s="172" t="s">
        <v>89</v>
      </c>
      <c r="AV734" s="12" t="s">
        <v>83</v>
      </c>
      <c r="AW734" s="12" t="s">
        <v>31</v>
      </c>
      <c r="AX734" s="12" t="s">
        <v>76</v>
      </c>
      <c r="AY734" s="172" t="s">
        <v>187</v>
      </c>
    </row>
    <row r="735" spans="2:51" s="12" customFormat="1">
      <c r="B735" s="170"/>
      <c r="D735" s="171" t="s">
        <v>200</v>
      </c>
      <c r="E735" s="172" t="s">
        <v>1</v>
      </c>
      <c r="F735" s="173" t="s">
        <v>5990</v>
      </c>
      <c r="H735" s="172" t="s">
        <v>1</v>
      </c>
      <c r="I735" s="174"/>
      <c r="L735" s="170"/>
      <c r="M735" s="175"/>
      <c r="T735" s="176"/>
      <c r="AT735" s="172" t="s">
        <v>200</v>
      </c>
      <c r="AU735" s="172" t="s">
        <v>89</v>
      </c>
      <c r="AV735" s="12" t="s">
        <v>83</v>
      </c>
      <c r="AW735" s="12" t="s">
        <v>31</v>
      </c>
      <c r="AX735" s="12" t="s">
        <v>76</v>
      </c>
      <c r="AY735" s="172" t="s">
        <v>187</v>
      </c>
    </row>
    <row r="736" spans="2:51" s="12" customFormat="1">
      <c r="B736" s="170"/>
      <c r="D736" s="171" t="s">
        <v>200</v>
      </c>
      <c r="E736" s="172" t="s">
        <v>1</v>
      </c>
      <c r="F736" s="173" t="s">
        <v>5991</v>
      </c>
      <c r="H736" s="172" t="s">
        <v>1</v>
      </c>
      <c r="I736" s="174"/>
      <c r="L736" s="170"/>
      <c r="M736" s="175"/>
      <c r="T736" s="176"/>
      <c r="AT736" s="172" t="s">
        <v>200</v>
      </c>
      <c r="AU736" s="172" t="s">
        <v>89</v>
      </c>
      <c r="AV736" s="12" t="s">
        <v>83</v>
      </c>
      <c r="AW736" s="12" t="s">
        <v>31</v>
      </c>
      <c r="AX736" s="12" t="s">
        <v>76</v>
      </c>
      <c r="AY736" s="172" t="s">
        <v>187</v>
      </c>
    </row>
    <row r="737" spans="2:65" s="12" customFormat="1">
      <c r="B737" s="170"/>
      <c r="D737" s="171" t="s">
        <v>200</v>
      </c>
      <c r="E737" s="172" t="s">
        <v>1</v>
      </c>
      <c r="F737" s="173" t="s">
        <v>5992</v>
      </c>
      <c r="H737" s="172" t="s">
        <v>1</v>
      </c>
      <c r="I737" s="174"/>
      <c r="L737" s="170"/>
      <c r="M737" s="175"/>
      <c r="T737" s="176"/>
      <c r="AT737" s="172" t="s">
        <v>200</v>
      </c>
      <c r="AU737" s="172" t="s">
        <v>89</v>
      </c>
      <c r="AV737" s="12" t="s">
        <v>83</v>
      </c>
      <c r="AW737" s="12" t="s">
        <v>31</v>
      </c>
      <c r="AX737" s="12" t="s">
        <v>76</v>
      </c>
      <c r="AY737" s="172" t="s">
        <v>187</v>
      </c>
    </row>
    <row r="738" spans="2:65" s="12" customFormat="1">
      <c r="B738" s="170"/>
      <c r="D738" s="171" t="s">
        <v>200</v>
      </c>
      <c r="E738" s="172" t="s">
        <v>1</v>
      </c>
      <c r="F738" s="173" t="s">
        <v>5591</v>
      </c>
      <c r="H738" s="172" t="s">
        <v>1</v>
      </c>
      <c r="I738" s="174"/>
      <c r="L738" s="170"/>
      <c r="M738" s="175"/>
      <c r="T738" s="176"/>
      <c r="AT738" s="172" t="s">
        <v>200</v>
      </c>
      <c r="AU738" s="172" t="s">
        <v>89</v>
      </c>
      <c r="AV738" s="12" t="s">
        <v>83</v>
      </c>
      <c r="AW738" s="12" t="s">
        <v>31</v>
      </c>
      <c r="AX738" s="12" t="s">
        <v>76</v>
      </c>
      <c r="AY738" s="172" t="s">
        <v>187</v>
      </c>
    </row>
    <row r="739" spans="2:65" s="12" customFormat="1">
      <c r="B739" s="170"/>
      <c r="D739" s="171" t="s">
        <v>200</v>
      </c>
      <c r="E739" s="172" t="s">
        <v>1</v>
      </c>
      <c r="F739" s="173" t="s">
        <v>6027</v>
      </c>
      <c r="H739" s="172" t="s">
        <v>1</v>
      </c>
      <c r="I739" s="174"/>
      <c r="L739" s="170"/>
      <c r="M739" s="175"/>
      <c r="T739" s="176"/>
      <c r="AT739" s="172" t="s">
        <v>200</v>
      </c>
      <c r="AU739" s="172" t="s">
        <v>89</v>
      </c>
      <c r="AV739" s="12" t="s">
        <v>83</v>
      </c>
      <c r="AW739" s="12" t="s">
        <v>31</v>
      </c>
      <c r="AX739" s="12" t="s">
        <v>76</v>
      </c>
      <c r="AY739" s="172" t="s">
        <v>187</v>
      </c>
    </row>
    <row r="740" spans="2:65" s="12" customFormat="1">
      <c r="B740" s="170"/>
      <c r="D740" s="171" t="s">
        <v>200</v>
      </c>
      <c r="E740" s="172" t="s">
        <v>1</v>
      </c>
      <c r="F740" s="173" t="s">
        <v>4197</v>
      </c>
      <c r="H740" s="172" t="s">
        <v>1</v>
      </c>
      <c r="I740" s="174"/>
      <c r="L740" s="170"/>
      <c r="M740" s="175"/>
      <c r="T740" s="176"/>
      <c r="AT740" s="172" t="s">
        <v>200</v>
      </c>
      <c r="AU740" s="172" t="s">
        <v>89</v>
      </c>
      <c r="AV740" s="12" t="s">
        <v>83</v>
      </c>
      <c r="AW740" s="12" t="s">
        <v>31</v>
      </c>
      <c r="AX740" s="12" t="s">
        <v>76</v>
      </c>
      <c r="AY740" s="172" t="s">
        <v>187</v>
      </c>
    </row>
    <row r="741" spans="2:65" s="12" customFormat="1">
      <c r="B741" s="170"/>
      <c r="D741" s="171" t="s">
        <v>200</v>
      </c>
      <c r="E741" s="172" t="s">
        <v>1</v>
      </c>
      <c r="F741" s="173" t="s">
        <v>5631</v>
      </c>
      <c r="H741" s="172" t="s">
        <v>1</v>
      </c>
      <c r="I741" s="174"/>
      <c r="L741" s="170"/>
      <c r="M741" s="175"/>
      <c r="T741" s="176"/>
      <c r="AT741" s="172" t="s">
        <v>200</v>
      </c>
      <c r="AU741" s="172" t="s">
        <v>89</v>
      </c>
      <c r="AV741" s="12" t="s">
        <v>83</v>
      </c>
      <c r="AW741" s="12" t="s">
        <v>31</v>
      </c>
      <c r="AX741" s="12" t="s">
        <v>76</v>
      </c>
      <c r="AY741" s="172" t="s">
        <v>187</v>
      </c>
    </row>
    <row r="742" spans="2:65" s="12" customFormat="1">
      <c r="B742" s="170"/>
      <c r="D742" s="171" t="s">
        <v>200</v>
      </c>
      <c r="E742" s="172" t="s">
        <v>1</v>
      </c>
      <c r="F742" s="173" t="s">
        <v>5643</v>
      </c>
      <c r="H742" s="172" t="s">
        <v>1</v>
      </c>
      <c r="I742" s="174"/>
      <c r="L742" s="170"/>
      <c r="M742" s="175"/>
      <c r="T742" s="176"/>
      <c r="AT742" s="172" t="s">
        <v>200</v>
      </c>
      <c r="AU742" s="172" t="s">
        <v>89</v>
      </c>
      <c r="AV742" s="12" t="s">
        <v>83</v>
      </c>
      <c r="AW742" s="12" t="s">
        <v>31</v>
      </c>
      <c r="AX742" s="12" t="s">
        <v>76</v>
      </c>
      <c r="AY742" s="172" t="s">
        <v>187</v>
      </c>
    </row>
    <row r="743" spans="2:65" s="12" customFormat="1">
      <c r="B743" s="170"/>
      <c r="D743" s="171" t="s">
        <v>200</v>
      </c>
      <c r="E743" s="172" t="s">
        <v>1</v>
      </c>
      <c r="F743" s="173" t="s">
        <v>5994</v>
      </c>
      <c r="H743" s="172" t="s">
        <v>1</v>
      </c>
      <c r="I743" s="174"/>
      <c r="L743" s="170"/>
      <c r="M743" s="175"/>
      <c r="T743" s="176"/>
      <c r="AT743" s="172" t="s">
        <v>200</v>
      </c>
      <c r="AU743" s="172" t="s">
        <v>89</v>
      </c>
      <c r="AV743" s="12" t="s">
        <v>83</v>
      </c>
      <c r="AW743" s="12" t="s">
        <v>31</v>
      </c>
      <c r="AX743" s="12" t="s">
        <v>76</v>
      </c>
      <c r="AY743" s="172" t="s">
        <v>187</v>
      </c>
    </row>
    <row r="744" spans="2:65" s="12" customFormat="1">
      <c r="B744" s="170"/>
      <c r="D744" s="171" t="s">
        <v>200</v>
      </c>
      <c r="E744" s="172" t="s">
        <v>1</v>
      </c>
      <c r="F744" s="173" t="s">
        <v>5633</v>
      </c>
      <c r="H744" s="172" t="s">
        <v>1</v>
      </c>
      <c r="I744" s="174"/>
      <c r="L744" s="170"/>
      <c r="M744" s="175"/>
      <c r="T744" s="176"/>
      <c r="AT744" s="172" t="s">
        <v>200</v>
      </c>
      <c r="AU744" s="172" t="s">
        <v>89</v>
      </c>
      <c r="AV744" s="12" t="s">
        <v>83</v>
      </c>
      <c r="AW744" s="12" t="s">
        <v>31</v>
      </c>
      <c r="AX744" s="12" t="s">
        <v>76</v>
      </c>
      <c r="AY744" s="172" t="s">
        <v>187</v>
      </c>
    </row>
    <row r="745" spans="2:65" s="15" customFormat="1" ht="22.5">
      <c r="B745" s="191"/>
      <c r="D745" s="171" t="s">
        <v>200</v>
      </c>
      <c r="E745" s="192" t="s">
        <v>5536</v>
      </c>
      <c r="F745" s="193" t="s">
        <v>6028</v>
      </c>
      <c r="H745" s="194">
        <v>0</v>
      </c>
      <c r="I745" s="195"/>
      <c r="L745" s="191"/>
      <c r="M745" s="196"/>
      <c r="T745" s="197"/>
      <c r="AT745" s="192" t="s">
        <v>200</v>
      </c>
      <c r="AU745" s="192" t="s">
        <v>89</v>
      </c>
      <c r="AV745" s="15" t="s">
        <v>207</v>
      </c>
      <c r="AW745" s="15" t="s">
        <v>31</v>
      </c>
      <c r="AX745" s="15" t="s">
        <v>76</v>
      </c>
      <c r="AY745" s="192" t="s">
        <v>187</v>
      </c>
    </row>
    <row r="746" spans="2:65" s="14" customFormat="1">
      <c r="B746" s="184"/>
      <c r="D746" s="171" t="s">
        <v>200</v>
      </c>
      <c r="E746" s="185" t="s">
        <v>6029</v>
      </c>
      <c r="F746" s="186" t="s">
        <v>206</v>
      </c>
      <c r="H746" s="187">
        <v>1389.7699999999998</v>
      </c>
      <c r="I746" s="188"/>
      <c r="L746" s="184"/>
      <c r="M746" s="189"/>
      <c r="T746" s="190"/>
      <c r="AT746" s="185" t="s">
        <v>200</v>
      </c>
      <c r="AU746" s="185" t="s">
        <v>89</v>
      </c>
      <c r="AV746" s="14" t="s">
        <v>194</v>
      </c>
      <c r="AW746" s="14" t="s">
        <v>31</v>
      </c>
      <c r="AX746" s="14" t="s">
        <v>83</v>
      </c>
      <c r="AY746" s="185" t="s">
        <v>187</v>
      </c>
    </row>
    <row r="747" spans="2:65" s="1" customFormat="1" ht="49.15" customHeight="1">
      <c r="B747" s="144"/>
      <c r="C747" s="145" t="s">
        <v>766</v>
      </c>
      <c r="D747" s="145" t="s">
        <v>190</v>
      </c>
      <c r="E747" s="146" t="s">
        <v>6030</v>
      </c>
      <c r="F747" s="147" t="s">
        <v>6031</v>
      </c>
      <c r="G747" s="148" t="s">
        <v>144</v>
      </c>
      <c r="H747" s="149">
        <v>1431.4639999999999</v>
      </c>
      <c r="I747" s="150"/>
      <c r="J747" s="151">
        <f>ROUND(I747*H747,2)</f>
        <v>0</v>
      </c>
      <c r="K747" s="152"/>
      <c r="L747" s="153"/>
      <c r="M747" s="154" t="s">
        <v>1</v>
      </c>
      <c r="N747" s="155" t="s">
        <v>42</v>
      </c>
      <c r="P747" s="156">
        <f>O747*H747</f>
        <v>0</v>
      </c>
      <c r="Q747" s="156">
        <v>3.0000000000000001E-3</v>
      </c>
      <c r="R747" s="156">
        <f>Q747*H747</f>
        <v>4.2943920000000002</v>
      </c>
      <c r="S747" s="156">
        <v>0</v>
      </c>
      <c r="T747" s="157">
        <f>S747*H747</f>
        <v>0</v>
      </c>
      <c r="AR747" s="158" t="s">
        <v>388</v>
      </c>
      <c r="AT747" s="158" t="s">
        <v>190</v>
      </c>
      <c r="AU747" s="158" t="s">
        <v>89</v>
      </c>
      <c r="AY747" s="17" t="s">
        <v>187</v>
      </c>
      <c r="BE747" s="159">
        <f>IF(N747="základná",J747,0)</f>
        <v>0</v>
      </c>
      <c r="BF747" s="159">
        <f>IF(N747="znížená",J747,0)</f>
        <v>0</v>
      </c>
      <c r="BG747" s="159">
        <f>IF(N747="zákl. prenesená",J747,0)</f>
        <v>0</v>
      </c>
      <c r="BH747" s="159">
        <f>IF(N747="zníž. prenesená",J747,0)</f>
        <v>0</v>
      </c>
      <c r="BI747" s="159">
        <f>IF(N747="nulová",J747,0)</f>
        <v>0</v>
      </c>
      <c r="BJ747" s="17" t="s">
        <v>89</v>
      </c>
      <c r="BK747" s="159">
        <f>ROUND(I747*H747,2)</f>
        <v>0</v>
      </c>
      <c r="BL747" s="17" t="s">
        <v>353</v>
      </c>
      <c r="BM747" s="158" t="s">
        <v>6032</v>
      </c>
    </row>
    <row r="748" spans="2:65" s="13" customFormat="1">
      <c r="B748" s="177"/>
      <c r="D748" s="171" t="s">
        <v>200</v>
      </c>
      <c r="E748" s="178" t="s">
        <v>1</v>
      </c>
      <c r="F748" s="179" t="s">
        <v>6033</v>
      </c>
      <c r="H748" s="180">
        <v>641.38099999999997</v>
      </c>
      <c r="I748" s="181"/>
      <c r="L748" s="177"/>
      <c r="M748" s="182"/>
      <c r="T748" s="183"/>
      <c r="AT748" s="178" t="s">
        <v>200</v>
      </c>
      <c r="AU748" s="178" t="s">
        <v>89</v>
      </c>
      <c r="AV748" s="13" t="s">
        <v>89</v>
      </c>
      <c r="AW748" s="13" t="s">
        <v>31</v>
      </c>
      <c r="AX748" s="13" t="s">
        <v>76</v>
      </c>
      <c r="AY748" s="178" t="s">
        <v>187</v>
      </c>
    </row>
    <row r="749" spans="2:65" s="13" customFormat="1">
      <c r="B749" s="177"/>
      <c r="D749" s="171" t="s">
        <v>200</v>
      </c>
      <c r="E749" s="178" t="s">
        <v>1</v>
      </c>
      <c r="F749" s="179" t="s">
        <v>6034</v>
      </c>
      <c r="H749" s="180">
        <v>4.9649999999999999</v>
      </c>
      <c r="I749" s="181"/>
      <c r="L749" s="177"/>
      <c r="M749" s="182"/>
      <c r="T749" s="183"/>
      <c r="AT749" s="178" t="s">
        <v>200</v>
      </c>
      <c r="AU749" s="178" t="s">
        <v>89</v>
      </c>
      <c r="AV749" s="13" t="s">
        <v>89</v>
      </c>
      <c r="AW749" s="13" t="s">
        <v>31</v>
      </c>
      <c r="AX749" s="13" t="s">
        <v>76</v>
      </c>
      <c r="AY749" s="178" t="s">
        <v>187</v>
      </c>
    </row>
    <row r="750" spans="2:65" s="13" customFormat="1">
      <c r="B750" s="177"/>
      <c r="D750" s="171" t="s">
        <v>200</v>
      </c>
      <c r="E750" s="178" t="s">
        <v>1</v>
      </c>
      <c r="F750" s="179" t="s">
        <v>6035</v>
      </c>
      <c r="H750" s="180">
        <v>0</v>
      </c>
      <c r="I750" s="181"/>
      <c r="L750" s="177"/>
      <c r="M750" s="182"/>
      <c r="T750" s="183"/>
      <c r="AT750" s="178" t="s">
        <v>200</v>
      </c>
      <c r="AU750" s="178" t="s">
        <v>89</v>
      </c>
      <c r="AV750" s="13" t="s">
        <v>89</v>
      </c>
      <c r="AW750" s="13" t="s">
        <v>31</v>
      </c>
      <c r="AX750" s="13" t="s">
        <v>76</v>
      </c>
      <c r="AY750" s="178" t="s">
        <v>187</v>
      </c>
    </row>
    <row r="751" spans="2:65" s="15" customFormat="1">
      <c r="B751" s="191"/>
      <c r="D751" s="171" t="s">
        <v>200</v>
      </c>
      <c r="E751" s="192" t="s">
        <v>1</v>
      </c>
      <c r="F751" s="193" t="s">
        <v>3110</v>
      </c>
      <c r="H751" s="194">
        <v>646.346</v>
      </c>
      <c r="I751" s="195"/>
      <c r="L751" s="191"/>
      <c r="M751" s="196"/>
      <c r="T751" s="197"/>
      <c r="AT751" s="192" t="s">
        <v>200</v>
      </c>
      <c r="AU751" s="192" t="s">
        <v>89</v>
      </c>
      <c r="AV751" s="15" t="s">
        <v>207</v>
      </c>
      <c r="AW751" s="15" t="s">
        <v>31</v>
      </c>
      <c r="AX751" s="15" t="s">
        <v>76</v>
      </c>
      <c r="AY751" s="192" t="s">
        <v>187</v>
      </c>
    </row>
    <row r="752" spans="2:65" s="13" customFormat="1">
      <c r="B752" s="177"/>
      <c r="D752" s="171" t="s">
        <v>200</v>
      </c>
      <c r="E752" s="178" t="s">
        <v>1</v>
      </c>
      <c r="F752" s="179" t="s">
        <v>6036</v>
      </c>
      <c r="H752" s="180">
        <v>785.11800000000005</v>
      </c>
      <c r="I752" s="181"/>
      <c r="L752" s="177"/>
      <c r="M752" s="182"/>
      <c r="T752" s="183"/>
      <c r="AT752" s="178" t="s">
        <v>200</v>
      </c>
      <c r="AU752" s="178" t="s">
        <v>89</v>
      </c>
      <c r="AV752" s="13" t="s">
        <v>89</v>
      </c>
      <c r="AW752" s="13" t="s">
        <v>31</v>
      </c>
      <c r="AX752" s="13" t="s">
        <v>76</v>
      </c>
      <c r="AY752" s="178" t="s">
        <v>187</v>
      </c>
    </row>
    <row r="753" spans="2:65" s="13" customFormat="1">
      <c r="B753" s="177"/>
      <c r="D753" s="171" t="s">
        <v>200</v>
      </c>
      <c r="E753" s="178" t="s">
        <v>1</v>
      </c>
      <c r="F753" s="179" t="s">
        <v>6037</v>
      </c>
      <c r="H753" s="180">
        <v>0</v>
      </c>
      <c r="I753" s="181"/>
      <c r="L753" s="177"/>
      <c r="M753" s="182"/>
      <c r="T753" s="183"/>
      <c r="AT753" s="178" t="s">
        <v>200</v>
      </c>
      <c r="AU753" s="178" t="s">
        <v>89</v>
      </c>
      <c r="AV753" s="13" t="s">
        <v>89</v>
      </c>
      <c r="AW753" s="13" t="s">
        <v>31</v>
      </c>
      <c r="AX753" s="13" t="s">
        <v>76</v>
      </c>
      <c r="AY753" s="178" t="s">
        <v>187</v>
      </c>
    </row>
    <row r="754" spans="2:65" s="15" customFormat="1">
      <c r="B754" s="191"/>
      <c r="D754" s="171" t="s">
        <v>200</v>
      </c>
      <c r="E754" s="192" t="s">
        <v>1</v>
      </c>
      <c r="F754" s="193" t="s">
        <v>5593</v>
      </c>
      <c r="H754" s="194">
        <v>785.11800000000005</v>
      </c>
      <c r="I754" s="195"/>
      <c r="L754" s="191"/>
      <c r="M754" s="196"/>
      <c r="T754" s="197"/>
      <c r="AT754" s="192" t="s">
        <v>200</v>
      </c>
      <c r="AU754" s="192" t="s">
        <v>89</v>
      </c>
      <c r="AV754" s="15" t="s">
        <v>207</v>
      </c>
      <c r="AW754" s="15" t="s">
        <v>31</v>
      </c>
      <c r="AX754" s="15" t="s">
        <v>76</v>
      </c>
      <c r="AY754" s="192" t="s">
        <v>187</v>
      </c>
    </row>
    <row r="755" spans="2:65" s="14" customFormat="1">
      <c r="B755" s="184"/>
      <c r="D755" s="171" t="s">
        <v>200</v>
      </c>
      <c r="E755" s="185" t="s">
        <v>1</v>
      </c>
      <c r="F755" s="186" t="s">
        <v>206</v>
      </c>
      <c r="H755" s="187">
        <v>1431.4639999999999</v>
      </c>
      <c r="I755" s="188"/>
      <c r="L755" s="184"/>
      <c r="M755" s="189"/>
      <c r="T755" s="190"/>
      <c r="AT755" s="185" t="s">
        <v>200</v>
      </c>
      <c r="AU755" s="185" t="s">
        <v>89</v>
      </c>
      <c r="AV755" s="14" t="s">
        <v>194</v>
      </c>
      <c r="AW755" s="14" t="s">
        <v>31</v>
      </c>
      <c r="AX755" s="14" t="s">
        <v>83</v>
      </c>
      <c r="AY755" s="185" t="s">
        <v>187</v>
      </c>
    </row>
    <row r="756" spans="2:65" s="1" customFormat="1" ht="16.5" customHeight="1">
      <c r="B756" s="144"/>
      <c r="C756" s="160" t="s">
        <v>770</v>
      </c>
      <c r="D756" s="160" t="s">
        <v>196</v>
      </c>
      <c r="E756" s="161" t="s">
        <v>6038</v>
      </c>
      <c r="F756" s="162" t="s">
        <v>6039</v>
      </c>
      <c r="G756" s="163" t="s">
        <v>320</v>
      </c>
      <c r="H756" s="164">
        <v>1</v>
      </c>
      <c r="I756" s="165"/>
      <c r="J756" s="166">
        <f>ROUND(I756*H756,2)</f>
        <v>0</v>
      </c>
      <c r="K756" s="167"/>
      <c r="L756" s="32"/>
      <c r="M756" s="168" t="s">
        <v>1</v>
      </c>
      <c r="N756" s="169" t="s">
        <v>42</v>
      </c>
      <c r="P756" s="156">
        <f>O756*H756</f>
        <v>0</v>
      </c>
      <c r="Q756" s="156">
        <v>4.0000000000000003E-5</v>
      </c>
      <c r="R756" s="156">
        <f>Q756*H756</f>
        <v>4.0000000000000003E-5</v>
      </c>
      <c r="S756" s="156">
        <v>0</v>
      </c>
      <c r="T756" s="157">
        <f>S756*H756</f>
        <v>0</v>
      </c>
      <c r="AR756" s="158" t="s">
        <v>353</v>
      </c>
      <c r="AT756" s="158" t="s">
        <v>196</v>
      </c>
      <c r="AU756" s="158" t="s">
        <v>89</v>
      </c>
      <c r="AY756" s="17" t="s">
        <v>187</v>
      </c>
      <c r="BE756" s="159">
        <f>IF(N756="základná",J756,0)</f>
        <v>0</v>
      </c>
      <c r="BF756" s="159">
        <f>IF(N756="znížená",J756,0)</f>
        <v>0</v>
      </c>
      <c r="BG756" s="159">
        <f>IF(N756="zákl. prenesená",J756,0)</f>
        <v>0</v>
      </c>
      <c r="BH756" s="159">
        <f>IF(N756="zníž. prenesená",J756,0)</f>
        <v>0</v>
      </c>
      <c r="BI756" s="159">
        <f>IF(N756="nulová",J756,0)</f>
        <v>0</v>
      </c>
      <c r="BJ756" s="17" t="s">
        <v>89</v>
      </c>
      <c r="BK756" s="159">
        <f>ROUND(I756*H756,2)</f>
        <v>0</v>
      </c>
      <c r="BL756" s="17" t="s">
        <v>353</v>
      </c>
      <c r="BM756" s="158" t="s">
        <v>6040</v>
      </c>
    </row>
    <row r="757" spans="2:65" s="1" customFormat="1" ht="24.2" customHeight="1">
      <c r="B757" s="144"/>
      <c r="C757" s="145" t="s">
        <v>774</v>
      </c>
      <c r="D757" s="145" t="s">
        <v>190</v>
      </c>
      <c r="E757" s="146" t="s">
        <v>6041</v>
      </c>
      <c r="F757" s="147" t="s">
        <v>6042</v>
      </c>
      <c r="G757" s="148" t="s">
        <v>320</v>
      </c>
      <c r="H757" s="149">
        <v>1.01</v>
      </c>
      <c r="I757" s="150"/>
      <c r="J757" s="151">
        <f>ROUND(I757*H757,2)</f>
        <v>0</v>
      </c>
      <c r="K757" s="152"/>
      <c r="L757" s="153"/>
      <c r="M757" s="154" t="s">
        <v>1</v>
      </c>
      <c r="N757" s="155" t="s">
        <v>42</v>
      </c>
      <c r="P757" s="156">
        <f>O757*H757</f>
        <v>0</v>
      </c>
      <c r="Q757" s="156">
        <v>2.0000000000000001E-4</v>
      </c>
      <c r="R757" s="156">
        <f>Q757*H757</f>
        <v>2.02E-4</v>
      </c>
      <c r="S757" s="156">
        <v>0</v>
      </c>
      <c r="T757" s="157">
        <f>S757*H757</f>
        <v>0</v>
      </c>
      <c r="AR757" s="158" t="s">
        <v>388</v>
      </c>
      <c r="AT757" s="158" t="s">
        <v>190</v>
      </c>
      <c r="AU757" s="158" t="s">
        <v>89</v>
      </c>
      <c r="AY757" s="17" t="s">
        <v>187</v>
      </c>
      <c r="BE757" s="159">
        <f>IF(N757="základná",J757,0)</f>
        <v>0</v>
      </c>
      <c r="BF757" s="159">
        <f>IF(N757="znížená",J757,0)</f>
        <v>0</v>
      </c>
      <c r="BG757" s="159">
        <f>IF(N757="zákl. prenesená",J757,0)</f>
        <v>0</v>
      </c>
      <c r="BH757" s="159">
        <f>IF(N757="zníž. prenesená",J757,0)</f>
        <v>0</v>
      </c>
      <c r="BI757" s="159">
        <f>IF(N757="nulová",J757,0)</f>
        <v>0</v>
      </c>
      <c r="BJ757" s="17" t="s">
        <v>89</v>
      </c>
      <c r="BK757" s="159">
        <f>ROUND(I757*H757,2)</f>
        <v>0</v>
      </c>
      <c r="BL757" s="17" t="s">
        <v>353</v>
      </c>
      <c r="BM757" s="158" t="s">
        <v>6043</v>
      </c>
    </row>
    <row r="758" spans="2:65" s="13" customFormat="1">
      <c r="B758" s="177"/>
      <c r="D758" s="171" t="s">
        <v>200</v>
      </c>
      <c r="F758" s="179" t="s">
        <v>5982</v>
      </c>
      <c r="H758" s="180">
        <v>1.01</v>
      </c>
      <c r="I758" s="181"/>
      <c r="L758" s="177"/>
      <c r="M758" s="182"/>
      <c r="T758" s="183"/>
      <c r="AT758" s="178" t="s">
        <v>200</v>
      </c>
      <c r="AU758" s="178" t="s">
        <v>89</v>
      </c>
      <c r="AV758" s="13" t="s">
        <v>89</v>
      </c>
      <c r="AW758" s="13" t="s">
        <v>3</v>
      </c>
      <c r="AX758" s="13" t="s">
        <v>83</v>
      </c>
      <c r="AY758" s="178" t="s">
        <v>187</v>
      </c>
    </row>
    <row r="759" spans="2:65" s="1" customFormat="1" ht="24.2" customHeight="1">
      <c r="B759" s="144"/>
      <c r="C759" s="160" t="s">
        <v>1247</v>
      </c>
      <c r="D759" s="160" t="s">
        <v>196</v>
      </c>
      <c r="E759" s="161" t="s">
        <v>6044</v>
      </c>
      <c r="F759" s="162" t="s">
        <v>6045</v>
      </c>
      <c r="G759" s="163" t="s">
        <v>144</v>
      </c>
      <c r="H759" s="164">
        <v>19.5</v>
      </c>
      <c r="I759" s="165"/>
      <c r="J759" s="166">
        <f>ROUND(I759*H759,2)</f>
        <v>0</v>
      </c>
      <c r="K759" s="167"/>
      <c r="L759" s="32"/>
      <c r="M759" s="168" t="s">
        <v>1</v>
      </c>
      <c r="N759" s="169" t="s">
        <v>42</v>
      </c>
      <c r="P759" s="156">
        <f>O759*H759</f>
        <v>0</v>
      </c>
      <c r="Q759" s="156">
        <v>2.9999999999999997E-4</v>
      </c>
      <c r="R759" s="156">
        <f>Q759*H759</f>
        <v>5.8499999999999993E-3</v>
      </c>
      <c r="S759" s="156">
        <v>0</v>
      </c>
      <c r="T759" s="157">
        <f>S759*H759</f>
        <v>0</v>
      </c>
      <c r="AR759" s="158" t="s">
        <v>353</v>
      </c>
      <c r="AT759" s="158" t="s">
        <v>196</v>
      </c>
      <c r="AU759" s="158" t="s">
        <v>89</v>
      </c>
      <c r="AY759" s="17" t="s">
        <v>187</v>
      </c>
      <c r="BE759" s="159">
        <f>IF(N759="základná",J759,0)</f>
        <v>0</v>
      </c>
      <c r="BF759" s="159">
        <f>IF(N759="znížená",J759,0)</f>
        <v>0</v>
      </c>
      <c r="BG759" s="159">
        <f>IF(N759="zákl. prenesená",J759,0)</f>
        <v>0</v>
      </c>
      <c r="BH759" s="159">
        <f>IF(N759="zníž. prenesená",J759,0)</f>
        <v>0</v>
      </c>
      <c r="BI759" s="159">
        <f>IF(N759="nulová",J759,0)</f>
        <v>0</v>
      </c>
      <c r="BJ759" s="17" t="s">
        <v>89</v>
      </c>
      <c r="BK759" s="159">
        <f>ROUND(I759*H759,2)</f>
        <v>0</v>
      </c>
      <c r="BL759" s="17" t="s">
        <v>353</v>
      </c>
      <c r="BM759" s="158" t="s">
        <v>6046</v>
      </c>
    </row>
    <row r="760" spans="2:65" s="12" customFormat="1">
      <c r="B760" s="170"/>
      <c r="D760" s="171" t="s">
        <v>200</v>
      </c>
      <c r="E760" s="172" t="s">
        <v>1</v>
      </c>
      <c r="F760" s="173" t="s">
        <v>5741</v>
      </c>
      <c r="H760" s="172" t="s">
        <v>1</v>
      </c>
      <c r="I760" s="174"/>
      <c r="L760" s="170"/>
      <c r="M760" s="175"/>
      <c r="T760" s="176"/>
      <c r="AT760" s="172" t="s">
        <v>200</v>
      </c>
      <c r="AU760" s="172" t="s">
        <v>89</v>
      </c>
      <c r="AV760" s="12" t="s">
        <v>83</v>
      </c>
      <c r="AW760" s="12" t="s">
        <v>31</v>
      </c>
      <c r="AX760" s="12" t="s">
        <v>76</v>
      </c>
      <c r="AY760" s="172" t="s">
        <v>187</v>
      </c>
    </row>
    <row r="761" spans="2:65" s="12" customFormat="1">
      <c r="B761" s="170"/>
      <c r="D761" s="171" t="s">
        <v>200</v>
      </c>
      <c r="E761" s="172" t="s">
        <v>1</v>
      </c>
      <c r="F761" s="173" t="s">
        <v>5742</v>
      </c>
      <c r="H761" s="172" t="s">
        <v>1</v>
      </c>
      <c r="I761" s="174"/>
      <c r="L761" s="170"/>
      <c r="M761" s="175"/>
      <c r="T761" s="176"/>
      <c r="AT761" s="172" t="s">
        <v>200</v>
      </c>
      <c r="AU761" s="172" t="s">
        <v>89</v>
      </c>
      <c r="AV761" s="12" t="s">
        <v>83</v>
      </c>
      <c r="AW761" s="12" t="s">
        <v>31</v>
      </c>
      <c r="AX761" s="12" t="s">
        <v>76</v>
      </c>
      <c r="AY761" s="172" t="s">
        <v>187</v>
      </c>
    </row>
    <row r="762" spans="2:65" s="12" customFormat="1" ht="22.5">
      <c r="B762" s="170"/>
      <c r="D762" s="171" t="s">
        <v>200</v>
      </c>
      <c r="E762" s="172" t="s">
        <v>1</v>
      </c>
      <c r="F762" s="173" t="s">
        <v>5743</v>
      </c>
      <c r="H762" s="172" t="s">
        <v>1</v>
      </c>
      <c r="I762" s="174"/>
      <c r="L762" s="170"/>
      <c r="M762" s="175"/>
      <c r="T762" s="176"/>
      <c r="AT762" s="172" t="s">
        <v>200</v>
      </c>
      <c r="AU762" s="172" t="s">
        <v>89</v>
      </c>
      <c r="AV762" s="12" t="s">
        <v>83</v>
      </c>
      <c r="AW762" s="12" t="s">
        <v>31</v>
      </c>
      <c r="AX762" s="12" t="s">
        <v>76</v>
      </c>
      <c r="AY762" s="172" t="s">
        <v>187</v>
      </c>
    </row>
    <row r="763" spans="2:65" s="12" customFormat="1">
      <c r="B763" s="170"/>
      <c r="D763" s="171" t="s">
        <v>200</v>
      </c>
      <c r="E763" s="172" t="s">
        <v>1</v>
      </c>
      <c r="F763" s="173" t="s">
        <v>5744</v>
      </c>
      <c r="H763" s="172" t="s">
        <v>1</v>
      </c>
      <c r="I763" s="174"/>
      <c r="L763" s="170"/>
      <c r="M763" s="175"/>
      <c r="T763" s="176"/>
      <c r="AT763" s="172" t="s">
        <v>200</v>
      </c>
      <c r="AU763" s="172" t="s">
        <v>89</v>
      </c>
      <c r="AV763" s="12" t="s">
        <v>83</v>
      </c>
      <c r="AW763" s="12" t="s">
        <v>31</v>
      </c>
      <c r="AX763" s="12" t="s">
        <v>76</v>
      </c>
      <c r="AY763" s="172" t="s">
        <v>187</v>
      </c>
    </row>
    <row r="764" spans="2:65" s="12" customFormat="1">
      <c r="B764" s="170"/>
      <c r="D764" s="171" t="s">
        <v>200</v>
      </c>
      <c r="E764" s="172" t="s">
        <v>1</v>
      </c>
      <c r="F764" s="173" t="s">
        <v>5745</v>
      </c>
      <c r="H764" s="172" t="s">
        <v>1</v>
      </c>
      <c r="I764" s="174"/>
      <c r="L764" s="170"/>
      <c r="M764" s="175"/>
      <c r="T764" s="176"/>
      <c r="AT764" s="172" t="s">
        <v>200</v>
      </c>
      <c r="AU764" s="172" t="s">
        <v>89</v>
      </c>
      <c r="AV764" s="12" t="s">
        <v>83</v>
      </c>
      <c r="AW764" s="12" t="s">
        <v>31</v>
      </c>
      <c r="AX764" s="12" t="s">
        <v>76</v>
      </c>
      <c r="AY764" s="172" t="s">
        <v>187</v>
      </c>
    </row>
    <row r="765" spans="2:65" s="12" customFormat="1">
      <c r="B765" s="170"/>
      <c r="D765" s="171" t="s">
        <v>200</v>
      </c>
      <c r="E765" s="172" t="s">
        <v>1</v>
      </c>
      <c r="F765" s="173" t="s">
        <v>5746</v>
      </c>
      <c r="H765" s="172" t="s">
        <v>1</v>
      </c>
      <c r="I765" s="174"/>
      <c r="L765" s="170"/>
      <c r="M765" s="175"/>
      <c r="T765" s="176"/>
      <c r="AT765" s="172" t="s">
        <v>200</v>
      </c>
      <c r="AU765" s="172" t="s">
        <v>89</v>
      </c>
      <c r="AV765" s="12" t="s">
        <v>83</v>
      </c>
      <c r="AW765" s="12" t="s">
        <v>31</v>
      </c>
      <c r="AX765" s="12" t="s">
        <v>76</v>
      </c>
      <c r="AY765" s="172" t="s">
        <v>187</v>
      </c>
    </row>
    <row r="766" spans="2:65" s="12" customFormat="1">
      <c r="B766" s="170"/>
      <c r="D766" s="171" t="s">
        <v>200</v>
      </c>
      <c r="E766" s="172" t="s">
        <v>1</v>
      </c>
      <c r="F766" s="173" t="s">
        <v>6047</v>
      </c>
      <c r="H766" s="172" t="s">
        <v>1</v>
      </c>
      <c r="I766" s="174"/>
      <c r="L766" s="170"/>
      <c r="M766" s="175"/>
      <c r="T766" s="176"/>
      <c r="AT766" s="172" t="s">
        <v>200</v>
      </c>
      <c r="AU766" s="172" t="s">
        <v>89</v>
      </c>
      <c r="AV766" s="12" t="s">
        <v>83</v>
      </c>
      <c r="AW766" s="12" t="s">
        <v>31</v>
      </c>
      <c r="AX766" s="12" t="s">
        <v>76</v>
      </c>
      <c r="AY766" s="172" t="s">
        <v>187</v>
      </c>
    </row>
    <row r="767" spans="2:65" s="12" customFormat="1">
      <c r="B767" s="170"/>
      <c r="D767" s="171" t="s">
        <v>200</v>
      </c>
      <c r="E767" s="172" t="s">
        <v>1</v>
      </c>
      <c r="F767" s="173" t="s">
        <v>5748</v>
      </c>
      <c r="H767" s="172" t="s">
        <v>1</v>
      </c>
      <c r="I767" s="174"/>
      <c r="L767" s="170"/>
      <c r="M767" s="175"/>
      <c r="T767" s="176"/>
      <c r="AT767" s="172" t="s">
        <v>200</v>
      </c>
      <c r="AU767" s="172" t="s">
        <v>89</v>
      </c>
      <c r="AV767" s="12" t="s">
        <v>83</v>
      </c>
      <c r="AW767" s="12" t="s">
        <v>31</v>
      </c>
      <c r="AX767" s="12" t="s">
        <v>76</v>
      </c>
      <c r="AY767" s="172" t="s">
        <v>187</v>
      </c>
    </row>
    <row r="768" spans="2:65" s="12" customFormat="1">
      <c r="B768" s="170"/>
      <c r="D768" s="171" t="s">
        <v>200</v>
      </c>
      <c r="E768" s="172" t="s">
        <v>1</v>
      </c>
      <c r="F768" s="173" t="s">
        <v>6048</v>
      </c>
      <c r="H768" s="172" t="s">
        <v>1</v>
      </c>
      <c r="I768" s="174"/>
      <c r="L768" s="170"/>
      <c r="M768" s="175"/>
      <c r="T768" s="176"/>
      <c r="AT768" s="172" t="s">
        <v>200</v>
      </c>
      <c r="AU768" s="172" t="s">
        <v>89</v>
      </c>
      <c r="AV768" s="12" t="s">
        <v>83</v>
      </c>
      <c r="AW768" s="12" t="s">
        <v>31</v>
      </c>
      <c r="AX768" s="12" t="s">
        <v>76</v>
      </c>
      <c r="AY768" s="172" t="s">
        <v>187</v>
      </c>
    </row>
    <row r="769" spans="2:65" s="13" customFormat="1">
      <c r="B769" s="177"/>
      <c r="D769" s="171" t="s">
        <v>200</v>
      </c>
      <c r="E769" s="178" t="s">
        <v>1</v>
      </c>
      <c r="F769" s="179" t="s">
        <v>6049</v>
      </c>
      <c r="H769" s="180">
        <v>19.5</v>
      </c>
      <c r="I769" s="181"/>
      <c r="L769" s="177"/>
      <c r="M769" s="182"/>
      <c r="T769" s="183"/>
      <c r="AT769" s="178" t="s">
        <v>200</v>
      </c>
      <c r="AU769" s="178" t="s">
        <v>89</v>
      </c>
      <c r="AV769" s="13" t="s">
        <v>89</v>
      </c>
      <c r="AW769" s="13" t="s">
        <v>31</v>
      </c>
      <c r="AX769" s="13" t="s">
        <v>76</v>
      </c>
      <c r="AY769" s="178" t="s">
        <v>187</v>
      </c>
    </row>
    <row r="770" spans="2:65" s="15" customFormat="1">
      <c r="B770" s="191"/>
      <c r="D770" s="171" t="s">
        <v>200</v>
      </c>
      <c r="E770" s="192" t="s">
        <v>5566</v>
      </c>
      <c r="F770" s="193" t="s">
        <v>4846</v>
      </c>
      <c r="H770" s="194">
        <v>19.5</v>
      </c>
      <c r="I770" s="195"/>
      <c r="L770" s="191"/>
      <c r="M770" s="196"/>
      <c r="T770" s="197"/>
      <c r="AT770" s="192" t="s">
        <v>200</v>
      </c>
      <c r="AU770" s="192" t="s">
        <v>89</v>
      </c>
      <c r="AV770" s="15" t="s">
        <v>207</v>
      </c>
      <c r="AW770" s="15" t="s">
        <v>31</v>
      </c>
      <c r="AX770" s="15" t="s">
        <v>76</v>
      </c>
      <c r="AY770" s="192" t="s">
        <v>187</v>
      </c>
    </row>
    <row r="771" spans="2:65" s="14" customFormat="1">
      <c r="B771" s="184"/>
      <c r="D771" s="171" t="s">
        <v>200</v>
      </c>
      <c r="E771" s="185" t="s">
        <v>1</v>
      </c>
      <c r="F771" s="186" t="s">
        <v>206</v>
      </c>
      <c r="H771" s="187">
        <v>19.5</v>
      </c>
      <c r="I771" s="188"/>
      <c r="L771" s="184"/>
      <c r="M771" s="189"/>
      <c r="T771" s="190"/>
      <c r="AT771" s="185" t="s">
        <v>200</v>
      </c>
      <c r="AU771" s="185" t="s">
        <v>89</v>
      </c>
      <c r="AV771" s="14" t="s">
        <v>194</v>
      </c>
      <c r="AW771" s="14" t="s">
        <v>31</v>
      </c>
      <c r="AX771" s="14" t="s">
        <v>83</v>
      </c>
      <c r="AY771" s="185" t="s">
        <v>187</v>
      </c>
    </row>
    <row r="772" spans="2:65" s="1" customFormat="1" ht="16.5" customHeight="1">
      <c r="B772" s="144"/>
      <c r="C772" s="145" t="s">
        <v>799</v>
      </c>
      <c r="D772" s="145" t="s">
        <v>190</v>
      </c>
      <c r="E772" s="146" t="s">
        <v>6050</v>
      </c>
      <c r="F772" s="147" t="s">
        <v>6051</v>
      </c>
      <c r="G772" s="148" t="s">
        <v>144</v>
      </c>
      <c r="H772" s="149">
        <v>19.5</v>
      </c>
      <c r="I772" s="150"/>
      <c r="J772" s="151">
        <f>ROUND(I772*H772,2)</f>
        <v>0</v>
      </c>
      <c r="K772" s="152"/>
      <c r="L772" s="153"/>
      <c r="M772" s="154" t="s">
        <v>1</v>
      </c>
      <c r="N772" s="155" t="s">
        <v>42</v>
      </c>
      <c r="P772" s="156">
        <f>O772*H772</f>
        <v>0</v>
      </c>
      <c r="Q772" s="156">
        <v>3.0000000000000001E-3</v>
      </c>
      <c r="R772" s="156">
        <f>Q772*H772</f>
        <v>5.8500000000000003E-2</v>
      </c>
      <c r="S772" s="156">
        <v>0</v>
      </c>
      <c r="T772" s="157">
        <f>S772*H772</f>
        <v>0</v>
      </c>
      <c r="AR772" s="158" t="s">
        <v>388</v>
      </c>
      <c r="AT772" s="158" t="s">
        <v>190</v>
      </c>
      <c r="AU772" s="158" t="s">
        <v>89</v>
      </c>
      <c r="AY772" s="17" t="s">
        <v>187</v>
      </c>
      <c r="BE772" s="159">
        <f>IF(N772="základná",J772,0)</f>
        <v>0</v>
      </c>
      <c r="BF772" s="159">
        <f>IF(N772="znížená",J772,0)</f>
        <v>0</v>
      </c>
      <c r="BG772" s="159">
        <f>IF(N772="zákl. prenesená",J772,0)</f>
        <v>0</v>
      </c>
      <c r="BH772" s="159">
        <f>IF(N772="zníž. prenesená",J772,0)</f>
        <v>0</v>
      </c>
      <c r="BI772" s="159">
        <f>IF(N772="nulová",J772,0)</f>
        <v>0</v>
      </c>
      <c r="BJ772" s="17" t="s">
        <v>89</v>
      </c>
      <c r="BK772" s="159">
        <f>ROUND(I772*H772,2)</f>
        <v>0</v>
      </c>
      <c r="BL772" s="17" t="s">
        <v>353</v>
      </c>
      <c r="BM772" s="158" t="s">
        <v>6052</v>
      </c>
    </row>
    <row r="773" spans="2:65" s="1" customFormat="1" ht="24.2" customHeight="1">
      <c r="B773" s="144"/>
      <c r="C773" s="160" t="s">
        <v>1254</v>
      </c>
      <c r="D773" s="160" t="s">
        <v>196</v>
      </c>
      <c r="E773" s="161" t="s">
        <v>6053</v>
      </c>
      <c r="F773" s="162" t="s">
        <v>6054</v>
      </c>
      <c r="G773" s="163" t="s">
        <v>144</v>
      </c>
      <c r="H773" s="164">
        <v>19.5</v>
      </c>
      <c r="I773" s="165"/>
      <c r="J773" s="166">
        <f>ROUND(I773*H773,2)</f>
        <v>0</v>
      </c>
      <c r="K773" s="167"/>
      <c r="L773" s="32"/>
      <c r="M773" s="168" t="s">
        <v>1</v>
      </c>
      <c r="N773" s="169" t="s">
        <v>42</v>
      </c>
      <c r="P773" s="156">
        <f>O773*H773</f>
        <v>0</v>
      </c>
      <c r="Q773" s="156">
        <v>4.4999999999999997E-3</v>
      </c>
      <c r="R773" s="156">
        <f>Q773*H773</f>
        <v>8.7749999999999995E-2</v>
      </c>
      <c r="S773" s="156">
        <v>0</v>
      </c>
      <c r="T773" s="157">
        <f>S773*H773</f>
        <v>0</v>
      </c>
      <c r="AR773" s="158" t="s">
        <v>353</v>
      </c>
      <c r="AT773" s="158" t="s">
        <v>196</v>
      </c>
      <c r="AU773" s="158" t="s">
        <v>89</v>
      </c>
      <c r="AY773" s="17" t="s">
        <v>187</v>
      </c>
      <c r="BE773" s="159">
        <f>IF(N773="základná",J773,0)</f>
        <v>0</v>
      </c>
      <c r="BF773" s="159">
        <f>IF(N773="znížená",J773,0)</f>
        <v>0</v>
      </c>
      <c r="BG773" s="159">
        <f>IF(N773="zákl. prenesená",J773,0)</f>
        <v>0</v>
      </c>
      <c r="BH773" s="159">
        <f>IF(N773="zníž. prenesená",J773,0)</f>
        <v>0</v>
      </c>
      <c r="BI773" s="159">
        <f>IF(N773="nulová",J773,0)</f>
        <v>0</v>
      </c>
      <c r="BJ773" s="17" t="s">
        <v>89</v>
      </c>
      <c r="BK773" s="159">
        <f>ROUND(I773*H773,2)</f>
        <v>0</v>
      </c>
      <c r="BL773" s="17" t="s">
        <v>353</v>
      </c>
      <c r="BM773" s="158" t="s">
        <v>6055</v>
      </c>
    </row>
    <row r="774" spans="2:65" s="13" customFormat="1">
      <c r="B774" s="177"/>
      <c r="D774" s="171" t="s">
        <v>200</v>
      </c>
      <c r="E774" s="178" t="s">
        <v>1</v>
      </c>
      <c r="F774" s="179" t="s">
        <v>5566</v>
      </c>
      <c r="H774" s="180">
        <v>19.5</v>
      </c>
      <c r="I774" s="181"/>
      <c r="L774" s="177"/>
      <c r="M774" s="182"/>
      <c r="T774" s="183"/>
      <c r="AT774" s="178" t="s">
        <v>200</v>
      </c>
      <c r="AU774" s="178" t="s">
        <v>89</v>
      </c>
      <c r="AV774" s="13" t="s">
        <v>89</v>
      </c>
      <c r="AW774" s="13" t="s">
        <v>31</v>
      </c>
      <c r="AX774" s="13" t="s">
        <v>76</v>
      </c>
      <c r="AY774" s="178" t="s">
        <v>187</v>
      </c>
    </row>
    <row r="775" spans="2:65" s="15" customFormat="1">
      <c r="B775" s="191"/>
      <c r="D775" s="171" t="s">
        <v>200</v>
      </c>
      <c r="E775" s="192" t="s">
        <v>1</v>
      </c>
      <c r="F775" s="193" t="s">
        <v>234</v>
      </c>
      <c r="H775" s="194">
        <v>19.5</v>
      </c>
      <c r="I775" s="195"/>
      <c r="L775" s="191"/>
      <c r="M775" s="196"/>
      <c r="T775" s="197"/>
      <c r="AT775" s="192" t="s">
        <v>200</v>
      </c>
      <c r="AU775" s="192" t="s">
        <v>89</v>
      </c>
      <c r="AV775" s="15" t="s">
        <v>207</v>
      </c>
      <c r="AW775" s="15" t="s">
        <v>31</v>
      </c>
      <c r="AX775" s="15" t="s">
        <v>76</v>
      </c>
      <c r="AY775" s="192" t="s">
        <v>187</v>
      </c>
    </row>
    <row r="776" spans="2:65" s="14" customFormat="1">
      <c r="B776" s="184"/>
      <c r="D776" s="171" t="s">
        <v>200</v>
      </c>
      <c r="E776" s="185" t="s">
        <v>1</v>
      </c>
      <c r="F776" s="186" t="s">
        <v>206</v>
      </c>
      <c r="H776" s="187">
        <v>19.5</v>
      </c>
      <c r="I776" s="188"/>
      <c r="L776" s="184"/>
      <c r="M776" s="189"/>
      <c r="T776" s="190"/>
      <c r="AT776" s="185" t="s">
        <v>200</v>
      </c>
      <c r="AU776" s="185" t="s">
        <v>89</v>
      </c>
      <c r="AV776" s="14" t="s">
        <v>194</v>
      </c>
      <c r="AW776" s="14" t="s">
        <v>31</v>
      </c>
      <c r="AX776" s="14" t="s">
        <v>83</v>
      </c>
      <c r="AY776" s="185" t="s">
        <v>187</v>
      </c>
    </row>
    <row r="777" spans="2:65" s="1" customFormat="1" ht="24.2" customHeight="1">
      <c r="B777" s="144"/>
      <c r="C777" s="160" t="s">
        <v>1157</v>
      </c>
      <c r="D777" s="160" t="s">
        <v>196</v>
      </c>
      <c r="E777" s="161" t="s">
        <v>6056</v>
      </c>
      <c r="F777" s="162" t="s">
        <v>6057</v>
      </c>
      <c r="G777" s="163" t="s">
        <v>375</v>
      </c>
      <c r="H777" s="164">
        <v>4.8650000000000002</v>
      </c>
      <c r="I777" s="165"/>
      <c r="J777" s="166">
        <f>ROUND(I777*H777,2)</f>
        <v>0</v>
      </c>
      <c r="K777" s="167"/>
      <c r="L777" s="32"/>
      <c r="M777" s="168" t="s">
        <v>1</v>
      </c>
      <c r="N777" s="169" t="s">
        <v>42</v>
      </c>
      <c r="P777" s="156">
        <f>O777*H777</f>
        <v>0</v>
      </c>
      <c r="Q777" s="156">
        <v>0</v>
      </c>
      <c r="R777" s="156">
        <f>Q777*H777</f>
        <v>0</v>
      </c>
      <c r="S777" s="156">
        <v>0</v>
      </c>
      <c r="T777" s="157">
        <f>S777*H777</f>
        <v>0</v>
      </c>
      <c r="AR777" s="158" t="s">
        <v>353</v>
      </c>
      <c r="AT777" s="158" t="s">
        <v>196</v>
      </c>
      <c r="AU777" s="158" t="s">
        <v>89</v>
      </c>
      <c r="AY777" s="17" t="s">
        <v>187</v>
      </c>
      <c r="BE777" s="159">
        <f>IF(N777="základná",J777,0)</f>
        <v>0</v>
      </c>
      <c r="BF777" s="159">
        <f>IF(N777="znížená",J777,0)</f>
        <v>0</v>
      </c>
      <c r="BG777" s="159">
        <f>IF(N777="zákl. prenesená",J777,0)</f>
        <v>0</v>
      </c>
      <c r="BH777" s="159">
        <f>IF(N777="zníž. prenesená",J777,0)</f>
        <v>0</v>
      </c>
      <c r="BI777" s="159">
        <f>IF(N777="nulová",J777,0)</f>
        <v>0</v>
      </c>
      <c r="BJ777" s="17" t="s">
        <v>89</v>
      </c>
      <c r="BK777" s="159">
        <f>ROUND(I777*H777,2)</f>
        <v>0</v>
      </c>
      <c r="BL777" s="17" t="s">
        <v>353</v>
      </c>
      <c r="BM777" s="158" t="s">
        <v>6058</v>
      </c>
    </row>
    <row r="778" spans="2:65" s="1" customFormat="1" ht="24.2" customHeight="1">
      <c r="B778" s="144"/>
      <c r="C778" s="160" t="s">
        <v>1261</v>
      </c>
      <c r="D778" s="160" t="s">
        <v>196</v>
      </c>
      <c r="E778" s="161" t="s">
        <v>6059</v>
      </c>
      <c r="F778" s="162" t="s">
        <v>6060</v>
      </c>
      <c r="G778" s="163" t="s">
        <v>375</v>
      </c>
      <c r="H778" s="164">
        <v>4.8650000000000002</v>
      </c>
      <c r="I778" s="165"/>
      <c r="J778" s="166">
        <f>ROUND(I778*H778,2)</f>
        <v>0</v>
      </c>
      <c r="K778" s="167"/>
      <c r="L778" s="32"/>
      <c r="M778" s="201" t="s">
        <v>1</v>
      </c>
      <c r="N778" s="202" t="s">
        <v>42</v>
      </c>
      <c r="O778" s="203"/>
      <c r="P778" s="204">
        <f>O778*H778</f>
        <v>0</v>
      </c>
      <c r="Q778" s="204">
        <v>0</v>
      </c>
      <c r="R778" s="204">
        <f>Q778*H778</f>
        <v>0</v>
      </c>
      <c r="S778" s="204">
        <v>0</v>
      </c>
      <c r="T778" s="205">
        <f>S778*H778</f>
        <v>0</v>
      </c>
      <c r="AR778" s="158" t="s">
        <v>353</v>
      </c>
      <c r="AT778" s="158" t="s">
        <v>196</v>
      </c>
      <c r="AU778" s="158" t="s">
        <v>89</v>
      </c>
      <c r="AY778" s="17" t="s">
        <v>187</v>
      </c>
      <c r="BE778" s="159">
        <f>IF(N778="základná",J778,0)</f>
        <v>0</v>
      </c>
      <c r="BF778" s="159">
        <f>IF(N778="znížená",J778,0)</f>
        <v>0</v>
      </c>
      <c r="BG778" s="159">
        <f>IF(N778="zákl. prenesená",J778,0)</f>
        <v>0</v>
      </c>
      <c r="BH778" s="159">
        <f>IF(N778="zníž. prenesená",J778,0)</f>
        <v>0</v>
      </c>
      <c r="BI778" s="159">
        <f>IF(N778="nulová",J778,0)</f>
        <v>0</v>
      </c>
      <c r="BJ778" s="17" t="s">
        <v>89</v>
      </c>
      <c r="BK778" s="159">
        <f>ROUND(I778*H778,2)</f>
        <v>0</v>
      </c>
      <c r="BL778" s="17" t="s">
        <v>353</v>
      </c>
      <c r="BM778" s="158" t="s">
        <v>6061</v>
      </c>
    </row>
    <row r="779" spans="2:65" s="1" customFormat="1" ht="6.95" customHeight="1">
      <c r="B779" s="47"/>
      <c r="C779" s="48"/>
      <c r="D779" s="48"/>
      <c r="E779" s="48"/>
      <c r="F779" s="48"/>
      <c r="G779" s="48"/>
      <c r="H779" s="48"/>
      <c r="I779" s="48"/>
      <c r="J779" s="48"/>
      <c r="K779" s="48"/>
      <c r="L779" s="32"/>
    </row>
  </sheetData>
  <autoFilter ref="C130:K778" xr:uid="{00000000-0009-0000-0000-00000A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77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 t="s">
        <v>5</v>
      </c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123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149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BRATISLAVA  SOŠ  PZ - rekonštrukcia  objektu č.103 (blok A a B)- suťaž</v>
      </c>
      <c r="F7" s="269"/>
      <c r="G7" s="269"/>
      <c r="H7" s="269"/>
      <c r="L7" s="20"/>
    </row>
    <row r="8" spans="2:46" ht="12" customHeight="1">
      <c r="B8" s="20"/>
      <c r="D8" s="27" t="s">
        <v>155</v>
      </c>
      <c r="L8" s="20"/>
    </row>
    <row r="9" spans="2:46" s="1" customFormat="1" ht="16.5" customHeight="1">
      <c r="B9" s="32"/>
      <c r="E9" s="268" t="s">
        <v>2060</v>
      </c>
      <c r="F9" s="267"/>
      <c r="G9" s="267"/>
      <c r="H9" s="267"/>
      <c r="L9" s="32"/>
    </row>
    <row r="10" spans="2:46" s="1" customFormat="1" ht="12" customHeight="1">
      <c r="B10" s="32"/>
      <c r="D10" s="27" t="s">
        <v>157</v>
      </c>
      <c r="L10" s="32"/>
    </row>
    <row r="11" spans="2:46" s="1" customFormat="1" ht="30" customHeight="1">
      <c r="B11" s="32"/>
      <c r="E11" s="263" t="s">
        <v>6062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18. 10. 2023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52" t="s">
        <v>1</v>
      </c>
      <c r="F29" s="252"/>
      <c r="G29" s="252"/>
      <c r="H29" s="252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ROUND(J125,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ROUND((SUM(BE125:BE176)),  2)</f>
        <v>0</v>
      </c>
      <c r="G35" s="101"/>
      <c r="H35" s="101"/>
      <c r="I35" s="102">
        <v>0.2</v>
      </c>
      <c r="J35" s="100">
        <f>ROUND(((SUM(BE125:BE176))*I35),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ROUND((SUM(BF125:BF176)),  2)</f>
        <v>0</v>
      </c>
      <c r="G36" s="101"/>
      <c r="H36" s="101"/>
      <c r="I36" s="102">
        <v>0.2</v>
      </c>
      <c r="J36" s="100">
        <f>ROUND(((SUM(BF125:BF176))*I36),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ROUND((SUM(BG125:BG176)),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ROUND((SUM(BH125:BH176)),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ROUND((SUM(BI125:BI176)),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BRATISLAVA  SOŠ  PZ - rekonštrukcia  objektu č.103 (blok A a B)- suťaž</v>
      </c>
      <c r="F85" s="269"/>
      <c r="G85" s="269"/>
      <c r="H85" s="269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8" t="s">
        <v>2060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30" customHeight="1">
      <c r="B89" s="32"/>
      <c r="E89" s="263" t="str">
        <f>E11</f>
        <v xml:space="preserve">E1.1 e - E1.1 e  Architektúra  Hasiace prístroje , vyčistenie budovy , príprava na koluadáciu 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18. 10. 2023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Katarína 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J125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164</v>
      </c>
      <c r="E99" s="117"/>
      <c r="F99" s="117"/>
      <c r="G99" s="117"/>
      <c r="H99" s="117"/>
      <c r="I99" s="117"/>
      <c r="J99" s="118">
        <f>J126</f>
        <v>0</v>
      </c>
      <c r="L99" s="115"/>
    </row>
    <row r="100" spans="2:47" s="9" customFormat="1" ht="19.899999999999999" customHeight="1">
      <c r="B100" s="119"/>
      <c r="D100" s="120" t="s">
        <v>166</v>
      </c>
      <c r="E100" s="121"/>
      <c r="F100" s="121"/>
      <c r="G100" s="121"/>
      <c r="H100" s="121"/>
      <c r="I100" s="121"/>
      <c r="J100" s="122">
        <f>J127</f>
        <v>0</v>
      </c>
      <c r="L100" s="119"/>
    </row>
    <row r="101" spans="2:47" s="8" customFormat="1" ht="24.95" customHeight="1">
      <c r="B101" s="115"/>
      <c r="D101" s="116" t="s">
        <v>169</v>
      </c>
      <c r="E101" s="117"/>
      <c r="F101" s="117"/>
      <c r="G101" s="117"/>
      <c r="H101" s="117"/>
      <c r="I101" s="117"/>
      <c r="J101" s="118">
        <f>J138</f>
        <v>0</v>
      </c>
      <c r="L101" s="115"/>
    </row>
    <row r="102" spans="2:47" s="9" customFormat="1" ht="19.899999999999999" customHeight="1">
      <c r="B102" s="119"/>
      <c r="D102" s="120" t="s">
        <v>451</v>
      </c>
      <c r="E102" s="121"/>
      <c r="F102" s="121"/>
      <c r="G102" s="121"/>
      <c r="H102" s="121"/>
      <c r="I102" s="121"/>
      <c r="J102" s="122">
        <f>J139</f>
        <v>0</v>
      </c>
      <c r="L102" s="119"/>
    </row>
    <row r="103" spans="2:47" s="9" customFormat="1" ht="19.899999999999999" customHeight="1">
      <c r="B103" s="119"/>
      <c r="D103" s="120" t="s">
        <v>6063</v>
      </c>
      <c r="E103" s="121"/>
      <c r="F103" s="121"/>
      <c r="G103" s="121"/>
      <c r="H103" s="121"/>
      <c r="I103" s="121"/>
      <c r="J103" s="122">
        <f>J156</f>
        <v>0</v>
      </c>
      <c r="L103" s="119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173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15</v>
      </c>
      <c r="L112" s="32"/>
    </row>
    <row r="113" spans="2:65" s="1" customFormat="1" ht="26.25" customHeight="1">
      <c r="B113" s="32"/>
      <c r="E113" s="268" t="str">
        <f>E7</f>
        <v>BRATISLAVA  SOŠ  PZ - rekonštrukcia  objektu č.103 (blok A a B)- suťaž</v>
      </c>
      <c r="F113" s="269"/>
      <c r="G113" s="269"/>
      <c r="H113" s="269"/>
      <c r="L113" s="32"/>
    </row>
    <row r="114" spans="2:65" ht="12" customHeight="1">
      <c r="B114" s="20"/>
      <c r="C114" s="27" t="s">
        <v>155</v>
      </c>
      <c r="L114" s="20"/>
    </row>
    <row r="115" spans="2:65" s="1" customFormat="1" ht="16.5" customHeight="1">
      <c r="B115" s="32"/>
      <c r="E115" s="268" t="s">
        <v>2060</v>
      </c>
      <c r="F115" s="267"/>
      <c r="G115" s="267"/>
      <c r="H115" s="267"/>
      <c r="L115" s="32"/>
    </row>
    <row r="116" spans="2:65" s="1" customFormat="1" ht="12" customHeight="1">
      <c r="B116" s="32"/>
      <c r="C116" s="27" t="s">
        <v>157</v>
      </c>
      <c r="L116" s="32"/>
    </row>
    <row r="117" spans="2:65" s="1" customFormat="1" ht="30" customHeight="1">
      <c r="B117" s="32"/>
      <c r="E117" s="263" t="str">
        <f>E11</f>
        <v xml:space="preserve">E1.1 e - E1.1 e  Architektúra  Hasiace prístroje , vyčistenie budovy , príprava na koluadáciu </v>
      </c>
      <c r="F117" s="267"/>
      <c r="G117" s="267"/>
      <c r="H117" s="267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F14</f>
        <v xml:space="preserve">Vápencová 36, 84009 Bratislava </v>
      </c>
      <c r="I119" s="27" t="s">
        <v>21</v>
      </c>
      <c r="J119" s="55" t="str">
        <f>IF(J14="","",J14)</f>
        <v>18. 10. 2023</v>
      </c>
      <c r="L119" s="32"/>
    </row>
    <row r="120" spans="2:65" s="1" customFormat="1" ht="6.95" customHeight="1">
      <c r="B120" s="32"/>
      <c r="L120" s="32"/>
    </row>
    <row r="121" spans="2:65" s="1" customFormat="1" ht="54.4" customHeight="1">
      <c r="B121" s="32"/>
      <c r="C121" s="27" t="s">
        <v>23</v>
      </c>
      <c r="F121" s="25" t="str">
        <f>E17</f>
        <v>MV SR Pribinova č.2, 81272 Bratislava</v>
      </c>
      <c r="I121" s="27" t="s">
        <v>29</v>
      </c>
      <c r="J121" s="30" t="str">
        <f>E23</f>
        <v>STAPRING a.s.Cintorínska 9, 81108 BRATISLAVA/Nitra</v>
      </c>
      <c r="L121" s="32"/>
    </row>
    <row r="122" spans="2:65" s="1" customFormat="1" ht="15.2" customHeight="1">
      <c r="B122" s="32"/>
      <c r="C122" s="27" t="s">
        <v>27</v>
      </c>
      <c r="F122" s="25" t="str">
        <f>IF(E20="","",E20)</f>
        <v>Vyplň údaj</v>
      </c>
      <c r="I122" s="27" t="s">
        <v>32</v>
      </c>
      <c r="J122" s="30" t="str">
        <f>E26</f>
        <v>Katarína ŠINSKÁ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23"/>
      <c r="C124" s="124" t="s">
        <v>174</v>
      </c>
      <c r="D124" s="125" t="s">
        <v>61</v>
      </c>
      <c r="E124" s="125" t="s">
        <v>57</v>
      </c>
      <c r="F124" s="125" t="s">
        <v>58</v>
      </c>
      <c r="G124" s="125" t="s">
        <v>175</v>
      </c>
      <c r="H124" s="125" t="s">
        <v>176</v>
      </c>
      <c r="I124" s="125" t="s">
        <v>177</v>
      </c>
      <c r="J124" s="126" t="s">
        <v>161</v>
      </c>
      <c r="K124" s="127" t="s">
        <v>178</v>
      </c>
      <c r="L124" s="123"/>
      <c r="M124" s="62" t="s">
        <v>1</v>
      </c>
      <c r="N124" s="63" t="s">
        <v>40</v>
      </c>
      <c r="O124" s="63" t="s">
        <v>179</v>
      </c>
      <c r="P124" s="63" t="s">
        <v>180</v>
      </c>
      <c r="Q124" s="63" t="s">
        <v>181</v>
      </c>
      <c r="R124" s="63" t="s">
        <v>182</v>
      </c>
      <c r="S124" s="63" t="s">
        <v>183</v>
      </c>
      <c r="T124" s="64" t="s">
        <v>184</v>
      </c>
    </row>
    <row r="125" spans="2:65" s="1" customFormat="1" ht="22.9" customHeight="1">
      <c r="B125" s="32"/>
      <c r="C125" s="67" t="s">
        <v>162</v>
      </c>
      <c r="J125" s="128">
        <f>BK125</f>
        <v>0</v>
      </c>
      <c r="L125" s="32"/>
      <c r="M125" s="65"/>
      <c r="N125" s="56"/>
      <c r="O125" s="56"/>
      <c r="P125" s="129">
        <f>P126+P138</f>
        <v>0</v>
      </c>
      <c r="Q125" s="56"/>
      <c r="R125" s="129">
        <f>R126+R138</f>
        <v>1.77266452</v>
      </c>
      <c r="S125" s="56"/>
      <c r="T125" s="130">
        <f>T126+T138</f>
        <v>0</v>
      </c>
      <c r="AT125" s="17" t="s">
        <v>75</v>
      </c>
      <c r="AU125" s="17" t="s">
        <v>163</v>
      </c>
      <c r="BK125" s="131">
        <f>BK126+BK138</f>
        <v>0</v>
      </c>
    </row>
    <row r="126" spans="2:65" s="11" customFormat="1" ht="25.9" customHeight="1">
      <c r="B126" s="132"/>
      <c r="D126" s="133" t="s">
        <v>75</v>
      </c>
      <c r="E126" s="134" t="s">
        <v>185</v>
      </c>
      <c r="F126" s="134" t="s">
        <v>186</v>
      </c>
      <c r="I126" s="135"/>
      <c r="J126" s="136">
        <f>BK126</f>
        <v>0</v>
      </c>
      <c r="L126" s="132"/>
      <c r="M126" s="137"/>
      <c r="P126" s="138">
        <f>P127</f>
        <v>0</v>
      </c>
      <c r="R126" s="138">
        <f>R127</f>
        <v>0.19695499999999999</v>
      </c>
      <c r="T126" s="139">
        <f>T127</f>
        <v>0</v>
      </c>
      <c r="AR126" s="133" t="s">
        <v>83</v>
      </c>
      <c r="AT126" s="140" t="s">
        <v>75</v>
      </c>
      <c r="AU126" s="140" t="s">
        <v>76</v>
      </c>
      <c r="AY126" s="133" t="s">
        <v>187</v>
      </c>
      <c r="BK126" s="141">
        <f>BK127</f>
        <v>0</v>
      </c>
    </row>
    <row r="127" spans="2:65" s="11" customFormat="1" ht="22.9" customHeight="1">
      <c r="B127" s="132"/>
      <c r="D127" s="133" t="s">
        <v>75</v>
      </c>
      <c r="E127" s="142" t="s">
        <v>294</v>
      </c>
      <c r="F127" s="142" t="s">
        <v>316</v>
      </c>
      <c r="I127" s="135"/>
      <c r="J127" s="143">
        <f>BK127</f>
        <v>0</v>
      </c>
      <c r="L127" s="132"/>
      <c r="M127" s="137"/>
      <c r="P127" s="138">
        <f>SUM(P128:P137)</f>
        <v>0</v>
      </c>
      <c r="R127" s="138">
        <f>SUM(R128:R137)</f>
        <v>0.19695499999999999</v>
      </c>
      <c r="T127" s="139">
        <f>SUM(T128:T137)</f>
        <v>0</v>
      </c>
      <c r="AR127" s="133" t="s">
        <v>83</v>
      </c>
      <c r="AT127" s="140" t="s">
        <v>75</v>
      </c>
      <c r="AU127" s="140" t="s">
        <v>83</v>
      </c>
      <c r="AY127" s="133" t="s">
        <v>187</v>
      </c>
      <c r="BK127" s="141">
        <f>SUM(BK128:BK137)</f>
        <v>0</v>
      </c>
    </row>
    <row r="128" spans="2:65" s="1" customFormat="1" ht="16.5" customHeight="1">
      <c r="B128" s="144"/>
      <c r="C128" s="160" t="s">
        <v>83</v>
      </c>
      <c r="D128" s="160" t="s">
        <v>196</v>
      </c>
      <c r="E128" s="161" t="s">
        <v>6064</v>
      </c>
      <c r="F128" s="162" t="s">
        <v>6065</v>
      </c>
      <c r="G128" s="163" t="s">
        <v>144</v>
      </c>
      <c r="H128" s="164">
        <v>3939.1</v>
      </c>
      <c r="I128" s="165"/>
      <c r="J128" s="166">
        <f>ROUND(I128*H128,2)</f>
        <v>0</v>
      </c>
      <c r="K128" s="167"/>
      <c r="L128" s="32"/>
      <c r="M128" s="168" t="s">
        <v>1</v>
      </c>
      <c r="N128" s="169" t="s">
        <v>42</v>
      </c>
      <c r="P128" s="156">
        <f>O128*H128</f>
        <v>0</v>
      </c>
      <c r="Q128" s="156">
        <v>5.0000000000000002E-5</v>
      </c>
      <c r="R128" s="156">
        <f>Q128*H128</f>
        <v>0.19695499999999999</v>
      </c>
      <c r="S128" s="156">
        <v>0</v>
      </c>
      <c r="T128" s="157">
        <f>S128*H128</f>
        <v>0</v>
      </c>
      <c r="AR128" s="158" t="s">
        <v>194</v>
      </c>
      <c r="AT128" s="158" t="s">
        <v>196</v>
      </c>
      <c r="AU128" s="158" t="s">
        <v>89</v>
      </c>
      <c r="AY128" s="17" t="s">
        <v>187</v>
      </c>
      <c r="BE128" s="159">
        <f>IF(N128="základná",J128,0)</f>
        <v>0</v>
      </c>
      <c r="BF128" s="159">
        <f>IF(N128="znížená",J128,0)</f>
        <v>0</v>
      </c>
      <c r="BG128" s="159">
        <f>IF(N128="zákl. prenesená",J128,0)</f>
        <v>0</v>
      </c>
      <c r="BH128" s="159">
        <f>IF(N128="zníž. prenesená",J128,0)</f>
        <v>0</v>
      </c>
      <c r="BI128" s="159">
        <f>IF(N128="nulová",J128,0)</f>
        <v>0</v>
      </c>
      <c r="BJ128" s="17" t="s">
        <v>89</v>
      </c>
      <c r="BK128" s="159">
        <f>ROUND(I128*H128,2)</f>
        <v>0</v>
      </c>
      <c r="BL128" s="17" t="s">
        <v>194</v>
      </c>
      <c r="BM128" s="158" t="s">
        <v>6066</v>
      </c>
    </row>
    <row r="129" spans="2:65" s="13" customFormat="1">
      <c r="B129" s="177"/>
      <c r="D129" s="171" t="s">
        <v>200</v>
      </c>
      <c r="E129" s="178" t="s">
        <v>1</v>
      </c>
      <c r="F129" s="179" t="s">
        <v>6067</v>
      </c>
      <c r="H129" s="180">
        <v>1009.1</v>
      </c>
      <c r="I129" s="181"/>
      <c r="L129" s="177"/>
      <c r="M129" s="182"/>
      <c r="T129" s="183"/>
      <c r="AT129" s="178" t="s">
        <v>200</v>
      </c>
      <c r="AU129" s="178" t="s">
        <v>89</v>
      </c>
      <c r="AV129" s="13" t="s">
        <v>89</v>
      </c>
      <c r="AW129" s="13" t="s">
        <v>31</v>
      </c>
      <c r="AX129" s="13" t="s">
        <v>76</v>
      </c>
      <c r="AY129" s="178" t="s">
        <v>187</v>
      </c>
    </row>
    <row r="130" spans="2:65" s="13" customFormat="1">
      <c r="B130" s="177"/>
      <c r="D130" s="171" t="s">
        <v>200</v>
      </c>
      <c r="E130" s="178" t="s">
        <v>1</v>
      </c>
      <c r="F130" s="179" t="s">
        <v>6068</v>
      </c>
      <c r="H130" s="180">
        <v>998.58</v>
      </c>
      <c r="I130" s="181"/>
      <c r="L130" s="177"/>
      <c r="M130" s="182"/>
      <c r="T130" s="183"/>
      <c r="AT130" s="178" t="s">
        <v>200</v>
      </c>
      <c r="AU130" s="178" t="s">
        <v>89</v>
      </c>
      <c r="AV130" s="13" t="s">
        <v>89</v>
      </c>
      <c r="AW130" s="13" t="s">
        <v>31</v>
      </c>
      <c r="AX130" s="13" t="s">
        <v>76</v>
      </c>
      <c r="AY130" s="178" t="s">
        <v>187</v>
      </c>
    </row>
    <row r="131" spans="2:65" s="13" customFormat="1">
      <c r="B131" s="177"/>
      <c r="D131" s="171" t="s">
        <v>200</v>
      </c>
      <c r="E131" s="178" t="s">
        <v>1</v>
      </c>
      <c r="F131" s="179" t="s">
        <v>6069</v>
      </c>
      <c r="H131" s="180">
        <v>965.71</v>
      </c>
      <c r="I131" s="181"/>
      <c r="L131" s="177"/>
      <c r="M131" s="182"/>
      <c r="T131" s="183"/>
      <c r="AT131" s="178" t="s">
        <v>200</v>
      </c>
      <c r="AU131" s="178" t="s">
        <v>89</v>
      </c>
      <c r="AV131" s="13" t="s">
        <v>89</v>
      </c>
      <c r="AW131" s="13" t="s">
        <v>31</v>
      </c>
      <c r="AX131" s="13" t="s">
        <v>76</v>
      </c>
      <c r="AY131" s="178" t="s">
        <v>187</v>
      </c>
    </row>
    <row r="132" spans="2:65" s="13" customFormat="1">
      <c r="B132" s="177"/>
      <c r="D132" s="171" t="s">
        <v>200</v>
      </c>
      <c r="E132" s="178" t="s">
        <v>1</v>
      </c>
      <c r="F132" s="179" t="s">
        <v>6070</v>
      </c>
      <c r="H132" s="180">
        <v>965.71</v>
      </c>
      <c r="I132" s="181"/>
      <c r="L132" s="177"/>
      <c r="M132" s="182"/>
      <c r="T132" s="183"/>
      <c r="AT132" s="178" t="s">
        <v>200</v>
      </c>
      <c r="AU132" s="178" t="s">
        <v>89</v>
      </c>
      <c r="AV132" s="13" t="s">
        <v>89</v>
      </c>
      <c r="AW132" s="13" t="s">
        <v>31</v>
      </c>
      <c r="AX132" s="13" t="s">
        <v>76</v>
      </c>
      <c r="AY132" s="178" t="s">
        <v>187</v>
      </c>
    </row>
    <row r="133" spans="2:65" s="15" customFormat="1">
      <c r="B133" s="191"/>
      <c r="D133" s="171" t="s">
        <v>200</v>
      </c>
      <c r="E133" s="192" t="s">
        <v>1</v>
      </c>
      <c r="F133" s="193" t="s">
        <v>234</v>
      </c>
      <c r="H133" s="194">
        <v>3939.1000000000004</v>
      </c>
      <c r="I133" s="195"/>
      <c r="L133" s="191"/>
      <c r="M133" s="196"/>
      <c r="T133" s="197"/>
      <c r="AT133" s="192" t="s">
        <v>200</v>
      </c>
      <c r="AU133" s="192" t="s">
        <v>89</v>
      </c>
      <c r="AV133" s="15" t="s">
        <v>207</v>
      </c>
      <c r="AW133" s="15" t="s">
        <v>31</v>
      </c>
      <c r="AX133" s="15" t="s">
        <v>76</v>
      </c>
      <c r="AY133" s="192" t="s">
        <v>187</v>
      </c>
    </row>
    <row r="134" spans="2:65" s="14" customFormat="1">
      <c r="B134" s="184"/>
      <c r="D134" s="171" t="s">
        <v>200</v>
      </c>
      <c r="E134" s="185" t="s">
        <v>1</v>
      </c>
      <c r="F134" s="186" t="s">
        <v>206</v>
      </c>
      <c r="H134" s="187">
        <v>3939.1000000000004</v>
      </c>
      <c r="I134" s="188"/>
      <c r="L134" s="184"/>
      <c r="M134" s="189"/>
      <c r="T134" s="190"/>
      <c r="AT134" s="185" t="s">
        <v>200</v>
      </c>
      <c r="AU134" s="185" t="s">
        <v>89</v>
      </c>
      <c r="AV134" s="14" t="s">
        <v>194</v>
      </c>
      <c r="AW134" s="14" t="s">
        <v>31</v>
      </c>
      <c r="AX134" s="14" t="s">
        <v>83</v>
      </c>
      <c r="AY134" s="185" t="s">
        <v>187</v>
      </c>
    </row>
    <row r="135" spans="2:65" s="1" customFormat="1" ht="24.2" customHeight="1">
      <c r="B135" s="144"/>
      <c r="C135" s="160" t="s">
        <v>89</v>
      </c>
      <c r="D135" s="160" t="s">
        <v>196</v>
      </c>
      <c r="E135" s="161" t="s">
        <v>1440</v>
      </c>
      <c r="F135" s="162" t="s">
        <v>1441</v>
      </c>
      <c r="G135" s="163" t="s">
        <v>337</v>
      </c>
      <c r="H135" s="164">
        <v>3</v>
      </c>
      <c r="I135" s="165"/>
      <c r="J135" s="166">
        <f>ROUND(I135*H135,2)</f>
        <v>0</v>
      </c>
      <c r="K135" s="167"/>
      <c r="L135" s="32"/>
      <c r="M135" s="168" t="s">
        <v>1</v>
      </c>
      <c r="N135" s="169" t="s">
        <v>42</v>
      </c>
      <c r="P135" s="156">
        <f>O135*H135</f>
        <v>0</v>
      </c>
      <c r="Q135" s="156">
        <v>0</v>
      </c>
      <c r="R135" s="156">
        <f>Q135*H135</f>
        <v>0</v>
      </c>
      <c r="S135" s="156">
        <v>0</v>
      </c>
      <c r="T135" s="157">
        <f>S135*H135</f>
        <v>0</v>
      </c>
      <c r="AR135" s="158" t="s">
        <v>194</v>
      </c>
      <c r="AT135" s="158" t="s">
        <v>196</v>
      </c>
      <c r="AU135" s="158" t="s">
        <v>89</v>
      </c>
      <c r="AY135" s="17" t="s">
        <v>187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7" t="s">
        <v>89</v>
      </c>
      <c r="BK135" s="159">
        <f>ROUND(I135*H135,2)</f>
        <v>0</v>
      </c>
      <c r="BL135" s="17" t="s">
        <v>194</v>
      </c>
      <c r="BM135" s="158" t="s">
        <v>6071</v>
      </c>
    </row>
    <row r="136" spans="2:65" s="13" customFormat="1">
      <c r="B136" s="177"/>
      <c r="D136" s="171" t="s">
        <v>200</v>
      </c>
      <c r="E136" s="178" t="s">
        <v>1</v>
      </c>
      <c r="F136" s="179" t="s">
        <v>207</v>
      </c>
      <c r="H136" s="180">
        <v>3</v>
      </c>
      <c r="I136" s="181"/>
      <c r="L136" s="177"/>
      <c r="M136" s="182"/>
      <c r="T136" s="183"/>
      <c r="AT136" s="178" t="s">
        <v>200</v>
      </c>
      <c r="AU136" s="178" t="s">
        <v>89</v>
      </c>
      <c r="AV136" s="13" t="s">
        <v>89</v>
      </c>
      <c r="AW136" s="13" t="s">
        <v>31</v>
      </c>
      <c r="AX136" s="13" t="s">
        <v>76</v>
      </c>
      <c r="AY136" s="178" t="s">
        <v>187</v>
      </c>
    </row>
    <row r="137" spans="2:65" s="14" customFormat="1">
      <c r="B137" s="184"/>
      <c r="D137" s="171" t="s">
        <v>200</v>
      </c>
      <c r="E137" s="185" t="s">
        <v>1</v>
      </c>
      <c r="F137" s="186" t="s">
        <v>206</v>
      </c>
      <c r="H137" s="187">
        <v>3</v>
      </c>
      <c r="I137" s="188"/>
      <c r="L137" s="184"/>
      <c r="M137" s="189"/>
      <c r="T137" s="190"/>
      <c r="AT137" s="185" t="s">
        <v>200</v>
      </c>
      <c r="AU137" s="185" t="s">
        <v>89</v>
      </c>
      <c r="AV137" s="14" t="s">
        <v>194</v>
      </c>
      <c r="AW137" s="14" t="s">
        <v>31</v>
      </c>
      <c r="AX137" s="14" t="s">
        <v>83</v>
      </c>
      <c r="AY137" s="185" t="s">
        <v>187</v>
      </c>
    </row>
    <row r="138" spans="2:65" s="11" customFormat="1" ht="25.9" customHeight="1">
      <c r="B138" s="132"/>
      <c r="D138" s="133" t="s">
        <v>75</v>
      </c>
      <c r="E138" s="134" t="s">
        <v>377</v>
      </c>
      <c r="F138" s="134" t="s">
        <v>378</v>
      </c>
      <c r="I138" s="135"/>
      <c r="J138" s="136">
        <f>BK138</f>
        <v>0</v>
      </c>
      <c r="L138" s="132"/>
      <c r="M138" s="137"/>
      <c r="P138" s="138">
        <f>P139+P156</f>
        <v>0</v>
      </c>
      <c r="R138" s="138">
        <f>R139+R156</f>
        <v>1.57570952</v>
      </c>
      <c r="T138" s="139">
        <f>T139+T156</f>
        <v>0</v>
      </c>
      <c r="AR138" s="133" t="s">
        <v>89</v>
      </c>
      <c r="AT138" s="140" t="s">
        <v>75</v>
      </c>
      <c r="AU138" s="140" t="s">
        <v>76</v>
      </c>
      <c r="AY138" s="133" t="s">
        <v>187</v>
      </c>
      <c r="BK138" s="141">
        <f>BK139+BK156</f>
        <v>0</v>
      </c>
    </row>
    <row r="139" spans="2:65" s="11" customFormat="1" ht="22.9" customHeight="1">
      <c r="B139" s="132"/>
      <c r="D139" s="133" t="s">
        <v>75</v>
      </c>
      <c r="E139" s="142" t="s">
        <v>656</v>
      </c>
      <c r="F139" s="142" t="s">
        <v>657</v>
      </c>
      <c r="I139" s="135"/>
      <c r="J139" s="143">
        <f>BK139</f>
        <v>0</v>
      </c>
      <c r="L139" s="132"/>
      <c r="M139" s="137"/>
      <c r="P139" s="138">
        <f>SUM(P140:P155)</f>
        <v>0</v>
      </c>
      <c r="R139" s="138">
        <f>SUM(R140:R155)</f>
        <v>1.7949519999999997E-2</v>
      </c>
      <c r="T139" s="139">
        <f>SUM(T140:T155)</f>
        <v>0</v>
      </c>
      <c r="AR139" s="133" t="s">
        <v>89</v>
      </c>
      <c r="AT139" s="140" t="s">
        <v>75</v>
      </c>
      <c r="AU139" s="140" t="s">
        <v>83</v>
      </c>
      <c r="AY139" s="133" t="s">
        <v>187</v>
      </c>
      <c r="BK139" s="141">
        <f>SUM(BK140:BK155)</f>
        <v>0</v>
      </c>
    </row>
    <row r="140" spans="2:65" s="1" customFormat="1" ht="44.25" customHeight="1">
      <c r="B140" s="144"/>
      <c r="C140" s="160" t="s">
        <v>207</v>
      </c>
      <c r="D140" s="160" t="s">
        <v>196</v>
      </c>
      <c r="E140" s="161" t="s">
        <v>6072</v>
      </c>
      <c r="F140" s="162" t="s">
        <v>6073</v>
      </c>
      <c r="G140" s="163" t="s">
        <v>337</v>
      </c>
      <c r="H140" s="164">
        <v>2</v>
      </c>
      <c r="I140" s="165"/>
      <c r="J140" s="166">
        <f>ROUND(I140*H140,2)</f>
        <v>0</v>
      </c>
      <c r="K140" s="167"/>
      <c r="L140" s="32"/>
      <c r="M140" s="168" t="s">
        <v>1</v>
      </c>
      <c r="N140" s="169" t="s">
        <v>42</v>
      </c>
      <c r="P140" s="156">
        <f>O140*H140</f>
        <v>0</v>
      </c>
      <c r="Q140" s="156">
        <v>8.9999999999999998E-4</v>
      </c>
      <c r="R140" s="156">
        <f>Q140*H140</f>
        <v>1.8E-3</v>
      </c>
      <c r="S140" s="156">
        <v>0</v>
      </c>
      <c r="T140" s="157">
        <f>S140*H140</f>
        <v>0</v>
      </c>
      <c r="AR140" s="158" t="s">
        <v>353</v>
      </c>
      <c r="AT140" s="158" t="s">
        <v>196</v>
      </c>
      <c r="AU140" s="158" t="s">
        <v>89</v>
      </c>
      <c r="AY140" s="17" t="s">
        <v>187</v>
      </c>
      <c r="BE140" s="159">
        <f>IF(N140="základná",J140,0)</f>
        <v>0</v>
      </c>
      <c r="BF140" s="159">
        <f>IF(N140="znížená",J140,0)</f>
        <v>0</v>
      </c>
      <c r="BG140" s="159">
        <f>IF(N140="zákl. prenesená",J140,0)</f>
        <v>0</v>
      </c>
      <c r="BH140" s="159">
        <f>IF(N140="zníž. prenesená",J140,0)</f>
        <v>0</v>
      </c>
      <c r="BI140" s="159">
        <f>IF(N140="nulová",J140,0)</f>
        <v>0</v>
      </c>
      <c r="BJ140" s="17" t="s">
        <v>89</v>
      </c>
      <c r="BK140" s="159">
        <f>ROUND(I140*H140,2)</f>
        <v>0</v>
      </c>
      <c r="BL140" s="17" t="s">
        <v>353</v>
      </c>
      <c r="BM140" s="158" t="s">
        <v>6074</v>
      </c>
    </row>
    <row r="141" spans="2:65" s="13" customFormat="1">
      <c r="B141" s="177"/>
      <c r="D141" s="171" t="s">
        <v>200</v>
      </c>
      <c r="E141" s="178" t="s">
        <v>1</v>
      </c>
      <c r="F141" s="179" t="s">
        <v>89</v>
      </c>
      <c r="H141" s="180">
        <v>2</v>
      </c>
      <c r="I141" s="181"/>
      <c r="L141" s="177"/>
      <c r="M141" s="182"/>
      <c r="T141" s="183"/>
      <c r="AT141" s="178" t="s">
        <v>200</v>
      </c>
      <c r="AU141" s="178" t="s">
        <v>89</v>
      </c>
      <c r="AV141" s="13" t="s">
        <v>89</v>
      </c>
      <c r="AW141" s="13" t="s">
        <v>31</v>
      </c>
      <c r="AX141" s="13" t="s">
        <v>76</v>
      </c>
      <c r="AY141" s="178" t="s">
        <v>187</v>
      </c>
    </row>
    <row r="142" spans="2:65" s="14" customFormat="1">
      <c r="B142" s="184"/>
      <c r="D142" s="171" t="s">
        <v>200</v>
      </c>
      <c r="E142" s="185" t="s">
        <v>1</v>
      </c>
      <c r="F142" s="186" t="s">
        <v>206</v>
      </c>
      <c r="H142" s="187">
        <v>2</v>
      </c>
      <c r="I142" s="188"/>
      <c r="L142" s="184"/>
      <c r="M142" s="189"/>
      <c r="T142" s="190"/>
      <c r="AT142" s="185" t="s">
        <v>200</v>
      </c>
      <c r="AU142" s="185" t="s">
        <v>89</v>
      </c>
      <c r="AV142" s="14" t="s">
        <v>194</v>
      </c>
      <c r="AW142" s="14" t="s">
        <v>31</v>
      </c>
      <c r="AX142" s="14" t="s">
        <v>83</v>
      </c>
      <c r="AY142" s="185" t="s">
        <v>187</v>
      </c>
    </row>
    <row r="143" spans="2:65" s="1" customFormat="1" ht="24.2" customHeight="1">
      <c r="B143" s="144"/>
      <c r="C143" s="145" t="s">
        <v>194</v>
      </c>
      <c r="D143" s="145" t="s">
        <v>190</v>
      </c>
      <c r="E143" s="146" t="s">
        <v>6075</v>
      </c>
      <c r="F143" s="147" t="s">
        <v>6076</v>
      </c>
      <c r="G143" s="148" t="s">
        <v>144</v>
      </c>
      <c r="H143" s="149">
        <v>0.40799999999999997</v>
      </c>
      <c r="I143" s="150"/>
      <c r="J143" s="151">
        <f>ROUND(I143*H143,2)</f>
        <v>0</v>
      </c>
      <c r="K143" s="152"/>
      <c r="L143" s="153"/>
      <c r="M143" s="154" t="s">
        <v>1</v>
      </c>
      <c r="N143" s="155" t="s">
        <v>42</v>
      </c>
      <c r="P143" s="156">
        <f>O143*H143</f>
        <v>0</v>
      </c>
      <c r="Q143" s="156">
        <v>8.94E-3</v>
      </c>
      <c r="R143" s="156">
        <f>Q143*H143</f>
        <v>3.6475199999999996E-3</v>
      </c>
      <c r="S143" s="156">
        <v>0</v>
      </c>
      <c r="T143" s="157">
        <f>S143*H143</f>
        <v>0</v>
      </c>
      <c r="AR143" s="158" t="s">
        <v>388</v>
      </c>
      <c r="AT143" s="158" t="s">
        <v>190</v>
      </c>
      <c r="AU143" s="158" t="s">
        <v>89</v>
      </c>
      <c r="AY143" s="17" t="s">
        <v>187</v>
      </c>
      <c r="BE143" s="159">
        <f>IF(N143="základná",J143,0)</f>
        <v>0</v>
      </c>
      <c r="BF143" s="159">
        <f>IF(N143="znížená",J143,0)</f>
        <v>0</v>
      </c>
      <c r="BG143" s="159">
        <f>IF(N143="zákl. prenesená",J143,0)</f>
        <v>0</v>
      </c>
      <c r="BH143" s="159">
        <f>IF(N143="zníž. prenesená",J143,0)</f>
        <v>0</v>
      </c>
      <c r="BI143" s="159">
        <f>IF(N143="nulová",J143,0)</f>
        <v>0</v>
      </c>
      <c r="BJ143" s="17" t="s">
        <v>89</v>
      </c>
      <c r="BK143" s="159">
        <f>ROUND(I143*H143,2)</f>
        <v>0</v>
      </c>
      <c r="BL143" s="17" t="s">
        <v>353</v>
      </c>
      <c r="BM143" s="158" t="s">
        <v>6077</v>
      </c>
    </row>
    <row r="144" spans="2:65" s="13" customFormat="1">
      <c r="B144" s="177"/>
      <c r="D144" s="171" t="s">
        <v>200</v>
      </c>
      <c r="E144" s="178" t="s">
        <v>1</v>
      </c>
      <c r="F144" s="179" t="s">
        <v>6078</v>
      </c>
      <c r="H144" s="180">
        <v>2</v>
      </c>
      <c r="I144" s="181"/>
      <c r="L144" s="177"/>
      <c r="M144" s="182"/>
      <c r="T144" s="183"/>
      <c r="AT144" s="178" t="s">
        <v>200</v>
      </c>
      <c r="AU144" s="178" t="s">
        <v>89</v>
      </c>
      <c r="AV144" s="13" t="s">
        <v>89</v>
      </c>
      <c r="AW144" s="13" t="s">
        <v>31</v>
      </c>
      <c r="AX144" s="13" t="s">
        <v>76</v>
      </c>
      <c r="AY144" s="178" t="s">
        <v>187</v>
      </c>
    </row>
    <row r="145" spans="2:65" s="14" customFormat="1">
      <c r="B145" s="184"/>
      <c r="D145" s="171" t="s">
        <v>200</v>
      </c>
      <c r="E145" s="185" t="s">
        <v>1</v>
      </c>
      <c r="F145" s="186" t="s">
        <v>206</v>
      </c>
      <c r="H145" s="187">
        <v>2</v>
      </c>
      <c r="I145" s="188"/>
      <c r="L145" s="184"/>
      <c r="M145" s="189"/>
      <c r="T145" s="190"/>
      <c r="AT145" s="185" t="s">
        <v>200</v>
      </c>
      <c r="AU145" s="185" t="s">
        <v>89</v>
      </c>
      <c r="AV145" s="14" t="s">
        <v>194</v>
      </c>
      <c r="AW145" s="14" t="s">
        <v>31</v>
      </c>
      <c r="AX145" s="14" t="s">
        <v>83</v>
      </c>
      <c r="AY145" s="185" t="s">
        <v>187</v>
      </c>
    </row>
    <row r="146" spans="2:65" s="13" customFormat="1">
      <c r="B146" s="177"/>
      <c r="D146" s="171" t="s">
        <v>200</v>
      </c>
      <c r="F146" s="179" t="s">
        <v>6079</v>
      </c>
      <c r="H146" s="180">
        <v>0.40799999999999997</v>
      </c>
      <c r="I146" s="181"/>
      <c r="L146" s="177"/>
      <c r="M146" s="182"/>
      <c r="T146" s="183"/>
      <c r="AT146" s="178" t="s">
        <v>200</v>
      </c>
      <c r="AU146" s="178" t="s">
        <v>89</v>
      </c>
      <c r="AV146" s="13" t="s">
        <v>89</v>
      </c>
      <c r="AW146" s="13" t="s">
        <v>3</v>
      </c>
      <c r="AX146" s="13" t="s">
        <v>83</v>
      </c>
      <c r="AY146" s="178" t="s">
        <v>187</v>
      </c>
    </row>
    <row r="147" spans="2:65" s="1" customFormat="1" ht="37.9" customHeight="1">
      <c r="B147" s="144"/>
      <c r="C147" s="160" t="s">
        <v>263</v>
      </c>
      <c r="D147" s="160" t="s">
        <v>196</v>
      </c>
      <c r="E147" s="161" t="s">
        <v>6080</v>
      </c>
      <c r="F147" s="162" t="s">
        <v>6081</v>
      </c>
      <c r="G147" s="163" t="s">
        <v>320</v>
      </c>
      <c r="H147" s="164">
        <v>9.42</v>
      </c>
      <c r="I147" s="165"/>
      <c r="J147" s="166">
        <f>ROUND(I147*H147,2)</f>
        <v>0</v>
      </c>
      <c r="K147" s="167"/>
      <c r="L147" s="32"/>
      <c r="M147" s="168" t="s">
        <v>1</v>
      </c>
      <c r="N147" s="169" t="s">
        <v>42</v>
      </c>
      <c r="P147" s="156">
        <f>O147*H147</f>
        <v>0</v>
      </c>
      <c r="Q147" s="156">
        <v>1E-4</v>
      </c>
      <c r="R147" s="156">
        <f>Q147*H147</f>
        <v>9.4200000000000002E-4</v>
      </c>
      <c r="S147" s="156">
        <v>0</v>
      </c>
      <c r="T147" s="157">
        <f>S147*H147</f>
        <v>0</v>
      </c>
      <c r="AR147" s="158" t="s">
        <v>353</v>
      </c>
      <c r="AT147" s="158" t="s">
        <v>196</v>
      </c>
      <c r="AU147" s="158" t="s">
        <v>89</v>
      </c>
      <c r="AY147" s="17" t="s">
        <v>187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7" t="s">
        <v>89</v>
      </c>
      <c r="BK147" s="159">
        <f>ROUND(I147*H147,2)</f>
        <v>0</v>
      </c>
      <c r="BL147" s="17" t="s">
        <v>353</v>
      </c>
      <c r="BM147" s="158" t="s">
        <v>6082</v>
      </c>
    </row>
    <row r="148" spans="2:65" s="13" customFormat="1">
      <c r="B148" s="177"/>
      <c r="D148" s="171" t="s">
        <v>200</v>
      </c>
      <c r="E148" s="178" t="s">
        <v>1</v>
      </c>
      <c r="F148" s="179" t="s">
        <v>6083</v>
      </c>
      <c r="H148" s="180">
        <v>9.42</v>
      </c>
      <c r="I148" s="181"/>
      <c r="L148" s="177"/>
      <c r="M148" s="182"/>
      <c r="T148" s="183"/>
      <c r="AT148" s="178" t="s">
        <v>200</v>
      </c>
      <c r="AU148" s="178" t="s">
        <v>89</v>
      </c>
      <c r="AV148" s="13" t="s">
        <v>89</v>
      </c>
      <c r="AW148" s="13" t="s">
        <v>31</v>
      </c>
      <c r="AX148" s="13" t="s">
        <v>76</v>
      </c>
      <c r="AY148" s="178" t="s">
        <v>187</v>
      </c>
    </row>
    <row r="149" spans="2:65" s="12" customFormat="1">
      <c r="B149" s="170"/>
      <c r="D149" s="171" t="s">
        <v>200</v>
      </c>
      <c r="E149" s="172" t="s">
        <v>1</v>
      </c>
      <c r="F149" s="173" t="s">
        <v>6084</v>
      </c>
      <c r="H149" s="172" t="s">
        <v>1</v>
      </c>
      <c r="I149" s="174"/>
      <c r="L149" s="170"/>
      <c r="M149" s="175"/>
      <c r="T149" s="176"/>
      <c r="AT149" s="172" t="s">
        <v>200</v>
      </c>
      <c r="AU149" s="172" t="s">
        <v>89</v>
      </c>
      <c r="AV149" s="12" t="s">
        <v>83</v>
      </c>
      <c r="AW149" s="12" t="s">
        <v>31</v>
      </c>
      <c r="AX149" s="12" t="s">
        <v>76</v>
      </c>
      <c r="AY149" s="172" t="s">
        <v>187</v>
      </c>
    </row>
    <row r="150" spans="2:65" s="12" customFormat="1">
      <c r="B150" s="170"/>
      <c r="D150" s="171" t="s">
        <v>200</v>
      </c>
      <c r="E150" s="172" t="s">
        <v>1</v>
      </c>
      <c r="F150" s="173" t="s">
        <v>6085</v>
      </c>
      <c r="H150" s="172" t="s">
        <v>1</v>
      </c>
      <c r="I150" s="174"/>
      <c r="L150" s="170"/>
      <c r="M150" s="175"/>
      <c r="T150" s="176"/>
      <c r="AT150" s="172" t="s">
        <v>200</v>
      </c>
      <c r="AU150" s="172" t="s">
        <v>89</v>
      </c>
      <c r="AV150" s="12" t="s">
        <v>83</v>
      </c>
      <c r="AW150" s="12" t="s">
        <v>31</v>
      </c>
      <c r="AX150" s="12" t="s">
        <v>76</v>
      </c>
      <c r="AY150" s="172" t="s">
        <v>187</v>
      </c>
    </row>
    <row r="151" spans="2:65" s="14" customFormat="1">
      <c r="B151" s="184"/>
      <c r="D151" s="171" t="s">
        <v>200</v>
      </c>
      <c r="E151" s="185" t="s">
        <v>1</v>
      </c>
      <c r="F151" s="186" t="s">
        <v>206</v>
      </c>
      <c r="H151" s="187">
        <v>9.42</v>
      </c>
      <c r="I151" s="188"/>
      <c r="L151" s="184"/>
      <c r="M151" s="189"/>
      <c r="T151" s="190"/>
      <c r="AT151" s="185" t="s">
        <v>200</v>
      </c>
      <c r="AU151" s="185" t="s">
        <v>89</v>
      </c>
      <c r="AV151" s="14" t="s">
        <v>194</v>
      </c>
      <c r="AW151" s="14" t="s">
        <v>31</v>
      </c>
      <c r="AX151" s="14" t="s">
        <v>83</v>
      </c>
      <c r="AY151" s="185" t="s">
        <v>187</v>
      </c>
    </row>
    <row r="152" spans="2:65" s="1" customFormat="1" ht="24.2" customHeight="1">
      <c r="B152" s="144"/>
      <c r="C152" s="145" t="s">
        <v>188</v>
      </c>
      <c r="D152" s="145" t="s">
        <v>190</v>
      </c>
      <c r="E152" s="146" t="s">
        <v>6086</v>
      </c>
      <c r="F152" s="147" t="s">
        <v>6087</v>
      </c>
      <c r="G152" s="148" t="s">
        <v>337</v>
      </c>
      <c r="H152" s="149">
        <v>10</v>
      </c>
      <c r="I152" s="150"/>
      <c r="J152" s="151">
        <f>ROUND(I152*H152,2)</f>
        <v>0</v>
      </c>
      <c r="K152" s="152"/>
      <c r="L152" s="153"/>
      <c r="M152" s="154" t="s">
        <v>1</v>
      </c>
      <c r="N152" s="155" t="s">
        <v>42</v>
      </c>
      <c r="P152" s="156">
        <f>O152*H152</f>
        <v>0</v>
      </c>
      <c r="Q152" s="156">
        <v>4.6999999999999999E-4</v>
      </c>
      <c r="R152" s="156">
        <f>Q152*H152</f>
        <v>4.7000000000000002E-3</v>
      </c>
      <c r="S152" s="156">
        <v>0</v>
      </c>
      <c r="T152" s="157">
        <f>S152*H152</f>
        <v>0</v>
      </c>
      <c r="AR152" s="158" t="s">
        <v>388</v>
      </c>
      <c r="AT152" s="158" t="s">
        <v>190</v>
      </c>
      <c r="AU152" s="158" t="s">
        <v>89</v>
      </c>
      <c r="AY152" s="17" t="s">
        <v>187</v>
      </c>
      <c r="BE152" s="159">
        <f>IF(N152="základná",J152,0)</f>
        <v>0</v>
      </c>
      <c r="BF152" s="159">
        <f>IF(N152="znížená",J152,0)</f>
        <v>0</v>
      </c>
      <c r="BG152" s="159">
        <f>IF(N152="zákl. prenesená",J152,0)</f>
        <v>0</v>
      </c>
      <c r="BH152" s="159">
        <f>IF(N152="zníž. prenesená",J152,0)</f>
        <v>0</v>
      </c>
      <c r="BI152" s="159">
        <f>IF(N152="nulová",J152,0)</f>
        <v>0</v>
      </c>
      <c r="BJ152" s="17" t="s">
        <v>89</v>
      </c>
      <c r="BK152" s="159">
        <f>ROUND(I152*H152,2)</f>
        <v>0</v>
      </c>
      <c r="BL152" s="17" t="s">
        <v>353</v>
      </c>
      <c r="BM152" s="158" t="s">
        <v>6088</v>
      </c>
    </row>
    <row r="153" spans="2:65" s="13" customFormat="1">
      <c r="B153" s="177"/>
      <c r="D153" s="171" t="s">
        <v>200</v>
      </c>
      <c r="E153" s="178" t="s">
        <v>1</v>
      </c>
      <c r="F153" s="179" t="s">
        <v>317</v>
      </c>
      <c r="H153" s="180">
        <v>10</v>
      </c>
      <c r="I153" s="181"/>
      <c r="L153" s="177"/>
      <c r="M153" s="182"/>
      <c r="T153" s="183"/>
      <c r="AT153" s="178" t="s">
        <v>200</v>
      </c>
      <c r="AU153" s="178" t="s">
        <v>89</v>
      </c>
      <c r="AV153" s="13" t="s">
        <v>89</v>
      </c>
      <c r="AW153" s="13" t="s">
        <v>31</v>
      </c>
      <c r="AX153" s="13" t="s">
        <v>83</v>
      </c>
      <c r="AY153" s="178" t="s">
        <v>187</v>
      </c>
    </row>
    <row r="154" spans="2:65" s="1" customFormat="1" ht="24.2" customHeight="1">
      <c r="B154" s="144"/>
      <c r="C154" s="145" t="s">
        <v>287</v>
      </c>
      <c r="D154" s="145" t="s">
        <v>190</v>
      </c>
      <c r="E154" s="146" t="s">
        <v>6089</v>
      </c>
      <c r="F154" s="147" t="s">
        <v>6090</v>
      </c>
      <c r="G154" s="148" t="s">
        <v>144</v>
      </c>
      <c r="H154" s="149">
        <v>2</v>
      </c>
      <c r="I154" s="150"/>
      <c r="J154" s="151">
        <f>ROUND(I154*H154,2)</f>
        <v>0</v>
      </c>
      <c r="K154" s="152"/>
      <c r="L154" s="153"/>
      <c r="M154" s="154" t="s">
        <v>1</v>
      </c>
      <c r="N154" s="155" t="s">
        <v>42</v>
      </c>
      <c r="P154" s="156">
        <f>O154*H154</f>
        <v>0</v>
      </c>
      <c r="Q154" s="156">
        <v>3.4299999999999999E-3</v>
      </c>
      <c r="R154" s="156">
        <f>Q154*H154</f>
        <v>6.8599999999999998E-3</v>
      </c>
      <c r="S154" s="156">
        <v>0</v>
      </c>
      <c r="T154" s="157">
        <f>S154*H154</f>
        <v>0</v>
      </c>
      <c r="AR154" s="158" t="s">
        <v>388</v>
      </c>
      <c r="AT154" s="158" t="s">
        <v>190</v>
      </c>
      <c r="AU154" s="158" t="s">
        <v>89</v>
      </c>
      <c r="AY154" s="17" t="s">
        <v>187</v>
      </c>
      <c r="BE154" s="159">
        <f>IF(N154="základná",J154,0)</f>
        <v>0</v>
      </c>
      <c r="BF154" s="159">
        <f>IF(N154="znížená",J154,0)</f>
        <v>0</v>
      </c>
      <c r="BG154" s="159">
        <f>IF(N154="zákl. prenesená",J154,0)</f>
        <v>0</v>
      </c>
      <c r="BH154" s="159">
        <f>IF(N154="zníž. prenesená",J154,0)</f>
        <v>0</v>
      </c>
      <c r="BI154" s="159">
        <f>IF(N154="nulová",J154,0)</f>
        <v>0</v>
      </c>
      <c r="BJ154" s="17" t="s">
        <v>89</v>
      </c>
      <c r="BK154" s="159">
        <f>ROUND(I154*H154,2)</f>
        <v>0</v>
      </c>
      <c r="BL154" s="17" t="s">
        <v>353</v>
      </c>
      <c r="BM154" s="158" t="s">
        <v>6091</v>
      </c>
    </row>
    <row r="155" spans="2:65" s="13" customFormat="1">
      <c r="B155" s="177"/>
      <c r="D155" s="171" t="s">
        <v>200</v>
      </c>
      <c r="E155" s="178" t="s">
        <v>1</v>
      </c>
      <c r="F155" s="179" t="s">
        <v>89</v>
      </c>
      <c r="H155" s="180">
        <v>2</v>
      </c>
      <c r="I155" s="181"/>
      <c r="L155" s="177"/>
      <c r="M155" s="182"/>
      <c r="T155" s="183"/>
      <c r="AT155" s="178" t="s">
        <v>200</v>
      </c>
      <c r="AU155" s="178" t="s">
        <v>89</v>
      </c>
      <c r="AV155" s="13" t="s">
        <v>89</v>
      </c>
      <c r="AW155" s="13" t="s">
        <v>31</v>
      </c>
      <c r="AX155" s="13" t="s">
        <v>83</v>
      </c>
      <c r="AY155" s="178" t="s">
        <v>187</v>
      </c>
    </row>
    <row r="156" spans="2:65" s="11" customFormat="1" ht="22.9" customHeight="1">
      <c r="B156" s="132"/>
      <c r="D156" s="133" t="s">
        <v>75</v>
      </c>
      <c r="E156" s="142" t="s">
        <v>6092</v>
      </c>
      <c r="F156" s="142" t="s">
        <v>6093</v>
      </c>
      <c r="I156" s="135"/>
      <c r="J156" s="143">
        <f>BK156</f>
        <v>0</v>
      </c>
      <c r="L156" s="132"/>
      <c r="M156" s="137"/>
      <c r="P156" s="138">
        <f>SUM(P157:P176)</f>
        <v>0</v>
      </c>
      <c r="R156" s="138">
        <f>SUM(R157:R176)</f>
        <v>1.55776</v>
      </c>
      <c r="T156" s="139">
        <f>SUM(T157:T176)</f>
        <v>0</v>
      </c>
      <c r="AR156" s="133" t="s">
        <v>89</v>
      </c>
      <c r="AT156" s="140" t="s">
        <v>75</v>
      </c>
      <c r="AU156" s="140" t="s">
        <v>83</v>
      </c>
      <c r="AY156" s="133" t="s">
        <v>187</v>
      </c>
      <c r="BK156" s="141">
        <f>SUM(BK157:BK176)</f>
        <v>0</v>
      </c>
    </row>
    <row r="157" spans="2:65" s="1" customFormat="1" ht="16.5" customHeight="1">
      <c r="B157" s="144"/>
      <c r="C157" s="160" t="s">
        <v>193</v>
      </c>
      <c r="D157" s="160" t="s">
        <v>196</v>
      </c>
      <c r="E157" s="161" t="s">
        <v>6094</v>
      </c>
      <c r="F157" s="162" t="s">
        <v>6095</v>
      </c>
      <c r="G157" s="163" t="s">
        <v>337</v>
      </c>
      <c r="H157" s="164">
        <v>27</v>
      </c>
      <c r="I157" s="165"/>
      <c r="J157" s="166">
        <f>ROUND(I157*H157,2)</f>
        <v>0</v>
      </c>
      <c r="K157" s="167"/>
      <c r="L157" s="32"/>
      <c r="M157" s="168" t="s">
        <v>1</v>
      </c>
      <c r="N157" s="169" t="s">
        <v>42</v>
      </c>
      <c r="P157" s="156">
        <f>O157*H157</f>
        <v>0</v>
      </c>
      <c r="Q157" s="156">
        <v>0</v>
      </c>
      <c r="R157" s="156">
        <f>Q157*H157</f>
        <v>0</v>
      </c>
      <c r="S157" s="156">
        <v>0</v>
      </c>
      <c r="T157" s="157">
        <f>S157*H157</f>
        <v>0</v>
      </c>
      <c r="AR157" s="158" t="s">
        <v>353</v>
      </c>
      <c r="AT157" s="158" t="s">
        <v>196</v>
      </c>
      <c r="AU157" s="158" t="s">
        <v>89</v>
      </c>
      <c r="AY157" s="17" t="s">
        <v>187</v>
      </c>
      <c r="BE157" s="159">
        <f>IF(N157="základná",J157,0)</f>
        <v>0</v>
      </c>
      <c r="BF157" s="159">
        <f>IF(N157="znížená",J157,0)</f>
        <v>0</v>
      </c>
      <c r="BG157" s="159">
        <f>IF(N157="zákl. prenesená",J157,0)</f>
        <v>0</v>
      </c>
      <c r="BH157" s="159">
        <f>IF(N157="zníž. prenesená",J157,0)</f>
        <v>0</v>
      </c>
      <c r="BI157" s="159">
        <f>IF(N157="nulová",J157,0)</f>
        <v>0</v>
      </c>
      <c r="BJ157" s="17" t="s">
        <v>89</v>
      </c>
      <c r="BK157" s="159">
        <f>ROUND(I157*H157,2)</f>
        <v>0</v>
      </c>
      <c r="BL157" s="17" t="s">
        <v>353</v>
      </c>
      <c r="BM157" s="158" t="s">
        <v>6096</v>
      </c>
    </row>
    <row r="158" spans="2:65" s="12" customFormat="1">
      <c r="B158" s="170"/>
      <c r="D158" s="171" t="s">
        <v>200</v>
      </c>
      <c r="E158" s="172" t="s">
        <v>1</v>
      </c>
      <c r="F158" s="173" t="s">
        <v>6097</v>
      </c>
      <c r="H158" s="172" t="s">
        <v>1</v>
      </c>
      <c r="I158" s="174"/>
      <c r="L158" s="170"/>
      <c r="M158" s="175"/>
      <c r="T158" s="176"/>
      <c r="AT158" s="172" t="s">
        <v>200</v>
      </c>
      <c r="AU158" s="172" t="s">
        <v>89</v>
      </c>
      <c r="AV158" s="12" t="s">
        <v>83</v>
      </c>
      <c r="AW158" s="12" t="s">
        <v>31</v>
      </c>
      <c r="AX158" s="12" t="s">
        <v>76</v>
      </c>
      <c r="AY158" s="172" t="s">
        <v>187</v>
      </c>
    </row>
    <row r="159" spans="2:65" s="13" customFormat="1">
      <c r="B159" s="177"/>
      <c r="D159" s="171" t="s">
        <v>200</v>
      </c>
      <c r="E159" s="178" t="s">
        <v>1</v>
      </c>
      <c r="F159" s="179" t="s">
        <v>6098</v>
      </c>
      <c r="H159" s="180">
        <v>27</v>
      </c>
      <c r="I159" s="181"/>
      <c r="L159" s="177"/>
      <c r="M159" s="182"/>
      <c r="T159" s="183"/>
      <c r="AT159" s="178" t="s">
        <v>200</v>
      </c>
      <c r="AU159" s="178" t="s">
        <v>89</v>
      </c>
      <c r="AV159" s="13" t="s">
        <v>89</v>
      </c>
      <c r="AW159" s="13" t="s">
        <v>31</v>
      </c>
      <c r="AX159" s="13" t="s">
        <v>76</v>
      </c>
      <c r="AY159" s="178" t="s">
        <v>187</v>
      </c>
    </row>
    <row r="160" spans="2:65" s="14" customFormat="1">
      <c r="B160" s="184"/>
      <c r="D160" s="171" t="s">
        <v>200</v>
      </c>
      <c r="E160" s="185" t="s">
        <v>1</v>
      </c>
      <c r="F160" s="186" t="s">
        <v>206</v>
      </c>
      <c r="H160" s="187">
        <v>27</v>
      </c>
      <c r="I160" s="188"/>
      <c r="L160" s="184"/>
      <c r="M160" s="189"/>
      <c r="T160" s="190"/>
      <c r="AT160" s="185" t="s">
        <v>200</v>
      </c>
      <c r="AU160" s="185" t="s">
        <v>89</v>
      </c>
      <c r="AV160" s="14" t="s">
        <v>194</v>
      </c>
      <c r="AW160" s="14" t="s">
        <v>31</v>
      </c>
      <c r="AX160" s="14" t="s">
        <v>83</v>
      </c>
      <c r="AY160" s="185" t="s">
        <v>187</v>
      </c>
    </row>
    <row r="161" spans="2:65" s="1" customFormat="1" ht="16.5" customHeight="1">
      <c r="B161" s="144"/>
      <c r="C161" s="145" t="s">
        <v>294</v>
      </c>
      <c r="D161" s="145" t="s">
        <v>190</v>
      </c>
      <c r="E161" s="146" t="s">
        <v>6099</v>
      </c>
      <c r="F161" s="147" t="s">
        <v>6100</v>
      </c>
      <c r="G161" s="148" t="s">
        <v>337</v>
      </c>
      <c r="H161" s="149">
        <v>22</v>
      </c>
      <c r="I161" s="150"/>
      <c r="J161" s="151">
        <f>ROUND(I161*H161,2)</f>
        <v>0</v>
      </c>
      <c r="K161" s="152"/>
      <c r="L161" s="153"/>
      <c r="M161" s="154" t="s">
        <v>1</v>
      </c>
      <c r="N161" s="155" t="s">
        <v>42</v>
      </c>
      <c r="P161" s="156">
        <f>O161*H161</f>
        <v>0</v>
      </c>
      <c r="Q161" s="156">
        <v>2.1319999999999999E-2</v>
      </c>
      <c r="R161" s="156">
        <f>Q161*H161</f>
        <v>0.46903999999999996</v>
      </c>
      <c r="S161" s="156">
        <v>0</v>
      </c>
      <c r="T161" s="157">
        <f>S161*H161</f>
        <v>0</v>
      </c>
      <c r="AR161" s="158" t="s">
        <v>388</v>
      </c>
      <c r="AT161" s="158" t="s">
        <v>190</v>
      </c>
      <c r="AU161" s="158" t="s">
        <v>89</v>
      </c>
      <c r="AY161" s="17" t="s">
        <v>187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7" t="s">
        <v>89</v>
      </c>
      <c r="BK161" s="159">
        <f>ROUND(I161*H161,2)</f>
        <v>0</v>
      </c>
      <c r="BL161" s="17" t="s">
        <v>353</v>
      </c>
      <c r="BM161" s="158" t="s">
        <v>6101</v>
      </c>
    </row>
    <row r="162" spans="2:65" s="12" customFormat="1">
      <c r="B162" s="170"/>
      <c r="D162" s="171" t="s">
        <v>200</v>
      </c>
      <c r="E162" s="172" t="s">
        <v>1</v>
      </c>
      <c r="F162" s="173" t="s">
        <v>6102</v>
      </c>
      <c r="H162" s="172" t="s">
        <v>1</v>
      </c>
      <c r="I162" s="174"/>
      <c r="L162" s="170"/>
      <c r="M162" s="175"/>
      <c r="T162" s="176"/>
      <c r="AT162" s="172" t="s">
        <v>200</v>
      </c>
      <c r="AU162" s="172" t="s">
        <v>89</v>
      </c>
      <c r="AV162" s="12" t="s">
        <v>83</v>
      </c>
      <c r="AW162" s="12" t="s">
        <v>31</v>
      </c>
      <c r="AX162" s="12" t="s">
        <v>76</v>
      </c>
      <c r="AY162" s="172" t="s">
        <v>187</v>
      </c>
    </row>
    <row r="163" spans="2:65" s="13" customFormat="1">
      <c r="B163" s="177"/>
      <c r="D163" s="171" t="s">
        <v>200</v>
      </c>
      <c r="E163" s="178" t="s">
        <v>1</v>
      </c>
      <c r="F163" s="179" t="s">
        <v>385</v>
      </c>
      <c r="H163" s="180">
        <v>22</v>
      </c>
      <c r="I163" s="181"/>
      <c r="L163" s="177"/>
      <c r="M163" s="182"/>
      <c r="T163" s="183"/>
      <c r="AT163" s="178" t="s">
        <v>200</v>
      </c>
      <c r="AU163" s="178" t="s">
        <v>89</v>
      </c>
      <c r="AV163" s="13" t="s">
        <v>89</v>
      </c>
      <c r="AW163" s="13" t="s">
        <v>31</v>
      </c>
      <c r="AX163" s="13" t="s">
        <v>76</v>
      </c>
      <c r="AY163" s="178" t="s">
        <v>187</v>
      </c>
    </row>
    <row r="164" spans="2:65" s="14" customFormat="1">
      <c r="B164" s="184"/>
      <c r="D164" s="171" t="s">
        <v>200</v>
      </c>
      <c r="E164" s="185" t="s">
        <v>1</v>
      </c>
      <c r="F164" s="186" t="s">
        <v>206</v>
      </c>
      <c r="H164" s="187">
        <v>22</v>
      </c>
      <c r="I164" s="188"/>
      <c r="L164" s="184"/>
      <c r="M164" s="189"/>
      <c r="T164" s="190"/>
      <c r="AT164" s="185" t="s">
        <v>200</v>
      </c>
      <c r="AU164" s="185" t="s">
        <v>89</v>
      </c>
      <c r="AV164" s="14" t="s">
        <v>194</v>
      </c>
      <c r="AW164" s="14" t="s">
        <v>31</v>
      </c>
      <c r="AX164" s="14" t="s">
        <v>83</v>
      </c>
      <c r="AY164" s="185" t="s">
        <v>187</v>
      </c>
    </row>
    <row r="165" spans="2:65" s="1" customFormat="1" ht="16.5" customHeight="1">
      <c r="B165" s="144"/>
      <c r="C165" s="145" t="s">
        <v>317</v>
      </c>
      <c r="D165" s="145" t="s">
        <v>190</v>
      </c>
      <c r="E165" s="146" t="s">
        <v>6103</v>
      </c>
      <c r="F165" s="147" t="s">
        <v>6104</v>
      </c>
      <c r="G165" s="148" t="s">
        <v>337</v>
      </c>
      <c r="H165" s="149">
        <v>5</v>
      </c>
      <c r="I165" s="150"/>
      <c r="J165" s="151">
        <f>ROUND(I165*H165,2)</f>
        <v>0</v>
      </c>
      <c r="K165" s="152"/>
      <c r="L165" s="153"/>
      <c r="M165" s="154" t="s">
        <v>1</v>
      </c>
      <c r="N165" s="155" t="s">
        <v>42</v>
      </c>
      <c r="P165" s="156">
        <f>O165*H165</f>
        <v>0</v>
      </c>
      <c r="Q165" s="156">
        <v>5.1909999999999998E-2</v>
      </c>
      <c r="R165" s="156">
        <f>Q165*H165</f>
        <v>0.25955</v>
      </c>
      <c r="S165" s="156">
        <v>0</v>
      </c>
      <c r="T165" s="157">
        <f>S165*H165</f>
        <v>0</v>
      </c>
      <c r="AR165" s="158" t="s">
        <v>388</v>
      </c>
      <c r="AT165" s="158" t="s">
        <v>190</v>
      </c>
      <c r="AU165" s="158" t="s">
        <v>89</v>
      </c>
      <c r="AY165" s="17" t="s">
        <v>187</v>
      </c>
      <c r="BE165" s="159">
        <f>IF(N165="základná",J165,0)</f>
        <v>0</v>
      </c>
      <c r="BF165" s="159">
        <f>IF(N165="znížená",J165,0)</f>
        <v>0</v>
      </c>
      <c r="BG165" s="159">
        <f>IF(N165="zákl. prenesená",J165,0)</f>
        <v>0</v>
      </c>
      <c r="BH165" s="159">
        <f>IF(N165="zníž. prenesená",J165,0)</f>
        <v>0</v>
      </c>
      <c r="BI165" s="159">
        <f>IF(N165="nulová",J165,0)</f>
        <v>0</v>
      </c>
      <c r="BJ165" s="17" t="s">
        <v>89</v>
      </c>
      <c r="BK165" s="159">
        <f>ROUND(I165*H165,2)</f>
        <v>0</v>
      </c>
      <c r="BL165" s="17" t="s">
        <v>353</v>
      </c>
      <c r="BM165" s="158" t="s">
        <v>6105</v>
      </c>
    </row>
    <row r="166" spans="2:65" s="12" customFormat="1">
      <c r="B166" s="170"/>
      <c r="D166" s="171" t="s">
        <v>200</v>
      </c>
      <c r="E166" s="172" t="s">
        <v>1</v>
      </c>
      <c r="F166" s="173" t="s">
        <v>6106</v>
      </c>
      <c r="H166" s="172" t="s">
        <v>1</v>
      </c>
      <c r="I166" s="174"/>
      <c r="L166" s="170"/>
      <c r="M166" s="175"/>
      <c r="T166" s="176"/>
      <c r="AT166" s="172" t="s">
        <v>200</v>
      </c>
      <c r="AU166" s="172" t="s">
        <v>89</v>
      </c>
      <c r="AV166" s="12" t="s">
        <v>83</v>
      </c>
      <c r="AW166" s="12" t="s">
        <v>31</v>
      </c>
      <c r="AX166" s="12" t="s">
        <v>76</v>
      </c>
      <c r="AY166" s="172" t="s">
        <v>187</v>
      </c>
    </row>
    <row r="167" spans="2:65" s="13" customFormat="1">
      <c r="B167" s="177"/>
      <c r="D167" s="171" t="s">
        <v>200</v>
      </c>
      <c r="E167" s="178" t="s">
        <v>1</v>
      </c>
      <c r="F167" s="179" t="s">
        <v>263</v>
      </c>
      <c r="H167" s="180">
        <v>5</v>
      </c>
      <c r="I167" s="181"/>
      <c r="L167" s="177"/>
      <c r="M167" s="182"/>
      <c r="T167" s="183"/>
      <c r="AT167" s="178" t="s">
        <v>200</v>
      </c>
      <c r="AU167" s="178" t="s">
        <v>89</v>
      </c>
      <c r="AV167" s="13" t="s">
        <v>89</v>
      </c>
      <c r="AW167" s="13" t="s">
        <v>31</v>
      </c>
      <c r="AX167" s="13" t="s">
        <v>76</v>
      </c>
      <c r="AY167" s="178" t="s">
        <v>187</v>
      </c>
    </row>
    <row r="168" spans="2:65" s="14" customFormat="1">
      <c r="B168" s="184"/>
      <c r="D168" s="171" t="s">
        <v>200</v>
      </c>
      <c r="E168" s="185" t="s">
        <v>1</v>
      </c>
      <c r="F168" s="186" t="s">
        <v>206</v>
      </c>
      <c r="H168" s="187">
        <v>5</v>
      </c>
      <c r="I168" s="188"/>
      <c r="L168" s="184"/>
      <c r="M168" s="189"/>
      <c r="T168" s="190"/>
      <c r="AT168" s="185" t="s">
        <v>200</v>
      </c>
      <c r="AU168" s="185" t="s">
        <v>89</v>
      </c>
      <c r="AV168" s="14" t="s">
        <v>194</v>
      </c>
      <c r="AW168" s="14" t="s">
        <v>31</v>
      </c>
      <c r="AX168" s="14" t="s">
        <v>83</v>
      </c>
      <c r="AY168" s="185" t="s">
        <v>187</v>
      </c>
    </row>
    <row r="169" spans="2:65" s="1" customFormat="1" ht="16.5" customHeight="1">
      <c r="B169" s="144"/>
      <c r="C169" s="145" t="s">
        <v>323</v>
      </c>
      <c r="D169" s="145" t="s">
        <v>190</v>
      </c>
      <c r="E169" s="146" t="s">
        <v>6107</v>
      </c>
      <c r="F169" s="147" t="s">
        <v>6108</v>
      </c>
      <c r="G169" s="148" t="s">
        <v>337</v>
      </c>
      <c r="H169" s="149">
        <v>27</v>
      </c>
      <c r="I169" s="150"/>
      <c r="J169" s="151">
        <f>ROUND(I169*H169,2)</f>
        <v>0</v>
      </c>
      <c r="K169" s="152"/>
      <c r="L169" s="153"/>
      <c r="M169" s="154" t="s">
        <v>1</v>
      </c>
      <c r="N169" s="155" t="s">
        <v>42</v>
      </c>
      <c r="P169" s="156">
        <f>O169*H169</f>
        <v>0</v>
      </c>
      <c r="Q169" s="156">
        <v>3.0710000000000001E-2</v>
      </c>
      <c r="R169" s="156">
        <f>Q169*H169</f>
        <v>0.82917000000000007</v>
      </c>
      <c r="S169" s="156">
        <v>0</v>
      </c>
      <c r="T169" s="157">
        <f>S169*H169</f>
        <v>0</v>
      </c>
      <c r="AR169" s="158" t="s">
        <v>388</v>
      </c>
      <c r="AT169" s="158" t="s">
        <v>190</v>
      </c>
      <c r="AU169" s="158" t="s">
        <v>89</v>
      </c>
      <c r="AY169" s="17" t="s">
        <v>187</v>
      </c>
      <c r="BE169" s="159">
        <f>IF(N169="základná",J169,0)</f>
        <v>0</v>
      </c>
      <c r="BF169" s="159">
        <f>IF(N169="znížená",J169,0)</f>
        <v>0</v>
      </c>
      <c r="BG169" s="159">
        <f>IF(N169="zákl. prenesená",J169,0)</f>
        <v>0</v>
      </c>
      <c r="BH169" s="159">
        <f>IF(N169="zníž. prenesená",J169,0)</f>
        <v>0</v>
      </c>
      <c r="BI169" s="159">
        <f>IF(N169="nulová",J169,0)</f>
        <v>0</v>
      </c>
      <c r="BJ169" s="17" t="s">
        <v>89</v>
      </c>
      <c r="BK169" s="159">
        <f>ROUND(I169*H169,2)</f>
        <v>0</v>
      </c>
      <c r="BL169" s="17" t="s">
        <v>353</v>
      </c>
      <c r="BM169" s="158" t="s">
        <v>6109</v>
      </c>
    </row>
    <row r="170" spans="2:65" s="13" customFormat="1">
      <c r="B170" s="177"/>
      <c r="D170" s="171" t="s">
        <v>200</v>
      </c>
      <c r="E170" s="178" t="s">
        <v>1</v>
      </c>
      <c r="F170" s="179" t="s">
        <v>6098</v>
      </c>
      <c r="H170" s="180">
        <v>27</v>
      </c>
      <c r="I170" s="181"/>
      <c r="L170" s="177"/>
      <c r="M170" s="182"/>
      <c r="T170" s="183"/>
      <c r="AT170" s="178" t="s">
        <v>200</v>
      </c>
      <c r="AU170" s="178" t="s">
        <v>89</v>
      </c>
      <c r="AV170" s="13" t="s">
        <v>89</v>
      </c>
      <c r="AW170" s="13" t="s">
        <v>31</v>
      </c>
      <c r="AX170" s="13" t="s">
        <v>76</v>
      </c>
      <c r="AY170" s="178" t="s">
        <v>187</v>
      </c>
    </row>
    <row r="171" spans="2:65" s="14" customFormat="1">
      <c r="B171" s="184"/>
      <c r="D171" s="171" t="s">
        <v>200</v>
      </c>
      <c r="E171" s="185" t="s">
        <v>1</v>
      </c>
      <c r="F171" s="186" t="s">
        <v>206</v>
      </c>
      <c r="H171" s="187">
        <v>27</v>
      </c>
      <c r="I171" s="188"/>
      <c r="L171" s="184"/>
      <c r="M171" s="189"/>
      <c r="T171" s="190"/>
      <c r="AT171" s="185" t="s">
        <v>200</v>
      </c>
      <c r="AU171" s="185" t="s">
        <v>89</v>
      </c>
      <c r="AV171" s="14" t="s">
        <v>194</v>
      </c>
      <c r="AW171" s="14" t="s">
        <v>31</v>
      </c>
      <c r="AX171" s="14" t="s">
        <v>83</v>
      </c>
      <c r="AY171" s="185" t="s">
        <v>187</v>
      </c>
    </row>
    <row r="172" spans="2:65" s="1" customFormat="1" ht="16.5" customHeight="1">
      <c r="B172" s="144"/>
      <c r="C172" s="160" t="s">
        <v>334</v>
      </c>
      <c r="D172" s="160" t="s">
        <v>196</v>
      </c>
      <c r="E172" s="161" t="s">
        <v>6110</v>
      </c>
      <c r="F172" s="162" t="s">
        <v>6111</v>
      </c>
      <c r="G172" s="163" t="s">
        <v>337</v>
      </c>
      <c r="H172" s="164">
        <v>10</v>
      </c>
      <c r="I172" s="165"/>
      <c r="J172" s="166">
        <f>ROUND(I172*H172,2)</f>
        <v>0</v>
      </c>
      <c r="K172" s="167"/>
      <c r="L172" s="32"/>
      <c r="M172" s="168" t="s">
        <v>1</v>
      </c>
      <c r="N172" s="169" t="s">
        <v>42</v>
      </c>
      <c r="P172" s="156">
        <f>O172*H172</f>
        <v>0</v>
      </c>
      <c r="Q172" s="156">
        <v>0</v>
      </c>
      <c r="R172" s="156">
        <f>Q172*H172</f>
        <v>0</v>
      </c>
      <c r="S172" s="156">
        <v>0</v>
      </c>
      <c r="T172" s="157">
        <f>S172*H172</f>
        <v>0</v>
      </c>
      <c r="AR172" s="158" t="s">
        <v>353</v>
      </c>
      <c r="AT172" s="158" t="s">
        <v>196</v>
      </c>
      <c r="AU172" s="158" t="s">
        <v>89</v>
      </c>
      <c r="AY172" s="17" t="s">
        <v>187</v>
      </c>
      <c r="BE172" s="159">
        <f>IF(N172="základná",J172,0)</f>
        <v>0</v>
      </c>
      <c r="BF172" s="159">
        <f>IF(N172="znížená",J172,0)</f>
        <v>0</v>
      </c>
      <c r="BG172" s="159">
        <f>IF(N172="zákl. prenesená",J172,0)</f>
        <v>0</v>
      </c>
      <c r="BH172" s="159">
        <f>IF(N172="zníž. prenesená",J172,0)</f>
        <v>0</v>
      </c>
      <c r="BI172" s="159">
        <f>IF(N172="nulová",J172,0)</f>
        <v>0</v>
      </c>
      <c r="BJ172" s="17" t="s">
        <v>89</v>
      </c>
      <c r="BK172" s="159">
        <f>ROUND(I172*H172,2)</f>
        <v>0</v>
      </c>
      <c r="BL172" s="17" t="s">
        <v>353</v>
      </c>
      <c r="BM172" s="158" t="s">
        <v>6112</v>
      </c>
    </row>
    <row r="173" spans="2:65" s="13" customFormat="1">
      <c r="B173" s="177"/>
      <c r="D173" s="171" t="s">
        <v>200</v>
      </c>
      <c r="E173" s="178" t="s">
        <v>1</v>
      </c>
      <c r="F173" s="179" t="s">
        <v>6113</v>
      </c>
      <c r="H173" s="180">
        <v>10</v>
      </c>
      <c r="I173" s="181"/>
      <c r="L173" s="177"/>
      <c r="M173" s="182"/>
      <c r="T173" s="183"/>
      <c r="AT173" s="178" t="s">
        <v>200</v>
      </c>
      <c r="AU173" s="178" t="s">
        <v>89</v>
      </c>
      <c r="AV173" s="13" t="s">
        <v>89</v>
      </c>
      <c r="AW173" s="13" t="s">
        <v>31</v>
      </c>
      <c r="AX173" s="13" t="s">
        <v>76</v>
      </c>
      <c r="AY173" s="178" t="s">
        <v>187</v>
      </c>
    </row>
    <row r="174" spans="2:65" s="14" customFormat="1">
      <c r="B174" s="184"/>
      <c r="D174" s="171" t="s">
        <v>200</v>
      </c>
      <c r="E174" s="185" t="s">
        <v>1</v>
      </c>
      <c r="F174" s="186" t="s">
        <v>206</v>
      </c>
      <c r="H174" s="187">
        <v>10</v>
      </c>
      <c r="I174" s="188"/>
      <c r="L174" s="184"/>
      <c r="M174" s="189"/>
      <c r="T174" s="190"/>
      <c r="AT174" s="185" t="s">
        <v>200</v>
      </c>
      <c r="AU174" s="185" t="s">
        <v>89</v>
      </c>
      <c r="AV174" s="14" t="s">
        <v>194</v>
      </c>
      <c r="AW174" s="14" t="s">
        <v>31</v>
      </c>
      <c r="AX174" s="14" t="s">
        <v>83</v>
      </c>
      <c r="AY174" s="185" t="s">
        <v>187</v>
      </c>
    </row>
    <row r="175" spans="2:65" s="1" customFormat="1" ht="24.2" customHeight="1">
      <c r="B175" s="144"/>
      <c r="C175" s="160" t="s">
        <v>342</v>
      </c>
      <c r="D175" s="160" t="s">
        <v>196</v>
      </c>
      <c r="E175" s="161" t="s">
        <v>6114</v>
      </c>
      <c r="F175" s="162" t="s">
        <v>6115</v>
      </c>
      <c r="G175" s="163" t="s">
        <v>375</v>
      </c>
      <c r="H175" s="164">
        <v>1.5580000000000001</v>
      </c>
      <c r="I175" s="165"/>
      <c r="J175" s="166">
        <f>ROUND(I175*H175,2)</f>
        <v>0</v>
      </c>
      <c r="K175" s="167"/>
      <c r="L175" s="32"/>
      <c r="M175" s="168" t="s">
        <v>1</v>
      </c>
      <c r="N175" s="169" t="s">
        <v>42</v>
      </c>
      <c r="P175" s="156">
        <f>O175*H175</f>
        <v>0</v>
      </c>
      <c r="Q175" s="156">
        <v>0</v>
      </c>
      <c r="R175" s="156">
        <f>Q175*H175</f>
        <v>0</v>
      </c>
      <c r="S175" s="156">
        <v>0</v>
      </c>
      <c r="T175" s="157">
        <f>S175*H175</f>
        <v>0</v>
      </c>
      <c r="AR175" s="158" t="s">
        <v>353</v>
      </c>
      <c r="AT175" s="158" t="s">
        <v>196</v>
      </c>
      <c r="AU175" s="158" t="s">
        <v>89</v>
      </c>
      <c r="AY175" s="17" t="s">
        <v>187</v>
      </c>
      <c r="BE175" s="159">
        <f>IF(N175="základná",J175,0)</f>
        <v>0</v>
      </c>
      <c r="BF175" s="159">
        <f>IF(N175="znížená",J175,0)</f>
        <v>0</v>
      </c>
      <c r="BG175" s="159">
        <f>IF(N175="zákl. prenesená",J175,0)</f>
        <v>0</v>
      </c>
      <c r="BH175" s="159">
        <f>IF(N175="zníž. prenesená",J175,0)</f>
        <v>0</v>
      </c>
      <c r="BI175" s="159">
        <f>IF(N175="nulová",J175,0)</f>
        <v>0</v>
      </c>
      <c r="BJ175" s="17" t="s">
        <v>89</v>
      </c>
      <c r="BK175" s="159">
        <f>ROUND(I175*H175,2)</f>
        <v>0</v>
      </c>
      <c r="BL175" s="17" t="s">
        <v>353</v>
      </c>
      <c r="BM175" s="158" t="s">
        <v>6116</v>
      </c>
    </row>
    <row r="176" spans="2:65" s="1" customFormat="1" ht="24.2" customHeight="1">
      <c r="B176" s="144"/>
      <c r="C176" s="160" t="s">
        <v>329</v>
      </c>
      <c r="D176" s="160" t="s">
        <v>196</v>
      </c>
      <c r="E176" s="161" t="s">
        <v>6117</v>
      </c>
      <c r="F176" s="162" t="s">
        <v>6118</v>
      </c>
      <c r="G176" s="163" t="s">
        <v>375</v>
      </c>
      <c r="H176" s="164">
        <v>1.5580000000000001</v>
      </c>
      <c r="I176" s="165"/>
      <c r="J176" s="166">
        <f>ROUND(I176*H176,2)</f>
        <v>0</v>
      </c>
      <c r="K176" s="167"/>
      <c r="L176" s="32"/>
      <c r="M176" s="201" t="s">
        <v>1</v>
      </c>
      <c r="N176" s="202" t="s">
        <v>42</v>
      </c>
      <c r="O176" s="203"/>
      <c r="P176" s="204">
        <f>O176*H176</f>
        <v>0</v>
      </c>
      <c r="Q176" s="204">
        <v>0</v>
      </c>
      <c r="R176" s="204">
        <f>Q176*H176</f>
        <v>0</v>
      </c>
      <c r="S176" s="204">
        <v>0</v>
      </c>
      <c r="T176" s="205">
        <f>S176*H176</f>
        <v>0</v>
      </c>
      <c r="AR176" s="158" t="s">
        <v>353</v>
      </c>
      <c r="AT176" s="158" t="s">
        <v>196</v>
      </c>
      <c r="AU176" s="158" t="s">
        <v>89</v>
      </c>
      <c r="AY176" s="17" t="s">
        <v>187</v>
      </c>
      <c r="BE176" s="159">
        <f>IF(N176="základná",J176,0)</f>
        <v>0</v>
      </c>
      <c r="BF176" s="159">
        <f>IF(N176="znížená",J176,0)</f>
        <v>0</v>
      </c>
      <c r="BG176" s="159">
        <f>IF(N176="zákl. prenesená",J176,0)</f>
        <v>0</v>
      </c>
      <c r="BH176" s="159">
        <f>IF(N176="zníž. prenesená",J176,0)</f>
        <v>0</v>
      </c>
      <c r="BI176" s="159">
        <f>IF(N176="nulová",J176,0)</f>
        <v>0</v>
      </c>
      <c r="BJ176" s="17" t="s">
        <v>89</v>
      </c>
      <c r="BK176" s="159">
        <f>ROUND(I176*H176,2)</f>
        <v>0</v>
      </c>
      <c r="BL176" s="17" t="s">
        <v>353</v>
      </c>
      <c r="BM176" s="158" t="s">
        <v>6119</v>
      </c>
    </row>
    <row r="177" spans="2:12" s="1" customFormat="1" ht="6.9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32"/>
    </row>
  </sheetData>
  <autoFilter ref="C124:K176" xr:uid="{00000000-0009-0000-0000-00000B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8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 t="s">
        <v>5</v>
      </c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126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149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BRATISLAVA  SOŠ  PZ - rekonštrukcia  objektu č.103 (blok A a B)- suťaž</v>
      </c>
      <c r="F7" s="269"/>
      <c r="G7" s="269"/>
      <c r="H7" s="269"/>
      <c r="L7" s="20"/>
    </row>
    <row r="8" spans="2:46" ht="12" customHeight="1">
      <c r="B8" s="20"/>
      <c r="D8" s="27" t="s">
        <v>155</v>
      </c>
      <c r="L8" s="20"/>
    </row>
    <row r="9" spans="2:46" s="1" customFormat="1" ht="16.5" customHeight="1">
      <c r="B9" s="32"/>
      <c r="E9" s="268" t="s">
        <v>2060</v>
      </c>
      <c r="F9" s="267"/>
      <c r="G9" s="267"/>
      <c r="H9" s="267"/>
      <c r="L9" s="32"/>
    </row>
    <row r="10" spans="2:46" s="1" customFormat="1" ht="12" customHeight="1">
      <c r="B10" s="32"/>
      <c r="D10" s="27" t="s">
        <v>157</v>
      </c>
      <c r="L10" s="32"/>
    </row>
    <row r="11" spans="2:46" s="1" customFormat="1" ht="16.5" customHeight="1">
      <c r="B11" s="32"/>
      <c r="E11" s="263" t="s">
        <v>6120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18. 10. 2023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52" t="s">
        <v>1</v>
      </c>
      <c r="F29" s="252"/>
      <c r="G29" s="252"/>
      <c r="H29" s="252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ROUND(J123,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ROUND((SUM(BE123:BE181)),  2)</f>
        <v>0</v>
      </c>
      <c r="G35" s="101"/>
      <c r="H35" s="101"/>
      <c r="I35" s="102">
        <v>0.2</v>
      </c>
      <c r="J35" s="100">
        <f>ROUND(((SUM(BE123:BE181))*I35),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ROUND((SUM(BF123:BF181)),  2)</f>
        <v>0</v>
      </c>
      <c r="G36" s="101"/>
      <c r="H36" s="101"/>
      <c r="I36" s="102">
        <v>0.2</v>
      </c>
      <c r="J36" s="100">
        <f>ROUND(((SUM(BF123:BF181))*I36),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ROUND((SUM(BG123:BG181)),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ROUND((SUM(BH123:BH181)),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ROUND((SUM(BI123:BI181)),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BRATISLAVA  SOŠ  PZ - rekonštrukcia  objektu č.103 (blok A a B)- suťaž</v>
      </c>
      <c r="F85" s="269"/>
      <c r="G85" s="269"/>
      <c r="H85" s="269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8" t="s">
        <v>2060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16.5" customHeight="1">
      <c r="B89" s="32"/>
      <c r="E89" s="263" t="str">
        <f>E11</f>
        <v xml:space="preserve">E1.3 - E1.3 Statika 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18. 10. 2023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Katarína 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J123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164</v>
      </c>
      <c r="E99" s="117"/>
      <c r="F99" s="117"/>
      <c r="G99" s="117"/>
      <c r="H99" s="117"/>
      <c r="I99" s="117"/>
      <c r="J99" s="118">
        <f>J124</f>
        <v>0</v>
      </c>
      <c r="L99" s="115"/>
    </row>
    <row r="100" spans="2:47" s="9" customFormat="1" ht="19.899999999999999" customHeight="1">
      <c r="B100" s="119"/>
      <c r="D100" s="120" t="s">
        <v>2073</v>
      </c>
      <c r="E100" s="121"/>
      <c r="F100" s="121"/>
      <c r="G100" s="121"/>
      <c r="H100" s="121"/>
      <c r="I100" s="121"/>
      <c r="J100" s="122">
        <f>J125</f>
        <v>0</v>
      </c>
      <c r="L100" s="119"/>
    </row>
    <row r="101" spans="2:47" s="9" customFormat="1" ht="19.899999999999999" customHeight="1">
      <c r="B101" s="119"/>
      <c r="D101" s="120" t="s">
        <v>168</v>
      </c>
      <c r="E101" s="121"/>
      <c r="F101" s="121"/>
      <c r="G101" s="121"/>
      <c r="H101" s="121"/>
      <c r="I101" s="121"/>
      <c r="J101" s="122">
        <f>J180</f>
        <v>0</v>
      </c>
      <c r="L101" s="119"/>
    </row>
    <row r="102" spans="2:47" s="1" customFormat="1" ht="21.75" customHeight="1">
      <c r="B102" s="32"/>
      <c r="L102" s="32"/>
    </row>
    <row r="103" spans="2:47" s="1" customFormat="1" ht="6.9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7" spans="2:47" s="1" customFormat="1" ht="6.95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47" s="1" customFormat="1" ht="24.95" customHeight="1">
      <c r="B108" s="32"/>
      <c r="C108" s="21" t="s">
        <v>173</v>
      </c>
      <c r="L108" s="32"/>
    </row>
    <row r="109" spans="2:47" s="1" customFormat="1" ht="6.95" customHeight="1">
      <c r="B109" s="32"/>
      <c r="L109" s="32"/>
    </row>
    <row r="110" spans="2:47" s="1" customFormat="1" ht="12" customHeight="1">
      <c r="B110" s="32"/>
      <c r="C110" s="27" t="s">
        <v>15</v>
      </c>
      <c r="L110" s="32"/>
    </row>
    <row r="111" spans="2:47" s="1" customFormat="1" ht="26.25" customHeight="1">
      <c r="B111" s="32"/>
      <c r="E111" s="268" t="str">
        <f>E7</f>
        <v>BRATISLAVA  SOŠ  PZ - rekonštrukcia  objektu č.103 (blok A a B)- suťaž</v>
      </c>
      <c r="F111" s="269"/>
      <c r="G111" s="269"/>
      <c r="H111" s="269"/>
      <c r="L111" s="32"/>
    </row>
    <row r="112" spans="2:47" ht="12" customHeight="1">
      <c r="B112" s="20"/>
      <c r="C112" s="27" t="s">
        <v>155</v>
      </c>
      <c r="L112" s="20"/>
    </row>
    <row r="113" spans="2:65" s="1" customFormat="1" ht="16.5" customHeight="1">
      <c r="B113" s="32"/>
      <c r="E113" s="268" t="s">
        <v>2060</v>
      </c>
      <c r="F113" s="267"/>
      <c r="G113" s="267"/>
      <c r="H113" s="267"/>
      <c r="L113" s="32"/>
    </row>
    <row r="114" spans="2:65" s="1" customFormat="1" ht="12" customHeight="1">
      <c r="B114" s="32"/>
      <c r="C114" s="27" t="s">
        <v>157</v>
      </c>
      <c r="L114" s="32"/>
    </row>
    <row r="115" spans="2:65" s="1" customFormat="1" ht="16.5" customHeight="1">
      <c r="B115" s="32"/>
      <c r="E115" s="263" t="str">
        <f>E11</f>
        <v xml:space="preserve">E1.3 - E1.3 Statika </v>
      </c>
      <c r="F115" s="267"/>
      <c r="G115" s="267"/>
      <c r="H115" s="267"/>
      <c r="L115" s="32"/>
    </row>
    <row r="116" spans="2:65" s="1" customFormat="1" ht="6.95" customHeight="1">
      <c r="B116" s="32"/>
      <c r="L116" s="32"/>
    </row>
    <row r="117" spans="2:65" s="1" customFormat="1" ht="12" customHeight="1">
      <c r="B117" s="32"/>
      <c r="C117" s="27" t="s">
        <v>19</v>
      </c>
      <c r="F117" s="25" t="str">
        <f>F14</f>
        <v xml:space="preserve">Vápencová 36, 84009 Bratislava </v>
      </c>
      <c r="I117" s="27" t="s">
        <v>21</v>
      </c>
      <c r="J117" s="55" t="str">
        <f>IF(J14="","",J14)</f>
        <v>18. 10. 2023</v>
      </c>
      <c r="L117" s="32"/>
    </row>
    <row r="118" spans="2:65" s="1" customFormat="1" ht="6.95" customHeight="1">
      <c r="B118" s="32"/>
      <c r="L118" s="32"/>
    </row>
    <row r="119" spans="2:65" s="1" customFormat="1" ht="54.4" customHeight="1">
      <c r="B119" s="32"/>
      <c r="C119" s="27" t="s">
        <v>23</v>
      </c>
      <c r="F119" s="25" t="str">
        <f>E17</f>
        <v>MV SR Pribinova č.2, 81272 Bratislava</v>
      </c>
      <c r="I119" s="27" t="s">
        <v>29</v>
      </c>
      <c r="J119" s="30" t="str">
        <f>E23</f>
        <v>STAPRING a.s.Cintorínska 9, 81108 BRATISLAVA/Nitra</v>
      </c>
      <c r="L119" s="32"/>
    </row>
    <row r="120" spans="2:65" s="1" customFormat="1" ht="15.2" customHeight="1">
      <c r="B120" s="32"/>
      <c r="C120" s="27" t="s">
        <v>27</v>
      </c>
      <c r="F120" s="25" t="str">
        <f>IF(E20="","",E20)</f>
        <v>Vyplň údaj</v>
      </c>
      <c r="I120" s="27" t="s">
        <v>32</v>
      </c>
      <c r="J120" s="30" t="str">
        <f>E26</f>
        <v>Katarína ŠINSKÁ</v>
      </c>
      <c r="L120" s="32"/>
    </row>
    <row r="121" spans="2:65" s="1" customFormat="1" ht="10.35" customHeight="1">
      <c r="B121" s="32"/>
      <c r="L121" s="32"/>
    </row>
    <row r="122" spans="2:65" s="10" customFormat="1" ht="29.25" customHeight="1">
      <c r="B122" s="123"/>
      <c r="C122" s="124" t="s">
        <v>174</v>
      </c>
      <c r="D122" s="125" t="s">
        <v>61</v>
      </c>
      <c r="E122" s="125" t="s">
        <v>57</v>
      </c>
      <c r="F122" s="125" t="s">
        <v>58</v>
      </c>
      <c r="G122" s="125" t="s">
        <v>175</v>
      </c>
      <c r="H122" s="125" t="s">
        <v>176</v>
      </c>
      <c r="I122" s="125" t="s">
        <v>177</v>
      </c>
      <c r="J122" s="126" t="s">
        <v>161</v>
      </c>
      <c r="K122" s="127" t="s">
        <v>178</v>
      </c>
      <c r="L122" s="123"/>
      <c r="M122" s="62" t="s">
        <v>1</v>
      </c>
      <c r="N122" s="63" t="s">
        <v>40</v>
      </c>
      <c r="O122" s="63" t="s">
        <v>179</v>
      </c>
      <c r="P122" s="63" t="s">
        <v>180</v>
      </c>
      <c r="Q122" s="63" t="s">
        <v>181</v>
      </c>
      <c r="R122" s="63" t="s">
        <v>182</v>
      </c>
      <c r="S122" s="63" t="s">
        <v>183</v>
      </c>
      <c r="T122" s="64" t="s">
        <v>184</v>
      </c>
    </row>
    <row r="123" spans="2:65" s="1" customFormat="1" ht="22.9" customHeight="1">
      <c r="B123" s="32"/>
      <c r="C123" s="67" t="s">
        <v>162</v>
      </c>
      <c r="J123" s="128">
        <f>BK123</f>
        <v>0</v>
      </c>
      <c r="L123" s="32"/>
      <c r="M123" s="65"/>
      <c r="N123" s="56"/>
      <c r="O123" s="56"/>
      <c r="P123" s="129">
        <f>P124</f>
        <v>0</v>
      </c>
      <c r="Q123" s="56"/>
      <c r="R123" s="129">
        <f>R124</f>
        <v>0.938805</v>
      </c>
      <c r="S123" s="56"/>
      <c r="T123" s="130">
        <f>T124</f>
        <v>0</v>
      </c>
      <c r="AT123" s="17" t="s">
        <v>75</v>
      </c>
      <c r="AU123" s="17" t="s">
        <v>163</v>
      </c>
      <c r="BK123" s="131">
        <f>BK124</f>
        <v>0</v>
      </c>
    </row>
    <row r="124" spans="2:65" s="11" customFormat="1" ht="25.9" customHeight="1">
      <c r="B124" s="132"/>
      <c r="D124" s="133" t="s">
        <v>75</v>
      </c>
      <c r="E124" s="134" t="s">
        <v>185</v>
      </c>
      <c r="F124" s="134" t="s">
        <v>186</v>
      </c>
      <c r="I124" s="135"/>
      <c r="J124" s="136">
        <f>BK124</f>
        <v>0</v>
      </c>
      <c r="L124" s="132"/>
      <c r="M124" s="137"/>
      <c r="P124" s="138">
        <f>P125+P180</f>
        <v>0</v>
      </c>
      <c r="R124" s="138">
        <f>R125+R180</f>
        <v>0.938805</v>
      </c>
      <c r="T124" s="139">
        <f>T125+T180</f>
        <v>0</v>
      </c>
      <c r="AR124" s="133" t="s">
        <v>83</v>
      </c>
      <c r="AT124" s="140" t="s">
        <v>75</v>
      </c>
      <c r="AU124" s="140" t="s">
        <v>76</v>
      </c>
      <c r="AY124" s="133" t="s">
        <v>187</v>
      </c>
      <c r="BK124" s="141">
        <f>BK125+BK180</f>
        <v>0</v>
      </c>
    </row>
    <row r="125" spans="2:65" s="11" customFormat="1" ht="22.9" customHeight="1">
      <c r="B125" s="132"/>
      <c r="D125" s="133" t="s">
        <v>75</v>
      </c>
      <c r="E125" s="142" t="s">
        <v>2476</v>
      </c>
      <c r="F125" s="142" t="s">
        <v>2477</v>
      </c>
      <c r="I125" s="135"/>
      <c r="J125" s="143">
        <f>BK125</f>
        <v>0</v>
      </c>
      <c r="L125" s="132"/>
      <c r="M125" s="137"/>
      <c r="P125" s="138">
        <f>SUM(P126:P179)</f>
        <v>0</v>
      </c>
      <c r="R125" s="138">
        <f>SUM(R126:R179)</f>
        <v>0.938805</v>
      </c>
      <c r="T125" s="139">
        <f>SUM(T126:T179)</f>
        <v>0</v>
      </c>
      <c r="AR125" s="133" t="s">
        <v>83</v>
      </c>
      <c r="AT125" s="140" t="s">
        <v>75</v>
      </c>
      <c r="AU125" s="140" t="s">
        <v>83</v>
      </c>
      <c r="AY125" s="133" t="s">
        <v>187</v>
      </c>
      <c r="BK125" s="141">
        <f>SUM(BK126:BK179)</f>
        <v>0</v>
      </c>
    </row>
    <row r="126" spans="2:65" s="1" customFormat="1" ht="33" customHeight="1">
      <c r="B126" s="144"/>
      <c r="C126" s="160" t="s">
        <v>83</v>
      </c>
      <c r="D126" s="160" t="s">
        <v>196</v>
      </c>
      <c r="E126" s="161" t="s">
        <v>6121</v>
      </c>
      <c r="F126" s="162" t="s">
        <v>6122</v>
      </c>
      <c r="G126" s="163" t="s">
        <v>1031</v>
      </c>
      <c r="H126" s="164">
        <v>180.84</v>
      </c>
      <c r="I126" s="165"/>
      <c r="J126" s="166">
        <f>ROUND(I126*H126,2)</f>
        <v>0</v>
      </c>
      <c r="K126" s="167"/>
      <c r="L126" s="32"/>
      <c r="M126" s="168" t="s">
        <v>1</v>
      </c>
      <c r="N126" s="169" t="s">
        <v>42</v>
      </c>
      <c r="P126" s="156">
        <f>O126*H126</f>
        <v>0</v>
      </c>
      <c r="Q126" s="156">
        <v>1E-3</v>
      </c>
      <c r="R126" s="156">
        <f>Q126*H126</f>
        <v>0.18084</v>
      </c>
      <c r="S126" s="156">
        <v>0</v>
      </c>
      <c r="T126" s="157">
        <f>S126*H126</f>
        <v>0</v>
      </c>
      <c r="AR126" s="158" t="s">
        <v>194</v>
      </c>
      <c r="AT126" s="158" t="s">
        <v>196</v>
      </c>
      <c r="AU126" s="158" t="s">
        <v>89</v>
      </c>
      <c r="AY126" s="17" t="s">
        <v>187</v>
      </c>
      <c r="BE126" s="159">
        <f>IF(N126="základná",J126,0)</f>
        <v>0</v>
      </c>
      <c r="BF126" s="159">
        <f>IF(N126="znížená",J126,0)</f>
        <v>0</v>
      </c>
      <c r="BG126" s="159">
        <f>IF(N126="zákl. prenesená",J126,0)</f>
        <v>0</v>
      </c>
      <c r="BH126" s="159">
        <f>IF(N126="zníž. prenesená",J126,0)</f>
        <v>0</v>
      </c>
      <c r="BI126" s="159">
        <f>IF(N126="nulová",J126,0)</f>
        <v>0</v>
      </c>
      <c r="BJ126" s="17" t="s">
        <v>89</v>
      </c>
      <c r="BK126" s="159">
        <f>ROUND(I126*H126,2)</f>
        <v>0</v>
      </c>
      <c r="BL126" s="17" t="s">
        <v>194</v>
      </c>
      <c r="BM126" s="158" t="s">
        <v>6123</v>
      </c>
    </row>
    <row r="127" spans="2:65" s="12" customFormat="1">
      <c r="B127" s="170"/>
      <c r="D127" s="171" t="s">
        <v>200</v>
      </c>
      <c r="E127" s="172" t="s">
        <v>1</v>
      </c>
      <c r="F127" s="173" t="s">
        <v>6124</v>
      </c>
      <c r="H127" s="172" t="s">
        <v>1</v>
      </c>
      <c r="I127" s="174"/>
      <c r="L127" s="170"/>
      <c r="M127" s="175"/>
      <c r="T127" s="176"/>
      <c r="AT127" s="172" t="s">
        <v>200</v>
      </c>
      <c r="AU127" s="172" t="s">
        <v>89</v>
      </c>
      <c r="AV127" s="12" t="s">
        <v>83</v>
      </c>
      <c r="AW127" s="12" t="s">
        <v>31</v>
      </c>
      <c r="AX127" s="12" t="s">
        <v>76</v>
      </c>
      <c r="AY127" s="172" t="s">
        <v>187</v>
      </c>
    </row>
    <row r="128" spans="2:65" s="12" customFormat="1">
      <c r="B128" s="170"/>
      <c r="D128" s="171" t="s">
        <v>200</v>
      </c>
      <c r="E128" s="172" t="s">
        <v>1</v>
      </c>
      <c r="F128" s="173" t="s">
        <v>2487</v>
      </c>
      <c r="H128" s="172" t="s">
        <v>1</v>
      </c>
      <c r="I128" s="174"/>
      <c r="L128" s="170"/>
      <c r="M128" s="175"/>
      <c r="T128" s="176"/>
      <c r="AT128" s="172" t="s">
        <v>200</v>
      </c>
      <c r="AU128" s="172" t="s">
        <v>89</v>
      </c>
      <c r="AV128" s="12" t="s">
        <v>83</v>
      </c>
      <c r="AW128" s="12" t="s">
        <v>31</v>
      </c>
      <c r="AX128" s="12" t="s">
        <v>76</v>
      </c>
      <c r="AY128" s="172" t="s">
        <v>187</v>
      </c>
    </row>
    <row r="129" spans="2:51" s="13" customFormat="1">
      <c r="B129" s="177"/>
      <c r="D129" s="171" t="s">
        <v>200</v>
      </c>
      <c r="E129" s="178" t="s">
        <v>1</v>
      </c>
      <c r="F129" s="179" t="s">
        <v>6125</v>
      </c>
      <c r="H129" s="180">
        <v>7.9</v>
      </c>
      <c r="I129" s="181"/>
      <c r="L129" s="177"/>
      <c r="M129" s="182"/>
      <c r="T129" s="183"/>
      <c r="AT129" s="178" t="s">
        <v>200</v>
      </c>
      <c r="AU129" s="178" t="s">
        <v>89</v>
      </c>
      <c r="AV129" s="13" t="s">
        <v>89</v>
      </c>
      <c r="AW129" s="13" t="s">
        <v>31</v>
      </c>
      <c r="AX129" s="13" t="s">
        <v>76</v>
      </c>
      <c r="AY129" s="178" t="s">
        <v>187</v>
      </c>
    </row>
    <row r="130" spans="2:51" s="13" customFormat="1">
      <c r="B130" s="177"/>
      <c r="D130" s="171" t="s">
        <v>200</v>
      </c>
      <c r="E130" s="178" t="s">
        <v>1</v>
      </c>
      <c r="F130" s="179" t="s">
        <v>6126</v>
      </c>
      <c r="H130" s="180">
        <v>7.9</v>
      </c>
      <c r="I130" s="181"/>
      <c r="L130" s="177"/>
      <c r="M130" s="182"/>
      <c r="T130" s="183"/>
      <c r="AT130" s="178" t="s">
        <v>200</v>
      </c>
      <c r="AU130" s="178" t="s">
        <v>89</v>
      </c>
      <c r="AV130" s="13" t="s">
        <v>89</v>
      </c>
      <c r="AW130" s="13" t="s">
        <v>31</v>
      </c>
      <c r="AX130" s="13" t="s">
        <v>76</v>
      </c>
      <c r="AY130" s="178" t="s">
        <v>187</v>
      </c>
    </row>
    <row r="131" spans="2:51" s="13" customFormat="1">
      <c r="B131" s="177"/>
      <c r="D131" s="171" t="s">
        <v>200</v>
      </c>
      <c r="E131" s="178" t="s">
        <v>1</v>
      </c>
      <c r="F131" s="179" t="s">
        <v>6127</v>
      </c>
      <c r="H131" s="180">
        <v>8.6999999999999993</v>
      </c>
      <c r="I131" s="181"/>
      <c r="L131" s="177"/>
      <c r="M131" s="182"/>
      <c r="T131" s="183"/>
      <c r="AT131" s="178" t="s">
        <v>200</v>
      </c>
      <c r="AU131" s="178" t="s">
        <v>89</v>
      </c>
      <c r="AV131" s="13" t="s">
        <v>89</v>
      </c>
      <c r="AW131" s="13" t="s">
        <v>31</v>
      </c>
      <c r="AX131" s="13" t="s">
        <v>76</v>
      </c>
      <c r="AY131" s="178" t="s">
        <v>187</v>
      </c>
    </row>
    <row r="132" spans="2:51" s="13" customFormat="1">
      <c r="B132" s="177"/>
      <c r="D132" s="171" t="s">
        <v>200</v>
      </c>
      <c r="E132" s="178" t="s">
        <v>1</v>
      </c>
      <c r="F132" s="179" t="s">
        <v>6128</v>
      </c>
      <c r="H132" s="180">
        <v>8.6999999999999993</v>
      </c>
      <c r="I132" s="181"/>
      <c r="L132" s="177"/>
      <c r="M132" s="182"/>
      <c r="T132" s="183"/>
      <c r="AT132" s="178" t="s">
        <v>200</v>
      </c>
      <c r="AU132" s="178" t="s">
        <v>89</v>
      </c>
      <c r="AV132" s="13" t="s">
        <v>89</v>
      </c>
      <c r="AW132" s="13" t="s">
        <v>31</v>
      </c>
      <c r="AX132" s="13" t="s">
        <v>76</v>
      </c>
      <c r="AY132" s="178" t="s">
        <v>187</v>
      </c>
    </row>
    <row r="133" spans="2:51" s="13" customFormat="1">
      <c r="B133" s="177"/>
      <c r="D133" s="171" t="s">
        <v>200</v>
      </c>
      <c r="E133" s="178" t="s">
        <v>1</v>
      </c>
      <c r="F133" s="179" t="s">
        <v>6129</v>
      </c>
      <c r="H133" s="180">
        <v>8.6999999999999993</v>
      </c>
      <c r="I133" s="181"/>
      <c r="L133" s="177"/>
      <c r="M133" s="182"/>
      <c r="T133" s="183"/>
      <c r="AT133" s="178" t="s">
        <v>200</v>
      </c>
      <c r="AU133" s="178" t="s">
        <v>89</v>
      </c>
      <c r="AV133" s="13" t="s">
        <v>89</v>
      </c>
      <c r="AW133" s="13" t="s">
        <v>31</v>
      </c>
      <c r="AX133" s="13" t="s">
        <v>76</v>
      </c>
      <c r="AY133" s="178" t="s">
        <v>187</v>
      </c>
    </row>
    <row r="134" spans="2:51" s="13" customFormat="1">
      <c r="B134" s="177"/>
      <c r="D134" s="171" t="s">
        <v>200</v>
      </c>
      <c r="E134" s="178" t="s">
        <v>1</v>
      </c>
      <c r="F134" s="179" t="s">
        <v>6130</v>
      </c>
      <c r="H134" s="180">
        <v>7.9</v>
      </c>
      <c r="I134" s="181"/>
      <c r="L134" s="177"/>
      <c r="M134" s="182"/>
      <c r="T134" s="183"/>
      <c r="AT134" s="178" t="s">
        <v>200</v>
      </c>
      <c r="AU134" s="178" t="s">
        <v>89</v>
      </c>
      <c r="AV134" s="13" t="s">
        <v>89</v>
      </c>
      <c r="AW134" s="13" t="s">
        <v>31</v>
      </c>
      <c r="AX134" s="13" t="s">
        <v>76</v>
      </c>
      <c r="AY134" s="178" t="s">
        <v>187</v>
      </c>
    </row>
    <row r="135" spans="2:51" s="13" customFormat="1">
      <c r="B135" s="177"/>
      <c r="D135" s="171" t="s">
        <v>200</v>
      </c>
      <c r="E135" s="178" t="s">
        <v>1</v>
      </c>
      <c r="F135" s="179" t="s">
        <v>6131</v>
      </c>
      <c r="H135" s="180">
        <v>7.9</v>
      </c>
      <c r="I135" s="181"/>
      <c r="L135" s="177"/>
      <c r="M135" s="182"/>
      <c r="T135" s="183"/>
      <c r="AT135" s="178" t="s">
        <v>200</v>
      </c>
      <c r="AU135" s="178" t="s">
        <v>89</v>
      </c>
      <c r="AV135" s="13" t="s">
        <v>89</v>
      </c>
      <c r="AW135" s="13" t="s">
        <v>31</v>
      </c>
      <c r="AX135" s="13" t="s">
        <v>76</v>
      </c>
      <c r="AY135" s="178" t="s">
        <v>187</v>
      </c>
    </row>
    <row r="136" spans="2:51" s="13" customFormat="1">
      <c r="B136" s="177"/>
      <c r="D136" s="171" t="s">
        <v>200</v>
      </c>
      <c r="E136" s="178" t="s">
        <v>1</v>
      </c>
      <c r="F136" s="179" t="s">
        <v>6132</v>
      </c>
      <c r="H136" s="180">
        <v>8.6999999999999993</v>
      </c>
      <c r="I136" s="181"/>
      <c r="L136" s="177"/>
      <c r="M136" s="182"/>
      <c r="T136" s="183"/>
      <c r="AT136" s="178" t="s">
        <v>200</v>
      </c>
      <c r="AU136" s="178" t="s">
        <v>89</v>
      </c>
      <c r="AV136" s="13" t="s">
        <v>89</v>
      </c>
      <c r="AW136" s="13" t="s">
        <v>31</v>
      </c>
      <c r="AX136" s="13" t="s">
        <v>76</v>
      </c>
      <c r="AY136" s="178" t="s">
        <v>187</v>
      </c>
    </row>
    <row r="137" spans="2:51" s="13" customFormat="1">
      <c r="B137" s="177"/>
      <c r="D137" s="171" t="s">
        <v>200</v>
      </c>
      <c r="E137" s="178" t="s">
        <v>1</v>
      </c>
      <c r="F137" s="179" t="s">
        <v>6133</v>
      </c>
      <c r="H137" s="180">
        <v>7.9</v>
      </c>
      <c r="I137" s="181"/>
      <c r="L137" s="177"/>
      <c r="M137" s="182"/>
      <c r="T137" s="183"/>
      <c r="AT137" s="178" t="s">
        <v>200</v>
      </c>
      <c r="AU137" s="178" t="s">
        <v>89</v>
      </c>
      <c r="AV137" s="13" t="s">
        <v>89</v>
      </c>
      <c r="AW137" s="13" t="s">
        <v>31</v>
      </c>
      <c r="AX137" s="13" t="s">
        <v>76</v>
      </c>
      <c r="AY137" s="178" t="s">
        <v>187</v>
      </c>
    </row>
    <row r="138" spans="2:51" s="13" customFormat="1">
      <c r="B138" s="177"/>
      <c r="D138" s="171" t="s">
        <v>200</v>
      </c>
      <c r="E138" s="178" t="s">
        <v>1</v>
      </c>
      <c r="F138" s="179" t="s">
        <v>6134</v>
      </c>
      <c r="H138" s="180">
        <v>7.9</v>
      </c>
      <c r="I138" s="181"/>
      <c r="L138" s="177"/>
      <c r="M138" s="182"/>
      <c r="T138" s="183"/>
      <c r="AT138" s="178" t="s">
        <v>200</v>
      </c>
      <c r="AU138" s="178" t="s">
        <v>89</v>
      </c>
      <c r="AV138" s="13" t="s">
        <v>89</v>
      </c>
      <c r="AW138" s="13" t="s">
        <v>31</v>
      </c>
      <c r="AX138" s="13" t="s">
        <v>76</v>
      </c>
      <c r="AY138" s="178" t="s">
        <v>187</v>
      </c>
    </row>
    <row r="139" spans="2:51" s="13" customFormat="1">
      <c r="B139" s="177"/>
      <c r="D139" s="171" t="s">
        <v>200</v>
      </c>
      <c r="E139" s="178" t="s">
        <v>1</v>
      </c>
      <c r="F139" s="179" t="s">
        <v>6135</v>
      </c>
      <c r="H139" s="180">
        <v>8.2200000000000006</v>
      </c>
      <c r="I139" s="181"/>
      <c r="L139" s="177"/>
      <c r="M139" s="182"/>
      <c r="T139" s="183"/>
      <c r="AT139" s="178" t="s">
        <v>200</v>
      </c>
      <c r="AU139" s="178" t="s">
        <v>89</v>
      </c>
      <c r="AV139" s="13" t="s">
        <v>89</v>
      </c>
      <c r="AW139" s="13" t="s">
        <v>31</v>
      </c>
      <c r="AX139" s="13" t="s">
        <v>76</v>
      </c>
      <c r="AY139" s="178" t="s">
        <v>187</v>
      </c>
    </row>
    <row r="140" spans="2:51" s="15" customFormat="1">
      <c r="B140" s="191"/>
      <c r="D140" s="171" t="s">
        <v>200</v>
      </c>
      <c r="E140" s="192" t="s">
        <v>1</v>
      </c>
      <c r="F140" s="193" t="s">
        <v>2498</v>
      </c>
      <c r="H140" s="194">
        <v>90.420000000000016</v>
      </c>
      <c r="I140" s="195"/>
      <c r="L140" s="191"/>
      <c r="M140" s="196"/>
      <c r="T140" s="197"/>
      <c r="AT140" s="192" t="s">
        <v>200</v>
      </c>
      <c r="AU140" s="192" t="s">
        <v>89</v>
      </c>
      <c r="AV140" s="15" t="s">
        <v>207</v>
      </c>
      <c r="AW140" s="15" t="s">
        <v>31</v>
      </c>
      <c r="AX140" s="15" t="s">
        <v>76</v>
      </c>
      <c r="AY140" s="192" t="s">
        <v>187</v>
      </c>
    </row>
    <row r="141" spans="2:51" s="13" customFormat="1">
      <c r="B141" s="177"/>
      <c r="D141" s="171" t="s">
        <v>200</v>
      </c>
      <c r="E141" s="178" t="s">
        <v>1</v>
      </c>
      <c r="F141" s="179" t="s">
        <v>6136</v>
      </c>
      <c r="H141" s="180">
        <v>7.9</v>
      </c>
      <c r="I141" s="181"/>
      <c r="L141" s="177"/>
      <c r="M141" s="182"/>
      <c r="T141" s="183"/>
      <c r="AT141" s="178" t="s">
        <v>200</v>
      </c>
      <c r="AU141" s="178" t="s">
        <v>89</v>
      </c>
      <c r="AV141" s="13" t="s">
        <v>89</v>
      </c>
      <c r="AW141" s="13" t="s">
        <v>31</v>
      </c>
      <c r="AX141" s="13" t="s">
        <v>76</v>
      </c>
      <c r="AY141" s="178" t="s">
        <v>187</v>
      </c>
    </row>
    <row r="142" spans="2:51" s="13" customFormat="1">
      <c r="B142" s="177"/>
      <c r="D142" s="171" t="s">
        <v>200</v>
      </c>
      <c r="E142" s="178" t="s">
        <v>1</v>
      </c>
      <c r="F142" s="179" t="s">
        <v>6137</v>
      </c>
      <c r="H142" s="180">
        <v>7.9</v>
      </c>
      <c r="I142" s="181"/>
      <c r="L142" s="177"/>
      <c r="M142" s="182"/>
      <c r="T142" s="183"/>
      <c r="AT142" s="178" t="s">
        <v>200</v>
      </c>
      <c r="AU142" s="178" t="s">
        <v>89</v>
      </c>
      <c r="AV142" s="13" t="s">
        <v>89</v>
      </c>
      <c r="AW142" s="13" t="s">
        <v>31</v>
      </c>
      <c r="AX142" s="13" t="s">
        <v>76</v>
      </c>
      <c r="AY142" s="178" t="s">
        <v>187</v>
      </c>
    </row>
    <row r="143" spans="2:51" s="13" customFormat="1">
      <c r="B143" s="177"/>
      <c r="D143" s="171" t="s">
        <v>200</v>
      </c>
      <c r="E143" s="178" t="s">
        <v>1</v>
      </c>
      <c r="F143" s="179" t="s">
        <v>6138</v>
      </c>
      <c r="H143" s="180">
        <v>8.6999999999999993</v>
      </c>
      <c r="I143" s="181"/>
      <c r="L143" s="177"/>
      <c r="M143" s="182"/>
      <c r="T143" s="183"/>
      <c r="AT143" s="178" t="s">
        <v>200</v>
      </c>
      <c r="AU143" s="178" t="s">
        <v>89</v>
      </c>
      <c r="AV143" s="13" t="s">
        <v>89</v>
      </c>
      <c r="AW143" s="13" t="s">
        <v>31</v>
      </c>
      <c r="AX143" s="13" t="s">
        <v>76</v>
      </c>
      <c r="AY143" s="178" t="s">
        <v>187</v>
      </c>
    </row>
    <row r="144" spans="2:51" s="13" customFormat="1">
      <c r="B144" s="177"/>
      <c r="D144" s="171" t="s">
        <v>200</v>
      </c>
      <c r="E144" s="178" t="s">
        <v>1</v>
      </c>
      <c r="F144" s="179" t="s">
        <v>6139</v>
      </c>
      <c r="H144" s="180">
        <v>8.6999999999999993</v>
      </c>
      <c r="I144" s="181"/>
      <c r="L144" s="177"/>
      <c r="M144" s="182"/>
      <c r="T144" s="183"/>
      <c r="AT144" s="178" t="s">
        <v>200</v>
      </c>
      <c r="AU144" s="178" t="s">
        <v>89</v>
      </c>
      <c r="AV144" s="13" t="s">
        <v>89</v>
      </c>
      <c r="AW144" s="13" t="s">
        <v>31</v>
      </c>
      <c r="AX144" s="13" t="s">
        <v>76</v>
      </c>
      <c r="AY144" s="178" t="s">
        <v>187</v>
      </c>
    </row>
    <row r="145" spans="2:65" s="13" customFormat="1">
      <c r="B145" s="177"/>
      <c r="D145" s="171" t="s">
        <v>200</v>
      </c>
      <c r="E145" s="178" t="s">
        <v>1</v>
      </c>
      <c r="F145" s="179" t="s">
        <v>6140</v>
      </c>
      <c r="H145" s="180">
        <v>8.6999999999999993</v>
      </c>
      <c r="I145" s="181"/>
      <c r="L145" s="177"/>
      <c r="M145" s="182"/>
      <c r="T145" s="183"/>
      <c r="AT145" s="178" t="s">
        <v>200</v>
      </c>
      <c r="AU145" s="178" t="s">
        <v>89</v>
      </c>
      <c r="AV145" s="13" t="s">
        <v>89</v>
      </c>
      <c r="AW145" s="13" t="s">
        <v>31</v>
      </c>
      <c r="AX145" s="13" t="s">
        <v>76</v>
      </c>
      <c r="AY145" s="178" t="s">
        <v>187</v>
      </c>
    </row>
    <row r="146" spans="2:65" s="13" customFormat="1">
      <c r="B146" s="177"/>
      <c r="D146" s="171" t="s">
        <v>200</v>
      </c>
      <c r="E146" s="178" t="s">
        <v>1</v>
      </c>
      <c r="F146" s="179" t="s">
        <v>6141</v>
      </c>
      <c r="H146" s="180">
        <v>7.9</v>
      </c>
      <c r="I146" s="181"/>
      <c r="L146" s="177"/>
      <c r="M146" s="182"/>
      <c r="T146" s="183"/>
      <c r="AT146" s="178" t="s">
        <v>200</v>
      </c>
      <c r="AU146" s="178" t="s">
        <v>89</v>
      </c>
      <c r="AV146" s="13" t="s">
        <v>89</v>
      </c>
      <c r="AW146" s="13" t="s">
        <v>31</v>
      </c>
      <c r="AX146" s="13" t="s">
        <v>76</v>
      </c>
      <c r="AY146" s="178" t="s">
        <v>187</v>
      </c>
    </row>
    <row r="147" spans="2:65" s="13" customFormat="1">
      <c r="B147" s="177"/>
      <c r="D147" s="171" t="s">
        <v>200</v>
      </c>
      <c r="E147" s="178" t="s">
        <v>1</v>
      </c>
      <c r="F147" s="179" t="s">
        <v>6142</v>
      </c>
      <c r="H147" s="180">
        <v>7.9</v>
      </c>
      <c r="I147" s="181"/>
      <c r="L147" s="177"/>
      <c r="M147" s="182"/>
      <c r="T147" s="183"/>
      <c r="AT147" s="178" t="s">
        <v>200</v>
      </c>
      <c r="AU147" s="178" t="s">
        <v>89</v>
      </c>
      <c r="AV147" s="13" t="s">
        <v>89</v>
      </c>
      <c r="AW147" s="13" t="s">
        <v>31</v>
      </c>
      <c r="AX147" s="13" t="s">
        <v>76</v>
      </c>
      <c r="AY147" s="178" t="s">
        <v>187</v>
      </c>
    </row>
    <row r="148" spans="2:65" s="13" customFormat="1">
      <c r="B148" s="177"/>
      <c r="D148" s="171" t="s">
        <v>200</v>
      </c>
      <c r="E148" s="178" t="s">
        <v>1</v>
      </c>
      <c r="F148" s="179" t="s">
        <v>6143</v>
      </c>
      <c r="H148" s="180">
        <v>8.6999999999999993</v>
      </c>
      <c r="I148" s="181"/>
      <c r="L148" s="177"/>
      <c r="M148" s="182"/>
      <c r="T148" s="183"/>
      <c r="AT148" s="178" t="s">
        <v>200</v>
      </c>
      <c r="AU148" s="178" t="s">
        <v>89</v>
      </c>
      <c r="AV148" s="13" t="s">
        <v>89</v>
      </c>
      <c r="AW148" s="13" t="s">
        <v>31</v>
      </c>
      <c r="AX148" s="13" t="s">
        <v>76</v>
      </c>
      <c r="AY148" s="178" t="s">
        <v>187</v>
      </c>
    </row>
    <row r="149" spans="2:65" s="13" customFormat="1">
      <c r="B149" s="177"/>
      <c r="D149" s="171" t="s">
        <v>200</v>
      </c>
      <c r="E149" s="178" t="s">
        <v>1</v>
      </c>
      <c r="F149" s="179" t="s">
        <v>6144</v>
      </c>
      <c r="H149" s="180">
        <v>7.9</v>
      </c>
      <c r="I149" s="181"/>
      <c r="L149" s="177"/>
      <c r="M149" s="182"/>
      <c r="T149" s="183"/>
      <c r="AT149" s="178" t="s">
        <v>200</v>
      </c>
      <c r="AU149" s="178" t="s">
        <v>89</v>
      </c>
      <c r="AV149" s="13" t="s">
        <v>89</v>
      </c>
      <c r="AW149" s="13" t="s">
        <v>31</v>
      </c>
      <c r="AX149" s="13" t="s">
        <v>76</v>
      </c>
      <c r="AY149" s="178" t="s">
        <v>187</v>
      </c>
    </row>
    <row r="150" spans="2:65" s="13" customFormat="1">
      <c r="B150" s="177"/>
      <c r="D150" s="171" t="s">
        <v>200</v>
      </c>
      <c r="E150" s="178" t="s">
        <v>1</v>
      </c>
      <c r="F150" s="179" t="s">
        <v>6145</v>
      </c>
      <c r="H150" s="180">
        <v>7.9</v>
      </c>
      <c r="I150" s="181"/>
      <c r="L150" s="177"/>
      <c r="M150" s="182"/>
      <c r="T150" s="183"/>
      <c r="AT150" s="178" t="s">
        <v>200</v>
      </c>
      <c r="AU150" s="178" t="s">
        <v>89</v>
      </c>
      <c r="AV150" s="13" t="s">
        <v>89</v>
      </c>
      <c r="AW150" s="13" t="s">
        <v>31</v>
      </c>
      <c r="AX150" s="13" t="s">
        <v>76</v>
      </c>
      <c r="AY150" s="178" t="s">
        <v>187</v>
      </c>
    </row>
    <row r="151" spans="2:65" s="13" customFormat="1">
      <c r="B151" s="177"/>
      <c r="D151" s="171" t="s">
        <v>200</v>
      </c>
      <c r="E151" s="178" t="s">
        <v>1</v>
      </c>
      <c r="F151" s="179" t="s">
        <v>6146</v>
      </c>
      <c r="H151" s="180">
        <v>8.2200000000000006</v>
      </c>
      <c r="I151" s="181"/>
      <c r="L151" s="177"/>
      <c r="M151" s="182"/>
      <c r="T151" s="183"/>
      <c r="AT151" s="178" t="s">
        <v>200</v>
      </c>
      <c r="AU151" s="178" t="s">
        <v>89</v>
      </c>
      <c r="AV151" s="13" t="s">
        <v>89</v>
      </c>
      <c r="AW151" s="13" t="s">
        <v>31</v>
      </c>
      <c r="AX151" s="13" t="s">
        <v>76</v>
      </c>
      <c r="AY151" s="178" t="s">
        <v>187</v>
      </c>
    </row>
    <row r="152" spans="2:65" s="15" customFormat="1">
      <c r="B152" s="191"/>
      <c r="D152" s="171" t="s">
        <v>200</v>
      </c>
      <c r="E152" s="192" t="s">
        <v>1</v>
      </c>
      <c r="F152" s="193" t="s">
        <v>2509</v>
      </c>
      <c r="H152" s="194">
        <v>90.420000000000016</v>
      </c>
      <c r="I152" s="195"/>
      <c r="L152" s="191"/>
      <c r="M152" s="196"/>
      <c r="T152" s="197"/>
      <c r="AT152" s="192" t="s">
        <v>200</v>
      </c>
      <c r="AU152" s="192" t="s">
        <v>89</v>
      </c>
      <c r="AV152" s="15" t="s">
        <v>207</v>
      </c>
      <c r="AW152" s="15" t="s">
        <v>31</v>
      </c>
      <c r="AX152" s="15" t="s">
        <v>76</v>
      </c>
      <c r="AY152" s="192" t="s">
        <v>187</v>
      </c>
    </row>
    <row r="153" spans="2:65" s="14" customFormat="1">
      <c r="B153" s="184"/>
      <c r="D153" s="171" t="s">
        <v>200</v>
      </c>
      <c r="E153" s="185" t="s">
        <v>1</v>
      </c>
      <c r="F153" s="186" t="s">
        <v>206</v>
      </c>
      <c r="H153" s="187">
        <v>180.84000000000003</v>
      </c>
      <c r="I153" s="188"/>
      <c r="L153" s="184"/>
      <c r="M153" s="189"/>
      <c r="T153" s="190"/>
      <c r="AT153" s="185" t="s">
        <v>200</v>
      </c>
      <c r="AU153" s="185" t="s">
        <v>89</v>
      </c>
      <c r="AV153" s="14" t="s">
        <v>194</v>
      </c>
      <c r="AW153" s="14" t="s">
        <v>31</v>
      </c>
      <c r="AX153" s="14" t="s">
        <v>83</v>
      </c>
      <c r="AY153" s="185" t="s">
        <v>187</v>
      </c>
    </row>
    <row r="154" spans="2:65" s="1" customFormat="1" ht="33" customHeight="1">
      <c r="B154" s="144"/>
      <c r="C154" s="160" t="s">
        <v>89</v>
      </c>
      <c r="D154" s="160" t="s">
        <v>196</v>
      </c>
      <c r="E154" s="161" t="s">
        <v>6147</v>
      </c>
      <c r="F154" s="162" t="s">
        <v>6148</v>
      </c>
      <c r="G154" s="163" t="s">
        <v>320</v>
      </c>
      <c r="H154" s="164">
        <v>42.25</v>
      </c>
      <c r="I154" s="165"/>
      <c r="J154" s="166">
        <f>ROUND(I154*H154,2)</f>
        <v>0</v>
      </c>
      <c r="K154" s="167"/>
      <c r="L154" s="32"/>
      <c r="M154" s="168" t="s">
        <v>1</v>
      </c>
      <c r="N154" s="169" t="s">
        <v>42</v>
      </c>
      <c r="P154" s="156">
        <f>O154*H154</f>
        <v>0</v>
      </c>
      <c r="Q154" s="156">
        <v>1.7940000000000001E-2</v>
      </c>
      <c r="R154" s="156">
        <f>Q154*H154</f>
        <v>0.757965</v>
      </c>
      <c r="S154" s="156">
        <v>0</v>
      </c>
      <c r="T154" s="157">
        <f>S154*H154</f>
        <v>0</v>
      </c>
      <c r="AR154" s="158" t="s">
        <v>194</v>
      </c>
      <c r="AT154" s="158" t="s">
        <v>196</v>
      </c>
      <c r="AU154" s="158" t="s">
        <v>89</v>
      </c>
      <c r="AY154" s="17" t="s">
        <v>187</v>
      </c>
      <c r="BE154" s="159">
        <f>IF(N154="základná",J154,0)</f>
        <v>0</v>
      </c>
      <c r="BF154" s="159">
        <f>IF(N154="znížená",J154,0)</f>
        <v>0</v>
      </c>
      <c r="BG154" s="159">
        <f>IF(N154="zákl. prenesená",J154,0)</f>
        <v>0</v>
      </c>
      <c r="BH154" s="159">
        <f>IF(N154="zníž. prenesená",J154,0)</f>
        <v>0</v>
      </c>
      <c r="BI154" s="159">
        <f>IF(N154="nulová",J154,0)</f>
        <v>0</v>
      </c>
      <c r="BJ154" s="17" t="s">
        <v>89</v>
      </c>
      <c r="BK154" s="159">
        <f>ROUND(I154*H154,2)</f>
        <v>0</v>
      </c>
      <c r="BL154" s="17" t="s">
        <v>194</v>
      </c>
      <c r="BM154" s="158" t="s">
        <v>6149</v>
      </c>
    </row>
    <row r="155" spans="2:65" s="12" customFormat="1">
      <c r="B155" s="170"/>
      <c r="D155" s="171" t="s">
        <v>200</v>
      </c>
      <c r="E155" s="172" t="s">
        <v>1</v>
      </c>
      <c r="F155" s="173" t="s">
        <v>2486</v>
      </c>
      <c r="H155" s="172" t="s">
        <v>1</v>
      </c>
      <c r="I155" s="174"/>
      <c r="L155" s="170"/>
      <c r="M155" s="175"/>
      <c r="T155" s="176"/>
      <c r="AT155" s="172" t="s">
        <v>200</v>
      </c>
      <c r="AU155" s="172" t="s">
        <v>89</v>
      </c>
      <c r="AV155" s="12" t="s">
        <v>83</v>
      </c>
      <c r="AW155" s="12" t="s">
        <v>31</v>
      </c>
      <c r="AX155" s="12" t="s">
        <v>76</v>
      </c>
      <c r="AY155" s="172" t="s">
        <v>187</v>
      </c>
    </row>
    <row r="156" spans="2:65" s="12" customFormat="1">
      <c r="B156" s="170"/>
      <c r="D156" s="171" t="s">
        <v>200</v>
      </c>
      <c r="E156" s="172" t="s">
        <v>1</v>
      </c>
      <c r="F156" s="173" t="s">
        <v>2487</v>
      </c>
      <c r="H156" s="172" t="s">
        <v>1</v>
      </c>
      <c r="I156" s="174"/>
      <c r="L156" s="170"/>
      <c r="M156" s="175"/>
      <c r="T156" s="176"/>
      <c r="AT156" s="172" t="s">
        <v>200</v>
      </c>
      <c r="AU156" s="172" t="s">
        <v>89</v>
      </c>
      <c r="AV156" s="12" t="s">
        <v>83</v>
      </c>
      <c r="AW156" s="12" t="s">
        <v>31</v>
      </c>
      <c r="AX156" s="12" t="s">
        <v>76</v>
      </c>
      <c r="AY156" s="172" t="s">
        <v>187</v>
      </c>
    </row>
    <row r="157" spans="2:65" s="13" customFormat="1">
      <c r="B157" s="177"/>
      <c r="D157" s="171" t="s">
        <v>200</v>
      </c>
      <c r="E157" s="178" t="s">
        <v>1</v>
      </c>
      <c r="F157" s="179" t="s">
        <v>2488</v>
      </c>
      <c r="H157" s="180">
        <v>2.2000000000000002</v>
      </c>
      <c r="I157" s="181"/>
      <c r="L157" s="177"/>
      <c r="M157" s="182"/>
      <c r="T157" s="183"/>
      <c r="AT157" s="178" t="s">
        <v>200</v>
      </c>
      <c r="AU157" s="178" t="s">
        <v>89</v>
      </c>
      <c r="AV157" s="13" t="s">
        <v>89</v>
      </c>
      <c r="AW157" s="13" t="s">
        <v>31</v>
      </c>
      <c r="AX157" s="13" t="s">
        <v>76</v>
      </c>
      <c r="AY157" s="178" t="s">
        <v>187</v>
      </c>
    </row>
    <row r="158" spans="2:65" s="13" customFormat="1">
      <c r="B158" s="177"/>
      <c r="D158" s="171" t="s">
        <v>200</v>
      </c>
      <c r="E158" s="178" t="s">
        <v>1</v>
      </c>
      <c r="F158" s="179" t="s">
        <v>2489</v>
      </c>
      <c r="H158" s="180">
        <v>2.2000000000000002</v>
      </c>
      <c r="I158" s="181"/>
      <c r="L158" s="177"/>
      <c r="M158" s="182"/>
      <c r="T158" s="183"/>
      <c r="AT158" s="178" t="s">
        <v>200</v>
      </c>
      <c r="AU158" s="178" t="s">
        <v>89</v>
      </c>
      <c r="AV158" s="13" t="s">
        <v>89</v>
      </c>
      <c r="AW158" s="13" t="s">
        <v>31</v>
      </c>
      <c r="AX158" s="13" t="s">
        <v>76</v>
      </c>
      <c r="AY158" s="178" t="s">
        <v>187</v>
      </c>
    </row>
    <row r="159" spans="2:65" s="13" customFormat="1">
      <c r="B159" s="177"/>
      <c r="D159" s="171" t="s">
        <v>200</v>
      </c>
      <c r="E159" s="178" t="s">
        <v>1</v>
      </c>
      <c r="F159" s="179" t="s">
        <v>2490</v>
      </c>
      <c r="H159" s="180">
        <v>2.2000000000000002</v>
      </c>
      <c r="I159" s="181"/>
      <c r="L159" s="177"/>
      <c r="M159" s="182"/>
      <c r="T159" s="183"/>
      <c r="AT159" s="178" t="s">
        <v>200</v>
      </c>
      <c r="AU159" s="178" t="s">
        <v>89</v>
      </c>
      <c r="AV159" s="13" t="s">
        <v>89</v>
      </c>
      <c r="AW159" s="13" t="s">
        <v>31</v>
      </c>
      <c r="AX159" s="13" t="s">
        <v>76</v>
      </c>
      <c r="AY159" s="178" t="s">
        <v>187</v>
      </c>
    </row>
    <row r="160" spans="2:65" s="13" customFormat="1">
      <c r="B160" s="177"/>
      <c r="D160" s="171" t="s">
        <v>200</v>
      </c>
      <c r="E160" s="178" t="s">
        <v>1</v>
      </c>
      <c r="F160" s="179" t="s">
        <v>2491</v>
      </c>
      <c r="H160" s="180">
        <v>2.4</v>
      </c>
      <c r="I160" s="181"/>
      <c r="L160" s="177"/>
      <c r="M160" s="182"/>
      <c r="T160" s="183"/>
      <c r="AT160" s="178" t="s">
        <v>200</v>
      </c>
      <c r="AU160" s="178" t="s">
        <v>89</v>
      </c>
      <c r="AV160" s="13" t="s">
        <v>89</v>
      </c>
      <c r="AW160" s="13" t="s">
        <v>31</v>
      </c>
      <c r="AX160" s="13" t="s">
        <v>76</v>
      </c>
      <c r="AY160" s="178" t="s">
        <v>187</v>
      </c>
    </row>
    <row r="161" spans="2:51" s="13" customFormat="1">
      <c r="B161" s="177"/>
      <c r="D161" s="171" t="s">
        <v>200</v>
      </c>
      <c r="E161" s="178" t="s">
        <v>1</v>
      </c>
      <c r="F161" s="179" t="s">
        <v>2492</v>
      </c>
      <c r="H161" s="180">
        <v>2.2000000000000002</v>
      </c>
      <c r="I161" s="181"/>
      <c r="L161" s="177"/>
      <c r="M161" s="182"/>
      <c r="T161" s="183"/>
      <c r="AT161" s="178" t="s">
        <v>200</v>
      </c>
      <c r="AU161" s="178" t="s">
        <v>89</v>
      </c>
      <c r="AV161" s="13" t="s">
        <v>89</v>
      </c>
      <c r="AW161" s="13" t="s">
        <v>31</v>
      </c>
      <c r="AX161" s="13" t="s">
        <v>76</v>
      </c>
      <c r="AY161" s="178" t="s">
        <v>187</v>
      </c>
    </row>
    <row r="162" spans="2:51" s="13" customFormat="1">
      <c r="B162" s="177"/>
      <c r="D162" s="171" t="s">
        <v>200</v>
      </c>
      <c r="E162" s="178" t="s">
        <v>1</v>
      </c>
      <c r="F162" s="179" t="s">
        <v>2493</v>
      </c>
      <c r="H162" s="180">
        <v>2.2000000000000002</v>
      </c>
      <c r="I162" s="181"/>
      <c r="L162" s="177"/>
      <c r="M162" s="182"/>
      <c r="T162" s="183"/>
      <c r="AT162" s="178" t="s">
        <v>200</v>
      </c>
      <c r="AU162" s="178" t="s">
        <v>89</v>
      </c>
      <c r="AV162" s="13" t="s">
        <v>89</v>
      </c>
      <c r="AW162" s="13" t="s">
        <v>31</v>
      </c>
      <c r="AX162" s="13" t="s">
        <v>76</v>
      </c>
      <c r="AY162" s="178" t="s">
        <v>187</v>
      </c>
    </row>
    <row r="163" spans="2:51" s="13" customFormat="1">
      <c r="B163" s="177"/>
      <c r="D163" s="171" t="s">
        <v>200</v>
      </c>
      <c r="E163" s="178" t="s">
        <v>1</v>
      </c>
      <c r="F163" s="179" t="s">
        <v>2494</v>
      </c>
      <c r="H163" s="180">
        <v>1.65</v>
      </c>
      <c r="I163" s="181"/>
      <c r="L163" s="177"/>
      <c r="M163" s="182"/>
      <c r="T163" s="183"/>
      <c r="AT163" s="178" t="s">
        <v>200</v>
      </c>
      <c r="AU163" s="178" t="s">
        <v>89</v>
      </c>
      <c r="AV163" s="13" t="s">
        <v>89</v>
      </c>
      <c r="AW163" s="13" t="s">
        <v>31</v>
      </c>
      <c r="AX163" s="13" t="s">
        <v>76</v>
      </c>
      <c r="AY163" s="178" t="s">
        <v>187</v>
      </c>
    </row>
    <row r="164" spans="2:51" s="13" customFormat="1">
      <c r="B164" s="177"/>
      <c r="D164" s="171" t="s">
        <v>200</v>
      </c>
      <c r="E164" s="178" t="s">
        <v>1</v>
      </c>
      <c r="F164" s="179" t="s">
        <v>2495</v>
      </c>
      <c r="H164" s="180">
        <v>2.2000000000000002</v>
      </c>
      <c r="I164" s="181"/>
      <c r="L164" s="177"/>
      <c r="M164" s="182"/>
      <c r="T164" s="183"/>
      <c r="AT164" s="178" t="s">
        <v>200</v>
      </c>
      <c r="AU164" s="178" t="s">
        <v>89</v>
      </c>
      <c r="AV164" s="13" t="s">
        <v>89</v>
      </c>
      <c r="AW164" s="13" t="s">
        <v>31</v>
      </c>
      <c r="AX164" s="13" t="s">
        <v>76</v>
      </c>
      <c r="AY164" s="178" t="s">
        <v>187</v>
      </c>
    </row>
    <row r="165" spans="2:51" s="13" customFormat="1">
      <c r="B165" s="177"/>
      <c r="D165" s="171" t="s">
        <v>200</v>
      </c>
      <c r="E165" s="178" t="s">
        <v>1</v>
      </c>
      <c r="F165" s="179" t="s">
        <v>2496</v>
      </c>
      <c r="H165" s="180">
        <v>2.2000000000000002</v>
      </c>
      <c r="I165" s="181"/>
      <c r="L165" s="177"/>
      <c r="M165" s="182"/>
      <c r="T165" s="183"/>
      <c r="AT165" s="178" t="s">
        <v>200</v>
      </c>
      <c r="AU165" s="178" t="s">
        <v>89</v>
      </c>
      <c r="AV165" s="13" t="s">
        <v>89</v>
      </c>
      <c r="AW165" s="13" t="s">
        <v>31</v>
      </c>
      <c r="AX165" s="13" t="s">
        <v>76</v>
      </c>
      <c r="AY165" s="178" t="s">
        <v>187</v>
      </c>
    </row>
    <row r="166" spans="2:51" s="13" customFormat="1">
      <c r="B166" s="177"/>
      <c r="D166" s="171" t="s">
        <v>200</v>
      </c>
      <c r="E166" s="178" t="s">
        <v>1</v>
      </c>
      <c r="F166" s="179" t="s">
        <v>2497</v>
      </c>
      <c r="H166" s="180">
        <v>1.65</v>
      </c>
      <c r="I166" s="181"/>
      <c r="L166" s="177"/>
      <c r="M166" s="182"/>
      <c r="T166" s="183"/>
      <c r="AT166" s="178" t="s">
        <v>200</v>
      </c>
      <c r="AU166" s="178" t="s">
        <v>89</v>
      </c>
      <c r="AV166" s="13" t="s">
        <v>89</v>
      </c>
      <c r="AW166" s="13" t="s">
        <v>31</v>
      </c>
      <c r="AX166" s="13" t="s">
        <v>76</v>
      </c>
      <c r="AY166" s="178" t="s">
        <v>187</v>
      </c>
    </row>
    <row r="167" spans="2:51" s="15" customFormat="1">
      <c r="B167" s="191"/>
      <c r="D167" s="171" t="s">
        <v>200</v>
      </c>
      <c r="E167" s="192" t="s">
        <v>1</v>
      </c>
      <c r="F167" s="193" t="s">
        <v>2498</v>
      </c>
      <c r="H167" s="194">
        <v>21.1</v>
      </c>
      <c r="I167" s="195"/>
      <c r="L167" s="191"/>
      <c r="M167" s="196"/>
      <c r="T167" s="197"/>
      <c r="AT167" s="192" t="s">
        <v>200</v>
      </c>
      <c r="AU167" s="192" t="s">
        <v>89</v>
      </c>
      <c r="AV167" s="15" t="s">
        <v>207</v>
      </c>
      <c r="AW167" s="15" t="s">
        <v>31</v>
      </c>
      <c r="AX167" s="15" t="s">
        <v>76</v>
      </c>
      <c r="AY167" s="192" t="s">
        <v>187</v>
      </c>
    </row>
    <row r="168" spans="2:51" s="13" customFormat="1">
      <c r="B168" s="177"/>
      <c r="D168" s="171" t="s">
        <v>200</v>
      </c>
      <c r="E168" s="178" t="s">
        <v>1</v>
      </c>
      <c r="F168" s="179" t="s">
        <v>2499</v>
      </c>
      <c r="H168" s="180">
        <v>2.2000000000000002</v>
      </c>
      <c r="I168" s="181"/>
      <c r="L168" s="177"/>
      <c r="M168" s="182"/>
      <c r="T168" s="183"/>
      <c r="AT168" s="178" t="s">
        <v>200</v>
      </c>
      <c r="AU168" s="178" t="s">
        <v>89</v>
      </c>
      <c r="AV168" s="13" t="s">
        <v>89</v>
      </c>
      <c r="AW168" s="13" t="s">
        <v>31</v>
      </c>
      <c r="AX168" s="13" t="s">
        <v>76</v>
      </c>
      <c r="AY168" s="178" t="s">
        <v>187</v>
      </c>
    </row>
    <row r="169" spans="2:51" s="13" customFormat="1">
      <c r="B169" s="177"/>
      <c r="D169" s="171" t="s">
        <v>200</v>
      </c>
      <c r="E169" s="178" t="s">
        <v>1</v>
      </c>
      <c r="F169" s="179" t="s">
        <v>2500</v>
      </c>
      <c r="H169" s="180">
        <v>2.2000000000000002</v>
      </c>
      <c r="I169" s="181"/>
      <c r="L169" s="177"/>
      <c r="M169" s="182"/>
      <c r="T169" s="183"/>
      <c r="AT169" s="178" t="s">
        <v>200</v>
      </c>
      <c r="AU169" s="178" t="s">
        <v>89</v>
      </c>
      <c r="AV169" s="13" t="s">
        <v>89</v>
      </c>
      <c r="AW169" s="13" t="s">
        <v>31</v>
      </c>
      <c r="AX169" s="13" t="s">
        <v>76</v>
      </c>
      <c r="AY169" s="178" t="s">
        <v>187</v>
      </c>
    </row>
    <row r="170" spans="2:51" s="13" customFormat="1">
      <c r="B170" s="177"/>
      <c r="D170" s="171" t="s">
        <v>200</v>
      </c>
      <c r="E170" s="178" t="s">
        <v>1</v>
      </c>
      <c r="F170" s="179" t="s">
        <v>2501</v>
      </c>
      <c r="H170" s="180">
        <v>2.2000000000000002</v>
      </c>
      <c r="I170" s="181"/>
      <c r="L170" s="177"/>
      <c r="M170" s="182"/>
      <c r="T170" s="183"/>
      <c r="AT170" s="178" t="s">
        <v>200</v>
      </c>
      <c r="AU170" s="178" t="s">
        <v>89</v>
      </c>
      <c r="AV170" s="13" t="s">
        <v>89</v>
      </c>
      <c r="AW170" s="13" t="s">
        <v>31</v>
      </c>
      <c r="AX170" s="13" t="s">
        <v>76</v>
      </c>
      <c r="AY170" s="178" t="s">
        <v>187</v>
      </c>
    </row>
    <row r="171" spans="2:51" s="13" customFormat="1">
      <c r="B171" s="177"/>
      <c r="D171" s="171" t="s">
        <v>200</v>
      </c>
      <c r="E171" s="178" t="s">
        <v>1</v>
      </c>
      <c r="F171" s="179" t="s">
        <v>2502</v>
      </c>
      <c r="H171" s="180">
        <v>2.4</v>
      </c>
      <c r="I171" s="181"/>
      <c r="L171" s="177"/>
      <c r="M171" s="182"/>
      <c r="T171" s="183"/>
      <c r="AT171" s="178" t="s">
        <v>200</v>
      </c>
      <c r="AU171" s="178" t="s">
        <v>89</v>
      </c>
      <c r="AV171" s="13" t="s">
        <v>89</v>
      </c>
      <c r="AW171" s="13" t="s">
        <v>31</v>
      </c>
      <c r="AX171" s="13" t="s">
        <v>76</v>
      </c>
      <c r="AY171" s="178" t="s">
        <v>187</v>
      </c>
    </row>
    <row r="172" spans="2:51" s="13" customFormat="1">
      <c r="B172" s="177"/>
      <c r="D172" s="171" t="s">
        <v>200</v>
      </c>
      <c r="E172" s="178" t="s">
        <v>1</v>
      </c>
      <c r="F172" s="179" t="s">
        <v>2503</v>
      </c>
      <c r="H172" s="180">
        <v>2.2000000000000002</v>
      </c>
      <c r="I172" s="181"/>
      <c r="L172" s="177"/>
      <c r="M172" s="182"/>
      <c r="T172" s="183"/>
      <c r="AT172" s="178" t="s">
        <v>200</v>
      </c>
      <c r="AU172" s="178" t="s">
        <v>89</v>
      </c>
      <c r="AV172" s="13" t="s">
        <v>89</v>
      </c>
      <c r="AW172" s="13" t="s">
        <v>31</v>
      </c>
      <c r="AX172" s="13" t="s">
        <v>76</v>
      </c>
      <c r="AY172" s="178" t="s">
        <v>187</v>
      </c>
    </row>
    <row r="173" spans="2:51" s="13" customFormat="1">
      <c r="B173" s="177"/>
      <c r="D173" s="171" t="s">
        <v>200</v>
      </c>
      <c r="E173" s="178" t="s">
        <v>1</v>
      </c>
      <c r="F173" s="179" t="s">
        <v>2504</v>
      </c>
      <c r="H173" s="180">
        <v>2.2000000000000002</v>
      </c>
      <c r="I173" s="181"/>
      <c r="L173" s="177"/>
      <c r="M173" s="182"/>
      <c r="T173" s="183"/>
      <c r="AT173" s="178" t="s">
        <v>200</v>
      </c>
      <c r="AU173" s="178" t="s">
        <v>89</v>
      </c>
      <c r="AV173" s="13" t="s">
        <v>89</v>
      </c>
      <c r="AW173" s="13" t="s">
        <v>31</v>
      </c>
      <c r="AX173" s="13" t="s">
        <v>76</v>
      </c>
      <c r="AY173" s="178" t="s">
        <v>187</v>
      </c>
    </row>
    <row r="174" spans="2:51" s="13" customFormat="1">
      <c r="B174" s="177"/>
      <c r="D174" s="171" t="s">
        <v>200</v>
      </c>
      <c r="E174" s="178" t="s">
        <v>1</v>
      </c>
      <c r="F174" s="179" t="s">
        <v>2505</v>
      </c>
      <c r="H174" s="180">
        <v>1.7</v>
      </c>
      <c r="I174" s="181"/>
      <c r="L174" s="177"/>
      <c r="M174" s="182"/>
      <c r="T174" s="183"/>
      <c r="AT174" s="178" t="s">
        <v>200</v>
      </c>
      <c r="AU174" s="178" t="s">
        <v>89</v>
      </c>
      <c r="AV174" s="13" t="s">
        <v>89</v>
      </c>
      <c r="AW174" s="13" t="s">
        <v>31</v>
      </c>
      <c r="AX174" s="13" t="s">
        <v>76</v>
      </c>
      <c r="AY174" s="178" t="s">
        <v>187</v>
      </c>
    </row>
    <row r="175" spans="2:51" s="13" customFormat="1">
      <c r="B175" s="177"/>
      <c r="D175" s="171" t="s">
        <v>200</v>
      </c>
      <c r="E175" s="178" t="s">
        <v>1</v>
      </c>
      <c r="F175" s="179" t="s">
        <v>2506</v>
      </c>
      <c r="H175" s="180">
        <v>2.2000000000000002</v>
      </c>
      <c r="I175" s="181"/>
      <c r="L175" s="177"/>
      <c r="M175" s="182"/>
      <c r="T175" s="183"/>
      <c r="AT175" s="178" t="s">
        <v>200</v>
      </c>
      <c r="AU175" s="178" t="s">
        <v>89</v>
      </c>
      <c r="AV175" s="13" t="s">
        <v>89</v>
      </c>
      <c r="AW175" s="13" t="s">
        <v>31</v>
      </c>
      <c r="AX175" s="13" t="s">
        <v>76</v>
      </c>
      <c r="AY175" s="178" t="s">
        <v>187</v>
      </c>
    </row>
    <row r="176" spans="2:51" s="13" customFormat="1">
      <c r="B176" s="177"/>
      <c r="D176" s="171" t="s">
        <v>200</v>
      </c>
      <c r="E176" s="178" t="s">
        <v>1</v>
      </c>
      <c r="F176" s="179" t="s">
        <v>2507</v>
      </c>
      <c r="H176" s="180">
        <v>2.2000000000000002</v>
      </c>
      <c r="I176" s="181"/>
      <c r="L176" s="177"/>
      <c r="M176" s="182"/>
      <c r="T176" s="183"/>
      <c r="AT176" s="178" t="s">
        <v>200</v>
      </c>
      <c r="AU176" s="178" t="s">
        <v>89</v>
      </c>
      <c r="AV176" s="13" t="s">
        <v>89</v>
      </c>
      <c r="AW176" s="13" t="s">
        <v>31</v>
      </c>
      <c r="AX176" s="13" t="s">
        <v>76</v>
      </c>
      <c r="AY176" s="178" t="s">
        <v>187</v>
      </c>
    </row>
    <row r="177" spans="2:65" s="13" customFormat="1">
      <c r="B177" s="177"/>
      <c r="D177" s="171" t="s">
        <v>200</v>
      </c>
      <c r="E177" s="178" t="s">
        <v>1</v>
      </c>
      <c r="F177" s="179" t="s">
        <v>2508</v>
      </c>
      <c r="H177" s="180">
        <v>1.65</v>
      </c>
      <c r="I177" s="181"/>
      <c r="L177" s="177"/>
      <c r="M177" s="182"/>
      <c r="T177" s="183"/>
      <c r="AT177" s="178" t="s">
        <v>200</v>
      </c>
      <c r="AU177" s="178" t="s">
        <v>89</v>
      </c>
      <c r="AV177" s="13" t="s">
        <v>89</v>
      </c>
      <c r="AW177" s="13" t="s">
        <v>31</v>
      </c>
      <c r="AX177" s="13" t="s">
        <v>76</v>
      </c>
      <c r="AY177" s="178" t="s">
        <v>187</v>
      </c>
    </row>
    <row r="178" spans="2:65" s="15" customFormat="1">
      <c r="B178" s="191"/>
      <c r="D178" s="171" t="s">
        <v>200</v>
      </c>
      <c r="E178" s="192" t="s">
        <v>1</v>
      </c>
      <c r="F178" s="193" t="s">
        <v>2509</v>
      </c>
      <c r="H178" s="194">
        <v>21.15</v>
      </c>
      <c r="I178" s="195"/>
      <c r="L178" s="191"/>
      <c r="M178" s="196"/>
      <c r="T178" s="197"/>
      <c r="AT178" s="192" t="s">
        <v>200</v>
      </c>
      <c r="AU178" s="192" t="s">
        <v>89</v>
      </c>
      <c r="AV178" s="15" t="s">
        <v>207</v>
      </c>
      <c r="AW178" s="15" t="s">
        <v>31</v>
      </c>
      <c r="AX178" s="15" t="s">
        <v>76</v>
      </c>
      <c r="AY178" s="192" t="s">
        <v>187</v>
      </c>
    </row>
    <row r="179" spans="2:65" s="14" customFormat="1">
      <c r="B179" s="184"/>
      <c r="D179" s="171" t="s">
        <v>200</v>
      </c>
      <c r="E179" s="185" t="s">
        <v>1</v>
      </c>
      <c r="F179" s="186" t="s">
        <v>206</v>
      </c>
      <c r="H179" s="187">
        <v>42.25</v>
      </c>
      <c r="I179" s="188"/>
      <c r="L179" s="184"/>
      <c r="M179" s="189"/>
      <c r="T179" s="190"/>
      <c r="AT179" s="185" t="s">
        <v>200</v>
      </c>
      <c r="AU179" s="185" t="s">
        <v>89</v>
      </c>
      <c r="AV179" s="14" t="s">
        <v>194</v>
      </c>
      <c r="AW179" s="14" t="s">
        <v>31</v>
      </c>
      <c r="AX179" s="14" t="s">
        <v>83</v>
      </c>
      <c r="AY179" s="185" t="s">
        <v>187</v>
      </c>
    </row>
    <row r="180" spans="2:65" s="11" customFormat="1" ht="22.9" customHeight="1">
      <c r="B180" s="132"/>
      <c r="D180" s="133" t="s">
        <v>75</v>
      </c>
      <c r="E180" s="142" t="s">
        <v>371</v>
      </c>
      <c r="F180" s="142" t="s">
        <v>372</v>
      </c>
      <c r="I180" s="135"/>
      <c r="J180" s="143">
        <f>BK180</f>
        <v>0</v>
      </c>
      <c r="L180" s="132"/>
      <c r="M180" s="137"/>
      <c r="P180" s="138">
        <f>P181</f>
        <v>0</v>
      </c>
      <c r="R180" s="138">
        <f>R181</f>
        <v>0</v>
      </c>
      <c r="T180" s="139">
        <f>T181</f>
        <v>0</v>
      </c>
      <c r="AR180" s="133" t="s">
        <v>83</v>
      </c>
      <c r="AT180" s="140" t="s">
        <v>75</v>
      </c>
      <c r="AU180" s="140" t="s">
        <v>83</v>
      </c>
      <c r="AY180" s="133" t="s">
        <v>187</v>
      </c>
      <c r="BK180" s="141">
        <f>BK181</f>
        <v>0</v>
      </c>
    </row>
    <row r="181" spans="2:65" s="1" customFormat="1" ht="24.2" customHeight="1">
      <c r="B181" s="144"/>
      <c r="C181" s="160" t="s">
        <v>207</v>
      </c>
      <c r="D181" s="160" t="s">
        <v>196</v>
      </c>
      <c r="E181" s="161" t="s">
        <v>373</v>
      </c>
      <c r="F181" s="162" t="s">
        <v>374</v>
      </c>
      <c r="G181" s="163" t="s">
        <v>375</v>
      </c>
      <c r="H181" s="164">
        <v>0.93899999999999995</v>
      </c>
      <c r="I181" s="165"/>
      <c r="J181" s="166">
        <f>ROUND(I181*H181,2)</f>
        <v>0</v>
      </c>
      <c r="K181" s="167"/>
      <c r="L181" s="32"/>
      <c r="M181" s="201" t="s">
        <v>1</v>
      </c>
      <c r="N181" s="202" t="s">
        <v>42</v>
      </c>
      <c r="O181" s="203"/>
      <c r="P181" s="204">
        <f>O181*H181</f>
        <v>0</v>
      </c>
      <c r="Q181" s="204">
        <v>0</v>
      </c>
      <c r="R181" s="204">
        <f>Q181*H181</f>
        <v>0</v>
      </c>
      <c r="S181" s="204">
        <v>0</v>
      </c>
      <c r="T181" s="205">
        <f>S181*H181</f>
        <v>0</v>
      </c>
      <c r="AR181" s="158" t="s">
        <v>194</v>
      </c>
      <c r="AT181" s="158" t="s">
        <v>196</v>
      </c>
      <c r="AU181" s="158" t="s">
        <v>89</v>
      </c>
      <c r="AY181" s="17" t="s">
        <v>187</v>
      </c>
      <c r="BE181" s="159">
        <f>IF(N181="základná",J181,0)</f>
        <v>0</v>
      </c>
      <c r="BF181" s="159">
        <f>IF(N181="znížená",J181,0)</f>
        <v>0</v>
      </c>
      <c r="BG181" s="159">
        <f>IF(N181="zákl. prenesená",J181,0)</f>
        <v>0</v>
      </c>
      <c r="BH181" s="159">
        <f>IF(N181="zníž. prenesená",J181,0)</f>
        <v>0</v>
      </c>
      <c r="BI181" s="159">
        <f>IF(N181="nulová",J181,0)</f>
        <v>0</v>
      </c>
      <c r="BJ181" s="17" t="s">
        <v>89</v>
      </c>
      <c r="BK181" s="159">
        <f>ROUND(I181*H181,2)</f>
        <v>0</v>
      </c>
      <c r="BL181" s="17" t="s">
        <v>194</v>
      </c>
      <c r="BM181" s="158" t="s">
        <v>6150</v>
      </c>
    </row>
    <row r="182" spans="2:65" s="1" customFormat="1" ht="6.9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32"/>
    </row>
  </sheetData>
  <autoFilter ref="C122:K181" xr:uid="{00000000-0009-0000-0000-00000C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31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 t="s">
        <v>5</v>
      </c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129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149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BRATISLAVA  SOŠ  PZ - rekonštrukcia  objektu č.103 (blok A a B)- suťaž</v>
      </c>
      <c r="F7" s="269"/>
      <c r="G7" s="269"/>
      <c r="H7" s="269"/>
      <c r="L7" s="20"/>
    </row>
    <row r="8" spans="2:46" ht="12" customHeight="1">
      <c r="B8" s="20"/>
      <c r="D8" s="27" t="s">
        <v>155</v>
      </c>
      <c r="L8" s="20"/>
    </row>
    <row r="9" spans="2:46" s="1" customFormat="1" ht="16.5" customHeight="1">
      <c r="B9" s="32"/>
      <c r="E9" s="268" t="s">
        <v>2060</v>
      </c>
      <c r="F9" s="267"/>
      <c r="G9" s="267"/>
      <c r="H9" s="267"/>
      <c r="L9" s="32"/>
    </row>
    <row r="10" spans="2:46" s="1" customFormat="1" ht="12" customHeight="1">
      <c r="B10" s="32"/>
      <c r="D10" s="27" t="s">
        <v>157</v>
      </c>
      <c r="L10" s="32"/>
    </row>
    <row r="11" spans="2:46" s="1" customFormat="1" ht="16.5" customHeight="1">
      <c r="B11" s="32"/>
      <c r="E11" s="263" t="s">
        <v>6151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18. 10. 2023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6152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52" t="s">
        <v>1</v>
      </c>
      <c r="F29" s="252"/>
      <c r="G29" s="252"/>
      <c r="H29" s="252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ROUND(J131,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ROUND((SUM(BE131:BE309)),  2)</f>
        <v>0</v>
      </c>
      <c r="G35" s="101"/>
      <c r="H35" s="101"/>
      <c r="I35" s="102">
        <v>0.2</v>
      </c>
      <c r="J35" s="100">
        <f>ROUND(((SUM(BE131:BE309))*I35),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ROUND((SUM(BF131:BF309)),  2)</f>
        <v>0</v>
      </c>
      <c r="G36" s="101"/>
      <c r="H36" s="101"/>
      <c r="I36" s="102">
        <v>0.2</v>
      </c>
      <c r="J36" s="100">
        <f>ROUND(((SUM(BF131:BF309))*I36),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ROUND((SUM(BG131:BG309)),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ROUND((SUM(BH131:BH309)),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ROUND((SUM(BI131:BI309)),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BRATISLAVA  SOŠ  PZ - rekonštrukcia  objektu č.103 (blok A a B)- suťaž</v>
      </c>
      <c r="F85" s="269"/>
      <c r="G85" s="269"/>
      <c r="H85" s="269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8" t="s">
        <v>2060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16.5" customHeight="1">
      <c r="B89" s="32"/>
      <c r="E89" s="263" t="str">
        <f>E11</f>
        <v>E1.4 - E1.4  Zdravotechnika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18. 10. 2023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Ing.Kapustová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J131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6153</v>
      </c>
      <c r="E99" s="117"/>
      <c r="F99" s="117"/>
      <c r="G99" s="117"/>
      <c r="H99" s="117"/>
      <c r="I99" s="117"/>
      <c r="J99" s="118">
        <f>J132</f>
        <v>0</v>
      </c>
      <c r="L99" s="115"/>
    </row>
    <row r="100" spans="2:47" s="9" customFormat="1" ht="19.899999999999999" customHeight="1">
      <c r="B100" s="119"/>
      <c r="D100" s="120" t="s">
        <v>6154</v>
      </c>
      <c r="E100" s="121"/>
      <c r="F100" s="121"/>
      <c r="G100" s="121"/>
      <c r="H100" s="121"/>
      <c r="I100" s="121"/>
      <c r="J100" s="122">
        <f>J133</f>
        <v>0</v>
      </c>
      <c r="L100" s="119"/>
    </row>
    <row r="101" spans="2:47" s="9" customFormat="1" ht="19.899999999999999" customHeight="1">
      <c r="B101" s="119"/>
      <c r="D101" s="120" t="s">
        <v>6155</v>
      </c>
      <c r="E101" s="121"/>
      <c r="F101" s="121"/>
      <c r="G101" s="121"/>
      <c r="H101" s="121"/>
      <c r="I101" s="121"/>
      <c r="J101" s="122">
        <f>J137</f>
        <v>0</v>
      </c>
      <c r="L101" s="119"/>
    </row>
    <row r="102" spans="2:47" s="9" customFormat="1" ht="19.899999999999999" customHeight="1">
      <c r="B102" s="119"/>
      <c r="D102" s="120" t="s">
        <v>6156</v>
      </c>
      <c r="E102" s="121"/>
      <c r="F102" s="121"/>
      <c r="G102" s="121"/>
      <c r="H102" s="121"/>
      <c r="I102" s="121"/>
      <c r="J102" s="122">
        <f>J140</f>
        <v>0</v>
      </c>
      <c r="L102" s="119"/>
    </row>
    <row r="103" spans="2:47" s="9" customFormat="1" ht="19.899999999999999" customHeight="1">
      <c r="B103" s="119"/>
      <c r="D103" s="120" t="s">
        <v>6157</v>
      </c>
      <c r="E103" s="121"/>
      <c r="F103" s="121"/>
      <c r="G103" s="121"/>
      <c r="H103" s="121"/>
      <c r="I103" s="121"/>
      <c r="J103" s="122">
        <f>J149</f>
        <v>0</v>
      </c>
      <c r="L103" s="119"/>
    </row>
    <row r="104" spans="2:47" s="8" customFormat="1" ht="24.95" customHeight="1">
      <c r="B104" s="115"/>
      <c r="D104" s="116" t="s">
        <v>1077</v>
      </c>
      <c r="E104" s="117"/>
      <c r="F104" s="117"/>
      <c r="G104" s="117"/>
      <c r="H104" s="117"/>
      <c r="I104" s="117"/>
      <c r="J104" s="118">
        <f>J151</f>
        <v>0</v>
      </c>
      <c r="L104" s="115"/>
    </row>
    <row r="105" spans="2:47" s="9" customFormat="1" ht="19.899999999999999" customHeight="1">
      <c r="B105" s="119"/>
      <c r="D105" s="120" t="s">
        <v>6158</v>
      </c>
      <c r="E105" s="121"/>
      <c r="F105" s="121"/>
      <c r="G105" s="121"/>
      <c r="H105" s="121"/>
      <c r="I105" s="121"/>
      <c r="J105" s="122">
        <f>J152</f>
        <v>0</v>
      </c>
      <c r="L105" s="119"/>
    </row>
    <row r="106" spans="2:47" s="9" customFormat="1" ht="19.899999999999999" customHeight="1">
      <c r="B106" s="119"/>
      <c r="D106" s="120" t="s">
        <v>1078</v>
      </c>
      <c r="E106" s="121"/>
      <c r="F106" s="121"/>
      <c r="G106" s="121"/>
      <c r="H106" s="121"/>
      <c r="I106" s="121"/>
      <c r="J106" s="122">
        <f>J166</f>
        <v>0</v>
      </c>
      <c r="L106" s="119"/>
    </row>
    <row r="107" spans="2:47" s="9" customFormat="1" ht="19.899999999999999" customHeight="1">
      <c r="B107" s="119"/>
      <c r="D107" s="120" t="s">
        <v>6159</v>
      </c>
      <c r="E107" s="121"/>
      <c r="F107" s="121"/>
      <c r="G107" s="121"/>
      <c r="H107" s="121"/>
      <c r="I107" s="121"/>
      <c r="J107" s="122">
        <f>J195</f>
        <v>0</v>
      </c>
      <c r="L107" s="119"/>
    </row>
    <row r="108" spans="2:47" s="9" customFormat="1" ht="19.899999999999999" customHeight="1">
      <c r="B108" s="119"/>
      <c r="D108" s="120" t="s">
        <v>6160</v>
      </c>
      <c r="E108" s="121"/>
      <c r="F108" s="121"/>
      <c r="G108" s="121"/>
      <c r="H108" s="121"/>
      <c r="I108" s="121"/>
      <c r="J108" s="122">
        <f>J217</f>
        <v>0</v>
      </c>
      <c r="L108" s="119"/>
    </row>
    <row r="109" spans="2:47" s="9" customFormat="1" ht="19.899999999999999" customHeight="1">
      <c r="B109" s="119"/>
      <c r="D109" s="120" t="s">
        <v>6161</v>
      </c>
      <c r="E109" s="121"/>
      <c r="F109" s="121"/>
      <c r="G109" s="121"/>
      <c r="H109" s="121"/>
      <c r="I109" s="121"/>
      <c r="J109" s="122">
        <f>J262</f>
        <v>0</v>
      </c>
      <c r="L109" s="119"/>
    </row>
    <row r="110" spans="2:47" s="1" customFormat="1" ht="21.75" customHeight="1">
      <c r="B110" s="32"/>
      <c r="L110" s="32"/>
    </row>
    <row r="111" spans="2:47" s="1" customFormat="1" ht="6.9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32"/>
    </row>
    <row r="115" spans="2:12" s="1" customFormat="1" ht="6.95" customHeight="1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32"/>
    </row>
    <row r="116" spans="2:12" s="1" customFormat="1" ht="24.95" customHeight="1">
      <c r="B116" s="32"/>
      <c r="C116" s="21" t="s">
        <v>173</v>
      </c>
      <c r="L116" s="32"/>
    </row>
    <row r="117" spans="2:12" s="1" customFormat="1" ht="6.95" customHeight="1">
      <c r="B117" s="32"/>
      <c r="L117" s="32"/>
    </row>
    <row r="118" spans="2:12" s="1" customFormat="1" ht="12" customHeight="1">
      <c r="B118" s="32"/>
      <c r="C118" s="27" t="s">
        <v>15</v>
      </c>
      <c r="L118" s="32"/>
    </row>
    <row r="119" spans="2:12" s="1" customFormat="1" ht="26.25" customHeight="1">
      <c r="B119" s="32"/>
      <c r="E119" s="268" t="str">
        <f>E7</f>
        <v>BRATISLAVA  SOŠ  PZ - rekonštrukcia  objektu č.103 (blok A a B)- suťaž</v>
      </c>
      <c r="F119" s="269"/>
      <c r="G119" s="269"/>
      <c r="H119" s="269"/>
      <c r="L119" s="32"/>
    </row>
    <row r="120" spans="2:12" ht="12" customHeight="1">
      <c r="B120" s="20"/>
      <c r="C120" s="27" t="s">
        <v>155</v>
      </c>
      <c r="L120" s="20"/>
    </row>
    <row r="121" spans="2:12" s="1" customFormat="1" ht="16.5" customHeight="1">
      <c r="B121" s="32"/>
      <c r="E121" s="268" t="s">
        <v>2060</v>
      </c>
      <c r="F121" s="267"/>
      <c r="G121" s="267"/>
      <c r="H121" s="267"/>
      <c r="L121" s="32"/>
    </row>
    <row r="122" spans="2:12" s="1" customFormat="1" ht="12" customHeight="1">
      <c r="B122" s="32"/>
      <c r="C122" s="27" t="s">
        <v>157</v>
      </c>
      <c r="L122" s="32"/>
    </row>
    <row r="123" spans="2:12" s="1" customFormat="1" ht="16.5" customHeight="1">
      <c r="B123" s="32"/>
      <c r="E123" s="263" t="str">
        <f>E11</f>
        <v>E1.4 - E1.4  Zdravotechnika</v>
      </c>
      <c r="F123" s="267"/>
      <c r="G123" s="267"/>
      <c r="H123" s="267"/>
      <c r="L123" s="32"/>
    </row>
    <row r="124" spans="2:12" s="1" customFormat="1" ht="6.95" customHeight="1">
      <c r="B124" s="32"/>
      <c r="L124" s="32"/>
    </row>
    <row r="125" spans="2:12" s="1" customFormat="1" ht="12" customHeight="1">
      <c r="B125" s="32"/>
      <c r="C125" s="27" t="s">
        <v>19</v>
      </c>
      <c r="F125" s="25" t="str">
        <f>F14</f>
        <v xml:space="preserve">Vápencová 36, 84009 Bratislava </v>
      </c>
      <c r="I125" s="27" t="s">
        <v>21</v>
      </c>
      <c r="J125" s="55" t="str">
        <f>IF(J14="","",J14)</f>
        <v>18. 10. 2023</v>
      </c>
      <c r="L125" s="32"/>
    </row>
    <row r="126" spans="2:12" s="1" customFormat="1" ht="6.95" customHeight="1">
      <c r="B126" s="32"/>
      <c r="L126" s="32"/>
    </row>
    <row r="127" spans="2:12" s="1" customFormat="1" ht="54.4" customHeight="1">
      <c r="B127" s="32"/>
      <c r="C127" s="27" t="s">
        <v>23</v>
      </c>
      <c r="F127" s="25" t="str">
        <f>E17</f>
        <v>MV SR Pribinova č.2, 81272 Bratislava</v>
      </c>
      <c r="I127" s="27" t="s">
        <v>29</v>
      </c>
      <c r="J127" s="30" t="str">
        <f>E23</f>
        <v>STAPRING a.s.Cintorínska 9, 81108 BRATISLAVA/Nitra</v>
      </c>
      <c r="L127" s="32"/>
    </row>
    <row r="128" spans="2:12" s="1" customFormat="1" ht="15.2" customHeight="1">
      <c r="B128" s="32"/>
      <c r="C128" s="27" t="s">
        <v>27</v>
      </c>
      <c r="F128" s="25" t="str">
        <f>IF(E20="","",E20)</f>
        <v>Vyplň údaj</v>
      </c>
      <c r="I128" s="27" t="s">
        <v>32</v>
      </c>
      <c r="J128" s="30" t="str">
        <f>E26</f>
        <v>Ing.Kapustová</v>
      </c>
      <c r="L128" s="32"/>
    </row>
    <row r="129" spans="2:65" s="1" customFormat="1" ht="10.35" customHeight="1">
      <c r="B129" s="32"/>
      <c r="L129" s="32"/>
    </row>
    <row r="130" spans="2:65" s="10" customFormat="1" ht="29.25" customHeight="1">
      <c r="B130" s="123"/>
      <c r="C130" s="124" t="s">
        <v>174</v>
      </c>
      <c r="D130" s="125" t="s">
        <v>61</v>
      </c>
      <c r="E130" s="125" t="s">
        <v>57</v>
      </c>
      <c r="F130" s="125" t="s">
        <v>58</v>
      </c>
      <c r="G130" s="125" t="s">
        <v>175</v>
      </c>
      <c r="H130" s="125" t="s">
        <v>176</v>
      </c>
      <c r="I130" s="125" t="s">
        <v>177</v>
      </c>
      <c r="J130" s="126" t="s">
        <v>161</v>
      </c>
      <c r="K130" s="127" t="s">
        <v>178</v>
      </c>
      <c r="L130" s="123"/>
      <c r="M130" s="62" t="s">
        <v>1</v>
      </c>
      <c r="N130" s="63" t="s">
        <v>40</v>
      </c>
      <c r="O130" s="63" t="s">
        <v>179</v>
      </c>
      <c r="P130" s="63" t="s">
        <v>180</v>
      </c>
      <c r="Q130" s="63" t="s">
        <v>181</v>
      </c>
      <c r="R130" s="63" t="s">
        <v>182</v>
      </c>
      <c r="S130" s="63" t="s">
        <v>183</v>
      </c>
      <c r="T130" s="64" t="s">
        <v>184</v>
      </c>
    </row>
    <row r="131" spans="2:65" s="1" customFormat="1" ht="22.9" customHeight="1">
      <c r="B131" s="32"/>
      <c r="C131" s="67" t="s">
        <v>162</v>
      </c>
      <c r="J131" s="128">
        <f>BK131</f>
        <v>0</v>
      </c>
      <c r="L131" s="32"/>
      <c r="M131" s="65"/>
      <c r="N131" s="56"/>
      <c r="O131" s="56"/>
      <c r="P131" s="129">
        <f>P132+P151</f>
        <v>0</v>
      </c>
      <c r="Q131" s="56"/>
      <c r="R131" s="129">
        <f>R132+R151</f>
        <v>116.20004467999999</v>
      </c>
      <c r="S131" s="56"/>
      <c r="T131" s="130">
        <f>T132+T151</f>
        <v>11.920809999999999</v>
      </c>
      <c r="AT131" s="17" t="s">
        <v>75</v>
      </c>
      <c r="AU131" s="17" t="s">
        <v>163</v>
      </c>
      <c r="BK131" s="131">
        <f>BK132+BK151</f>
        <v>0</v>
      </c>
    </row>
    <row r="132" spans="2:65" s="11" customFormat="1" ht="25.9" customHeight="1">
      <c r="B132" s="132"/>
      <c r="D132" s="133" t="s">
        <v>75</v>
      </c>
      <c r="E132" s="134" t="s">
        <v>185</v>
      </c>
      <c r="F132" s="134" t="s">
        <v>6162</v>
      </c>
      <c r="I132" s="135"/>
      <c r="J132" s="136">
        <f>BK132</f>
        <v>0</v>
      </c>
      <c r="L132" s="132"/>
      <c r="M132" s="137"/>
      <c r="P132" s="138">
        <f>P133+P137+P140+P149</f>
        <v>0</v>
      </c>
      <c r="R132" s="138">
        <f>R133+R137+R140+R149</f>
        <v>2.0294746799999999</v>
      </c>
      <c r="T132" s="139">
        <f>T133+T137+T140+T149</f>
        <v>5.0984999999999996</v>
      </c>
      <c r="AR132" s="133" t="s">
        <v>83</v>
      </c>
      <c r="AT132" s="140" t="s">
        <v>75</v>
      </c>
      <c r="AU132" s="140" t="s">
        <v>76</v>
      </c>
      <c r="AY132" s="133" t="s">
        <v>187</v>
      </c>
      <c r="BK132" s="141">
        <f>BK133+BK137+BK140+BK149</f>
        <v>0</v>
      </c>
    </row>
    <row r="133" spans="2:65" s="11" customFormat="1" ht="22.9" customHeight="1">
      <c r="B133" s="132"/>
      <c r="D133" s="133" t="s">
        <v>75</v>
      </c>
      <c r="E133" s="142" t="s">
        <v>188</v>
      </c>
      <c r="F133" s="142" t="s">
        <v>6163</v>
      </c>
      <c r="I133" s="135"/>
      <c r="J133" s="143">
        <f>BK133</f>
        <v>0</v>
      </c>
      <c r="L133" s="132"/>
      <c r="M133" s="137"/>
      <c r="P133" s="138">
        <f>SUM(P134:P136)</f>
        <v>0</v>
      </c>
      <c r="R133" s="138">
        <f>SUM(R134:R136)</f>
        <v>2.0294746799999999</v>
      </c>
      <c r="T133" s="139">
        <f>SUM(T134:T136)</f>
        <v>0</v>
      </c>
      <c r="AR133" s="133" t="s">
        <v>83</v>
      </c>
      <c r="AT133" s="140" t="s">
        <v>75</v>
      </c>
      <c r="AU133" s="140" t="s">
        <v>83</v>
      </c>
      <c r="AY133" s="133" t="s">
        <v>187</v>
      </c>
      <c r="BK133" s="141">
        <f>SUM(BK134:BK136)</f>
        <v>0</v>
      </c>
    </row>
    <row r="134" spans="2:65" s="1" customFormat="1" ht="24.2" customHeight="1">
      <c r="B134" s="144"/>
      <c r="C134" s="160" t="s">
        <v>83</v>
      </c>
      <c r="D134" s="160" t="s">
        <v>196</v>
      </c>
      <c r="E134" s="161" t="s">
        <v>6164</v>
      </c>
      <c r="F134" s="162" t="s">
        <v>6165</v>
      </c>
      <c r="G134" s="163" t="s">
        <v>144</v>
      </c>
      <c r="H134" s="164">
        <v>2.76</v>
      </c>
      <c r="I134" s="165"/>
      <c r="J134" s="166">
        <f>ROUND(I134*H134,2)</f>
        <v>0</v>
      </c>
      <c r="K134" s="167"/>
      <c r="L134" s="32"/>
      <c r="M134" s="168" t="s">
        <v>1</v>
      </c>
      <c r="N134" s="169" t="s">
        <v>42</v>
      </c>
      <c r="P134" s="156">
        <f>O134*H134</f>
        <v>0</v>
      </c>
      <c r="Q134" s="156">
        <v>0.10707999999999999</v>
      </c>
      <c r="R134" s="156">
        <f>Q134*H134</f>
        <v>0.29554079999999994</v>
      </c>
      <c r="S134" s="156">
        <v>0</v>
      </c>
      <c r="T134" s="157">
        <f>S134*H134</f>
        <v>0</v>
      </c>
      <c r="AR134" s="158" t="s">
        <v>194</v>
      </c>
      <c r="AT134" s="158" t="s">
        <v>196</v>
      </c>
      <c r="AU134" s="158" t="s">
        <v>89</v>
      </c>
      <c r="AY134" s="17" t="s">
        <v>187</v>
      </c>
      <c r="BE134" s="159">
        <f>IF(N134="základná",J134,0)</f>
        <v>0</v>
      </c>
      <c r="BF134" s="159">
        <f>IF(N134="znížená",J134,0)</f>
        <v>0</v>
      </c>
      <c r="BG134" s="159">
        <f>IF(N134="zákl. prenesená",J134,0)</f>
        <v>0</v>
      </c>
      <c r="BH134" s="159">
        <f>IF(N134="zníž. prenesená",J134,0)</f>
        <v>0</v>
      </c>
      <c r="BI134" s="159">
        <f>IF(N134="nulová",J134,0)</f>
        <v>0</v>
      </c>
      <c r="BJ134" s="17" t="s">
        <v>89</v>
      </c>
      <c r="BK134" s="159">
        <f>ROUND(I134*H134,2)</f>
        <v>0</v>
      </c>
      <c r="BL134" s="17" t="s">
        <v>194</v>
      </c>
      <c r="BM134" s="158" t="s">
        <v>89</v>
      </c>
    </row>
    <row r="135" spans="2:65" s="1" customFormat="1" ht="24.2" customHeight="1">
      <c r="B135" s="144"/>
      <c r="C135" s="160" t="s">
        <v>89</v>
      </c>
      <c r="D135" s="160" t="s">
        <v>196</v>
      </c>
      <c r="E135" s="161" t="s">
        <v>6166</v>
      </c>
      <c r="F135" s="162" t="s">
        <v>6167</v>
      </c>
      <c r="G135" s="163" t="s">
        <v>144</v>
      </c>
      <c r="H135" s="164">
        <v>17.073</v>
      </c>
      <c r="I135" s="165"/>
      <c r="J135" s="166">
        <f>ROUND(I135*H135,2)</f>
        <v>0</v>
      </c>
      <c r="K135" s="167"/>
      <c r="L135" s="32"/>
      <c r="M135" s="168" t="s">
        <v>1</v>
      </c>
      <c r="N135" s="169" t="s">
        <v>42</v>
      </c>
      <c r="P135" s="156">
        <f>O135*H135</f>
        <v>0</v>
      </c>
      <c r="Q135" s="156">
        <v>5.0709999999999998E-2</v>
      </c>
      <c r="R135" s="156">
        <f>Q135*H135</f>
        <v>0.86577183000000002</v>
      </c>
      <c r="S135" s="156">
        <v>0</v>
      </c>
      <c r="T135" s="157">
        <f>S135*H135</f>
        <v>0</v>
      </c>
      <c r="AR135" s="158" t="s">
        <v>194</v>
      </c>
      <c r="AT135" s="158" t="s">
        <v>196</v>
      </c>
      <c r="AU135" s="158" t="s">
        <v>89</v>
      </c>
      <c r="AY135" s="17" t="s">
        <v>187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7" t="s">
        <v>89</v>
      </c>
      <c r="BK135" s="159">
        <f>ROUND(I135*H135,2)</f>
        <v>0</v>
      </c>
      <c r="BL135" s="17" t="s">
        <v>194</v>
      </c>
      <c r="BM135" s="158" t="s">
        <v>194</v>
      </c>
    </row>
    <row r="136" spans="2:65" s="1" customFormat="1" ht="24.2" customHeight="1">
      <c r="B136" s="144"/>
      <c r="C136" s="160" t="s">
        <v>207</v>
      </c>
      <c r="D136" s="160" t="s">
        <v>196</v>
      </c>
      <c r="E136" s="161" t="s">
        <v>6168</v>
      </c>
      <c r="F136" s="162" t="s">
        <v>6169</v>
      </c>
      <c r="G136" s="163" t="s">
        <v>144</v>
      </c>
      <c r="H136" s="164">
        <v>17.073</v>
      </c>
      <c r="I136" s="165"/>
      <c r="J136" s="166">
        <f>ROUND(I136*H136,2)</f>
        <v>0</v>
      </c>
      <c r="K136" s="167"/>
      <c r="L136" s="32"/>
      <c r="M136" s="168" t="s">
        <v>1</v>
      </c>
      <c r="N136" s="169" t="s">
        <v>42</v>
      </c>
      <c r="P136" s="156">
        <f>O136*H136</f>
        <v>0</v>
      </c>
      <c r="Q136" s="156">
        <v>5.0849999999999999E-2</v>
      </c>
      <c r="R136" s="156">
        <f>Q136*H136</f>
        <v>0.86816205000000002</v>
      </c>
      <c r="S136" s="156">
        <v>0</v>
      </c>
      <c r="T136" s="157">
        <f>S136*H136</f>
        <v>0</v>
      </c>
      <c r="AR136" s="158" t="s">
        <v>194</v>
      </c>
      <c r="AT136" s="158" t="s">
        <v>196</v>
      </c>
      <c r="AU136" s="158" t="s">
        <v>89</v>
      </c>
      <c r="AY136" s="17" t="s">
        <v>187</v>
      </c>
      <c r="BE136" s="159">
        <f>IF(N136="základná",J136,0)</f>
        <v>0</v>
      </c>
      <c r="BF136" s="159">
        <f>IF(N136="znížená",J136,0)</f>
        <v>0</v>
      </c>
      <c r="BG136" s="159">
        <f>IF(N136="zákl. prenesená",J136,0)</f>
        <v>0</v>
      </c>
      <c r="BH136" s="159">
        <f>IF(N136="zníž. prenesená",J136,0)</f>
        <v>0</v>
      </c>
      <c r="BI136" s="159">
        <f>IF(N136="nulová",J136,0)</f>
        <v>0</v>
      </c>
      <c r="BJ136" s="17" t="s">
        <v>89</v>
      </c>
      <c r="BK136" s="159">
        <f>ROUND(I136*H136,2)</f>
        <v>0</v>
      </c>
      <c r="BL136" s="17" t="s">
        <v>194</v>
      </c>
      <c r="BM136" s="158" t="s">
        <v>188</v>
      </c>
    </row>
    <row r="137" spans="2:65" s="11" customFormat="1" ht="22.9" customHeight="1">
      <c r="B137" s="132"/>
      <c r="D137" s="133" t="s">
        <v>75</v>
      </c>
      <c r="E137" s="142" t="s">
        <v>294</v>
      </c>
      <c r="F137" s="142" t="s">
        <v>6170</v>
      </c>
      <c r="I137" s="135"/>
      <c r="J137" s="143">
        <f>BK137</f>
        <v>0</v>
      </c>
      <c r="L137" s="132"/>
      <c r="M137" s="137"/>
      <c r="P137" s="138">
        <f>SUM(P138:P139)</f>
        <v>0</v>
      </c>
      <c r="R137" s="138">
        <f>SUM(R138:R139)</f>
        <v>0</v>
      </c>
      <c r="T137" s="139">
        <f>SUM(T138:T139)</f>
        <v>5.0984999999999996</v>
      </c>
      <c r="AR137" s="133" t="s">
        <v>83</v>
      </c>
      <c r="AT137" s="140" t="s">
        <v>75</v>
      </c>
      <c r="AU137" s="140" t="s">
        <v>83</v>
      </c>
      <c r="AY137" s="133" t="s">
        <v>187</v>
      </c>
      <c r="BK137" s="141">
        <f>SUM(BK138:BK139)</f>
        <v>0</v>
      </c>
    </row>
    <row r="138" spans="2:65" s="1" customFormat="1" ht="37.9" customHeight="1">
      <c r="B138" s="144"/>
      <c r="C138" s="160" t="s">
        <v>194</v>
      </c>
      <c r="D138" s="160" t="s">
        <v>196</v>
      </c>
      <c r="E138" s="161" t="s">
        <v>6171</v>
      </c>
      <c r="F138" s="162" t="s">
        <v>6172</v>
      </c>
      <c r="G138" s="163" t="s">
        <v>320</v>
      </c>
      <c r="H138" s="164">
        <v>278.5</v>
      </c>
      <c r="I138" s="165"/>
      <c r="J138" s="166">
        <f>ROUND(I138*H138,2)</f>
        <v>0</v>
      </c>
      <c r="K138" s="167"/>
      <c r="L138" s="32"/>
      <c r="M138" s="168" t="s">
        <v>1</v>
      </c>
      <c r="N138" s="169" t="s">
        <v>42</v>
      </c>
      <c r="P138" s="156">
        <f>O138*H138</f>
        <v>0</v>
      </c>
      <c r="Q138" s="156">
        <v>0</v>
      </c>
      <c r="R138" s="156">
        <f>Q138*H138</f>
        <v>0</v>
      </c>
      <c r="S138" s="156">
        <v>8.9999999999999993E-3</v>
      </c>
      <c r="T138" s="157">
        <f>S138*H138</f>
        <v>2.5065</v>
      </c>
      <c r="AR138" s="158" t="s">
        <v>194</v>
      </c>
      <c r="AT138" s="158" t="s">
        <v>196</v>
      </c>
      <c r="AU138" s="158" t="s">
        <v>89</v>
      </c>
      <c r="AY138" s="17" t="s">
        <v>187</v>
      </c>
      <c r="BE138" s="159">
        <f>IF(N138="základná",J138,0)</f>
        <v>0</v>
      </c>
      <c r="BF138" s="159">
        <f>IF(N138="znížená",J138,0)</f>
        <v>0</v>
      </c>
      <c r="BG138" s="159">
        <f>IF(N138="zákl. prenesená",J138,0)</f>
        <v>0</v>
      </c>
      <c r="BH138" s="159">
        <f>IF(N138="zníž. prenesená",J138,0)</f>
        <v>0</v>
      </c>
      <c r="BI138" s="159">
        <f>IF(N138="nulová",J138,0)</f>
        <v>0</v>
      </c>
      <c r="BJ138" s="17" t="s">
        <v>89</v>
      </c>
      <c r="BK138" s="159">
        <f>ROUND(I138*H138,2)</f>
        <v>0</v>
      </c>
      <c r="BL138" s="17" t="s">
        <v>194</v>
      </c>
      <c r="BM138" s="158" t="s">
        <v>193</v>
      </c>
    </row>
    <row r="139" spans="2:65" s="1" customFormat="1" ht="37.9" customHeight="1">
      <c r="B139" s="144"/>
      <c r="C139" s="160" t="s">
        <v>263</v>
      </c>
      <c r="D139" s="160" t="s">
        <v>196</v>
      </c>
      <c r="E139" s="161" t="s">
        <v>6173</v>
      </c>
      <c r="F139" s="162" t="s">
        <v>6174</v>
      </c>
      <c r="G139" s="163" t="s">
        <v>320</v>
      </c>
      <c r="H139" s="164">
        <v>144</v>
      </c>
      <c r="I139" s="165"/>
      <c r="J139" s="166">
        <f>ROUND(I139*H139,2)</f>
        <v>0</v>
      </c>
      <c r="K139" s="167"/>
      <c r="L139" s="32"/>
      <c r="M139" s="168" t="s">
        <v>1</v>
      </c>
      <c r="N139" s="169" t="s">
        <v>42</v>
      </c>
      <c r="P139" s="156">
        <f>O139*H139</f>
        <v>0</v>
      </c>
      <c r="Q139" s="156">
        <v>0</v>
      </c>
      <c r="R139" s="156">
        <f>Q139*H139</f>
        <v>0</v>
      </c>
      <c r="S139" s="156">
        <v>1.7999999999999999E-2</v>
      </c>
      <c r="T139" s="157">
        <f>S139*H139</f>
        <v>2.5919999999999996</v>
      </c>
      <c r="AR139" s="158" t="s">
        <v>194</v>
      </c>
      <c r="AT139" s="158" t="s">
        <v>196</v>
      </c>
      <c r="AU139" s="158" t="s">
        <v>89</v>
      </c>
      <c r="AY139" s="17" t="s">
        <v>187</v>
      </c>
      <c r="BE139" s="159">
        <f>IF(N139="základná",J139,0)</f>
        <v>0</v>
      </c>
      <c r="BF139" s="159">
        <f>IF(N139="znížená",J139,0)</f>
        <v>0</v>
      </c>
      <c r="BG139" s="159">
        <f>IF(N139="zákl. prenesená",J139,0)</f>
        <v>0</v>
      </c>
      <c r="BH139" s="159">
        <f>IF(N139="zníž. prenesená",J139,0)</f>
        <v>0</v>
      </c>
      <c r="BI139" s="159">
        <f>IF(N139="nulová",J139,0)</f>
        <v>0</v>
      </c>
      <c r="BJ139" s="17" t="s">
        <v>89</v>
      </c>
      <c r="BK139" s="159">
        <f>ROUND(I139*H139,2)</f>
        <v>0</v>
      </c>
      <c r="BL139" s="17" t="s">
        <v>194</v>
      </c>
      <c r="BM139" s="158" t="s">
        <v>317</v>
      </c>
    </row>
    <row r="140" spans="2:65" s="11" customFormat="1" ht="22.9" customHeight="1">
      <c r="B140" s="132"/>
      <c r="D140" s="133" t="s">
        <v>75</v>
      </c>
      <c r="E140" s="142" t="s">
        <v>6175</v>
      </c>
      <c r="F140" s="142" t="s">
        <v>6176</v>
      </c>
      <c r="I140" s="135"/>
      <c r="J140" s="143">
        <f>BK140</f>
        <v>0</v>
      </c>
      <c r="L140" s="132"/>
      <c r="M140" s="137"/>
      <c r="P140" s="138">
        <f>SUM(P141:P148)</f>
        <v>0</v>
      </c>
      <c r="R140" s="138">
        <f>SUM(R141:R148)</f>
        <v>0</v>
      </c>
      <c r="T140" s="139">
        <f>SUM(T141:T148)</f>
        <v>0</v>
      </c>
      <c r="AR140" s="133" t="s">
        <v>83</v>
      </c>
      <c r="AT140" s="140" t="s">
        <v>75</v>
      </c>
      <c r="AU140" s="140" t="s">
        <v>83</v>
      </c>
      <c r="AY140" s="133" t="s">
        <v>187</v>
      </c>
      <c r="BK140" s="141">
        <f>SUM(BK141:BK148)</f>
        <v>0</v>
      </c>
    </row>
    <row r="141" spans="2:65" s="1" customFormat="1" ht="24.2" customHeight="1">
      <c r="B141" s="144"/>
      <c r="C141" s="160" t="s">
        <v>188</v>
      </c>
      <c r="D141" s="160" t="s">
        <v>196</v>
      </c>
      <c r="E141" s="161" t="s">
        <v>3042</v>
      </c>
      <c r="F141" s="162" t="s">
        <v>3043</v>
      </c>
      <c r="G141" s="163" t="s">
        <v>375</v>
      </c>
      <c r="H141" s="164">
        <v>11.920999999999999</v>
      </c>
      <c r="I141" s="165"/>
      <c r="J141" s="166">
        <f>ROUND(I141*H141,2)</f>
        <v>0</v>
      </c>
      <c r="K141" s="167"/>
      <c r="L141" s="32"/>
      <c r="M141" s="168" t="s">
        <v>1</v>
      </c>
      <c r="N141" s="169" t="s">
        <v>42</v>
      </c>
      <c r="P141" s="156">
        <f>O141*H141</f>
        <v>0</v>
      </c>
      <c r="Q141" s="156">
        <v>0</v>
      </c>
      <c r="R141" s="156">
        <f>Q141*H141</f>
        <v>0</v>
      </c>
      <c r="S141" s="156">
        <v>0</v>
      </c>
      <c r="T141" s="157">
        <f>S141*H141</f>
        <v>0</v>
      </c>
      <c r="AR141" s="158" t="s">
        <v>194</v>
      </c>
      <c r="AT141" s="158" t="s">
        <v>196</v>
      </c>
      <c r="AU141" s="158" t="s">
        <v>89</v>
      </c>
      <c r="AY141" s="17" t="s">
        <v>187</v>
      </c>
      <c r="BE141" s="159">
        <f>IF(N141="základná",J141,0)</f>
        <v>0</v>
      </c>
      <c r="BF141" s="159">
        <f>IF(N141="znížená",J141,0)</f>
        <v>0</v>
      </c>
      <c r="BG141" s="159">
        <f>IF(N141="zákl. prenesená",J141,0)</f>
        <v>0</v>
      </c>
      <c r="BH141" s="159">
        <f>IF(N141="zníž. prenesená",J141,0)</f>
        <v>0</v>
      </c>
      <c r="BI141" s="159">
        <f>IF(N141="nulová",J141,0)</f>
        <v>0</v>
      </c>
      <c r="BJ141" s="17" t="s">
        <v>89</v>
      </c>
      <c r="BK141" s="159">
        <f>ROUND(I141*H141,2)</f>
        <v>0</v>
      </c>
      <c r="BL141" s="17" t="s">
        <v>194</v>
      </c>
      <c r="BM141" s="158" t="s">
        <v>334</v>
      </c>
    </row>
    <row r="142" spans="2:65" s="1" customFormat="1" ht="24.2" customHeight="1">
      <c r="B142" s="144"/>
      <c r="C142" s="160" t="s">
        <v>287</v>
      </c>
      <c r="D142" s="160" t="s">
        <v>196</v>
      </c>
      <c r="E142" s="161" t="s">
        <v>3045</v>
      </c>
      <c r="F142" s="162" t="s">
        <v>6177</v>
      </c>
      <c r="G142" s="163" t="s">
        <v>375</v>
      </c>
      <c r="H142" s="164">
        <v>59.604999999999997</v>
      </c>
      <c r="I142" s="165"/>
      <c r="J142" s="166">
        <f>ROUND(I142*H142,2)</f>
        <v>0</v>
      </c>
      <c r="K142" s="167"/>
      <c r="L142" s="32"/>
      <c r="M142" s="168" t="s">
        <v>1</v>
      </c>
      <c r="N142" s="169" t="s">
        <v>42</v>
      </c>
      <c r="P142" s="156">
        <f>O142*H142</f>
        <v>0</v>
      </c>
      <c r="Q142" s="156">
        <v>0</v>
      </c>
      <c r="R142" s="156">
        <f>Q142*H142</f>
        <v>0</v>
      </c>
      <c r="S142" s="156">
        <v>0</v>
      </c>
      <c r="T142" s="157">
        <f>S142*H142</f>
        <v>0</v>
      </c>
      <c r="AR142" s="158" t="s">
        <v>194</v>
      </c>
      <c r="AT142" s="158" t="s">
        <v>196</v>
      </c>
      <c r="AU142" s="158" t="s">
        <v>89</v>
      </c>
      <c r="AY142" s="17" t="s">
        <v>187</v>
      </c>
      <c r="BE142" s="159">
        <f>IF(N142="základná",J142,0)</f>
        <v>0</v>
      </c>
      <c r="BF142" s="159">
        <f>IF(N142="znížená",J142,0)</f>
        <v>0</v>
      </c>
      <c r="BG142" s="159">
        <f>IF(N142="zákl. prenesená",J142,0)</f>
        <v>0</v>
      </c>
      <c r="BH142" s="159">
        <f>IF(N142="zníž. prenesená",J142,0)</f>
        <v>0</v>
      </c>
      <c r="BI142" s="159">
        <f>IF(N142="nulová",J142,0)</f>
        <v>0</v>
      </c>
      <c r="BJ142" s="17" t="s">
        <v>89</v>
      </c>
      <c r="BK142" s="159">
        <f>ROUND(I142*H142,2)</f>
        <v>0</v>
      </c>
      <c r="BL142" s="17" t="s">
        <v>194</v>
      </c>
      <c r="BM142" s="158" t="s">
        <v>6178</v>
      </c>
    </row>
    <row r="143" spans="2:65" s="13" customFormat="1">
      <c r="B143" s="177"/>
      <c r="D143" s="171" t="s">
        <v>200</v>
      </c>
      <c r="F143" s="179" t="s">
        <v>6179</v>
      </c>
      <c r="H143" s="180">
        <v>59.604999999999997</v>
      </c>
      <c r="I143" s="181"/>
      <c r="L143" s="177"/>
      <c r="M143" s="182"/>
      <c r="T143" s="183"/>
      <c r="AT143" s="178" t="s">
        <v>200</v>
      </c>
      <c r="AU143" s="178" t="s">
        <v>89</v>
      </c>
      <c r="AV143" s="13" t="s">
        <v>89</v>
      </c>
      <c r="AW143" s="13" t="s">
        <v>3</v>
      </c>
      <c r="AX143" s="13" t="s">
        <v>83</v>
      </c>
      <c r="AY143" s="178" t="s">
        <v>187</v>
      </c>
    </row>
    <row r="144" spans="2:65" s="1" customFormat="1" ht="24.2" customHeight="1">
      <c r="B144" s="144"/>
      <c r="C144" s="160" t="s">
        <v>193</v>
      </c>
      <c r="D144" s="160" t="s">
        <v>196</v>
      </c>
      <c r="E144" s="161" t="s">
        <v>3066</v>
      </c>
      <c r="F144" s="162" t="s">
        <v>6180</v>
      </c>
      <c r="G144" s="163" t="s">
        <v>375</v>
      </c>
      <c r="H144" s="164">
        <v>5.0990000000000002</v>
      </c>
      <c r="I144" s="165"/>
      <c r="J144" s="166">
        <f>ROUND(I144*H144,2)</f>
        <v>0</v>
      </c>
      <c r="K144" s="167"/>
      <c r="L144" s="32"/>
      <c r="M144" s="168" t="s">
        <v>1</v>
      </c>
      <c r="N144" s="169" t="s">
        <v>42</v>
      </c>
      <c r="P144" s="156">
        <f>O144*H144</f>
        <v>0</v>
      </c>
      <c r="Q144" s="156">
        <v>0</v>
      </c>
      <c r="R144" s="156">
        <f>Q144*H144</f>
        <v>0</v>
      </c>
      <c r="S144" s="156">
        <v>0</v>
      </c>
      <c r="T144" s="157">
        <f>S144*H144</f>
        <v>0</v>
      </c>
      <c r="AR144" s="158" t="s">
        <v>194</v>
      </c>
      <c r="AT144" s="158" t="s">
        <v>196</v>
      </c>
      <c r="AU144" s="158" t="s">
        <v>89</v>
      </c>
      <c r="AY144" s="17" t="s">
        <v>187</v>
      </c>
      <c r="BE144" s="159">
        <f>IF(N144="základná",J144,0)</f>
        <v>0</v>
      </c>
      <c r="BF144" s="159">
        <f>IF(N144="znížená",J144,0)</f>
        <v>0</v>
      </c>
      <c r="BG144" s="159">
        <f>IF(N144="zákl. prenesená",J144,0)</f>
        <v>0</v>
      </c>
      <c r="BH144" s="159">
        <f>IF(N144="zníž. prenesená",J144,0)</f>
        <v>0</v>
      </c>
      <c r="BI144" s="159">
        <f>IF(N144="nulová",J144,0)</f>
        <v>0</v>
      </c>
      <c r="BJ144" s="17" t="s">
        <v>89</v>
      </c>
      <c r="BK144" s="159">
        <f>ROUND(I144*H144,2)</f>
        <v>0</v>
      </c>
      <c r="BL144" s="17" t="s">
        <v>194</v>
      </c>
      <c r="BM144" s="158" t="s">
        <v>6181</v>
      </c>
    </row>
    <row r="145" spans="2:65" s="1" customFormat="1" ht="24.2" customHeight="1">
      <c r="B145" s="144"/>
      <c r="C145" s="160" t="s">
        <v>294</v>
      </c>
      <c r="D145" s="160" t="s">
        <v>196</v>
      </c>
      <c r="E145" s="161" t="s">
        <v>1440</v>
      </c>
      <c r="F145" s="162" t="s">
        <v>1441</v>
      </c>
      <c r="G145" s="163" t="s">
        <v>337</v>
      </c>
      <c r="H145" s="164">
        <v>3</v>
      </c>
      <c r="I145" s="165"/>
      <c r="J145" s="166">
        <f>ROUND(I145*H145,2)</f>
        <v>0</v>
      </c>
      <c r="K145" s="167"/>
      <c r="L145" s="32"/>
      <c r="M145" s="168" t="s">
        <v>1</v>
      </c>
      <c r="N145" s="169" t="s">
        <v>42</v>
      </c>
      <c r="P145" s="156">
        <f>O145*H145</f>
        <v>0</v>
      </c>
      <c r="Q145" s="156">
        <v>0</v>
      </c>
      <c r="R145" s="156">
        <f>Q145*H145</f>
        <v>0</v>
      </c>
      <c r="S145" s="156">
        <v>0</v>
      </c>
      <c r="T145" s="157">
        <f>S145*H145</f>
        <v>0</v>
      </c>
      <c r="AR145" s="158" t="s">
        <v>194</v>
      </c>
      <c r="AT145" s="158" t="s">
        <v>196</v>
      </c>
      <c r="AU145" s="158" t="s">
        <v>89</v>
      </c>
      <c r="AY145" s="17" t="s">
        <v>187</v>
      </c>
      <c r="BE145" s="159">
        <f>IF(N145="základná",J145,0)</f>
        <v>0</v>
      </c>
      <c r="BF145" s="159">
        <f>IF(N145="znížená",J145,0)</f>
        <v>0</v>
      </c>
      <c r="BG145" s="159">
        <f>IF(N145="zákl. prenesená",J145,0)</f>
        <v>0</v>
      </c>
      <c r="BH145" s="159">
        <f>IF(N145="zníž. prenesená",J145,0)</f>
        <v>0</v>
      </c>
      <c r="BI145" s="159">
        <f>IF(N145="nulová",J145,0)</f>
        <v>0</v>
      </c>
      <c r="BJ145" s="17" t="s">
        <v>89</v>
      </c>
      <c r="BK145" s="159">
        <f>ROUND(I145*H145,2)</f>
        <v>0</v>
      </c>
      <c r="BL145" s="17" t="s">
        <v>194</v>
      </c>
      <c r="BM145" s="158" t="s">
        <v>6182</v>
      </c>
    </row>
    <row r="146" spans="2:65" s="12" customFormat="1">
      <c r="B146" s="170"/>
      <c r="D146" s="171" t="s">
        <v>200</v>
      </c>
      <c r="E146" s="172" t="s">
        <v>1</v>
      </c>
      <c r="F146" s="173" t="s">
        <v>6183</v>
      </c>
      <c r="H146" s="172" t="s">
        <v>1</v>
      </c>
      <c r="I146" s="174"/>
      <c r="L146" s="170"/>
      <c r="M146" s="175"/>
      <c r="T146" s="176"/>
      <c r="AT146" s="172" t="s">
        <v>200</v>
      </c>
      <c r="AU146" s="172" t="s">
        <v>89</v>
      </c>
      <c r="AV146" s="12" t="s">
        <v>83</v>
      </c>
      <c r="AW146" s="12" t="s">
        <v>31</v>
      </c>
      <c r="AX146" s="12" t="s">
        <v>76</v>
      </c>
      <c r="AY146" s="172" t="s">
        <v>187</v>
      </c>
    </row>
    <row r="147" spans="2:65" s="13" customFormat="1">
      <c r="B147" s="177"/>
      <c r="D147" s="171" t="s">
        <v>200</v>
      </c>
      <c r="E147" s="178" t="s">
        <v>1</v>
      </c>
      <c r="F147" s="179" t="s">
        <v>207</v>
      </c>
      <c r="H147" s="180">
        <v>3</v>
      </c>
      <c r="I147" s="181"/>
      <c r="L147" s="177"/>
      <c r="M147" s="182"/>
      <c r="T147" s="183"/>
      <c r="AT147" s="178" t="s">
        <v>200</v>
      </c>
      <c r="AU147" s="178" t="s">
        <v>89</v>
      </c>
      <c r="AV147" s="13" t="s">
        <v>89</v>
      </c>
      <c r="AW147" s="13" t="s">
        <v>31</v>
      </c>
      <c r="AX147" s="13" t="s">
        <v>76</v>
      </c>
      <c r="AY147" s="178" t="s">
        <v>187</v>
      </c>
    </row>
    <row r="148" spans="2:65" s="14" customFormat="1">
      <c r="B148" s="184"/>
      <c r="D148" s="171" t="s">
        <v>200</v>
      </c>
      <c r="E148" s="185" t="s">
        <v>1</v>
      </c>
      <c r="F148" s="186" t="s">
        <v>206</v>
      </c>
      <c r="H148" s="187">
        <v>3</v>
      </c>
      <c r="I148" s="188"/>
      <c r="L148" s="184"/>
      <c r="M148" s="189"/>
      <c r="T148" s="190"/>
      <c r="AT148" s="185" t="s">
        <v>200</v>
      </c>
      <c r="AU148" s="185" t="s">
        <v>89</v>
      </c>
      <c r="AV148" s="14" t="s">
        <v>194</v>
      </c>
      <c r="AW148" s="14" t="s">
        <v>31</v>
      </c>
      <c r="AX148" s="14" t="s">
        <v>83</v>
      </c>
      <c r="AY148" s="185" t="s">
        <v>187</v>
      </c>
    </row>
    <row r="149" spans="2:65" s="11" customFormat="1" ht="22.9" customHeight="1">
      <c r="B149" s="132"/>
      <c r="D149" s="133" t="s">
        <v>75</v>
      </c>
      <c r="E149" s="142" t="s">
        <v>371</v>
      </c>
      <c r="F149" s="142" t="s">
        <v>6184</v>
      </c>
      <c r="I149" s="135"/>
      <c r="J149" s="143">
        <f>BK149</f>
        <v>0</v>
      </c>
      <c r="L149" s="132"/>
      <c r="M149" s="137"/>
      <c r="P149" s="138">
        <f>P150</f>
        <v>0</v>
      </c>
      <c r="R149" s="138">
        <f>R150</f>
        <v>0</v>
      </c>
      <c r="T149" s="139">
        <f>T150</f>
        <v>0</v>
      </c>
      <c r="AR149" s="133" t="s">
        <v>83</v>
      </c>
      <c r="AT149" s="140" t="s">
        <v>75</v>
      </c>
      <c r="AU149" s="140" t="s">
        <v>83</v>
      </c>
      <c r="AY149" s="133" t="s">
        <v>187</v>
      </c>
      <c r="BK149" s="141">
        <f>BK150</f>
        <v>0</v>
      </c>
    </row>
    <row r="150" spans="2:65" s="1" customFormat="1" ht="24.2" customHeight="1">
      <c r="B150" s="144"/>
      <c r="C150" s="160" t="s">
        <v>317</v>
      </c>
      <c r="D150" s="160" t="s">
        <v>196</v>
      </c>
      <c r="E150" s="161" t="s">
        <v>373</v>
      </c>
      <c r="F150" s="162" t="s">
        <v>374</v>
      </c>
      <c r="G150" s="163" t="s">
        <v>375</v>
      </c>
      <c r="H150" s="164">
        <v>2.0289999999999999</v>
      </c>
      <c r="I150" s="165"/>
      <c r="J150" s="166">
        <f>ROUND(I150*H150,2)</f>
        <v>0</v>
      </c>
      <c r="K150" s="167"/>
      <c r="L150" s="32"/>
      <c r="M150" s="168" t="s">
        <v>1</v>
      </c>
      <c r="N150" s="169" t="s">
        <v>42</v>
      </c>
      <c r="P150" s="156">
        <f>O150*H150</f>
        <v>0</v>
      </c>
      <c r="Q150" s="156">
        <v>0</v>
      </c>
      <c r="R150" s="156">
        <f>Q150*H150</f>
        <v>0</v>
      </c>
      <c r="S150" s="156">
        <v>0</v>
      </c>
      <c r="T150" s="157">
        <f>S150*H150</f>
        <v>0</v>
      </c>
      <c r="AR150" s="158" t="s">
        <v>194</v>
      </c>
      <c r="AT150" s="158" t="s">
        <v>196</v>
      </c>
      <c r="AU150" s="158" t="s">
        <v>89</v>
      </c>
      <c r="AY150" s="17" t="s">
        <v>187</v>
      </c>
      <c r="BE150" s="159">
        <f>IF(N150="základná",J150,0)</f>
        <v>0</v>
      </c>
      <c r="BF150" s="159">
        <f>IF(N150="znížená",J150,0)</f>
        <v>0</v>
      </c>
      <c r="BG150" s="159">
        <f>IF(N150="zákl. prenesená",J150,0)</f>
        <v>0</v>
      </c>
      <c r="BH150" s="159">
        <f>IF(N150="zníž. prenesená",J150,0)</f>
        <v>0</v>
      </c>
      <c r="BI150" s="159">
        <f>IF(N150="nulová",J150,0)</f>
        <v>0</v>
      </c>
      <c r="BJ150" s="17" t="s">
        <v>89</v>
      </c>
      <c r="BK150" s="159">
        <f>ROUND(I150*H150,2)</f>
        <v>0</v>
      </c>
      <c r="BL150" s="17" t="s">
        <v>194</v>
      </c>
      <c r="BM150" s="158" t="s">
        <v>329</v>
      </c>
    </row>
    <row r="151" spans="2:65" s="11" customFormat="1" ht="25.9" customHeight="1">
      <c r="B151" s="132"/>
      <c r="D151" s="133" t="s">
        <v>75</v>
      </c>
      <c r="E151" s="134" t="s">
        <v>377</v>
      </c>
      <c r="F151" s="134" t="s">
        <v>1087</v>
      </c>
      <c r="I151" s="135"/>
      <c r="J151" s="136">
        <f>BK151</f>
        <v>0</v>
      </c>
      <c r="L151" s="132"/>
      <c r="M151" s="137"/>
      <c r="P151" s="138">
        <f>P152+P166+P195+P217+P262</f>
        <v>0</v>
      </c>
      <c r="R151" s="138">
        <f>R152+R166+R195+R217+R262</f>
        <v>114.17056999999998</v>
      </c>
      <c r="T151" s="139">
        <f>T152+T166+T195+T217+T262</f>
        <v>6.8223099999999999</v>
      </c>
      <c r="AR151" s="133" t="s">
        <v>89</v>
      </c>
      <c r="AT151" s="140" t="s">
        <v>75</v>
      </c>
      <c r="AU151" s="140" t="s">
        <v>76</v>
      </c>
      <c r="AY151" s="133" t="s">
        <v>187</v>
      </c>
      <c r="BK151" s="141">
        <f>BK152+BK166+BK195+BK217+BK262</f>
        <v>0</v>
      </c>
    </row>
    <row r="152" spans="2:65" s="11" customFormat="1" ht="22.9" customHeight="1">
      <c r="B152" s="132"/>
      <c r="D152" s="133" t="s">
        <v>75</v>
      </c>
      <c r="E152" s="142" t="s">
        <v>6185</v>
      </c>
      <c r="F152" s="142" t="s">
        <v>6186</v>
      </c>
      <c r="I152" s="135"/>
      <c r="J152" s="143">
        <f>BK152</f>
        <v>0</v>
      </c>
      <c r="L152" s="132"/>
      <c r="M152" s="137"/>
      <c r="P152" s="138">
        <f>SUM(P153:P165)</f>
        <v>0</v>
      </c>
      <c r="R152" s="138">
        <f>SUM(R153:R165)</f>
        <v>0</v>
      </c>
      <c r="T152" s="139">
        <f>SUM(T153:T165)</f>
        <v>6.8223099999999999</v>
      </c>
      <c r="AR152" s="133" t="s">
        <v>89</v>
      </c>
      <c r="AT152" s="140" t="s">
        <v>75</v>
      </c>
      <c r="AU152" s="140" t="s">
        <v>83</v>
      </c>
      <c r="AY152" s="133" t="s">
        <v>187</v>
      </c>
      <c r="BK152" s="141">
        <f>SUM(BK153:BK165)</f>
        <v>0</v>
      </c>
    </row>
    <row r="153" spans="2:65" s="1" customFormat="1" ht="24.2" customHeight="1">
      <c r="B153" s="144"/>
      <c r="C153" s="160" t="s">
        <v>323</v>
      </c>
      <c r="D153" s="160" t="s">
        <v>196</v>
      </c>
      <c r="E153" s="161" t="s">
        <v>6187</v>
      </c>
      <c r="F153" s="162" t="s">
        <v>6188</v>
      </c>
      <c r="G153" s="163" t="s">
        <v>320</v>
      </c>
      <c r="H153" s="164">
        <v>12</v>
      </c>
      <c r="I153" s="165"/>
      <c r="J153" s="166">
        <f t="shared" ref="J153:J165" si="0">ROUND(I153*H153,2)</f>
        <v>0</v>
      </c>
      <c r="K153" s="167"/>
      <c r="L153" s="32"/>
      <c r="M153" s="168" t="s">
        <v>1</v>
      </c>
      <c r="N153" s="169" t="s">
        <v>42</v>
      </c>
      <c r="P153" s="156">
        <f t="shared" ref="P153:P165" si="1">O153*H153</f>
        <v>0</v>
      </c>
      <c r="Q153" s="156">
        <v>0</v>
      </c>
      <c r="R153" s="156">
        <f t="shared" ref="R153:R165" si="2">Q153*H153</f>
        <v>0</v>
      </c>
      <c r="S153" s="156">
        <v>4.6299999999999996E-3</v>
      </c>
      <c r="T153" s="157">
        <f t="shared" ref="T153:T165" si="3">S153*H153</f>
        <v>5.5559999999999998E-2</v>
      </c>
      <c r="AR153" s="158" t="s">
        <v>353</v>
      </c>
      <c r="AT153" s="158" t="s">
        <v>196</v>
      </c>
      <c r="AU153" s="158" t="s">
        <v>89</v>
      </c>
      <c r="AY153" s="17" t="s">
        <v>187</v>
      </c>
      <c r="BE153" s="159">
        <f t="shared" ref="BE153:BE165" si="4">IF(N153="základná",J153,0)</f>
        <v>0</v>
      </c>
      <c r="BF153" s="159">
        <f t="shared" ref="BF153:BF165" si="5">IF(N153="znížená",J153,0)</f>
        <v>0</v>
      </c>
      <c r="BG153" s="159">
        <f t="shared" ref="BG153:BG165" si="6">IF(N153="zákl. prenesená",J153,0)</f>
        <v>0</v>
      </c>
      <c r="BH153" s="159">
        <f t="shared" ref="BH153:BH165" si="7">IF(N153="zníž. prenesená",J153,0)</f>
        <v>0</v>
      </c>
      <c r="BI153" s="159">
        <f t="shared" ref="BI153:BI165" si="8">IF(N153="nulová",J153,0)</f>
        <v>0</v>
      </c>
      <c r="BJ153" s="17" t="s">
        <v>89</v>
      </c>
      <c r="BK153" s="159">
        <f t="shared" ref="BK153:BK165" si="9">ROUND(I153*H153,2)</f>
        <v>0</v>
      </c>
      <c r="BL153" s="17" t="s">
        <v>353</v>
      </c>
      <c r="BM153" s="158" t="s">
        <v>1215</v>
      </c>
    </row>
    <row r="154" spans="2:65" s="1" customFormat="1" ht="33" customHeight="1">
      <c r="B154" s="144"/>
      <c r="C154" s="160" t="s">
        <v>334</v>
      </c>
      <c r="D154" s="160" t="s">
        <v>196</v>
      </c>
      <c r="E154" s="161" t="s">
        <v>6189</v>
      </c>
      <c r="F154" s="162" t="s">
        <v>6190</v>
      </c>
      <c r="G154" s="163" t="s">
        <v>320</v>
      </c>
      <c r="H154" s="164">
        <v>110</v>
      </c>
      <c r="I154" s="165"/>
      <c r="J154" s="166">
        <f t="shared" si="0"/>
        <v>0</v>
      </c>
      <c r="K154" s="167"/>
      <c r="L154" s="32"/>
      <c r="M154" s="168" t="s">
        <v>1</v>
      </c>
      <c r="N154" s="169" t="s">
        <v>42</v>
      </c>
      <c r="P154" s="156">
        <f t="shared" si="1"/>
        <v>0</v>
      </c>
      <c r="Q154" s="156">
        <v>0</v>
      </c>
      <c r="R154" s="156">
        <f t="shared" si="2"/>
        <v>0</v>
      </c>
      <c r="S154" s="156">
        <v>2.0999999999999999E-3</v>
      </c>
      <c r="T154" s="157">
        <f t="shared" si="3"/>
        <v>0.23099999999999998</v>
      </c>
      <c r="AR154" s="158" t="s">
        <v>353</v>
      </c>
      <c r="AT154" s="158" t="s">
        <v>196</v>
      </c>
      <c r="AU154" s="158" t="s">
        <v>89</v>
      </c>
      <c r="AY154" s="17" t="s">
        <v>187</v>
      </c>
      <c r="BE154" s="159">
        <f t="shared" si="4"/>
        <v>0</v>
      </c>
      <c r="BF154" s="159">
        <f t="shared" si="5"/>
        <v>0</v>
      </c>
      <c r="BG154" s="159">
        <f t="shared" si="6"/>
        <v>0</v>
      </c>
      <c r="BH154" s="159">
        <f t="shared" si="7"/>
        <v>0</v>
      </c>
      <c r="BI154" s="159">
        <f t="shared" si="8"/>
        <v>0</v>
      </c>
      <c r="BJ154" s="17" t="s">
        <v>89</v>
      </c>
      <c r="BK154" s="159">
        <f t="shared" si="9"/>
        <v>0</v>
      </c>
      <c r="BL154" s="17" t="s">
        <v>353</v>
      </c>
      <c r="BM154" s="158" t="s">
        <v>1218</v>
      </c>
    </row>
    <row r="155" spans="2:65" s="1" customFormat="1" ht="24.2" customHeight="1">
      <c r="B155" s="144"/>
      <c r="C155" s="160" t="s">
        <v>342</v>
      </c>
      <c r="D155" s="160" t="s">
        <v>196</v>
      </c>
      <c r="E155" s="161" t="s">
        <v>6191</v>
      </c>
      <c r="F155" s="162" t="s">
        <v>6192</v>
      </c>
      <c r="G155" s="163" t="s">
        <v>320</v>
      </c>
      <c r="H155" s="164">
        <v>799</v>
      </c>
      <c r="I155" s="165"/>
      <c r="J155" s="166">
        <f t="shared" si="0"/>
        <v>0</v>
      </c>
      <c r="K155" s="167"/>
      <c r="L155" s="32"/>
      <c r="M155" s="168" t="s">
        <v>1</v>
      </c>
      <c r="N155" s="169" t="s">
        <v>42</v>
      </c>
      <c r="P155" s="156">
        <f t="shared" si="1"/>
        <v>0</v>
      </c>
      <c r="Q155" s="156">
        <v>0</v>
      </c>
      <c r="R155" s="156">
        <f t="shared" si="2"/>
        <v>0</v>
      </c>
      <c r="S155" s="156">
        <v>4.3600000000000002E-3</v>
      </c>
      <c r="T155" s="157">
        <f t="shared" si="3"/>
        <v>3.4836400000000003</v>
      </c>
      <c r="AR155" s="158" t="s">
        <v>353</v>
      </c>
      <c r="AT155" s="158" t="s">
        <v>196</v>
      </c>
      <c r="AU155" s="158" t="s">
        <v>89</v>
      </c>
      <c r="AY155" s="17" t="s">
        <v>187</v>
      </c>
      <c r="BE155" s="159">
        <f t="shared" si="4"/>
        <v>0</v>
      </c>
      <c r="BF155" s="159">
        <f t="shared" si="5"/>
        <v>0</v>
      </c>
      <c r="BG155" s="159">
        <f t="shared" si="6"/>
        <v>0</v>
      </c>
      <c r="BH155" s="159">
        <f t="shared" si="7"/>
        <v>0</v>
      </c>
      <c r="BI155" s="159">
        <f t="shared" si="8"/>
        <v>0</v>
      </c>
      <c r="BJ155" s="17" t="s">
        <v>89</v>
      </c>
      <c r="BK155" s="159">
        <f t="shared" si="9"/>
        <v>0</v>
      </c>
      <c r="BL155" s="17" t="s">
        <v>353</v>
      </c>
      <c r="BM155" s="158" t="s">
        <v>1376</v>
      </c>
    </row>
    <row r="156" spans="2:65" s="1" customFormat="1" ht="24.2" customHeight="1">
      <c r="B156" s="144"/>
      <c r="C156" s="160" t="s">
        <v>329</v>
      </c>
      <c r="D156" s="160" t="s">
        <v>196</v>
      </c>
      <c r="E156" s="161" t="s">
        <v>6193</v>
      </c>
      <c r="F156" s="162" t="s">
        <v>6194</v>
      </c>
      <c r="G156" s="163" t="s">
        <v>337</v>
      </c>
      <c r="H156" s="164">
        <v>22</v>
      </c>
      <c r="I156" s="165"/>
      <c r="J156" s="166">
        <f t="shared" si="0"/>
        <v>0</v>
      </c>
      <c r="K156" s="167"/>
      <c r="L156" s="32"/>
      <c r="M156" s="168" t="s">
        <v>1</v>
      </c>
      <c r="N156" s="169" t="s">
        <v>42</v>
      </c>
      <c r="P156" s="156">
        <f t="shared" si="1"/>
        <v>0</v>
      </c>
      <c r="Q156" s="156">
        <v>0</v>
      </c>
      <c r="R156" s="156">
        <f t="shared" si="2"/>
        <v>0</v>
      </c>
      <c r="S156" s="156">
        <v>3.4200000000000001E-2</v>
      </c>
      <c r="T156" s="157">
        <f t="shared" si="3"/>
        <v>0.75240000000000007</v>
      </c>
      <c r="AR156" s="158" t="s">
        <v>353</v>
      </c>
      <c r="AT156" s="158" t="s">
        <v>196</v>
      </c>
      <c r="AU156" s="158" t="s">
        <v>89</v>
      </c>
      <c r="AY156" s="17" t="s">
        <v>187</v>
      </c>
      <c r="BE156" s="159">
        <f t="shared" si="4"/>
        <v>0</v>
      </c>
      <c r="BF156" s="159">
        <f t="shared" si="5"/>
        <v>0</v>
      </c>
      <c r="BG156" s="159">
        <f t="shared" si="6"/>
        <v>0</v>
      </c>
      <c r="BH156" s="159">
        <f t="shared" si="7"/>
        <v>0</v>
      </c>
      <c r="BI156" s="159">
        <f t="shared" si="8"/>
        <v>0</v>
      </c>
      <c r="BJ156" s="17" t="s">
        <v>89</v>
      </c>
      <c r="BK156" s="159">
        <f t="shared" si="9"/>
        <v>0</v>
      </c>
      <c r="BL156" s="17" t="s">
        <v>353</v>
      </c>
      <c r="BM156" s="158" t="s">
        <v>6195</v>
      </c>
    </row>
    <row r="157" spans="2:65" s="1" customFormat="1" ht="21.75" customHeight="1">
      <c r="B157" s="144"/>
      <c r="C157" s="160" t="s">
        <v>348</v>
      </c>
      <c r="D157" s="160" t="s">
        <v>196</v>
      </c>
      <c r="E157" s="161" t="s">
        <v>6196</v>
      </c>
      <c r="F157" s="162" t="s">
        <v>6197</v>
      </c>
      <c r="G157" s="163" t="s">
        <v>337</v>
      </c>
      <c r="H157" s="164">
        <v>18</v>
      </c>
      <c r="I157" s="165"/>
      <c r="J157" s="166">
        <f t="shared" si="0"/>
        <v>0</v>
      </c>
      <c r="K157" s="167"/>
      <c r="L157" s="32"/>
      <c r="M157" s="168" t="s">
        <v>1</v>
      </c>
      <c r="N157" s="169" t="s">
        <v>42</v>
      </c>
      <c r="P157" s="156">
        <f t="shared" si="1"/>
        <v>0</v>
      </c>
      <c r="Q157" s="156">
        <v>0</v>
      </c>
      <c r="R157" s="156">
        <f t="shared" si="2"/>
        <v>0</v>
      </c>
      <c r="S157" s="156">
        <v>1.72E-2</v>
      </c>
      <c r="T157" s="157">
        <f t="shared" si="3"/>
        <v>0.30959999999999999</v>
      </c>
      <c r="AR157" s="158" t="s">
        <v>353</v>
      </c>
      <c r="AT157" s="158" t="s">
        <v>196</v>
      </c>
      <c r="AU157" s="158" t="s">
        <v>89</v>
      </c>
      <c r="AY157" s="17" t="s">
        <v>187</v>
      </c>
      <c r="BE157" s="159">
        <f t="shared" si="4"/>
        <v>0</v>
      </c>
      <c r="BF157" s="159">
        <f t="shared" si="5"/>
        <v>0</v>
      </c>
      <c r="BG157" s="159">
        <f t="shared" si="6"/>
        <v>0</v>
      </c>
      <c r="BH157" s="159">
        <f t="shared" si="7"/>
        <v>0</v>
      </c>
      <c r="BI157" s="159">
        <f t="shared" si="8"/>
        <v>0</v>
      </c>
      <c r="BJ157" s="17" t="s">
        <v>89</v>
      </c>
      <c r="BK157" s="159">
        <f t="shared" si="9"/>
        <v>0</v>
      </c>
      <c r="BL157" s="17" t="s">
        <v>353</v>
      </c>
      <c r="BM157" s="158" t="s">
        <v>6198</v>
      </c>
    </row>
    <row r="158" spans="2:65" s="1" customFormat="1" ht="24.2" customHeight="1">
      <c r="B158" s="144"/>
      <c r="C158" s="160" t="s">
        <v>353</v>
      </c>
      <c r="D158" s="160" t="s">
        <v>196</v>
      </c>
      <c r="E158" s="161" t="s">
        <v>6199</v>
      </c>
      <c r="F158" s="162" t="s">
        <v>6200</v>
      </c>
      <c r="G158" s="163" t="s">
        <v>337</v>
      </c>
      <c r="H158" s="164">
        <v>28</v>
      </c>
      <c r="I158" s="165"/>
      <c r="J158" s="166">
        <f t="shared" si="0"/>
        <v>0</v>
      </c>
      <c r="K158" s="167"/>
      <c r="L158" s="32"/>
      <c r="M158" s="168" t="s">
        <v>1</v>
      </c>
      <c r="N158" s="169" t="s">
        <v>42</v>
      </c>
      <c r="P158" s="156">
        <f t="shared" si="1"/>
        <v>0</v>
      </c>
      <c r="Q158" s="156">
        <v>0</v>
      </c>
      <c r="R158" s="156">
        <f t="shared" si="2"/>
        <v>0</v>
      </c>
      <c r="S158" s="156">
        <v>1.9460000000000002E-2</v>
      </c>
      <c r="T158" s="157">
        <f t="shared" si="3"/>
        <v>0.54488000000000003</v>
      </c>
      <c r="AR158" s="158" t="s">
        <v>353</v>
      </c>
      <c r="AT158" s="158" t="s">
        <v>196</v>
      </c>
      <c r="AU158" s="158" t="s">
        <v>89</v>
      </c>
      <c r="AY158" s="17" t="s">
        <v>187</v>
      </c>
      <c r="BE158" s="159">
        <f t="shared" si="4"/>
        <v>0</v>
      </c>
      <c r="BF158" s="159">
        <f t="shared" si="5"/>
        <v>0</v>
      </c>
      <c r="BG158" s="159">
        <f t="shared" si="6"/>
        <v>0</v>
      </c>
      <c r="BH158" s="159">
        <f t="shared" si="7"/>
        <v>0</v>
      </c>
      <c r="BI158" s="159">
        <f t="shared" si="8"/>
        <v>0</v>
      </c>
      <c r="BJ158" s="17" t="s">
        <v>89</v>
      </c>
      <c r="BK158" s="159">
        <f t="shared" si="9"/>
        <v>0</v>
      </c>
      <c r="BL158" s="17" t="s">
        <v>353</v>
      </c>
      <c r="BM158" s="158" t="s">
        <v>6201</v>
      </c>
    </row>
    <row r="159" spans="2:65" s="1" customFormat="1" ht="24.2" customHeight="1">
      <c r="B159" s="144"/>
      <c r="C159" s="160" t="s">
        <v>359</v>
      </c>
      <c r="D159" s="160" t="s">
        <v>196</v>
      </c>
      <c r="E159" s="161" t="s">
        <v>6202</v>
      </c>
      <c r="F159" s="162" t="s">
        <v>6203</v>
      </c>
      <c r="G159" s="163" t="s">
        <v>337</v>
      </c>
      <c r="H159" s="164">
        <v>14</v>
      </c>
      <c r="I159" s="165"/>
      <c r="J159" s="166">
        <f t="shared" si="0"/>
        <v>0</v>
      </c>
      <c r="K159" s="167"/>
      <c r="L159" s="32"/>
      <c r="M159" s="168" t="s">
        <v>1</v>
      </c>
      <c r="N159" s="169" t="s">
        <v>42</v>
      </c>
      <c r="P159" s="156">
        <f t="shared" si="1"/>
        <v>0</v>
      </c>
      <c r="Q159" s="156">
        <v>0</v>
      </c>
      <c r="R159" s="156">
        <f t="shared" si="2"/>
        <v>0</v>
      </c>
      <c r="S159" s="156">
        <v>8.7999999999999995E-2</v>
      </c>
      <c r="T159" s="157">
        <f t="shared" si="3"/>
        <v>1.232</v>
      </c>
      <c r="AR159" s="158" t="s">
        <v>353</v>
      </c>
      <c r="AT159" s="158" t="s">
        <v>196</v>
      </c>
      <c r="AU159" s="158" t="s">
        <v>89</v>
      </c>
      <c r="AY159" s="17" t="s">
        <v>187</v>
      </c>
      <c r="BE159" s="159">
        <f t="shared" si="4"/>
        <v>0</v>
      </c>
      <c r="BF159" s="159">
        <f t="shared" si="5"/>
        <v>0</v>
      </c>
      <c r="BG159" s="159">
        <f t="shared" si="6"/>
        <v>0</v>
      </c>
      <c r="BH159" s="159">
        <f t="shared" si="7"/>
        <v>0</v>
      </c>
      <c r="BI159" s="159">
        <f t="shared" si="8"/>
        <v>0</v>
      </c>
      <c r="BJ159" s="17" t="s">
        <v>89</v>
      </c>
      <c r="BK159" s="159">
        <f t="shared" si="9"/>
        <v>0</v>
      </c>
      <c r="BL159" s="17" t="s">
        <v>353</v>
      </c>
      <c r="BM159" s="158" t="s">
        <v>6204</v>
      </c>
    </row>
    <row r="160" spans="2:65" s="1" customFormat="1" ht="33" customHeight="1">
      <c r="B160" s="144"/>
      <c r="C160" s="160" t="s">
        <v>363</v>
      </c>
      <c r="D160" s="160" t="s">
        <v>196</v>
      </c>
      <c r="E160" s="161" t="s">
        <v>6205</v>
      </c>
      <c r="F160" s="162" t="s">
        <v>6206</v>
      </c>
      <c r="G160" s="163" t="s">
        <v>337</v>
      </c>
      <c r="H160" s="164">
        <v>3</v>
      </c>
      <c r="I160" s="165"/>
      <c r="J160" s="166">
        <f t="shared" si="0"/>
        <v>0</v>
      </c>
      <c r="K160" s="167"/>
      <c r="L160" s="32"/>
      <c r="M160" s="168" t="s">
        <v>1</v>
      </c>
      <c r="N160" s="169" t="s">
        <v>42</v>
      </c>
      <c r="P160" s="156">
        <f t="shared" si="1"/>
        <v>0</v>
      </c>
      <c r="Q160" s="156">
        <v>0</v>
      </c>
      <c r="R160" s="156">
        <f t="shared" si="2"/>
        <v>0</v>
      </c>
      <c r="S160" s="156">
        <v>9.1999999999999998E-3</v>
      </c>
      <c r="T160" s="157">
        <f t="shared" si="3"/>
        <v>2.76E-2</v>
      </c>
      <c r="AR160" s="158" t="s">
        <v>353</v>
      </c>
      <c r="AT160" s="158" t="s">
        <v>196</v>
      </c>
      <c r="AU160" s="158" t="s">
        <v>89</v>
      </c>
      <c r="AY160" s="17" t="s">
        <v>187</v>
      </c>
      <c r="BE160" s="159">
        <f t="shared" si="4"/>
        <v>0</v>
      </c>
      <c r="BF160" s="159">
        <f t="shared" si="5"/>
        <v>0</v>
      </c>
      <c r="BG160" s="159">
        <f t="shared" si="6"/>
        <v>0</v>
      </c>
      <c r="BH160" s="159">
        <f t="shared" si="7"/>
        <v>0</v>
      </c>
      <c r="BI160" s="159">
        <f t="shared" si="8"/>
        <v>0</v>
      </c>
      <c r="BJ160" s="17" t="s">
        <v>89</v>
      </c>
      <c r="BK160" s="159">
        <f t="shared" si="9"/>
        <v>0</v>
      </c>
      <c r="BL160" s="17" t="s">
        <v>353</v>
      </c>
      <c r="BM160" s="158" t="s">
        <v>6207</v>
      </c>
    </row>
    <row r="161" spans="2:65" s="1" customFormat="1" ht="33" customHeight="1">
      <c r="B161" s="144"/>
      <c r="C161" s="160" t="s">
        <v>367</v>
      </c>
      <c r="D161" s="160" t="s">
        <v>196</v>
      </c>
      <c r="E161" s="161" t="s">
        <v>6208</v>
      </c>
      <c r="F161" s="162" t="s">
        <v>6209</v>
      </c>
      <c r="G161" s="163" t="s">
        <v>337</v>
      </c>
      <c r="H161" s="164">
        <v>4</v>
      </c>
      <c r="I161" s="165"/>
      <c r="J161" s="166">
        <f t="shared" si="0"/>
        <v>0</v>
      </c>
      <c r="K161" s="167"/>
      <c r="L161" s="32"/>
      <c r="M161" s="168" t="s">
        <v>1</v>
      </c>
      <c r="N161" s="169" t="s">
        <v>42</v>
      </c>
      <c r="P161" s="156">
        <f t="shared" si="1"/>
        <v>0</v>
      </c>
      <c r="Q161" s="156">
        <v>0</v>
      </c>
      <c r="R161" s="156">
        <f t="shared" si="2"/>
        <v>0</v>
      </c>
      <c r="S161" s="156">
        <v>3.4700000000000002E-2</v>
      </c>
      <c r="T161" s="157">
        <f t="shared" si="3"/>
        <v>0.13880000000000001</v>
      </c>
      <c r="AR161" s="158" t="s">
        <v>353</v>
      </c>
      <c r="AT161" s="158" t="s">
        <v>196</v>
      </c>
      <c r="AU161" s="158" t="s">
        <v>89</v>
      </c>
      <c r="AY161" s="17" t="s">
        <v>187</v>
      </c>
      <c r="BE161" s="159">
        <f t="shared" si="4"/>
        <v>0</v>
      </c>
      <c r="BF161" s="159">
        <f t="shared" si="5"/>
        <v>0</v>
      </c>
      <c r="BG161" s="159">
        <f t="shared" si="6"/>
        <v>0</v>
      </c>
      <c r="BH161" s="159">
        <f t="shared" si="7"/>
        <v>0</v>
      </c>
      <c r="BI161" s="159">
        <f t="shared" si="8"/>
        <v>0</v>
      </c>
      <c r="BJ161" s="17" t="s">
        <v>89</v>
      </c>
      <c r="BK161" s="159">
        <f t="shared" si="9"/>
        <v>0</v>
      </c>
      <c r="BL161" s="17" t="s">
        <v>353</v>
      </c>
      <c r="BM161" s="158" t="s">
        <v>6210</v>
      </c>
    </row>
    <row r="162" spans="2:65" s="1" customFormat="1" ht="37.9" customHeight="1">
      <c r="B162" s="144"/>
      <c r="C162" s="160" t="s">
        <v>7</v>
      </c>
      <c r="D162" s="160" t="s">
        <v>196</v>
      </c>
      <c r="E162" s="161" t="s">
        <v>6211</v>
      </c>
      <c r="F162" s="162" t="s">
        <v>6212</v>
      </c>
      <c r="G162" s="163" t="s">
        <v>337</v>
      </c>
      <c r="H162" s="164">
        <v>35</v>
      </c>
      <c r="I162" s="165"/>
      <c r="J162" s="166">
        <f t="shared" si="0"/>
        <v>0</v>
      </c>
      <c r="K162" s="167"/>
      <c r="L162" s="32"/>
      <c r="M162" s="168" t="s">
        <v>1</v>
      </c>
      <c r="N162" s="169" t="s">
        <v>42</v>
      </c>
      <c r="P162" s="156">
        <f t="shared" si="1"/>
        <v>0</v>
      </c>
      <c r="Q162" s="156">
        <v>0</v>
      </c>
      <c r="R162" s="156">
        <f t="shared" si="2"/>
        <v>0</v>
      </c>
      <c r="S162" s="156">
        <v>8.4999999999999995E-4</v>
      </c>
      <c r="T162" s="157">
        <f t="shared" si="3"/>
        <v>2.9749999999999999E-2</v>
      </c>
      <c r="AR162" s="158" t="s">
        <v>353</v>
      </c>
      <c r="AT162" s="158" t="s">
        <v>196</v>
      </c>
      <c r="AU162" s="158" t="s">
        <v>89</v>
      </c>
      <c r="AY162" s="17" t="s">
        <v>187</v>
      </c>
      <c r="BE162" s="159">
        <f t="shared" si="4"/>
        <v>0</v>
      </c>
      <c r="BF162" s="159">
        <f t="shared" si="5"/>
        <v>0</v>
      </c>
      <c r="BG162" s="159">
        <f t="shared" si="6"/>
        <v>0</v>
      </c>
      <c r="BH162" s="159">
        <f t="shared" si="7"/>
        <v>0</v>
      </c>
      <c r="BI162" s="159">
        <f t="shared" si="8"/>
        <v>0</v>
      </c>
      <c r="BJ162" s="17" t="s">
        <v>89</v>
      </c>
      <c r="BK162" s="159">
        <f t="shared" si="9"/>
        <v>0</v>
      </c>
      <c r="BL162" s="17" t="s">
        <v>353</v>
      </c>
      <c r="BM162" s="158" t="s">
        <v>6213</v>
      </c>
    </row>
    <row r="163" spans="2:65" s="1" customFormat="1" ht="24.2" customHeight="1">
      <c r="B163" s="144"/>
      <c r="C163" s="160" t="s">
        <v>381</v>
      </c>
      <c r="D163" s="160" t="s">
        <v>196</v>
      </c>
      <c r="E163" s="161" t="s">
        <v>6214</v>
      </c>
      <c r="F163" s="162" t="s">
        <v>6215</v>
      </c>
      <c r="G163" s="163" t="s">
        <v>337</v>
      </c>
      <c r="H163" s="164">
        <v>14</v>
      </c>
      <c r="I163" s="165"/>
      <c r="J163" s="166">
        <f t="shared" si="0"/>
        <v>0</v>
      </c>
      <c r="K163" s="167"/>
      <c r="L163" s="32"/>
      <c r="M163" s="168" t="s">
        <v>1</v>
      </c>
      <c r="N163" s="169" t="s">
        <v>42</v>
      </c>
      <c r="P163" s="156">
        <f t="shared" si="1"/>
        <v>0</v>
      </c>
      <c r="Q163" s="156">
        <v>0</v>
      </c>
      <c r="R163" s="156">
        <f t="shared" si="2"/>
        <v>0</v>
      </c>
      <c r="S163" s="156">
        <v>1.2199999999999999E-3</v>
      </c>
      <c r="T163" s="157">
        <f t="shared" si="3"/>
        <v>1.7079999999999998E-2</v>
      </c>
      <c r="AR163" s="158" t="s">
        <v>353</v>
      </c>
      <c r="AT163" s="158" t="s">
        <v>196</v>
      </c>
      <c r="AU163" s="158" t="s">
        <v>89</v>
      </c>
      <c r="AY163" s="17" t="s">
        <v>187</v>
      </c>
      <c r="BE163" s="159">
        <f t="shared" si="4"/>
        <v>0</v>
      </c>
      <c r="BF163" s="159">
        <f t="shared" si="5"/>
        <v>0</v>
      </c>
      <c r="BG163" s="159">
        <f t="shared" si="6"/>
        <v>0</v>
      </c>
      <c r="BH163" s="159">
        <f t="shared" si="7"/>
        <v>0</v>
      </c>
      <c r="BI163" s="159">
        <f t="shared" si="8"/>
        <v>0</v>
      </c>
      <c r="BJ163" s="17" t="s">
        <v>89</v>
      </c>
      <c r="BK163" s="159">
        <f t="shared" si="9"/>
        <v>0</v>
      </c>
      <c r="BL163" s="17" t="s">
        <v>353</v>
      </c>
      <c r="BM163" s="158" t="s">
        <v>6216</v>
      </c>
    </row>
    <row r="164" spans="2:65" s="1" customFormat="1" ht="24.2" customHeight="1">
      <c r="B164" s="144"/>
      <c r="C164" s="160" t="s">
        <v>385</v>
      </c>
      <c r="D164" s="160" t="s">
        <v>196</v>
      </c>
      <c r="E164" s="161" t="s">
        <v>6217</v>
      </c>
      <c r="F164" s="162" t="s">
        <v>6218</v>
      </c>
      <c r="G164" s="163" t="s">
        <v>375</v>
      </c>
      <c r="H164" s="164">
        <v>6.8220000000000001</v>
      </c>
      <c r="I164" s="165"/>
      <c r="J164" s="166">
        <f t="shared" si="0"/>
        <v>0</v>
      </c>
      <c r="K164" s="167"/>
      <c r="L164" s="32"/>
      <c r="M164" s="168" t="s">
        <v>1</v>
      </c>
      <c r="N164" s="169" t="s">
        <v>42</v>
      </c>
      <c r="P164" s="156">
        <f t="shared" si="1"/>
        <v>0</v>
      </c>
      <c r="Q164" s="156">
        <v>0</v>
      </c>
      <c r="R164" s="156">
        <f t="shared" si="2"/>
        <v>0</v>
      </c>
      <c r="S164" s="156">
        <v>0</v>
      </c>
      <c r="T164" s="157">
        <f t="shared" si="3"/>
        <v>0</v>
      </c>
      <c r="AR164" s="158" t="s">
        <v>353</v>
      </c>
      <c r="AT164" s="158" t="s">
        <v>196</v>
      </c>
      <c r="AU164" s="158" t="s">
        <v>89</v>
      </c>
      <c r="AY164" s="17" t="s">
        <v>187</v>
      </c>
      <c r="BE164" s="159">
        <f t="shared" si="4"/>
        <v>0</v>
      </c>
      <c r="BF164" s="159">
        <f t="shared" si="5"/>
        <v>0</v>
      </c>
      <c r="BG164" s="159">
        <f t="shared" si="6"/>
        <v>0</v>
      </c>
      <c r="BH164" s="159">
        <f t="shared" si="7"/>
        <v>0</v>
      </c>
      <c r="BI164" s="159">
        <f t="shared" si="8"/>
        <v>0</v>
      </c>
      <c r="BJ164" s="17" t="s">
        <v>89</v>
      </c>
      <c r="BK164" s="159">
        <f t="shared" si="9"/>
        <v>0</v>
      </c>
      <c r="BL164" s="17" t="s">
        <v>353</v>
      </c>
      <c r="BM164" s="158" t="s">
        <v>1379</v>
      </c>
    </row>
    <row r="165" spans="2:65" s="1" customFormat="1" ht="33" customHeight="1">
      <c r="B165" s="144"/>
      <c r="C165" s="160" t="s">
        <v>391</v>
      </c>
      <c r="D165" s="160" t="s">
        <v>196</v>
      </c>
      <c r="E165" s="161" t="s">
        <v>6219</v>
      </c>
      <c r="F165" s="162" t="s">
        <v>6220</v>
      </c>
      <c r="G165" s="163" t="s">
        <v>375</v>
      </c>
      <c r="H165" s="164">
        <v>1.179</v>
      </c>
      <c r="I165" s="165"/>
      <c r="J165" s="166">
        <f t="shared" si="0"/>
        <v>0</v>
      </c>
      <c r="K165" s="167"/>
      <c r="L165" s="32"/>
      <c r="M165" s="168" t="s">
        <v>1</v>
      </c>
      <c r="N165" s="169" t="s">
        <v>42</v>
      </c>
      <c r="P165" s="156">
        <f t="shared" si="1"/>
        <v>0</v>
      </c>
      <c r="Q165" s="156">
        <v>0</v>
      </c>
      <c r="R165" s="156">
        <f t="shared" si="2"/>
        <v>0</v>
      </c>
      <c r="S165" s="156">
        <v>0</v>
      </c>
      <c r="T165" s="157">
        <f t="shared" si="3"/>
        <v>0</v>
      </c>
      <c r="AR165" s="158" t="s">
        <v>353</v>
      </c>
      <c r="AT165" s="158" t="s">
        <v>196</v>
      </c>
      <c r="AU165" s="158" t="s">
        <v>89</v>
      </c>
      <c r="AY165" s="17" t="s">
        <v>187</v>
      </c>
      <c r="BE165" s="159">
        <f t="shared" si="4"/>
        <v>0</v>
      </c>
      <c r="BF165" s="159">
        <f t="shared" si="5"/>
        <v>0</v>
      </c>
      <c r="BG165" s="159">
        <f t="shared" si="6"/>
        <v>0</v>
      </c>
      <c r="BH165" s="159">
        <f t="shared" si="7"/>
        <v>0</v>
      </c>
      <c r="BI165" s="159">
        <f t="shared" si="8"/>
        <v>0</v>
      </c>
      <c r="BJ165" s="17" t="s">
        <v>89</v>
      </c>
      <c r="BK165" s="159">
        <f t="shared" si="9"/>
        <v>0</v>
      </c>
      <c r="BL165" s="17" t="s">
        <v>353</v>
      </c>
      <c r="BM165" s="158" t="s">
        <v>1221</v>
      </c>
    </row>
    <row r="166" spans="2:65" s="11" customFormat="1" ht="22.9" customHeight="1">
      <c r="B166" s="132"/>
      <c r="D166" s="133" t="s">
        <v>75</v>
      </c>
      <c r="E166" s="142" t="s">
        <v>656</v>
      </c>
      <c r="F166" s="142" t="s">
        <v>1088</v>
      </c>
      <c r="I166" s="135"/>
      <c r="J166" s="143">
        <f>BK166</f>
        <v>0</v>
      </c>
      <c r="L166" s="132"/>
      <c r="M166" s="137"/>
      <c r="P166" s="138">
        <f>SUM(P167:P194)</f>
        <v>0</v>
      </c>
      <c r="R166" s="138">
        <f>SUM(R167:R194)</f>
        <v>0.45468000000000008</v>
      </c>
      <c r="T166" s="139">
        <f>SUM(T167:T194)</f>
        <v>0</v>
      </c>
      <c r="AR166" s="133" t="s">
        <v>89</v>
      </c>
      <c r="AT166" s="140" t="s">
        <v>75</v>
      </c>
      <c r="AU166" s="140" t="s">
        <v>83</v>
      </c>
      <c r="AY166" s="133" t="s">
        <v>187</v>
      </c>
      <c r="BK166" s="141">
        <f>SUM(BK167:BK194)</f>
        <v>0</v>
      </c>
    </row>
    <row r="167" spans="2:65" s="1" customFormat="1" ht="24.2" customHeight="1">
      <c r="B167" s="144"/>
      <c r="C167" s="160" t="s">
        <v>395</v>
      </c>
      <c r="D167" s="160" t="s">
        <v>196</v>
      </c>
      <c r="E167" s="161" t="s">
        <v>6221</v>
      </c>
      <c r="F167" s="162" t="s">
        <v>6222</v>
      </c>
      <c r="G167" s="163" t="s">
        <v>320</v>
      </c>
      <c r="H167" s="164">
        <v>69.5</v>
      </c>
      <c r="I167" s="165"/>
      <c r="J167" s="166">
        <f t="shared" ref="J167:J194" si="10">ROUND(I167*H167,2)</f>
        <v>0</v>
      </c>
      <c r="K167" s="167"/>
      <c r="L167" s="32"/>
      <c r="M167" s="168" t="s">
        <v>1</v>
      </c>
      <c r="N167" s="169" t="s">
        <v>42</v>
      </c>
      <c r="P167" s="156">
        <f t="shared" ref="P167:P194" si="11">O167*H167</f>
        <v>0</v>
      </c>
      <c r="Q167" s="156">
        <v>0</v>
      </c>
      <c r="R167" s="156">
        <f t="shared" ref="R167:R194" si="12">Q167*H167</f>
        <v>0</v>
      </c>
      <c r="S167" s="156">
        <v>0</v>
      </c>
      <c r="T167" s="157">
        <f t="shared" ref="T167:T194" si="13">S167*H167</f>
        <v>0</v>
      </c>
      <c r="AR167" s="158" t="s">
        <v>353</v>
      </c>
      <c r="AT167" s="158" t="s">
        <v>196</v>
      </c>
      <c r="AU167" s="158" t="s">
        <v>89</v>
      </c>
      <c r="AY167" s="17" t="s">
        <v>187</v>
      </c>
      <c r="BE167" s="159">
        <f t="shared" ref="BE167:BE194" si="14">IF(N167="základná",J167,0)</f>
        <v>0</v>
      </c>
      <c r="BF167" s="159">
        <f t="shared" ref="BF167:BF194" si="15">IF(N167="znížená",J167,0)</f>
        <v>0</v>
      </c>
      <c r="BG167" s="159">
        <f t="shared" ref="BG167:BG194" si="16">IF(N167="zákl. prenesená",J167,0)</f>
        <v>0</v>
      </c>
      <c r="BH167" s="159">
        <f t="shared" ref="BH167:BH194" si="17">IF(N167="zníž. prenesená",J167,0)</f>
        <v>0</v>
      </c>
      <c r="BI167" s="159">
        <f t="shared" ref="BI167:BI194" si="18">IF(N167="nulová",J167,0)</f>
        <v>0</v>
      </c>
      <c r="BJ167" s="17" t="s">
        <v>89</v>
      </c>
      <c r="BK167" s="159">
        <f t="shared" ref="BK167:BK194" si="19">ROUND(I167*H167,2)</f>
        <v>0</v>
      </c>
      <c r="BL167" s="17" t="s">
        <v>353</v>
      </c>
      <c r="BM167" s="158" t="s">
        <v>353</v>
      </c>
    </row>
    <row r="168" spans="2:65" s="1" customFormat="1" ht="37.9" customHeight="1">
      <c r="B168" s="144"/>
      <c r="C168" s="145" t="s">
        <v>400</v>
      </c>
      <c r="D168" s="145" t="s">
        <v>190</v>
      </c>
      <c r="E168" s="146" t="s">
        <v>6223</v>
      </c>
      <c r="F168" s="147" t="s">
        <v>6224</v>
      </c>
      <c r="G168" s="148" t="s">
        <v>320</v>
      </c>
      <c r="H168" s="149">
        <v>15.5</v>
      </c>
      <c r="I168" s="150"/>
      <c r="J168" s="151">
        <f t="shared" si="10"/>
        <v>0</v>
      </c>
      <c r="K168" s="152"/>
      <c r="L168" s="153"/>
      <c r="M168" s="154" t="s">
        <v>1</v>
      </c>
      <c r="N168" s="155" t="s">
        <v>42</v>
      </c>
      <c r="P168" s="156">
        <f t="shared" si="11"/>
        <v>0</v>
      </c>
      <c r="Q168" s="156">
        <v>2.1000000000000001E-4</v>
      </c>
      <c r="R168" s="156">
        <f t="shared" si="12"/>
        <v>3.2550000000000001E-3</v>
      </c>
      <c r="S168" s="156">
        <v>0</v>
      </c>
      <c r="T168" s="157">
        <f t="shared" si="13"/>
        <v>0</v>
      </c>
      <c r="AR168" s="158" t="s">
        <v>388</v>
      </c>
      <c r="AT168" s="158" t="s">
        <v>190</v>
      </c>
      <c r="AU168" s="158" t="s">
        <v>89</v>
      </c>
      <c r="AY168" s="17" t="s">
        <v>187</v>
      </c>
      <c r="BE168" s="159">
        <f t="shared" si="14"/>
        <v>0</v>
      </c>
      <c r="BF168" s="159">
        <f t="shared" si="15"/>
        <v>0</v>
      </c>
      <c r="BG168" s="159">
        <f t="shared" si="16"/>
        <v>0</v>
      </c>
      <c r="BH168" s="159">
        <f t="shared" si="17"/>
        <v>0</v>
      </c>
      <c r="BI168" s="159">
        <f t="shared" si="18"/>
        <v>0</v>
      </c>
      <c r="BJ168" s="17" t="s">
        <v>89</v>
      </c>
      <c r="BK168" s="159">
        <f t="shared" si="19"/>
        <v>0</v>
      </c>
      <c r="BL168" s="17" t="s">
        <v>353</v>
      </c>
      <c r="BM168" s="158" t="s">
        <v>363</v>
      </c>
    </row>
    <row r="169" spans="2:65" s="1" customFormat="1" ht="37.9" customHeight="1">
      <c r="B169" s="144"/>
      <c r="C169" s="145" t="s">
        <v>404</v>
      </c>
      <c r="D169" s="145" t="s">
        <v>190</v>
      </c>
      <c r="E169" s="146" t="s">
        <v>6225</v>
      </c>
      <c r="F169" s="147" t="s">
        <v>6226</v>
      </c>
      <c r="G169" s="148" t="s">
        <v>320</v>
      </c>
      <c r="H169" s="149">
        <v>54</v>
      </c>
      <c r="I169" s="150"/>
      <c r="J169" s="151">
        <f t="shared" si="10"/>
        <v>0</v>
      </c>
      <c r="K169" s="152"/>
      <c r="L169" s="153"/>
      <c r="M169" s="154" t="s">
        <v>1</v>
      </c>
      <c r="N169" s="155" t="s">
        <v>42</v>
      </c>
      <c r="P169" s="156">
        <f t="shared" si="11"/>
        <v>0</v>
      </c>
      <c r="Q169" s="156">
        <v>2.1000000000000001E-4</v>
      </c>
      <c r="R169" s="156">
        <f t="shared" si="12"/>
        <v>1.1340000000000001E-2</v>
      </c>
      <c r="S169" s="156">
        <v>0</v>
      </c>
      <c r="T169" s="157">
        <f t="shared" si="13"/>
        <v>0</v>
      </c>
      <c r="AR169" s="158" t="s">
        <v>388</v>
      </c>
      <c r="AT169" s="158" t="s">
        <v>190</v>
      </c>
      <c r="AU169" s="158" t="s">
        <v>89</v>
      </c>
      <c r="AY169" s="17" t="s">
        <v>187</v>
      </c>
      <c r="BE169" s="159">
        <f t="shared" si="14"/>
        <v>0</v>
      </c>
      <c r="BF169" s="159">
        <f t="shared" si="15"/>
        <v>0</v>
      </c>
      <c r="BG169" s="159">
        <f t="shared" si="16"/>
        <v>0</v>
      </c>
      <c r="BH169" s="159">
        <f t="shared" si="17"/>
        <v>0</v>
      </c>
      <c r="BI169" s="159">
        <f t="shared" si="18"/>
        <v>0</v>
      </c>
      <c r="BJ169" s="17" t="s">
        <v>89</v>
      </c>
      <c r="BK169" s="159">
        <f t="shared" si="19"/>
        <v>0</v>
      </c>
      <c r="BL169" s="17" t="s">
        <v>353</v>
      </c>
      <c r="BM169" s="158" t="s">
        <v>7</v>
      </c>
    </row>
    <row r="170" spans="2:65" s="1" customFormat="1" ht="24.2" customHeight="1">
      <c r="B170" s="144"/>
      <c r="C170" s="160" t="s">
        <v>410</v>
      </c>
      <c r="D170" s="160" t="s">
        <v>196</v>
      </c>
      <c r="E170" s="161" t="s">
        <v>1091</v>
      </c>
      <c r="F170" s="162" t="s">
        <v>1092</v>
      </c>
      <c r="G170" s="163" t="s">
        <v>320</v>
      </c>
      <c r="H170" s="164">
        <v>1730</v>
      </c>
      <c r="I170" s="165"/>
      <c r="J170" s="166">
        <f t="shared" si="10"/>
        <v>0</v>
      </c>
      <c r="K170" s="167"/>
      <c r="L170" s="32"/>
      <c r="M170" s="168" t="s">
        <v>1</v>
      </c>
      <c r="N170" s="169" t="s">
        <v>42</v>
      </c>
      <c r="P170" s="156">
        <f t="shared" si="11"/>
        <v>0</v>
      </c>
      <c r="Q170" s="156">
        <v>2.0000000000000002E-5</v>
      </c>
      <c r="R170" s="156">
        <f t="shared" si="12"/>
        <v>3.4600000000000006E-2</v>
      </c>
      <c r="S170" s="156">
        <v>0</v>
      </c>
      <c r="T170" s="157">
        <f t="shared" si="13"/>
        <v>0</v>
      </c>
      <c r="AR170" s="158" t="s">
        <v>353</v>
      </c>
      <c r="AT170" s="158" t="s">
        <v>196</v>
      </c>
      <c r="AU170" s="158" t="s">
        <v>89</v>
      </c>
      <c r="AY170" s="17" t="s">
        <v>187</v>
      </c>
      <c r="BE170" s="159">
        <f t="shared" si="14"/>
        <v>0</v>
      </c>
      <c r="BF170" s="159">
        <f t="shared" si="15"/>
        <v>0</v>
      </c>
      <c r="BG170" s="159">
        <f t="shared" si="16"/>
        <v>0</v>
      </c>
      <c r="BH170" s="159">
        <f t="shared" si="17"/>
        <v>0</v>
      </c>
      <c r="BI170" s="159">
        <f t="shared" si="18"/>
        <v>0</v>
      </c>
      <c r="BJ170" s="17" t="s">
        <v>89</v>
      </c>
      <c r="BK170" s="159">
        <f t="shared" si="19"/>
        <v>0</v>
      </c>
      <c r="BL170" s="17" t="s">
        <v>353</v>
      </c>
      <c r="BM170" s="158" t="s">
        <v>385</v>
      </c>
    </row>
    <row r="171" spans="2:65" s="1" customFormat="1" ht="33" customHeight="1">
      <c r="B171" s="144"/>
      <c r="C171" s="145" t="s">
        <v>414</v>
      </c>
      <c r="D171" s="145" t="s">
        <v>190</v>
      </c>
      <c r="E171" s="146" t="s">
        <v>6227</v>
      </c>
      <c r="F171" s="147" t="s">
        <v>6228</v>
      </c>
      <c r="G171" s="148" t="s">
        <v>320</v>
      </c>
      <c r="H171" s="149">
        <v>370</v>
      </c>
      <c r="I171" s="150"/>
      <c r="J171" s="151">
        <f t="shared" si="10"/>
        <v>0</v>
      </c>
      <c r="K171" s="152"/>
      <c r="L171" s="153"/>
      <c r="M171" s="154" t="s">
        <v>1</v>
      </c>
      <c r="N171" s="155" t="s">
        <v>42</v>
      </c>
      <c r="P171" s="156">
        <f t="shared" si="11"/>
        <v>0</v>
      </c>
      <c r="Q171" s="156">
        <v>8.0000000000000007E-5</v>
      </c>
      <c r="R171" s="156">
        <f t="shared" si="12"/>
        <v>2.9600000000000001E-2</v>
      </c>
      <c r="S171" s="156">
        <v>0</v>
      </c>
      <c r="T171" s="157">
        <f t="shared" si="13"/>
        <v>0</v>
      </c>
      <c r="AR171" s="158" t="s">
        <v>388</v>
      </c>
      <c r="AT171" s="158" t="s">
        <v>190</v>
      </c>
      <c r="AU171" s="158" t="s">
        <v>89</v>
      </c>
      <c r="AY171" s="17" t="s">
        <v>187</v>
      </c>
      <c r="BE171" s="159">
        <f t="shared" si="14"/>
        <v>0</v>
      </c>
      <c r="BF171" s="159">
        <f t="shared" si="15"/>
        <v>0</v>
      </c>
      <c r="BG171" s="159">
        <f t="shared" si="16"/>
        <v>0</v>
      </c>
      <c r="BH171" s="159">
        <f t="shared" si="17"/>
        <v>0</v>
      </c>
      <c r="BI171" s="159">
        <f t="shared" si="18"/>
        <v>0</v>
      </c>
      <c r="BJ171" s="17" t="s">
        <v>89</v>
      </c>
      <c r="BK171" s="159">
        <f t="shared" si="19"/>
        <v>0</v>
      </c>
      <c r="BL171" s="17" t="s">
        <v>353</v>
      </c>
      <c r="BM171" s="158" t="s">
        <v>395</v>
      </c>
    </row>
    <row r="172" spans="2:65" s="1" customFormat="1" ht="33" customHeight="1">
      <c r="B172" s="144"/>
      <c r="C172" s="145" t="s">
        <v>419</v>
      </c>
      <c r="D172" s="145" t="s">
        <v>190</v>
      </c>
      <c r="E172" s="146" t="s">
        <v>6229</v>
      </c>
      <c r="F172" s="147" t="s">
        <v>6230</v>
      </c>
      <c r="G172" s="148" t="s">
        <v>320</v>
      </c>
      <c r="H172" s="149">
        <v>155.5</v>
      </c>
      <c r="I172" s="150"/>
      <c r="J172" s="151">
        <f t="shared" si="10"/>
        <v>0</v>
      </c>
      <c r="K172" s="152"/>
      <c r="L172" s="153"/>
      <c r="M172" s="154" t="s">
        <v>1</v>
      </c>
      <c r="N172" s="155" t="s">
        <v>42</v>
      </c>
      <c r="P172" s="156">
        <f t="shared" si="11"/>
        <v>0</v>
      </c>
      <c r="Q172" s="156">
        <v>1.4999999999999999E-4</v>
      </c>
      <c r="R172" s="156">
        <f t="shared" si="12"/>
        <v>2.3324999999999999E-2</v>
      </c>
      <c r="S172" s="156">
        <v>0</v>
      </c>
      <c r="T172" s="157">
        <f t="shared" si="13"/>
        <v>0</v>
      </c>
      <c r="AR172" s="158" t="s">
        <v>388</v>
      </c>
      <c r="AT172" s="158" t="s">
        <v>190</v>
      </c>
      <c r="AU172" s="158" t="s">
        <v>89</v>
      </c>
      <c r="AY172" s="17" t="s">
        <v>187</v>
      </c>
      <c r="BE172" s="159">
        <f t="shared" si="14"/>
        <v>0</v>
      </c>
      <c r="BF172" s="159">
        <f t="shared" si="15"/>
        <v>0</v>
      </c>
      <c r="BG172" s="159">
        <f t="shared" si="16"/>
        <v>0</v>
      </c>
      <c r="BH172" s="159">
        <f t="shared" si="17"/>
        <v>0</v>
      </c>
      <c r="BI172" s="159">
        <f t="shared" si="18"/>
        <v>0</v>
      </c>
      <c r="BJ172" s="17" t="s">
        <v>89</v>
      </c>
      <c r="BK172" s="159">
        <f t="shared" si="19"/>
        <v>0</v>
      </c>
      <c r="BL172" s="17" t="s">
        <v>353</v>
      </c>
      <c r="BM172" s="158" t="s">
        <v>404</v>
      </c>
    </row>
    <row r="173" spans="2:65" s="1" customFormat="1" ht="33" customHeight="1">
      <c r="B173" s="144"/>
      <c r="C173" s="145" t="s">
        <v>423</v>
      </c>
      <c r="D173" s="145" t="s">
        <v>190</v>
      </c>
      <c r="E173" s="146" t="s">
        <v>6231</v>
      </c>
      <c r="F173" s="147" t="s">
        <v>6232</v>
      </c>
      <c r="G173" s="148" t="s">
        <v>320</v>
      </c>
      <c r="H173" s="149">
        <v>70</v>
      </c>
      <c r="I173" s="150"/>
      <c r="J173" s="151">
        <f t="shared" si="10"/>
        <v>0</v>
      </c>
      <c r="K173" s="152"/>
      <c r="L173" s="153"/>
      <c r="M173" s="154" t="s">
        <v>1</v>
      </c>
      <c r="N173" s="155" t="s">
        <v>42</v>
      </c>
      <c r="P173" s="156">
        <f t="shared" si="11"/>
        <v>0</v>
      </c>
      <c r="Q173" s="156">
        <v>2.0000000000000002E-5</v>
      </c>
      <c r="R173" s="156">
        <f t="shared" si="12"/>
        <v>1.4000000000000002E-3</v>
      </c>
      <c r="S173" s="156">
        <v>0</v>
      </c>
      <c r="T173" s="157">
        <f t="shared" si="13"/>
        <v>0</v>
      </c>
      <c r="AR173" s="158" t="s">
        <v>388</v>
      </c>
      <c r="AT173" s="158" t="s">
        <v>190</v>
      </c>
      <c r="AU173" s="158" t="s">
        <v>89</v>
      </c>
      <c r="AY173" s="17" t="s">
        <v>187</v>
      </c>
      <c r="BE173" s="159">
        <f t="shared" si="14"/>
        <v>0</v>
      </c>
      <c r="BF173" s="159">
        <f t="shared" si="15"/>
        <v>0</v>
      </c>
      <c r="BG173" s="159">
        <f t="shared" si="16"/>
        <v>0</v>
      </c>
      <c r="BH173" s="159">
        <f t="shared" si="17"/>
        <v>0</v>
      </c>
      <c r="BI173" s="159">
        <f t="shared" si="18"/>
        <v>0</v>
      </c>
      <c r="BJ173" s="17" t="s">
        <v>89</v>
      </c>
      <c r="BK173" s="159">
        <f t="shared" si="19"/>
        <v>0</v>
      </c>
      <c r="BL173" s="17" t="s">
        <v>353</v>
      </c>
      <c r="BM173" s="158" t="s">
        <v>414</v>
      </c>
    </row>
    <row r="174" spans="2:65" s="1" customFormat="1" ht="33" customHeight="1">
      <c r="B174" s="144"/>
      <c r="C174" s="145" t="s">
        <v>429</v>
      </c>
      <c r="D174" s="145" t="s">
        <v>190</v>
      </c>
      <c r="E174" s="146" t="s">
        <v>1097</v>
      </c>
      <c r="F174" s="147" t="s">
        <v>6233</v>
      </c>
      <c r="G174" s="148" t="s">
        <v>320</v>
      </c>
      <c r="H174" s="149">
        <v>592</v>
      </c>
      <c r="I174" s="150"/>
      <c r="J174" s="151">
        <f t="shared" si="10"/>
        <v>0</v>
      </c>
      <c r="K174" s="152"/>
      <c r="L174" s="153"/>
      <c r="M174" s="154" t="s">
        <v>1</v>
      </c>
      <c r="N174" s="155" t="s">
        <v>42</v>
      </c>
      <c r="P174" s="156">
        <f t="shared" si="11"/>
        <v>0</v>
      </c>
      <c r="Q174" s="156">
        <v>1.0000000000000001E-5</v>
      </c>
      <c r="R174" s="156">
        <f t="shared" si="12"/>
        <v>5.9200000000000008E-3</v>
      </c>
      <c r="S174" s="156">
        <v>0</v>
      </c>
      <c r="T174" s="157">
        <f t="shared" si="13"/>
        <v>0</v>
      </c>
      <c r="AR174" s="158" t="s">
        <v>388</v>
      </c>
      <c r="AT174" s="158" t="s">
        <v>190</v>
      </c>
      <c r="AU174" s="158" t="s">
        <v>89</v>
      </c>
      <c r="AY174" s="17" t="s">
        <v>187</v>
      </c>
      <c r="BE174" s="159">
        <f t="shared" si="14"/>
        <v>0</v>
      </c>
      <c r="BF174" s="159">
        <f t="shared" si="15"/>
        <v>0</v>
      </c>
      <c r="BG174" s="159">
        <f t="shared" si="16"/>
        <v>0</v>
      </c>
      <c r="BH174" s="159">
        <f t="shared" si="17"/>
        <v>0</v>
      </c>
      <c r="BI174" s="159">
        <f t="shared" si="18"/>
        <v>0</v>
      </c>
      <c r="BJ174" s="17" t="s">
        <v>89</v>
      </c>
      <c r="BK174" s="159">
        <f t="shared" si="19"/>
        <v>0</v>
      </c>
      <c r="BL174" s="17" t="s">
        <v>353</v>
      </c>
      <c r="BM174" s="158" t="s">
        <v>423</v>
      </c>
    </row>
    <row r="175" spans="2:65" s="1" customFormat="1" ht="33" customHeight="1">
      <c r="B175" s="144"/>
      <c r="C175" s="145" t="s">
        <v>388</v>
      </c>
      <c r="D175" s="145" t="s">
        <v>190</v>
      </c>
      <c r="E175" s="146" t="s">
        <v>1099</v>
      </c>
      <c r="F175" s="147" t="s">
        <v>6234</v>
      </c>
      <c r="G175" s="148" t="s">
        <v>320</v>
      </c>
      <c r="H175" s="149">
        <v>205</v>
      </c>
      <c r="I175" s="150"/>
      <c r="J175" s="151">
        <f t="shared" si="10"/>
        <v>0</v>
      </c>
      <c r="K175" s="152"/>
      <c r="L175" s="153"/>
      <c r="M175" s="154" t="s">
        <v>1</v>
      </c>
      <c r="N175" s="155" t="s">
        <v>42</v>
      </c>
      <c r="P175" s="156">
        <f t="shared" si="11"/>
        <v>0</v>
      </c>
      <c r="Q175" s="156">
        <v>2.0000000000000002E-5</v>
      </c>
      <c r="R175" s="156">
        <f t="shared" si="12"/>
        <v>4.1000000000000003E-3</v>
      </c>
      <c r="S175" s="156">
        <v>0</v>
      </c>
      <c r="T175" s="157">
        <f t="shared" si="13"/>
        <v>0</v>
      </c>
      <c r="AR175" s="158" t="s">
        <v>388</v>
      </c>
      <c r="AT175" s="158" t="s">
        <v>190</v>
      </c>
      <c r="AU175" s="158" t="s">
        <v>89</v>
      </c>
      <c r="AY175" s="17" t="s">
        <v>187</v>
      </c>
      <c r="BE175" s="159">
        <f t="shared" si="14"/>
        <v>0</v>
      </c>
      <c r="BF175" s="159">
        <f t="shared" si="15"/>
        <v>0</v>
      </c>
      <c r="BG175" s="159">
        <f t="shared" si="16"/>
        <v>0</v>
      </c>
      <c r="BH175" s="159">
        <f t="shared" si="17"/>
        <v>0</v>
      </c>
      <c r="BI175" s="159">
        <f t="shared" si="18"/>
        <v>0</v>
      </c>
      <c r="BJ175" s="17" t="s">
        <v>89</v>
      </c>
      <c r="BK175" s="159">
        <f t="shared" si="19"/>
        <v>0</v>
      </c>
      <c r="BL175" s="17" t="s">
        <v>353</v>
      </c>
      <c r="BM175" s="158" t="s">
        <v>388</v>
      </c>
    </row>
    <row r="176" spans="2:65" s="1" customFormat="1" ht="24.2" customHeight="1">
      <c r="B176" s="144"/>
      <c r="C176" s="160" t="s">
        <v>629</v>
      </c>
      <c r="D176" s="160" t="s">
        <v>196</v>
      </c>
      <c r="E176" s="161" t="s">
        <v>6235</v>
      </c>
      <c r="F176" s="162" t="s">
        <v>6236</v>
      </c>
      <c r="G176" s="163" t="s">
        <v>320</v>
      </c>
      <c r="H176" s="164">
        <v>129</v>
      </c>
      <c r="I176" s="165"/>
      <c r="J176" s="166">
        <f t="shared" si="10"/>
        <v>0</v>
      </c>
      <c r="K176" s="167"/>
      <c r="L176" s="32"/>
      <c r="M176" s="168" t="s">
        <v>1</v>
      </c>
      <c r="N176" s="169" t="s">
        <v>42</v>
      </c>
      <c r="P176" s="156">
        <f t="shared" si="11"/>
        <v>0</v>
      </c>
      <c r="Q176" s="156">
        <v>2.0000000000000002E-5</v>
      </c>
      <c r="R176" s="156">
        <f t="shared" si="12"/>
        <v>2.5800000000000003E-3</v>
      </c>
      <c r="S176" s="156">
        <v>0</v>
      </c>
      <c r="T176" s="157">
        <f t="shared" si="13"/>
        <v>0</v>
      </c>
      <c r="AR176" s="158" t="s">
        <v>353</v>
      </c>
      <c r="AT176" s="158" t="s">
        <v>196</v>
      </c>
      <c r="AU176" s="158" t="s">
        <v>89</v>
      </c>
      <c r="AY176" s="17" t="s">
        <v>187</v>
      </c>
      <c r="BE176" s="159">
        <f t="shared" si="14"/>
        <v>0</v>
      </c>
      <c r="BF176" s="159">
        <f t="shared" si="15"/>
        <v>0</v>
      </c>
      <c r="BG176" s="159">
        <f t="shared" si="16"/>
        <v>0</v>
      </c>
      <c r="BH176" s="159">
        <f t="shared" si="17"/>
        <v>0</v>
      </c>
      <c r="BI176" s="159">
        <f t="shared" si="18"/>
        <v>0</v>
      </c>
      <c r="BJ176" s="17" t="s">
        <v>89</v>
      </c>
      <c r="BK176" s="159">
        <f t="shared" si="19"/>
        <v>0</v>
      </c>
      <c r="BL176" s="17" t="s">
        <v>353</v>
      </c>
      <c r="BM176" s="158" t="s">
        <v>633</v>
      </c>
    </row>
    <row r="177" spans="2:65" s="1" customFormat="1" ht="33" customHeight="1">
      <c r="B177" s="144"/>
      <c r="C177" s="145" t="s">
        <v>633</v>
      </c>
      <c r="D177" s="145" t="s">
        <v>190</v>
      </c>
      <c r="E177" s="146" t="s">
        <v>6237</v>
      </c>
      <c r="F177" s="147" t="s">
        <v>6238</v>
      </c>
      <c r="G177" s="148" t="s">
        <v>320</v>
      </c>
      <c r="H177" s="149">
        <v>129</v>
      </c>
      <c r="I177" s="150"/>
      <c r="J177" s="151">
        <f t="shared" si="10"/>
        <v>0</v>
      </c>
      <c r="K177" s="152"/>
      <c r="L177" s="153"/>
      <c r="M177" s="154" t="s">
        <v>1</v>
      </c>
      <c r="N177" s="155" t="s">
        <v>42</v>
      </c>
      <c r="P177" s="156">
        <f t="shared" si="11"/>
        <v>0</v>
      </c>
      <c r="Q177" s="156">
        <v>8.0000000000000007E-5</v>
      </c>
      <c r="R177" s="156">
        <f t="shared" si="12"/>
        <v>1.0320000000000001E-2</v>
      </c>
      <c r="S177" s="156">
        <v>0</v>
      </c>
      <c r="T177" s="157">
        <f t="shared" si="13"/>
        <v>0</v>
      </c>
      <c r="AR177" s="158" t="s">
        <v>388</v>
      </c>
      <c r="AT177" s="158" t="s">
        <v>190</v>
      </c>
      <c r="AU177" s="158" t="s">
        <v>89</v>
      </c>
      <c r="AY177" s="17" t="s">
        <v>187</v>
      </c>
      <c r="BE177" s="159">
        <f t="shared" si="14"/>
        <v>0</v>
      </c>
      <c r="BF177" s="159">
        <f t="shared" si="15"/>
        <v>0</v>
      </c>
      <c r="BG177" s="159">
        <f t="shared" si="16"/>
        <v>0</v>
      </c>
      <c r="BH177" s="159">
        <f t="shared" si="17"/>
        <v>0</v>
      </c>
      <c r="BI177" s="159">
        <f t="shared" si="18"/>
        <v>0</v>
      </c>
      <c r="BJ177" s="17" t="s">
        <v>89</v>
      </c>
      <c r="BK177" s="159">
        <f t="shared" si="19"/>
        <v>0</v>
      </c>
      <c r="BL177" s="17" t="s">
        <v>353</v>
      </c>
      <c r="BM177" s="158" t="s">
        <v>646</v>
      </c>
    </row>
    <row r="178" spans="2:65" s="1" customFormat="1" ht="24.2" customHeight="1">
      <c r="B178" s="144"/>
      <c r="C178" s="160" t="s">
        <v>637</v>
      </c>
      <c r="D178" s="160" t="s">
        <v>196</v>
      </c>
      <c r="E178" s="161" t="s">
        <v>6239</v>
      </c>
      <c r="F178" s="162" t="s">
        <v>6240</v>
      </c>
      <c r="G178" s="163" t="s">
        <v>320</v>
      </c>
      <c r="H178" s="164">
        <v>6</v>
      </c>
      <c r="I178" s="165"/>
      <c r="J178" s="166">
        <f t="shared" si="10"/>
        <v>0</v>
      </c>
      <c r="K178" s="167"/>
      <c r="L178" s="32"/>
      <c r="M178" s="168" t="s">
        <v>1</v>
      </c>
      <c r="N178" s="169" t="s">
        <v>42</v>
      </c>
      <c r="P178" s="156">
        <f t="shared" si="11"/>
        <v>0</v>
      </c>
      <c r="Q178" s="156">
        <v>2.0000000000000002E-5</v>
      </c>
      <c r="R178" s="156">
        <f t="shared" si="12"/>
        <v>1.2000000000000002E-4</v>
      </c>
      <c r="S178" s="156">
        <v>0</v>
      </c>
      <c r="T178" s="157">
        <f t="shared" si="13"/>
        <v>0</v>
      </c>
      <c r="AR178" s="158" t="s">
        <v>353</v>
      </c>
      <c r="AT178" s="158" t="s">
        <v>196</v>
      </c>
      <c r="AU178" s="158" t="s">
        <v>89</v>
      </c>
      <c r="AY178" s="17" t="s">
        <v>187</v>
      </c>
      <c r="BE178" s="159">
        <f t="shared" si="14"/>
        <v>0</v>
      </c>
      <c r="BF178" s="159">
        <f t="shared" si="15"/>
        <v>0</v>
      </c>
      <c r="BG178" s="159">
        <f t="shared" si="16"/>
        <v>0</v>
      </c>
      <c r="BH178" s="159">
        <f t="shared" si="17"/>
        <v>0</v>
      </c>
      <c r="BI178" s="159">
        <f t="shared" si="18"/>
        <v>0</v>
      </c>
      <c r="BJ178" s="17" t="s">
        <v>89</v>
      </c>
      <c r="BK178" s="159">
        <f t="shared" si="19"/>
        <v>0</v>
      </c>
      <c r="BL178" s="17" t="s">
        <v>353</v>
      </c>
      <c r="BM178" s="158" t="s">
        <v>654</v>
      </c>
    </row>
    <row r="179" spans="2:65" s="1" customFormat="1" ht="33" customHeight="1">
      <c r="B179" s="144"/>
      <c r="C179" s="145" t="s">
        <v>646</v>
      </c>
      <c r="D179" s="145" t="s">
        <v>190</v>
      </c>
      <c r="E179" s="146" t="s">
        <v>6241</v>
      </c>
      <c r="F179" s="147" t="s">
        <v>6242</v>
      </c>
      <c r="G179" s="148" t="s">
        <v>320</v>
      </c>
      <c r="H179" s="149">
        <v>6</v>
      </c>
      <c r="I179" s="150"/>
      <c r="J179" s="151">
        <f t="shared" si="10"/>
        <v>0</v>
      </c>
      <c r="K179" s="152"/>
      <c r="L179" s="153"/>
      <c r="M179" s="154" t="s">
        <v>1</v>
      </c>
      <c r="N179" s="155" t="s">
        <v>42</v>
      </c>
      <c r="P179" s="156">
        <f t="shared" si="11"/>
        <v>0</v>
      </c>
      <c r="Q179" s="156">
        <v>2.0000000000000001E-4</v>
      </c>
      <c r="R179" s="156">
        <f t="shared" si="12"/>
        <v>1.2000000000000001E-3</v>
      </c>
      <c r="S179" s="156">
        <v>0</v>
      </c>
      <c r="T179" s="157">
        <f t="shared" si="13"/>
        <v>0</v>
      </c>
      <c r="AR179" s="158" t="s">
        <v>388</v>
      </c>
      <c r="AT179" s="158" t="s">
        <v>190</v>
      </c>
      <c r="AU179" s="158" t="s">
        <v>89</v>
      </c>
      <c r="AY179" s="17" t="s">
        <v>187</v>
      </c>
      <c r="BE179" s="159">
        <f t="shared" si="14"/>
        <v>0</v>
      </c>
      <c r="BF179" s="159">
        <f t="shared" si="15"/>
        <v>0</v>
      </c>
      <c r="BG179" s="159">
        <f t="shared" si="16"/>
        <v>0</v>
      </c>
      <c r="BH179" s="159">
        <f t="shared" si="17"/>
        <v>0</v>
      </c>
      <c r="BI179" s="159">
        <f t="shared" si="18"/>
        <v>0</v>
      </c>
      <c r="BJ179" s="17" t="s">
        <v>89</v>
      </c>
      <c r="BK179" s="159">
        <f t="shared" si="19"/>
        <v>0</v>
      </c>
      <c r="BL179" s="17" t="s">
        <v>353</v>
      </c>
      <c r="BM179" s="158" t="s">
        <v>663</v>
      </c>
    </row>
    <row r="180" spans="2:65" s="1" customFormat="1" ht="21.75" customHeight="1">
      <c r="B180" s="144"/>
      <c r="C180" s="160" t="s">
        <v>652</v>
      </c>
      <c r="D180" s="160" t="s">
        <v>196</v>
      </c>
      <c r="E180" s="161" t="s">
        <v>1093</v>
      </c>
      <c r="F180" s="162" t="s">
        <v>1094</v>
      </c>
      <c r="G180" s="163" t="s">
        <v>320</v>
      </c>
      <c r="H180" s="164">
        <v>202.5</v>
      </c>
      <c r="I180" s="165"/>
      <c r="J180" s="166">
        <f t="shared" si="10"/>
        <v>0</v>
      </c>
      <c r="K180" s="167"/>
      <c r="L180" s="32"/>
      <c r="M180" s="168" t="s">
        <v>1</v>
      </c>
      <c r="N180" s="169" t="s">
        <v>42</v>
      </c>
      <c r="P180" s="156">
        <f t="shared" si="11"/>
        <v>0</v>
      </c>
      <c r="Q180" s="156">
        <v>4.0000000000000003E-5</v>
      </c>
      <c r="R180" s="156">
        <f t="shared" si="12"/>
        <v>8.1000000000000013E-3</v>
      </c>
      <c r="S180" s="156">
        <v>0</v>
      </c>
      <c r="T180" s="157">
        <f t="shared" si="13"/>
        <v>0</v>
      </c>
      <c r="AR180" s="158" t="s">
        <v>353</v>
      </c>
      <c r="AT180" s="158" t="s">
        <v>196</v>
      </c>
      <c r="AU180" s="158" t="s">
        <v>89</v>
      </c>
      <c r="AY180" s="17" t="s">
        <v>187</v>
      </c>
      <c r="BE180" s="159">
        <f t="shared" si="14"/>
        <v>0</v>
      </c>
      <c r="BF180" s="159">
        <f t="shared" si="15"/>
        <v>0</v>
      </c>
      <c r="BG180" s="159">
        <f t="shared" si="16"/>
        <v>0</v>
      </c>
      <c r="BH180" s="159">
        <f t="shared" si="17"/>
        <v>0</v>
      </c>
      <c r="BI180" s="159">
        <f t="shared" si="18"/>
        <v>0</v>
      </c>
      <c r="BJ180" s="17" t="s">
        <v>89</v>
      </c>
      <c r="BK180" s="159">
        <f t="shared" si="19"/>
        <v>0</v>
      </c>
      <c r="BL180" s="17" t="s">
        <v>353</v>
      </c>
      <c r="BM180" s="158" t="s">
        <v>675</v>
      </c>
    </row>
    <row r="181" spans="2:65" s="1" customFormat="1" ht="33" customHeight="1">
      <c r="B181" s="144"/>
      <c r="C181" s="145" t="s">
        <v>654</v>
      </c>
      <c r="D181" s="145" t="s">
        <v>190</v>
      </c>
      <c r="E181" s="146" t="s">
        <v>1101</v>
      </c>
      <c r="F181" s="147" t="s">
        <v>6243</v>
      </c>
      <c r="G181" s="148" t="s">
        <v>320</v>
      </c>
      <c r="H181" s="149">
        <v>70</v>
      </c>
      <c r="I181" s="150"/>
      <c r="J181" s="151">
        <f t="shared" si="10"/>
        <v>0</v>
      </c>
      <c r="K181" s="152"/>
      <c r="L181" s="153"/>
      <c r="M181" s="154" t="s">
        <v>1</v>
      </c>
      <c r="N181" s="155" t="s">
        <v>42</v>
      </c>
      <c r="P181" s="156">
        <f t="shared" si="11"/>
        <v>0</v>
      </c>
      <c r="Q181" s="156">
        <v>4.0000000000000003E-5</v>
      </c>
      <c r="R181" s="156">
        <f t="shared" si="12"/>
        <v>2.8000000000000004E-3</v>
      </c>
      <c r="S181" s="156">
        <v>0</v>
      </c>
      <c r="T181" s="157">
        <f t="shared" si="13"/>
        <v>0</v>
      </c>
      <c r="AR181" s="158" t="s">
        <v>388</v>
      </c>
      <c r="AT181" s="158" t="s">
        <v>190</v>
      </c>
      <c r="AU181" s="158" t="s">
        <v>89</v>
      </c>
      <c r="AY181" s="17" t="s">
        <v>187</v>
      </c>
      <c r="BE181" s="159">
        <f t="shared" si="14"/>
        <v>0</v>
      </c>
      <c r="BF181" s="159">
        <f t="shared" si="15"/>
        <v>0</v>
      </c>
      <c r="BG181" s="159">
        <f t="shared" si="16"/>
        <v>0</v>
      </c>
      <c r="BH181" s="159">
        <f t="shared" si="17"/>
        <v>0</v>
      </c>
      <c r="BI181" s="159">
        <f t="shared" si="18"/>
        <v>0</v>
      </c>
      <c r="BJ181" s="17" t="s">
        <v>89</v>
      </c>
      <c r="BK181" s="159">
        <f t="shared" si="19"/>
        <v>0</v>
      </c>
      <c r="BL181" s="17" t="s">
        <v>353</v>
      </c>
      <c r="BM181" s="158" t="s">
        <v>692</v>
      </c>
    </row>
    <row r="182" spans="2:65" s="1" customFormat="1" ht="33" customHeight="1">
      <c r="B182" s="144"/>
      <c r="C182" s="145" t="s">
        <v>658</v>
      </c>
      <c r="D182" s="145" t="s">
        <v>190</v>
      </c>
      <c r="E182" s="146" t="s">
        <v>1103</v>
      </c>
      <c r="F182" s="147" t="s">
        <v>6244</v>
      </c>
      <c r="G182" s="148" t="s">
        <v>320</v>
      </c>
      <c r="H182" s="149">
        <v>78.5</v>
      </c>
      <c r="I182" s="150"/>
      <c r="J182" s="151">
        <f t="shared" si="10"/>
        <v>0</v>
      </c>
      <c r="K182" s="152"/>
      <c r="L182" s="153"/>
      <c r="M182" s="154" t="s">
        <v>1</v>
      </c>
      <c r="N182" s="155" t="s">
        <v>42</v>
      </c>
      <c r="P182" s="156">
        <f t="shared" si="11"/>
        <v>0</v>
      </c>
      <c r="Q182" s="156">
        <v>1.8000000000000001E-4</v>
      </c>
      <c r="R182" s="156">
        <f t="shared" si="12"/>
        <v>1.413E-2</v>
      </c>
      <c r="S182" s="156">
        <v>0</v>
      </c>
      <c r="T182" s="157">
        <f t="shared" si="13"/>
        <v>0</v>
      </c>
      <c r="AR182" s="158" t="s">
        <v>388</v>
      </c>
      <c r="AT182" s="158" t="s">
        <v>190</v>
      </c>
      <c r="AU182" s="158" t="s">
        <v>89</v>
      </c>
      <c r="AY182" s="17" t="s">
        <v>187</v>
      </c>
      <c r="BE182" s="159">
        <f t="shared" si="14"/>
        <v>0</v>
      </c>
      <c r="BF182" s="159">
        <f t="shared" si="15"/>
        <v>0</v>
      </c>
      <c r="BG182" s="159">
        <f t="shared" si="16"/>
        <v>0</v>
      </c>
      <c r="BH182" s="159">
        <f t="shared" si="17"/>
        <v>0</v>
      </c>
      <c r="BI182" s="159">
        <f t="shared" si="18"/>
        <v>0</v>
      </c>
      <c r="BJ182" s="17" t="s">
        <v>89</v>
      </c>
      <c r="BK182" s="159">
        <f t="shared" si="19"/>
        <v>0</v>
      </c>
      <c r="BL182" s="17" t="s">
        <v>353</v>
      </c>
      <c r="BM182" s="158" t="s">
        <v>700</v>
      </c>
    </row>
    <row r="183" spans="2:65" s="1" customFormat="1" ht="33" customHeight="1">
      <c r="B183" s="144"/>
      <c r="C183" s="145" t="s">
        <v>663</v>
      </c>
      <c r="D183" s="145" t="s">
        <v>190</v>
      </c>
      <c r="E183" s="146" t="s">
        <v>1105</v>
      </c>
      <c r="F183" s="147" t="s">
        <v>6245</v>
      </c>
      <c r="G183" s="148" t="s">
        <v>320</v>
      </c>
      <c r="H183" s="149">
        <v>43</v>
      </c>
      <c r="I183" s="150"/>
      <c r="J183" s="151">
        <f t="shared" si="10"/>
        <v>0</v>
      </c>
      <c r="K183" s="152"/>
      <c r="L183" s="153"/>
      <c r="M183" s="154" t="s">
        <v>1</v>
      </c>
      <c r="N183" s="155" t="s">
        <v>42</v>
      </c>
      <c r="P183" s="156">
        <f t="shared" si="11"/>
        <v>0</v>
      </c>
      <c r="Q183" s="156">
        <v>2.5000000000000001E-4</v>
      </c>
      <c r="R183" s="156">
        <f t="shared" si="12"/>
        <v>1.0750000000000001E-2</v>
      </c>
      <c r="S183" s="156">
        <v>0</v>
      </c>
      <c r="T183" s="157">
        <f t="shared" si="13"/>
        <v>0</v>
      </c>
      <c r="AR183" s="158" t="s">
        <v>388</v>
      </c>
      <c r="AT183" s="158" t="s">
        <v>190</v>
      </c>
      <c r="AU183" s="158" t="s">
        <v>89</v>
      </c>
      <c r="AY183" s="17" t="s">
        <v>187</v>
      </c>
      <c r="BE183" s="159">
        <f t="shared" si="14"/>
        <v>0</v>
      </c>
      <c r="BF183" s="159">
        <f t="shared" si="15"/>
        <v>0</v>
      </c>
      <c r="BG183" s="159">
        <f t="shared" si="16"/>
        <v>0</v>
      </c>
      <c r="BH183" s="159">
        <f t="shared" si="17"/>
        <v>0</v>
      </c>
      <c r="BI183" s="159">
        <f t="shared" si="18"/>
        <v>0</v>
      </c>
      <c r="BJ183" s="17" t="s">
        <v>89</v>
      </c>
      <c r="BK183" s="159">
        <f t="shared" si="19"/>
        <v>0</v>
      </c>
      <c r="BL183" s="17" t="s">
        <v>353</v>
      </c>
      <c r="BM183" s="158" t="s">
        <v>710</v>
      </c>
    </row>
    <row r="184" spans="2:65" s="1" customFormat="1" ht="33" customHeight="1">
      <c r="B184" s="144"/>
      <c r="C184" s="145" t="s">
        <v>670</v>
      </c>
      <c r="D184" s="145" t="s">
        <v>190</v>
      </c>
      <c r="E184" s="146" t="s">
        <v>6246</v>
      </c>
      <c r="F184" s="147" t="s">
        <v>6247</v>
      </c>
      <c r="G184" s="148" t="s">
        <v>320</v>
      </c>
      <c r="H184" s="149">
        <v>11</v>
      </c>
      <c r="I184" s="150"/>
      <c r="J184" s="151">
        <f t="shared" si="10"/>
        <v>0</v>
      </c>
      <c r="K184" s="152"/>
      <c r="L184" s="153"/>
      <c r="M184" s="154" t="s">
        <v>1</v>
      </c>
      <c r="N184" s="155" t="s">
        <v>42</v>
      </c>
      <c r="P184" s="156">
        <f t="shared" si="11"/>
        <v>0</v>
      </c>
      <c r="Q184" s="156">
        <v>7.1000000000000002E-4</v>
      </c>
      <c r="R184" s="156">
        <f t="shared" si="12"/>
        <v>7.8100000000000001E-3</v>
      </c>
      <c r="S184" s="156">
        <v>0</v>
      </c>
      <c r="T184" s="157">
        <f t="shared" si="13"/>
        <v>0</v>
      </c>
      <c r="AR184" s="158" t="s">
        <v>388</v>
      </c>
      <c r="AT184" s="158" t="s">
        <v>190</v>
      </c>
      <c r="AU184" s="158" t="s">
        <v>89</v>
      </c>
      <c r="AY184" s="17" t="s">
        <v>187</v>
      </c>
      <c r="BE184" s="159">
        <f t="shared" si="14"/>
        <v>0</v>
      </c>
      <c r="BF184" s="159">
        <f t="shared" si="15"/>
        <v>0</v>
      </c>
      <c r="BG184" s="159">
        <f t="shared" si="16"/>
        <v>0</v>
      </c>
      <c r="BH184" s="159">
        <f t="shared" si="17"/>
        <v>0</v>
      </c>
      <c r="BI184" s="159">
        <f t="shared" si="18"/>
        <v>0</v>
      </c>
      <c r="BJ184" s="17" t="s">
        <v>89</v>
      </c>
      <c r="BK184" s="159">
        <f t="shared" si="19"/>
        <v>0</v>
      </c>
      <c r="BL184" s="17" t="s">
        <v>353</v>
      </c>
      <c r="BM184" s="158" t="s">
        <v>718</v>
      </c>
    </row>
    <row r="185" spans="2:65" s="1" customFormat="1" ht="44.25" customHeight="1">
      <c r="B185" s="144"/>
      <c r="C185" s="160" t="s">
        <v>675</v>
      </c>
      <c r="D185" s="160" t="s">
        <v>196</v>
      </c>
      <c r="E185" s="161" t="s">
        <v>6072</v>
      </c>
      <c r="F185" s="162" t="s">
        <v>6248</v>
      </c>
      <c r="G185" s="163" t="s">
        <v>337</v>
      </c>
      <c r="H185" s="164">
        <v>84</v>
      </c>
      <c r="I185" s="165"/>
      <c r="J185" s="166">
        <f t="shared" si="10"/>
        <v>0</v>
      </c>
      <c r="K185" s="167"/>
      <c r="L185" s="32"/>
      <c r="M185" s="168" t="s">
        <v>1</v>
      </c>
      <c r="N185" s="169" t="s">
        <v>42</v>
      </c>
      <c r="P185" s="156">
        <f t="shared" si="11"/>
        <v>0</v>
      </c>
      <c r="Q185" s="156">
        <v>8.9999999999999998E-4</v>
      </c>
      <c r="R185" s="156">
        <f t="shared" si="12"/>
        <v>7.5600000000000001E-2</v>
      </c>
      <c r="S185" s="156">
        <v>0</v>
      </c>
      <c r="T185" s="157">
        <f t="shared" si="13"/>
        <v>0</v>
      </c>
      <c r="AR185" s="158" t="s">
        <v>353</v>
      </c>
      <c r="AT185" s="158" t="s">
        <v>196</v>
      </c>
      <c r="AU185" s="158" t="s">
        <v>89</v>
      </c>
      <c r="AY185" s="17" t="s">
        <v>187</v>
      </c>
      <c r="BE185" s="159">
        <f t="shared" si="14"/>
        <v>0</v>
      </c>
      <c r="BF185" s="159">
        <f t="shared" si="15"/>
        <v>0</v>
      </c>
      <c r="BG185" s="159">
        <f t="shared" si="16"/>
        <v>0</v>
      </c>
      <c r="BH185" s="159">
        <f t="shared" si="17"/>
        <v>0</v>
      </c>
      <c r="BI185" s="159">
        <f t="shared" si="18"/>
        <v>0</v>
      </c>
      <c r="BJ185" s="17" t="s">
        <v>89</v>
      </c>
      <c r="BK185" s="159">
        <f t="shared" si="19"/>
        <v>0</v>
      </c>
      <c r="BL185" s="17" t="s">
        <v>353</v>
      </c>
      <c r="BM185" s="158" t="s">
        <v>727</v>
      </c>
    </row>
    <row r="186" spans="2:65" s="1" customFormat="1" ht="24.2" customHeight="1">
      <c r="B186" s="144"/>
      <c r="C186" s="145" t="s">
        <v>683</v>
      </c>
      <c r="D186" s="145" t="s">
        <v>190</v>
      </c>
      <c r="E186" s="146" t="s">
        <v>6249</v>
      </c>
      <c r="F186" s="147" t="s">
        <v>6250</v>
      </c>
      <c r="G186" s="148" t="s">
        <v>337</v>
      </c>
      <c r="H186" s="149">
        <v>84</v>
      </c>
      <c r="I186" s="150"/>
      <c r="J186" s="151">
        <f t="shared" si="10"/>
        <v>0</v>
      </c>
      <c r="K186" s="152"/>
      <c r="L186" s="153"/>
      <c r="M186" s="154" t="s">
        <v>1</v>
      </c>
      <c r="N186" s="155" t="s">
        <v>42</v>
      </c>
      <c r="P186" s="156">
        <f t="shared" si="11"/>
        <v>0</v>
      </c>
      <c r="Q186" s="156">
        <v>4.6999999999999999E-4</v>
      </c>
      <c r="R186" s="156">
        <f t="shared" si="12"/>
        <v>3.9480000000000001E-2</v>
      </c>
      <c r="S186" s="156">
        <v>0</v>
      </c>
      <c r="T186" s="157">
        <f t="shared" si="13"/>
        <v>0</v>
      </c>
      <c r="AR186" s="158" t="s">
        <v>388</v>
      </c>
      <c r="AT186" s="158" t="s">
        <v>190</v>
      </c>
      <c r="AU186" s="158" t="s">
        <v>89</v>
      </c>
      <c r="AY186" s="17" t="s">
        <v>187</v>
      </c>
      <c r="BE186" s="159">
        <f t="shared" si="14"/>
        <v>0</v>
      </c>
      <c r="BF186" s="159">
        <f t="shared" si="15"/>
        <v>0</v>
      </c>
      <c r="BG186" s="159">
        <f t="shared" si="16"/>
        <v>0</v>
      </c>
      <c r="BH186" s="159">
        <f t="shared" si="17"/>
        <v>0</v>
      </c>
      <c r="BI186" s="159">
        <f t="shared" si="18"/>
        <v>0</v>
      </c>
      <c r="BJ186" s="17" t="s">
        <v>89</v>
      </c>
      <c r="BK186" s="159">
        <f t="shared" si="19"/>
        <v>0</v>
      </c>
      <c r="BL186" s="17" t="s">
        <v>353</v>
      </c>
      <c r="BM186" s="158" t="s">
        <v>738</v>
      </c>
    </row>
    <row r="187" spans="2:65" s="1" customFormat="1" ht="24.2" customHeight="1">
      <c r="B187" s="144"/>
      <c r="C187" s="145" t="s">
        <v>692</v>
      </c>
      <c r="D187" s="145" t="s">
        <v>190</v>
      </c>
      <c r="E187" s="146" t="s">
        <v>6251</v>
      </c>
      <c r="F187" s="147" t="s">
        <v>6252</v>
      </c>
      <c r="G187" s="148" t="s">
        <v>337</v>
      </c>
      <c r="H187" s="149">
        <v>84</v>
      </c>
      <c r="I187" s="150"/>
      <c r="J187" s="151">
        <f t="shared" si="10"/>
        <v>0</v>
      </c>
      <c r="K187" s="152"/>
      <c r="L187" s="153"/>
      <c r="M187" s="154" t="s">
        <v>1</v>
      </c>
      <c r="N187" s="155" t="s">
        <v>42</v>
      </c>
      <c r="P187" s="156">
        <f t="shared" si="11"/>
        <v>0</v>
      </c>
      <c r="Q187" s="156">
        <v>4.8999999999999998E-4</v>
      </c>
      <c r="R187" s="156">
        <f t="shared" si="12"/>
        <v>4.1160000000000002E-2</v>
      </c>
      <c r="S187" s="156">
        <v>0</v>
      </c>
      <c r="T187" s="157">
        <f t="shared" si="13"/>
        <v>0</v>
      </c>
      <c r="AR187" s="158" t="s">
        <v>388</v>
      </c>
      <c r="AT187" s="158" t="s">
        <v>190</v>
      </c>
      <c r="AU187" s="158" t="s">
        <v>89</v>
      </c>
      <c r="AY187" s="17" t="s">
        <v>187</v>
      </c>
      <c r="BE187" s="159">
        <f t="shared" si="14"/>
        <v>0</v>
      </c>
      <c r="BF187" s="159">
        <f t="shared" si="15"/>
        <v>0</v>
      </c>
      <c r="BG187" s="159">
        <f t="shared" si="16"/>
        <v>0</v>
      </c>
      <c r="BH187" s="159">
        <f t="shared" si="17"/>
        <v>0</v>
      </c>
      <c r="BI187" s="159">
        <f t="shared" si="18"/>
        <v>0</v>
      </c>
      <c r="BJ187" s="17" t="s">
        <v>89</v>
      </c>
      <c r="BK187" s="159">
        <f t="shared" si="19"/>
        <v>0</v>
      </c>
      <c r="BL187" s="17" t="s">
        <v>353</v>
      </c>
      <c r="BM187" s="158" t="s">
        <v>747</v>
      </c>
    </row>
    <row r="188" spans="2:65" s="1" customFormat="1" ht="24.2" customHeight="1">
      <c r="B188" s="144"/>
      <c r="C188" s="160" t="s">
        <v>695</v>
      </c>
      <c r="D188" s="160" t="s">
        <v>196</v>
      </c>
      <c r="E188" s="161" t="s">
        <v>6253</v>
      </c>
      <c r="F188" s="162" t="s">
        <v>6254</v>
      </c>
      <c r="G188" s="163" t="s">
        <v>337</v>
      </c>
      <c r="H188" s="164">
        <v>84</v>
      </c>
      <c r="I188" s="165"/>
      <c r="J188" s="166">
        <f t="shared" si="10"/>
        <v>0</v>
      </c>
      <c r="K188" s="167"/>
      <c r="L188" s="32"/>
      <c r="M188" s="168" t="s">
        <v>1</v>
      </c>
      <c r="N188" s="169" t="s">
        <v>42</v>
      </c>
      <c r="P188" s="156">
        <f t="shared" si="11"/>
        <v>0</v>
      </c>
      <c r="Q188" s="156">
        <v>6.4000000000000005E-4</v>
      </c>
      <c r="R188" s="156">
        <f t="shared" si="12"/>
        <v>5.3760000000000002E-2</v>
      </c>
      <c r="S188" s="156">
        <v>0</v>
      </c>
      <c r="T188" s="157">
        <f t="shared" si="13"/>
        <v>0</v>
      </c>
      <c r="AR188" s="158" t="s">
        <v>353</v>
      </c>
      <c r="AT188" s="158" t="s">
        <v>196</v>
      </c>
      <c r="AU188" s="158" t="s">
        <v>89</v>
      </c>
      <c r="AY188" s="17" t="s">
        <v>187</v>
      </c>
      <c r="BE188" s="159">
        <f t="shared" si="14"/>
        <v>0</v>
      </c>
      <c r="BF188" s="159">
        <f t="shared" si="15"/>
        <v>0</v>
      </c>
      <c r="BG188" s="159">
        <f t="shared" si="16"/>
        <v>0</v>
      </c>
      <c r="BH188" s="159">
        <f t="shared" si="17"/>
        <v>0</v>
      </c>
      <c r="BI188" s="159">
        <f t="shared" si="18"/>
        <v>0</v>
      </c>
      <c r="BJ188" s="17" t="s">
        <v>89</v>
      </c>
      <c r="BK188" s="159">
        <f t="shared" si="19"/>
        <v>0</v>
      </c>
      <c r="BL188" s="17" t="s">
        <v>353</v>
      </c>
      <c r="BM188" s="158" t="s">
        <v>754</v>
      </c>
    </row>
    <row r="189" spans="2:65" s="1" customFormat="1" ht="24.2" customHeight="1">
      <c r="B189" s="144"/>
      <c r="C189" s="145" t="s">
        <v>700</v>
      </c>
      <c r="D189" s="145" t="s">
        <v>190</v>
      </c>
      <c r="E189" s="146" t="s">
        <v>6255</v>
      </c>
      <c r="F189" s="147" t="s">
        <v>6256</v>
      </c>
      <c r="G189" s="148" t="s">
        <v>337</v>
      </c>
      <c r="H189" s="149">
        <v>84</v>
      </c>
      <c r="I189" s="150"/>
      <c r="J189" s="151">
        <f t="shared" si="10"/>
        <v>0</v>
      </c>
      <c r="K189" s="152"/>
      <c r="L189" s="153"/>
      <c r="M189" s="154" t="s">
        <v>1</v>
      </c>
      <c r="N189" s="155" t="s">
        <v>42</v>
      </c>
      <c r="P189" s="156">
        <f t="shared" si="11"/>
        <v>0</v>
      </c>
      <c r="Q189" s="156">
        <v>1.4999999999999999E-4</v>
      </c>
      <c r="R189" s="156">
        <f t="shared" si="12"/>
        <v>1.2599999999999998E-2</v>
      </c>
      <c r="S189" s="156">
        <v>0</v>
      </c>
      <c r="T189" s="157">
        <f t="shared" si="13"/>
        <v>0</v>
      </c>
      <c r="AR189" s="158" t="s">
        <v>388</v>
      </c>
      <c r="AT189" s="158" t="s">
        <v>190</v>
      </c>
      <c r="AU189" s="158" t="s">
        <v>89</v>
      </c>
      <c r="AY189" s="17" t="s">
        <v>187</v>
      </c>
      <c r="BE189" s="159">
        <f t="shared" si="14"/>
        <v>0</v>
      </c>
      <c r="BF189" s="159">
        <f t="shared" si="15"/>
        <v>0</v>
      </c>
      <c r="BG189" s="159">
        <f t="shared" si="16"/>
        <v>0</v>
      </c>
      <c r="BH189" s="159">
        <f t="shared" si="17"/>
        <v>0</v>
      </c>
      <c r="BI189" s="159">
        <f t="shared" si="18"/>
        <v>0</v>
      </c>
      <c r="BJ189" s="17" t="s">
        <v>89</v>
      </c>
      <c r="BK189" s="159">
        <f t="shared" si="19"/>
        <v>0</v>
      </c>
      <c r="BL189" s="17" t="s">
        <v>353</v>
      </c>
      <c r="BM189" s="158" t="s">
        <v>766</v>
      </c>
    </row>
    <row r="190" spans="2:65" s="1" customFormat="1" ht="24.2" customHeight="1">
      <c r="B190" s="144"/>
      <c r="C190" s="160" t="s">
        <v>704</v>
      </c>
      <c r="D190" s="160" t="s">
        <v>196</v>
      </c>
      <c r="E190" s="161" t="s">
        <v>6257</v>
      </c>
      <c r="F190" s="162" t="s">
        <v>6258</v>
      </c>
      <c r="G190" s="163" t="s">
        <v>337</v>
      </c>
      <c r="H190" s="164">
        <v>42</v>
      </c>
      <c r="I190" s="165"/>
      <c r="J190" s="166">
        <f t="shared" si="10"/>
        <v>0</v>
      </c>
      <c r="K190" s="167"/>
      <c r="L190" s="32"/>
      <c r="M190" s="168" t="s">
        <v>1</v>
      </c>
      <c r="N190" s="169" t="s">
        <v>42</v>
      </c>
      <c r="P190" s="156">
        <f t="shared" si="11"/>
        <v>0</v>
      </c>
      <c r="Q190" s="156">
        <v>9.7999999999999997E-4</v>
      </c>
      <c r="R190" s="156">
        <f t="shared" si="12"/>
        <v>4.1160000000000002E-2</v>
      </c>
      <c r="S190" s="156">
        <v>0</v>
      </c>
      <c r="T190" s="157">
        <f t="shared" si="13"/>
        <v>0</v>
      </c>
      <c r="AR190" s="158" t="s">
        <v>353</v>
      </c>
      <c r="AT190" s="158" t="s">
        <v>196</v>
      </c>
      <c r="AU190" s="158" t="s">
        <v>89</v>
      </c>
      <c r="AY190" s="17" t="s">
        <v>187</v>
      </c>
      <c r="BE190" s="159">
        <f t="shared" si="14"/>
        <v>0</v>
      </c>
      <c r="BF190" s="159">
        <f t="shared" si="15"/>
        <v>0</v>
      </c>
      <c r="BG190" s="159">
        <f t="shared" si="16"/>
        <v>0</v>
      </c>
      <c r="BH190" s="159">
        <f t="shared" si="17"/>
        <v>0</v>
      </c>
      <c r="BI190" s="159">
        <f t="shared" si="18"/>
        <v>0</v>
      </c>
      <c r="BJ190" s="17" t="s">
        <v>89</v>
      </c>
      <c r="BK190" s="159">
        <f t="shared" si="19"/>
        <v>0</v>
      </c>
      <c r="BL190" s="17" t="s">
        <v>353</v>
      </c>
      <c r="BM190" s="158" t="s">
        <v>774</v>
      </c>
    </row>
    <row r="191" spans="2:65" s="1" customFormat="1" ht="24.2" customHeight="1">
      <c r="B191" s="144"/>
      <c r="C191" s="145" t="s">
        <v>710</v>
      </c>
      <c r="D191" s="145" t="s">
        <v>190</v>
      </c>
      <c r="E191" s="146" t="s">
        <v>6259</v>
      </c>
      <c r="F191" s="147" t="s">
        <v>6260</v>
      </c>
      <c r="G191" s="148" t="s">
        <v>337</v>
      </c>
      <c r="H191" s="149">
        <v>42</v>
      </c>
      <c r="I191" s="150"/>
      <c r="J191" s="151">
        <f t="shared" si="10"/>
        <v>0</v>
      </c>
      <c r="K191" s="152"/>
      <c r="L191" s="153"/>
      <c r="M191" s="154" t="s">
        <v>1</v>
      </c>
      <c r="N191" s="155" t="s">
        <v>42</v>
      </c>
      <c r="P191" s="156">
        <f t="shared" si="11"/>
        <v>0</v>
      </c>
      <c r="Q191" s="156">
        <v>2.9999999999999997E-4</v>
      </c>
      <c r="R191" s="156">
        <f t="shared" si="12"/>
        <v>1.2599999999999998E-2</v>
      </c>
      <c r="S191" s="156">
        <v>0</v>
      </c>
      <c r="T191" s="157">
        <f t="shared" si="13"/>
        <v>0</v>
      </c>
      <c r="AR191" s="158" t="s">
        <v>388</v>
      </c>
      <c r="AT191" s="158" t="s">
        <v>190</v>
      </c>
      <c r="AU191" s="158" t="s">
        <v>89</v>
      </c>
      <c r="AY191" s="17" t="s">
        <v>187</v>
      </c>
      <c r="BE191" s="159">
        <f t="shared" si="14"/>
        <v>0</v>
      </c>
      <c r="BF191" s="159">
        <f t="shared" si="15"/>
        <v>0</v>
      </c>
      <c r="BG191" s="159">
        <f t="shared" si="16"/>
        <v>0</v>
      </c>
      <c r="BH191" s="159">
        <f t="shared" si="17"/>
        <v>0</v>
      </c>
      <c r="BI191" s="159">
        <f t="shared" si="18"/>
        <v>0</v>
      </c>
      <c r="BJ191" s="17" t="s">
        <v>89</v>
      </c>
      <c r="BK191" s="159">
        <f t="shared" si="19"/>
        <v>0</v>
      </c>
      <c r="BL191" s="17" t="s">
        <v>353</v>
      </c>
      <c r="BM191" s="158" t="s">
        <v>799</v>
      </c>
    </row>
    <row r="192" spans="2:65" s="1" customFormat="1" ht="33" customHeight="1">
      <c r="B192" s="144"/>
      <c r="C192" s="145" t="s">
        <v>714</v>
      </c>
      <c r="D192" s="145" t="s">
        <v>190</v>
      </c>
      <c r="E192" s="146" t="s">
        <v>6261</v>
      </c>
      <c r="F192" s="147" t="s">
        <v>6262</v>
      </c>
      <c r="G192" s="148" t="s">
        <v>337</v>
      </c>
      <c r="H192" s="149">
        <v>1</v>
      </c>
      <c r="I192" s="150"/>
      <c r="J192" s="151">
        <f t="shared" si="10"/>
        <v>0</v>
      </c>
      <c r="K192" s="152"/>
      <c r="L192" s="153"/>
      <c r="M192" s="154" t="s">
        <v>1</v>
      </c>
      <c r="N192" s="155" t="s">
        <v>42</v>
      </c>
      <c r="P192" s="156">
        <f t="shared" si="11"/>
        <v>0</v>
      </c>
      <c r="Q192" s="156">
        <v>6.9699999999999996E-3</v>
      </c>
      <c r="R192" s="156">
        <f t="shared" si="12"/>
        <v>6.9699999999999996E-3</v>
      </c>
      <c r="S192" s="156">
        <v>0</v>
      </c>
      <c r="T192" s="157">
        <f t="shared" si="13"/>
        <v>0</v>
      </c>
      <c r="AR192" s="158" t="s">
        <v>388</v>
      </c>
      <c r="AT192" s="158" t="s">
        <v>190</v>
      </c>
      <c r="AU192" s="158" t="s">
        <v>89</v>
      </c>
      <c r="AY192" s="17" t="s">
        <v>187</v>
      </c>
      <c r="BE192" s="159">
        <f t="shared" si="14"/>
        <v>0</v>
      </c>
      <c r="BF192" s="159">
        <f t="shared" si="15"/>
        <v>0</v>
      </c>
      <c r="BG192" s="159">
        <f t="shared" si="16"/>
        <v>0</v>
      </c>
      <c r="BH192" s="159">
        <f t="shared" si="17"/>
        <v>0</v>
      </c>
      <c r="BI192" s="159">
        <f t="shared" si="18"/>
        <v>0</v>
      </c>
      <c r="BJ192" s="17" t="s">
        <v>89</v>
      </c>
      <c r="BK192" s="159">
        <f t="shared" si="19"/>
        <v>0</v>
      </c>
      <c r="BL192" s="17" t="s">
        <v>353</v>
      </c>
      <c r="BM192" s="158" t="s">
        <v>1157</v>
      </c>
    </row>
    <row r="193" spans="2:65" s="1" customFormat="1" ht="24.2" customHeight="1">
      <c r="B193" s="144"/>
      <c r="C193" s="160" t="s">
        <v>718</v>
      </c>
      <c r="D193" s="160" t="s">
        <v>196</v>
      </c>
      <c r="E193" s="161" t="s">
        <v>701</v>
      </c>
      <c r="F193" s="162" t="s">
        <v>702</v>
      </c>
      <c r="G193" s="163" t="s">
        <v>375</v>
      </c>
      <c r="H193" s="164">
        <v>0.45500000000000002</v>
      </c>
      <c r="I193" s="165"/>
      <c r="J193" s="166">
        <f t="shared" si="10"/>
        <v>0</v>
      </c>
      <c r="K193" s="167"/>
      <c r="L193" s="32"/>
      <c r="M193" s="168" t="s">
        <v>1</v>
      </c>
      <c r="N193" s="169" t="s">
        <v>42</v>
      </c>
      <c r="P193" s="156">
        <f t="shared" si="11"/>
        <v>0</v>
      </c>
      <c r="Q193" s="156">
        <v>0</v>
      </c>
      <c r="R193" s="156">
        <f t="shared" si="12"/>
        <v>0</v>
      </c>
      <c r="S193" s="156">
        <v>0</v>
      </c>
      <c r="T193" s="157">
        <f t="shared" si="13"/>
        <v>0</v>
      </c>
      <c r="AR193" s="158" t="s">
        <v>353</v>
      </c>
      <c r="AT193" s="158" t="s">
        <v>196</v>
      </c>
      <c r="AU193" s="158" t="s">
        <v>89</v>
      </c>
      <c r="AY193" s="17" t="s">
        <v>187</v>
      </c>
      <c r="BE193" s="159">
        <f t="shared" si="14"/>
        <v>0</v>
      </c>
      <c r="BF193" s="159">
        <f t="shared" si="15"/>
        <v>0</v>
      </c>
      <c r="BG193" s="159">
        <f t="shared" si="16"/>
        <v>0</v>
      </c>
      <c r="BH193" s="159">
        <f t="shared" si="17"/>
        <v>0</v>
      </c>
      <c r="BI193" s="159">
        <f t="shared" si="18"/>
        <v>0</v>
      </c>
      <c r="BJ193" s="17" t="s">
        <v>89</v>
      </c>
      <c r="BK193" s="159">
        <f t="shared" si="19"/>
        <v>0</v>
      </c>
      <c r="BL193" s="17" t="s">
        <v>353</v>
      </c>
      <c r="BM193" s="158" t="s">
        <v>1160</v>
      </c>
    </row>
    <row r="194" spans="2:65" s="1" customFormat="1" ht="24.2" customHeight="1">
      <c r="B194" s="144"/>
      <c r="C194" s="160" t="s">
        <v>723</v>
      </c>
      <c r="D194" s="160" t="s">
        <v>196</v>
      </c>
      <c r="E194" s="161" t="s">
        <v>705</v>
      </c>
      <c r="F194" s="162" t="s">
        <v>706</v>
      </c>
      <c r="G194" s="163" t="s">
        <v>375</v>
      </c>
      <c r="H194" s="164">
        <v>0.45500000000000002</v>
      </c>
      <c r="I194" s="165"/>
      <c r="J194" s="166">
        <f t="shared" si="10"/>
        <v>0</v>
      </c>
      <c r="K194" s="167"/>
      <c r="L194" s="32"/>
      <c r="M194" s="168" t="s">
        <v>1</v>
      </c>
      <c r="N194" s="169" t="s">
        <v>42</v>
      </c>
      <c r="P194" s="156">
        <f t="shared" si="11"/>
        <v>0</v>
      </c>
      <c r="Q194" s="156">
        <v>0</v>
      </c>
      <c r="R194" s="156">
        <f t="shared" si="12"/>
        <v>0</v>
      </c>
      <c r="S194" s="156">
        <v>0</v>
      </c>
      <c r="T194" s="157">
        <f t="shared" si="13"/>
        <v>0</v>
      </c>
      <c r="AR194" s="158" t="s">
        <v>353</v>
      </c>
      <c r="AT194" s="158" t="s">
        <v>196</v>
      </c>
      <c r="AU194" s="158" t="s">
        <v>89</v>
      </c>
      <c r="AY194" s="17" t="s">
        <v>187</v>
      </c>
      <c r="BE194" s="159">
        <f t="shared" si="14"/>
        <v>0</v>
      </c>
      <c r="BF194" s="159">
        <f t="shared" si="15"/>
        <v>0</v>
      </c>
      <c r="BG194" s="159">
        <f t="shared" si="16"/>
        <v>0</v>
      </c>
      <c r="BH194" s="159">
        <f t="shared" si="17"/>
        <v>0</v>
      </c>
      <c r="BI194" s="159">
        <f t="shared" si="18"/>
        <v>0</v>
      </c>
      <c r="BJ194" s="17" t="s">
        <v>89</v>
      </c>
      <c r="BK194" s="159">
        <f t="shared" si="19"/>
        <v>0</v>
      </c>
      <c r="BL194" s="17" t="s">
        <v>353</v>
      </c>
      <c r="BM194" s="158" t="s">
        <v>6263</v>
      </c>
    </row>
    <row r="195" spans="2:65" s="11" customFormat="1" ht="22.9" customHeight="1">
      <c r="B195" s="132"/>
      <c r="D195" s="133" t="s">
        <v>75</v>
      </c>
      <c r="E195" s="142" t="s">
        <v>708</v>
      </c>
      <c r="F195" s="142" t="s">
        <v>6264</v>
      </c>
      <c r="I195" s="135"/>
      <c r="J195" s="143">
        <f>BK195</f>
        <v>0</v>
      </c>
      <c r="L195" s="132"/>
      <c r="M195" s="137"/>
      <c r="P195" s="138">
        <f>SUM(P196:P216)</f>
        <v>0</v>
      </c>
      <c r="R195" s="138">
        <f>SUM(R196:R216)</f>
        <v>18.109005</v>
      </c>
      <c r="T195" s="139">
        <f>SUM(T196:T216)</f>
        <v>0</v>
      </c>
      <c r="AR195" s="133" t="s">
        <v>89</v>
      </c>
      <c r="AT195" s="140" t="s">
        <v>75</v>
      </c>
      <c r="AU195" s="140" t="s">
        <v>83</v>
      </c>
      <c r="AY195" s="133" t="s">
        <v>187</v>
      </c>
      <c r="BK195" s="141">
        <f>SUM(BK196:BK216)</f>
        <v>0</v>
      </c>
    </row>
    <row r="196" spans="2:65" s="1" customFormat="1" ht="16.5" customHeight="1">
      <c r="B196" s="144"/>
      <c r="C196" s="160" t="s">
        <v>727</v>
      </c>
      <c r="D196" s="160" t="s">
        <v>196</v>
      </c>
      <c r="E196" s="161" t="s">
        <v>6265</v>
      </c>
      <c r="F196" s="162" t="s">
        <v>6266</v>
      </c>
      <c r="G196" s="163" t="s">
        <v>320</v>
      </c>
      <c r="H196" s="164">
        <v>228.5</v>
      </c>
      <c r="I196" s="165"/>
      <c r="J196" s="166">
        <f t="shared" ref="J196:J216" si="20">ROUND(I196*H196,2)</f>
        <v>0</v>
      </c>
      <c r="K196" s="167"/>
      <c r="L196" s="32"/>
      <c r="M196" s="168" t="s">
        <v>1</v>
      </c>
      <c r="N196" s="169" t="s">
        <v>42</v>
      </c>
      <c r="P196" s="156">
        <f t="shared" ref="P196:P216" si="21">O196*H196</f>
        <v>0</v>
      </c>
      <c r="Q196" s="156">
        <v>6.5500000000000003E-3</v>
      </c>
      <c r="R196" s="156">
        <f t="shared" ref="R196:R216" si="22">Q196*H196</f>
        <v>1.496675</v>
      </c>
      <c r="S196" s="156">
        <v>0</v>
      </c>
      <c r="T196" s="157">
        <f t="shared" ref="T196:T216" si="23">S196*H196</f>
        <v>0</v>
      </c>
      <c r="AR196" s="158" t="s">
        <v>353</v>
      </c>
      <c r="AT196" s="158" t="s">
        <v>196</v>
      </c>
      <c r="AU196" s="158" t="s">
        <v>89</v>
      </c>
      <c r="AY196" s="17" t="s">
        <v>187</v>
      </c>
      <c r="BE196" s="159">
        <f t="shared" ref="BE196:BE216" si="24">IF(N196="základná",J196,0)</f>
        <v>0</v>
      </c>
      <c r="BF196" s="159">
        <f t="shared" ref="BF196:BF216" si="25">IF(N196="znížená",J196,0)</f>
        <v>0</v>
      </c>
      <c r="BG196" s="159">
        <f t="shared" ref="BG196:BG216" si="26">IF(N196="zákl. prenesená",J196,0)</f>
        <v>0</v>
      </c>
      <c r="BH196" s="159">
        <f t="shared" ref="BH196:BH216" si="27">IF(N196="zníž. prenesená",J196,0)</f>
        <v>0</v>
      </c>
      <c r="BI196" s="159">
        <f t="shared" ref="BI196:BI216" si="28">IF(N196="nulová",J196,0)</f>
        <v>0</v>
      </c>
      <c r="BJ196" s="17" t="s">
        <v>89</v>
      </c>
      <c r="BK196" s="159">
        <f t="shared" ref="BK196:BK216" si="29">ROUND(I196*H196,2)</f>
        <v>0</v>
      </c>
      <c r="BL196" s="17" t="s">
        <v>353</v>
      </c>
      <c r="BM196" s="158" t="s">
        <v>1163</v>
      </c>
    </row>
    <row r="197" spans="2:65" s="1" customFormat="1" ht="16.5" customHeight="1">
      <c r="B197" s="144"/>
      <c r="C197" s="160" t="s">
        <v>733</v>
      </c>
      <c r="D197" s="160" t="s">
        <v>196</v>
      </c>
      <c r="E197" s="161" t="s">
        <v>6267</v>
      </c>
      <c r="F197" s="162" t="s">
        <v>6268</v>
      </c>
      <c r="G197" s="163" t="s">
        <v>320</v>
      </c>
      <c r="H197" s="164">
        <v>138.5</v>
      </c>
      <c r="I197" s="165"/>
      <c r="J197" s="166">
        <f t="shared" si="20"/>
        <v>0</v>
      </c>
      <c r="K197" s="167"/>
      <c r="L197" s="32"/>
      <c r="M197" s="168" t="s">
        <v>1</v>
      </c>
      <c r="N197" s="169" t="s">
        <v>42</v>
      </c>
      <c r="P197" s="156">
        <f t="shared" si="21"/>
        <v>0</v>
      </c>
      <c r="Q197" s="156">
        <v>7.1300000000000001E-3</v>
      </c>
      <c r="R197" s="156">
        <f t="shared" si="22"/>
        <v>0.98750499999999997</v>
      </c>
      <c r="S197" s="156">
        <v>0</v>
      </c>
      <c r="T197" s="157">
        <f t="shared" si="23"/>
        <v>0</v>
      </c>
      <c r="AR197" s="158" t="s">
        <v>353</v>
      </c>
      <c r="AT197" s="158" t="s">
        <v>196</v>
      </c>
      <c r="AU197" s="158" t="s">
        <v>89</v>
      </c>
      <c r="AY197" s="17" t="s">
        <v>187</v>
      </c>
      <c r="BE197" s="159">
        <f t="shared" si="24"/>
        <v>0</v>
      </c>
      <c r="BF197" s="159">
        <f t="shared" si="25"/>
        <v>0</v>
      </c>
      <c r="BG197" s="159">
        <f t="shared" si="26"/>
        <v>0</v>
      </c>
      <c r="BH197" s="159">
        <f t="shared" si="27"/>
        <v>0</v>
      </c>
      <c r="BI197" s="159">
        <f t="shared" si="28"/>
        <v>0</v>
      </c>
      <c r="BJ197" s="17" t="s">
        <v>89</v>
      </c>
      <c r="BK197" s="159">
        <f t="shared" si="29"/>
        <v>0</v>
      </c>
      <c r="BL197" s="17" t="s">
        <v>353</v>
      </c>
      <c r="BM197" s="158" t="s">
        <v>1166</v>
      </c>
    </row>
    <row r="198" spans="2:65" s="1" customFormat="1" ht="16.5" customHeight="1">
      <c r="B198" s="144"/>
      <c r="C198" s="160" t="s">
        <v>738</v>
      </c>
      <c r="D198" s="160" t="s">
        <v>196</v>
      </c>
      <c r="E198" s="161" t="s">
        <v>6269</v>
      </c>
      <c r="F198" s="162" t="s">
        <v>6270</v>
      </c>
      <c r="G198" s="163" t="s">
        <v>320</v>
      </c>
      <c r="H198" s="164">
        <v>329</v>
      </c>
      <c r="I198" s="165"/>
      <c r="J198" s="166">
        <f t="shared" si="20"/>
        <v>0</v>
      </c>
      <c r="K198" s="167"/>
      <c r="L198" s="32"/>
      <c r="M198" s="168" t="s">
        <v>1</v>
      </c>
      <c r="N198" s="169" t="s">
        <v>42</v>
      </c>
      <c r="P198" s="156">
        <f t="shared" si="21"/>
        <v>0</v>
      </c>
      <c r="Q198" s="156">
        <v>7.4099999999999999E-3</v>
      </c>
      <c r="R198" s="156">
        <f t="shared" si="22"/>
        <v>2.4378899999999999</v>
      </c>
      <c r="S198" s="156">
        <v>0</v>
      </c>
      <c r="T198" s="157">
        <f t="shared" si="23"/>
        <v>0</v>
      </c>
      <c r="AR198" s="158" t="s">
        <v>353</v>
      </c>
      <c r="AT198" s="158" t="s">
        <v>196</v>
      </c>
      <c r="AU198" s="158" t="s">
        <v>89</v>
      </c>
      <c r="AY198" s="17" t="s">
        <v>187</v>
      </c>
      <c r="BE198" s="159">
        <f t="shared" si="24"/>
        <v>0</v>
      </c>
      <c r="BF198" s="159">
        <f t="shared" si="25"/>
        <v>0</v>
      </c>
      <c r="BG198" s="159">
        <f t="shared" si="26"/>
        <v>0</v>
      </c>
      <c r="BH198" s="159">
        <f t="shared" si="27"/>
        <v>0</v>
      </c>
      <c r="BI198" s="159">
        <f t="shared" si="28"/>
        <v>0</v>
      </c>
      <c r="BJ198" s="17" t="s">
        <v>89</v>
      </c>
      <c r="BK198" s="159">
        <f t="shared" si="29"/>
        <v>0</v>
      </c>
      <c r="BL198" s="17" t="s">
        <v>353</v>
      </c>
      <c r="BM198" s="158" t="s">
        <v>1169</v>
      </c>
    </row>
    <row r="199" spans="2:65" s="1" customFormat="1" ht="16.5" customHeight="1">
      <c r="B199" s="144"/>
      <c r="C199" s="160" t="s">
        <v>743</v>
      </c>
      <c r="D199" s="160" t="s">
        <v>196</v>
      </c>
      <c r="E199" s="161" t="s">
        <v>6271</v>
      </c>
      <c r="F199" s="162" t="s">
        <v>6272</v>
      </c>
      <c r="G199" s="163" t="s">
        <v>320</v>
      </c>
      <c r="H199" s="164">
        <v>55.5</v>
      </c>
      <c r="I199" s="165"/>
      <c r="J199" s="166">
        <f t="shared" si="20"/>
        <v>0</v>
      </c>
      <c r="K199" s="167"/>
      <c r="L199" s="32"/>
      <c r="M199" s="168" t="s">
        <v>1</v>
      </c>
      <c r="N199" s="169" t="s">
        <v>42</v>
      </c>
      <c r="P199" s="156">
        <f t="shared" si="21"/>
        <v>0</v>
      </c>
      <c r="Q199" s="156">
        <v>7.9500000000000005E-3</v>
      </c>
      <c r="R199" s="156">
        <f t="shared" si="22"/>
        <v>0.44122500000000003</v>
      </c>
      <c r="S199" s="156">
        <v>0</v>
      </c>
      <c r="T199" s="157">
        <f t="shared" si="23"/>
        <v>0</v>
      </c>
      <c r="AR199" s="158" t="s">
        <v>353</v>
      </c>
      <c r="AT199" s="158" t="s">
        <v>196</v>
      </c>
      <c r="AU199" s="158" t="s">
        <v>89</v>
      </c>
      <c r="AY199" s="17" t="s">
        <v>187</v>
      </c>
      <c r="BE199" s="159">
        <f t="shared" si="24"/>
        <v>0</v>
      </c>
      <c r="BF199" s="159">
        <f t="shared" si="25"/>
        <v>0</v>
      </c>
      <c r="BG199" s="159">
        <f t="shared" si="26"/>
        <v>0</v>
      </c>
      <c r="BH199" s="159">
        <f t="shared" si="27"/>
        <v>0</v>
      </c>
      <c r="BI199" s="159">
        <f t="shared" si="28"/>
        <v>0</v>
      </c>
      <c r="BJ199" s="17" t="s">
        <v>89</v>
      </c>
      <c r="BK199" s="159">
        <f t="shared" si="29"/>
        <v>0</v>
      </c>
      <c r="BL199" s="17" t="s">
        <v>353</v>
      </c>
      <c r="BM199" s="158" t="s">
        <v>1172</v>
      </c>
    </row>
    <row r="200" spans="2:65" s="1" customFormat="1" ht="21.75" customHeight="1">
      <c r="B200" s="144"/>
      <c r="C200" s="160" t="s">
        <v>747</v>
      </c>
      <c r="D200" s="160" t="s">
        <v>196</v>
      </c>
      <c r="E200" s="161" t="s">
        <v>6273</v>
      </c>
      <c r="F200" s="162" t="s">
        <v>6274</v>
      </c>
      <c r="G200" s="163" t="s">
        <v>337</v>
      </c>
      <c r="H200" s="164">
        <v>2</v>
      </c>
      <c r="I200" s="165"/>
      <c r="J200" s="166">
        <f t="shared" si="20"/>
        <v>0</v>
      </c>
      <c r="K200" s="167"/>
      <c r="L200" s="32"/>
      <c r="M200" s="168" t="s">
        <v>1</v>
      </c>
      <c r="N200" s="169" t="s">
        <v>42</v>
      </c>
      <c r="P200" s="156">
        <f t="shared" si="21"/>
        <v>0</v>
      </c>
      <c r="Q200" s="156">
        <v>1.3999999999999999E-4</v>
      </c>
      <c r="R200" s="156">
        <f t="shared" si="22"/>
        <v>2.7999999999999998E-4</v>
      </c>
      <c r="S200" s="156">
        <v>0</v>
      </c>
      <c r="T200" s="157">
        <f t="shared" si="23"/>
        <v>0</v>
      </c>
      <c r="AR200" s="158" t="s">
        <v>353</v>
      </c>
      <c r="AT200" s="158" t="s">
        <v>196</v>
      </c>
      <c r="AU200" s="158" t="s">
        <v>89</v>
      </c>
      <c r="AY200" s="17" t="s">
        <v>187</v>
      </c>
      <c r="BE200" s="159">
        <f t="shared" si="24"/>
        <v>0</v>
      </c>
      <c r="BF200" s="159">
        <f t="shared" si="25"/>
        <v>0</v>
      </c>
      <c r="BG200" s="159">
        <f t="shared" si="26"/>
        <v>0</v>
      </c>
      <c r="BH200" s="159">
        <f t="shared" si="27"/>
        <v>0</v>
      </c>
      <c r="BI200" s="159">
        <f t="shared" si="28"/>
        <v>0</v>
      </c>
      <c r="BJ200" s="17" t="s">
        <v>89</v>
      </c>
      <c r="BK200" s="159">
        <f t="shared" si="29"/>
        <v>0</v>
      </c>
      <c r="BL200" s="17" t="s">
        <v>353</v>
      </c>
      <c r="BM200" s="158" t="s">
        <v>1175</v>
      </c>
    </row>
    <row r="201" spans="2:65" s="1" customFormat="1" ht="21.75" customHeight="1">
      <c r="B201" s="144"/>
      <c r="C201" s="145" t="s">
        <v>750</v>
      </c>
      <c r="D201" s="145" t="s">
        <v>190</v>
      </c>
      <c r="E201" s="146" t="s">
        <v>6275</v>
      </c>
      <c r="F201" s="147" t="s">
        <v>6276</v>
      </c>
      <c r="G201" s="148" t="s">
        <v>337</v>
      </c>
      <c r="H201" s="149">
        <v>2</v>
      </c>
      <c r="I201" s="150"/>
      <c r="J201" s="151">
        <f t="shared" si="20"/>
        <v>0</v>
      </c>
      <c r="K201" s="152"/>
      <c r="L201" s="153"/>
      <c r="M201" s="154" t="s">
        <v>1</v>
      </c>
      <c r="N201" s="155" t="s">
        <v>42</v>
      </c>
      <c r="P201" s="156">
        <f t="shared" si="21"/>
        <v>0</v>
      </c>
      <c r="Q201" s="156">
        <v>3.1199999999999999E-3</v>
      </c>
      <c r="R201" s="156">
        <f t="shared" si="22"/>
        <v>6.2399999999999999E-3</v>
      </c>
      <c r="S201" s="156">
        <v>0</v>
      </c>
      <c r="T201" s="157">
        <f t="shared" si="23"/>
        <v>0</v>
      </c>
      <c r="AR201" s="158" t="s">
        <v>388</v>
      </c>
      <c r="AT201" s="158" t="s">
        <v>190</v>
      </c>
      <c r="AU201" s="158" t="s">
        <v>89</v>
      </c>
      <c r="AY201" s="17" t="s">
        <v>187</v>
      </c>
      <c r="BE201" s="159">
        <f t="shared" si="24"/>
        <v>0</v>
      </c>
      <c r="BF201" s="159">
        <f t="shared" si="25"/>
        <v>0</v>
      </c>
      <c r="BG201" s="159">
        <f t="shared" si="26"/>
        <v>0</v>
      </c>
      <c r="BH201" s="159">
        <f t="shared" si="27"/>
        <v>0</v>
      </c>
      <c r="BI201" s="159">
        <f t="shared" si="28"/>
        <v>0</v>
      </c>
      <c r="BJ201" s="17" t="s">
        <v>89</v>
      </c>
      <c r="BK201" s="159">
        <f t="shared" si="29"/>
        <v>0</v>
      </c>
      <c r="BL201" s="17" t="s">
        <v>353</v>
      </c>
      <c r="BM201" s="158" t="s">
        <v>1178</v>
      </c>
    </row>
    <row r="202" spans="2:65" s="1" customFormat="1" ht="21.75" customHeight="1">
      <c r="B202" s="144"/>
      <c r="C202" s="160" t="s">
        <v>754</v>
      </c>
      <c r="D202" s="160" t="s">
        <v>196</v>
      </c>
      <c r="E202" s="161" t="s">
        <v>6277</v>
      </c>
      <c r="F202" s="162" t="s">
        <v>6278</v>
      </c>
      <c r="G202" s="163" t="s">
        <v>337</v>
      </c>
      <c r="H202" s="164">
        <v>27</v>
      </c>
      <c r="I202" s="165"/>
      <c r="J202" s="166">
        <f t="shared" si="20"/>
        <v>0</v>
      </c>
      <c r="K202" s="167"/>
      <c r="L202" s="32"/>
      <c r="M202" s="168" t="s">
        <v>1</v>
      </c>
      <c r="N202" s="169" t="s">
        <v>42</v>
      </c>
      <c r="P202" s="156">
        <f t="shared" si="21"/>
        <v>0</v>
      </c>
      <c r="Q202" s="156">
        <v>1.9000000000000001E-4</v>
      </c>
      <c r="R202" s="156">
        <f t="shared" si="22"/>
        <v>5.13E-3</v>
      </c>
      <c r="S202" s="156">
        <v>0</v>
      </c>
      <c r="T202" s="157">
        <f t="shared" si="23"/>
        <v>0</v>
      </c>
      <c r="AR202" s="158" t="s">
        <v>353</v>
      </c>
      <c r="AT202" s="158" t="s">
        <v>196</v>
      </c>
      <c r="AU202" s="158" t="s">
        <v>89</v>
      </c>
      <c r="AY202" s="17" t="s">
        <v>187</v>
      </c>
      <c r="BE202" s="159">
        <f t="shared" si="24"/>
        <v>0</v>
      </c>
      <c r="BF202" s="159">
        <f t="shared" si="25"/>
        <v>0</v>
      </c>
      <c r="BG202" s="159">
        <f t="shared" si="26"/>
        <v>0</v>
      </c>
      <c r="BH202" s="159">
        <f t="shared" si="27"/>
        <v>0</v>
      </c>
      <c r="BI202" s="159">
        <f t="shared" si="28"/>
        <v>0</v>
      </c>
      <c r="BJ202" s="17" t="s">
        <v>89</v>
      </c>
      <c r="BK202" s="159">
        <f t="shared" si="29"/>
        <v>0</v>
      </c>
      <c r="BL202" s="17" t="s">
        <v>353</v>
      </c>
      <c r="BM202" s="158" t="s">
        <v>1181</v>
      </c>
    </row>
    <row r="203" spans="2:65" s="1" customFormat="1" ht="24.2" customHeight="1">
      <c r="B203" s="144"/>
      <c r="C203" s="145" t="s">
        <v>760</v>
      </c>
      <c r="D203" s="145" t="s">
        <v>190</v>
      </c>
      <c r="E203" s="146" t="s">
        <v>6279</v>
      </c>
      <c r="F203" s="147" t="s">
        <v>6280</v>
      </c>
      <c r="G203" s="148" t="s">
        <v>337</v>
      </c>
      <c r="H203" s="149">
        <v>27</v>
      </c>
      <c r="I203" s="150"/>
      <c r="J203" s="151">
        <f t="shared" si="20"/>
        <v>0</v>
      </c>
      <c r="K203" s="152"/>
      <c r="L203" s="153"/>
      <c r="M203" s="154" t="s">
        <v>1</v>
      </c>
      <c r="N203" s="155" t="s">
        <v>42</v>
      </c>
      <c r="P203" s="156">
        <f t="shared" si="21"/>
        <v>0</v>
      </c>
      <c r="Q203" s="156">
        <v>4.0499999999999998E-3</v>
      </c>
      <c r="R203" s="156">
        <f t="shared" si="22"/>
        <v>0.10934999999999999</v>
      </c>
      <c r="S203" s="156">
        <v>0</v>
      </c>
      <c r="T203" s="157">
        <f t="shared" si="23"/>
        <v>0</v>
      </c>
      <c r="AR203" s="158" t="s">
        <v>388</v>
      </c>
      <c r="AT203" s="158" t="s">
        <v>190</v>
      </c>
      <c r="AU203" s="158" t="s">
        <v>89</v>
      </c>
      <c r="AY203" s="17" t="s">
        <v>187</v>
      </c>
      <c r="BE203" s="159">
        <f t="shared" si="24"/>
        <v>0</v>
      </c>
      <c r="BF203" s="159">
        <f t="shared" si="25"/>
        <v>0</v>
      </c>
      <c r="BG203" s="159">
        <f t="shared" si="26"/>
        <v>0</v>
      </c>
      <c r="BH203" s="159">
        <f t="shared" si="27"/>
        <v>0</v>
      </c>
      <c r="BI203" s="159">
        <f t="shared" si="28"/>
        <v>0</v>
      </c>
      <c r="BJ203" s="17" t="s">
        <v>89</v>
      </c>
      <c r="BK203" s="159">
        <f t="shared" si="29"/>
        <v>0</v>
      </c>
      <c r="BL203" s="17" t="s">
        <v>353</v>
      </c>
      <c r="BM203" s="158" t="s">
        <v>1184</v>
      </c>
    </row>
    <row r="204" spans="2:65" s="1" customFormat="1" ht="24.2" customHeight="1">
      <c r="B204" s="144"/>
      <c r="C204" s="160" t="s">
        <v>766</v>
      </c>
      <c r="D204" s="160" t="s">
        <v>196</v>
      </c>
      <c r="E204" s="161" t="s">
        <v>6281</v>
      </c>
      <c r="F204" s="162" t="s">
        <v>6282</v>
      </c>
      <c r="G204" s="163" t="s">
        <v>337</v>
      </c>
      <c r="H204" s="164">
        <v>62</v>
      </c>
      <c r="I204" s="165"/>
      <c r="J204" s="166">
        <f t="shared" si="20"/>
        <v>0</v>
      </c>
      <c r="K204" s="167"/>
      <c r="L204" s="32"/>
      <c r="M204" s="168" t="s">
        <v>1</v>
      </c>
      <c r="N204" s="169" t="s">
        <v>42</v>
      </c>
      <c r="P204" s="156">
        <f t="shared" si="21"/>
        <v>0</v>
      </c>
      <c r="Q204" s="156">
        <v>0</v>
      </c>
      <c r="R204" s="156">
        <f t="shared" si="22"/>
        <v>0</v>
      </c>
      <c r="S204" s="156">
        <v>0</v>
      </c>
      <c r="T204" s="157">
        <f t="shared" si="23"/>
        <v>0</v>
      </c>
      <c r="AR204" s="158" t="s">
        <v>353</v>
      </c>
      <c r="AT204" s="158" t="s">
        <v>196</v>
      </c>
      <c r="AU204" s="158" t="s">
        <v>89</v>
      </c>
      <c r="AY204" s="17" t="s">
        <v>187</v>
      </c>
      <c r="BE204" s="159">
        <f t="shared" si="24"/>
        <v>0</v>
      </c>
      <c r="BF204" s="159">
        <f t="shared" si="25"/>
        <v>0</v>
      </c>
      <c r="BG204" s="159">
        <f t="shared" si="26"/>
        <v>0</v>
      </c>
      <c r="BH204" s="159">
        <f t="shared" si="27"/>
        <v>0</v>
      </c>
      <c r="BI204" s="159">
        <f t="shared" si="28"/>
        <v>0</v>
      </c>
      <c r="BJ204" s="17" t="s">
        <v>89</v>
      </c>
      <c r="BK204" s="159">
        <f t="shared" si="29"/>
        <v>0</v>
      </c>
      <c r="BL204" s="17" t="s">
        <v>353</v>
      </c>
      <c r="BM204" s="158" t="s">
        <v>1187</v>
      </c>
    </row>
    <row r="205" spans="2:65" s="1" customFormat="1" ht="24.2" customHeight="1">
      <c r="B205" s="144"/>
      <c r="C205" s="160" t="s">
        <v>770</v>
      </c>
      <c r="D205" s="160" t="s">
        <v>196</v>
      </c>
      <c r="E205" s="161" t="s">
        <v>6283</v>
      </c>
      <c r="F205" s="162" t="s">
        <v>6284</v>
      </c>
      <c r="G205" s="163" t="s">
        <v>337</v>
      </c>
      <c r="H205" s="164">
        <v>2</v>
      </c>
      <c r="I205" s="165"/>
      <c r="J205" s="166">
        <f t="shared" si="20"/>
        <v>0</v>
      </c>
      <c r="K205" s="167"/>
      <c r="L205" s="32"/>
      <c r="M205" s="168" t="s">
        <v>1</v>
      </c>
      <c r="N205" s="169" t="s">
        <v>42</v>
      </c>
      <c r="P205" s="156">
        <f t="shared" si="21"/>
        <v>0</v>
      </c>
      <c r="Q205" s="156">
        <v>5.1999999999999995E-4</v>
      </c>
      <c r="R205" s="156">
        <f t="shared" si="22"/>
        <v>1.0399999999999999E-3</v>
      </c>
      <c r="S205" s="156">
        <v>0</v>
      </c>
      <c r="T205" s="157">
        <f t="shared" si="23"/>
        <v>0</v>
      </c>
      <c r="AR205" s="158" t="s">
        <v>353</v>
      </c>
      <c r="AT205" s="158" t="s">
        <v>196</v>
      </c>
      <c r="AU205" s="158" t="s">
        <v>89</v>
      </c>
      <c r="AY205" s="17" t="s">
        <v>187</v>
      </c>
      <c r="BE205" s="159">
        <f t="shared" si="24"/>
        <v>0</v>
      </c>
      <c r="BF205" s="159">
        <f t="shared" si="25"/>
        <v>0</v>
      </c>
      <c r="BG205" s="159">
        <f t="shared" si="26"/>
        <v>0</v>
      </c>
      <c r="BH205" s="159">
        <f t="shared" si="27"/>
        <v>0</v>
      </c>
      <c r="BI205" s="159">
        <f t="shared" si="28"/>
        <v>0</v>
      </c>
      <c r="BJ205" s="17" t="s">
        <v>89</v>
      </c>
      <c r="BK205" s="159">
        <f t="shared" si="29"/>
        <v>0</v>
      </c>
      <c r="BL205" s="17" t="s">
        <v>353</v>
      </c>
      <c r="BM205" s="158" t="s">
        <v>1192</v>
      </c>
    </row>
    <row r="206" spans="2:65" s="1" customFormat="1" ht="33" customHeight="1">
      <c r="B206" s="144"/>
      <c r="C206" s="145" t="s">
        <v>774</v>
      </c>
      <c r="D206" s="145" t="s">
        <v>190</v>
      </c>
      <c r="E206" s="146" t="s">
        <v>6285</v>
      </c>
      <c r="F206" s="147" t="s">
        <v>6286</v>
      </c>
      <c r="G206" s="148" t="s">
        <v>337</v>
      </c>
      <c r="H206" s="149">
        <v>2</v>
      </c>
      <c r="I206" s="150"/>
      <c r="J206" s="151">
        <f t="shared" si="20"/>
        <v>0</v>
      </c>
      <c r="K206" s="152"/>
      <c r="L206" s="153"/>
      <c r="M206" s="154" t="s">
        <v>1</v>
      </c>
      <c r="N206" s="155" t="s">
        <v>42</v>
      </c>
      <c r="P206" s="156">
        <f t="shared" si="21"/>
        <v>0</v>
      </c>
      <c r="Q206" s="156">
        <v>1.2899999999999999E-3</v>
      </c>
      <c r="R206" s="156">
        <f t="shared" si="22"/>
        <v>2.5799999999999998E-3</v>
      </c>
      <c r="S206" s="156">
        <v>0</v>
      </c>
      <c r="T206" s="157">
        <f t="shared" si="23"/>
        <v>0</v>
      </c>
      <c r="AR206" s="158" t="s">
        <v>388</v>
      </c>
      <c r="AT206" s="158" t="s">
        <v>190</v>
      </c>
      <c r="AU206" s="158" t="s">
        <v>89</v>
      </c>
      <c r="AY206" s="17" t="s">
        <v>187</v>
      </c>
      <c r="BE206" s="159">
        <f t="shared" si="24"/>
        <v>0</v>
      </c>
      <c r="BF206" s="159">
        <f t="shared" si="25"/>
        <v>0</v>
      </c>
      <c r="BG206" s="159">
        <f t="shared" si="26"/>
        <v>0</v>
      </c>
      <c r="BH206" s="159">
        <f t="shared" si="27"/>
        <v>0</v>
      </c>
      <c r="BI206" s="159">
        <f t="shared" si="28"/>
        <v>0</v>
      </c>
      <c r="BJ206" s="17" t="s">
        <v>89</v>
      </c>
      <c r="BK206" s="159">
        <f t="shared" si="29"/>
        <v>0</v>
      </c>
      <c r="BL206" s="17" t="s">
        <v>353</v>
      </c>
      <c r="BM206" s="158" t="s">
        <v>1195</v>
      </c>
    </row>
    <row r="207" spans="2:65" s="1" customFormat="1" ht="24.2" customHeight="1">
      <c r="B207" s="144"/>
      <c r="C207" s="160" t="s">
        <v>1247</v>
      </c>
      <c r="D207" s="160" t="s">
        <v>196</v>
      </c>
      <c r="E207" s="161" t="s">
        <v>6287</v>
      </c>
      <c r="F207" s="162" t="s">
        <v>6288</v>
      </c>
      <c r="G207" s="163" t="s">
        <v>337</v>
      </c>
      <c r="H207" s="164">
        <v>3</v>
      </c>
      <c r="I207" s="165"/>
      <c r="J207" s="166">
        <f t="shared" si="20"/>
        <v>0</v>
      </c>
      <c r="K207" s="167"/>
      <c r="L207" s="32"/>
      <c r="M207" s="168" t="s">
        <v>1</v>
      </c>
      <c r="N207" s="169" t="s">
        <v>42</v>
      </c>
      <c r="P207" s="156">
        <f t="shared" si="21"/>
        <v>0</v>
      </c>
      <c r="Q207" s="156">
        <v>5.1000000000000004E-4</v>
      </c>
      <c r="R207" s="156">
        <f t="shared" si="22"/>
        <v>1.5300000000000001E-3</v>
      </c>
      <c r="S207" s="156">
        <v>0</v>
      </c>
      <c r="T207" s="157">
        <f t="shared" si="23"/>
        <v>0</v>
      </c>
      <c r="AR207" s="158" t="s">
        <v>353</v>
      </c>
      <c r="AT207" s="158" t="s">
        <v>196</v>
      </c>
      <c r="AU207" s="158" t="s">
        <v>89</v>
      </c>
      <c r="AY207" s="17" t="s">
        <v>187</v>
      </c>
      <c r="BE207" s="159">
        <f t="shared" si="24"/>
        <v>0</v>
      </c>
      <c r="BF207" s="159">
        <f t="shared" si="25"/>
        <v>0</v>
      </c>
      <c r="BG207" s="159">
        <f t="shared" si="26"/>
        <v>0</v>
      </c>
      <c r="BH207" s="159">
        <f t="shared" si="27"/>
        <v>0</v>
      </c>
      <c r="BI207" s="159">
        <f t="shared" si="28"/>
        <v>0</v>
      </c>
      <c r="BJ207" s="17" t="s">
        <v>89</v>
      </c>
      <c r="BK207" s="159">
        <f t="shared" si="29"/>
        <v>0</v>
      </c>
      <c r="BL207" s="17" t="s">
        <v>353</v>
      </c>
      <c r="BM207" s="158" t="s">
        <v>1198</v>
      </c>
    </row>
    <row r="208" spans="2:65" s="1" customFormat="1" ht="33" customHeight="1">
      <c r="B208" s="144"/>
      <c r="C208" s="145" t="s">
        <v>799</v>
      </c>
      <c r="D208" s="145" t="s">
        <v>190</v>
      </c>
      <c r="E208" s="146" t="s">
        <v>6289</v>
      </c>
      <c r="F208" s="147" t="s">
        <v>6290</v>
      </c>
      <c r="G208" s="148" t="s">
        <v>337</v>
      </c>
      <c r="H208" s="149">
        <v>3</v>
      </c>
      <c r="I208" s="150"/>
      <c r="J208" s="151">
        <f t="shared" si="20"/>
        <v>0</v>
      </c>
      <c r="K208" s="152"/>
      <c r="L208" s="153"/>
      <c r="M208" s="154" t="s">
        <v>1</v>
      </c>
      <c r="N208" s="155" t="s">
        <v>42</v>
      </c>
      <c r="P208" s="156">
        <f t="shared" si="21"/>
        <v>0</v>
      </c>
      <c r="Q208" s="156">
        <v>1.2800000000000001E-3</v>
      </c>
      <c r="R208" s="156">
        <f t="shared" si="22"/>
        <v>3.8400000000000005E-3</v>
      </c>
      <c r="S208" s="156">
        <v>0</v>
      </c>
      <c r="T208" s="157">
        <f t="shared" si="23"/>
        <v>0</v>
      </c>
      <c r="AR208" s="158" t="s">
        <v>388</v>
      </c>
      <c r="AT208" s="158" t="s">
        <v>190</v>
      </c>
      <c r="AU208" s="158" t="s">
        <v>89</v>
      </c>
      <c r="AY208" s="17" t="s">
        <v>187</v>
      </c>
      <c r="BE208" s="159">
        <f t="shared" si="24"/>
        <v>0</v>
      </c>
      <c r="BF208" s="159">
        <f t="shared" si="25"/>
        <v>0</v>
      </c>
      <c r="BG208" s="159">
        <f t="shared" si="26"/>
        <v>0</v>
      </c>
      <c r="BH208" s="159">
        <f t="shared" si="27"/>
        <v>0</v>
      </c>
      <c r="BI208" s="159">
        <f t="shared" si="28"/>
        <v>0</v>
      </c>
      <c r="BJ208" s="17" t="s">
        <v>89</v>
      </c>
      <c r="BK208" s="159">
        <f t="shared" si="29"/>
        <v>0</v>
      </c>
      <c r="BL208" s="17" t="s">
        <v>353</v>
      </c>
      <c r="BM208" s="158" t="s">
        <v>346</v>
      </c>
    </row>
    <row r="209" spans="2:65" s="1" customFormat="1" ht="24.2" customHeight="1">
      <c r="B209" s="144"/>
      <c r="C209" s="160" t="s">
        <v>1254</v>
      </c>
      <c r="D209" s="160" t="s">
        <v>196</v>
      </c>
      <c r="E209" s="161" t="s">
        <v>6291</v>
      </c>
      <c r="F209" s="162" t="s">
        <v>6292</v>
      </c>
      <c r="G209" s="163" t="s">
        <v>337</v>
      </c>
      <c r="H209" s="164">
        <v>3</v>
      </c>
      <c r="I209" s="165"/>
      <c r="J209" s="166">
        <f t="shared" si="20"/>
        <v>0</v>
      </c>
      <c r="K209" s="167"/>
      <c r="L209" s="32"/>
      <c r="M209" s="168" t="s">
        <v>1</v>
      </c>
      <c r="N209" s="169" t="s">
        <v>42</v>
      </c>
      <c r="P209" s="156">
        <f t="shared" si="21"/>
        <v>0</v>
      </c>
      <c r="Q209" s="156">
        <v>1.4999999999999999E-4</v>
      </c>
      <c r="R209" s="156">
        <f t="shared" si="22"/>
        <v>4.4999999999999999E-4</v>
      </c>
      <c r="S209" s="156">
        <v>0</v>
      </c>
      <c r="T209" s="157">
        <f t="shared" si="23"/>
        <v>0</v>
      </c>
      <c r="AR209" s="158" t="s">
        <v>353</v>
      </c>
      <c r="AT209" s="158" t="s">
        <v>196</v>
      </c>
      <c r="AU209" s="158" t="s">
        <v>89</v>
      </c>
      <c r="AY209" s="17" t="s">
        <v>187</v>
      </c>
      <c r="BE209" s="159">
        <f t="shared" si="24"/>
        <v>0</v>
      </c>
      <c r="BF209" s="159">
        <f t="shared" si="25"/>
        <v>0</v>
      </c>
      <c r="BG209" s="159">
        <f t="shared" si="26"/>
        <v>0</v>
      </c>
      <c r="BH209" s="159">
        <f t="shared" si="27"/>
        <v>0</v>
      </c>
      <c r="BI209" s="159">
        <f t="shared" si="28"/>
        <v>0</v>
      </c>
      <c r="BJ209" s="17" t="s">
        <v>89</v>
      </c>
      <c r="BK209" s="159">
        <f t="shared" si="29"/>
        <v>0</v>
      </c>
      <c r="BL209" s="17" t="s">
        <v>353</v>
      </c>
      <c r="BM209" s="158" t="s">
        <v>1203</v>
      </c>
    </row>
    <row r="210" spans="2:65" s="1" customFormat="1" ht="24.2" customHeight="1">
      <c r="B210" s="144"/>
      <c r="C210" s="160" t="s">
        <v>1157</v>
      </c>
      <c r="D210" s="160" t="s">
        <v>196</v>
      </c>
      <c r="E210" s="161" t="s">
        <v>6293</v>
      </c>
      <c r="F210" s="162" t="s">
        <v>6294</v>
      </c>
      <c r="G210" s="163" t="s">
        <v>337</v>
      </c>
      <c r="H210" s="164">
        <v>18</v>
      </c>
      <c r="I210" s="165"/>
      <c r="J210" s="166">
        <f t="shared" si="20"/>
        <v>0</v>
      </c>
      <c r="K210" s="167"/>
      <c r="L210" s="32"/>
      <c r="M210" s="168" t="s">
        <v>1</v>
      </c>
      <c r="N210" s="169" t="s">
        <v>42</v>
      </c>
      <c r="P210" s="156">
        <f t="shared" si="21"/>
        <v>0</v>
      </c>
      <c r="Q210" s="156">
        <v>2.9999999999999997E-4</v>
      </c>
      <c r="R210" s="156">
        <f t="shared" si="22"/>
        <v>5.3999999999999994E-3</v>
      </c>
      <c r="S210" s="156">
        <v>0</v>
      </c>
      <c r="T210" s="157">
        <f t="shared" si="23"/>
        <v>0</v>
      </c>
      <c r="AR210" s="158" t="s">
        <v>353</v>
      </c>
      <c r="AT210" s="158" t="s">
        <v>196</v>
      </c>
      <c r="AU210" s="158" t="s">
        <v>89</v>
      </c>
      <c r="AY210" s="17" t="s">
        <v>187</v>
      </c>
      <c r="BE210" s="159">
        <f t="shared" si="24"/>
        <v>0</v>
      </c>
      <c r="BF210" s="159">
        <f t="shared" si="25"/>
        <v>0</v>
      </c>
      <c r="BG210" s="159">
        <f t="shared" si="26"/>
        <v>0</v>
      </c>
      <c r="BH210" s="159">
        <f t="shared" si="27"/>
        <v>0</v>
      </c>
      <c r="BI210" s="159">
        <f t="shared" si="28"/>
        <v>0</v>
      </c>
      <c r="BJ210" s="17" t="s">
        <v>89</v>
      </c>
      <c r="BK210" s="159">
        <f t="shared" si="29"/>
        <v>0</v>
      </c>
      <c r="BL210" s="17" t="s">
        <v>353</v>
      </c>
      <c r="BM210" s="158" t="s">
        <v>1206</v>
      </c>
    </row>
    <row r="211" spans="2:65" s="1" customFormat="1" ht="24.2" customHeight="1">
      <c r="B211" s="144"/>
      <c r="C211" s="160" t="s">
        <v>1261</v>
      </c>
      <c r="D211" s="160" t="s">
        <v>196</v>
      </c>
      <c r="E211" s="161" t="s">
        <v>6295</v>
      </c>
      <c r="F211" s="162" t="s">
        <v>6296</v>
      </c>
      <c r="G211" s="163" t="s">
        <v>337</v>
      </c>
      <c r="H211" s="164">
        <v>3</v>
      </c>
      <c r="I211" s="165"/>
      <c r="J211" s="166">
        <f t="shared" si="20"/>
        <v>0</v>
      </c>
      <c r="K211" s="167"/>
      <c r="L211" s="32"/>
      <c r="M211" s="168" t="s">
        <v>1</v>
      </c>
      <c r="N211" s="169" t="s">
        <v>42</v>
      </c>
      <c r="P211" s="156">
        <f t="shared" si="21"/>
        <v>0</v>
      </c>
      <c r="Q211" s="156">
        <v>1.0000000000000001E-5</v>
      </c>
      <c r="R211" s="156">
        <f t="shared" si="22"/>
        <v>3.0000000000000004E-5</v>
      </c>
      <c r="S211" s="156">
        <v>0</v>
      </c>
      <c r="T211" s="157">
        <f t="shared" si="23"/>
        <v>0</v>
      </c>
      <c r="AR211" s="158" t="s">
        <v>353</v>
      </c>
      <c r="AT211" s="158" t="s">
        <v>196</v>
      </c>
      <c r="AU211" s="158" t="s">
        <v>89</v>
      </c>
      <c r="AY211" s="17" t="s">
        <v>187</v>
      </c>
      <c r="BE211" s="159">
        <f t="shared" si="24"/>
        <v>0</v>
      </c>
      <c r="BF211" s="159">
        <f t="shared" si="25"/>
        <v>0</v>
      </c>
      <c r="BG211" s="159">
        <f t="shared" si="26"/>
        <v>0</v>
      </c>
      <c r="BH211" s="159">
        <f t="shared" si="27"/>
        <v>0</v>
      </c>
      <c r="BI211" s="159">
        <f t="shared" si="28"/>
        <v>0</v>
      </c>
      <c r="BJ211" s="17" t="s">
        <v>89</v>
      </c>
      <c r="BK211" s="159">
        <f t="shared" si="29"/>
        <v>0</v>
      </c>
      <c r="BL211" s="17" t="s">
        <v>353</v>
      </c>
      <c r="BM211" s="158" t="s">
        <v>1209</v>
      </c>
    </row>
    <row r="212" spans="2:65" s="1" customFormat="1" ht="33" customHeight="1">
      <c r="B212" s="144"/>
      <c r="C212" s="145" t="s">
        <v>1160</v>
      </c>
      <c r="D212" s="145" t="s">
        <v>190</v>
      </c>
      <c r="E212" s="146" t="s">
        <v>6297</v>
      </c>
      <c r="F212" s="147" t="s">
        <v>6298</v>
      </c>
      <c r="G212" s="148" t="s">
        <v>337</v>
      </c>
      <c r="H212" s="149">
        <v>3</v>
      </c>
      <c r="I212" s="150"/>
      <c r="J212" s="151">
        <f t="shared" si="20"/>
        <v>0</v>
      </c>
      <c r="K212" s="152"/>
      <c r="L212" s="153"/>
      <c r="M212" s="154" t="s">
        <v>1</v>
      </c>
      <c r="N212" s="155" t="s">
        <v>42</v>
      </c>
      <c r="P212" s="156">
        <f t="shared" si="21"/>
        <v>0</v>
      </c>
      <c r="Q212" s="156">
        <v>4.8000000000000001E-4</v>
      </c>
      <c r="R212" s="156">
        <f t="shared" si="22"/>
        <v>1.4400000000000001E-3</v>
      </c>
      <c r="S212" s="156">
        <v>0</v>
      </c>
      <c r="T212" s="157">
        <f t="shared" si="23"/>
        <v>0</v>
      </c>
      <c r="AR212" s="158" t="s">
        <v>388</v>
      </c>
      <c r="AT212" s="158" t="s">
        <v>190</v>
      </c>
      <c r="AU212" s="158" t="s">
        <v>89</v>
      </c>
      <c r="AY212" s="17" t="s">
        <v>187</v>
      </c>
      <c r="BE212" s="159">
        <f t="shared" si="24"/>
        <v>0</v>
      </c>
      <c r="BF212" s="159">
        <f t="shared" si="25"/>
        <v>0</v>
      </c>
      <c r="BG212" s="159">
        <f t="shared" si="26"/>
        <v>0</v>
      </c>
      <c r="BH212" s="159">
        <f t="shared" si="27"/>
        <v>0</v>
      </c>
      <c r="BI212" s="159">
        <f t="shared" si="28"/>
        <v>0</v>
      </c>
      <c r="BJ212" s="17" t="s">
        <v>89</v>
      </c>
      <c r="BK212" s="159">
        <f t="shared" si="29"/>
        <v>0</v>
      </c>
      <c r="BL212" s="17" t="s">
        <v>353</v>
      </c>
      <c r="BM212" s="158" t="s">
        <v>1212</v>
      </c>
    </row>
    <row r="213" spans="2:65" s="1" customFormat="1" ht="24.2" customHeight="1">
      <c r="B213" s="144"/>
      <c r="C213" s="160" t="s">
        <v>1270</v>
      </c>
      <c r="D213" s="160" t="s">
        <v>196</v>
      </c>
      <c r="E213" s="161" t="s">
        <v>6299</v>
      </c>
      <c r="F213" s="162" t="s">
        <v>6300</v>
      </c>
      <c r="G213" s="163" t="s">
        <v>320</v>
      </c>
      <c r="H213" s="164">
        <v>798</v>
      </c>
      <c r="I213" s="165"/>
      <c r="J213" s="166">
        <f t="shared" si="20"/>
        <v>0</v>
      </c>
      <c r="K213" s="167"/>
      <c r="L213" s="32"/>
      <c r="M213" s="168" t="s">
        <v>1</v>
      </c>
      <c r="N213" s="169" t="s">
        <v>42</v>
      </c>
      <c r="P213" s="156">
        <f t="shared" si="21"/>
        <v>0</v>
      </c>
      <c r="Q213" s="156">
        <v>1.5800000000000002E-2</v>
      </c>
      <c r="R213" s="156">
        <f t="shared" si="22"/>
        <v>12.608400000000001</v>
      </c>
      <c r="S213" s="156">
        <v>0</v>
      </c>
      <c r="T213" s="157">
        <f t="shared" si="23"/>
        <v>0</v>
      </c>
      <c r="AR213" s="158" t="s">
        <v>353</v>
      </c>
      <c r="AT213" s="158" t="s">
        <v>196</v>
      </c>
      <c r="AU213" s="158" t="s">
        <v>89</v>
      </c>
      <c r="AY213" s="17" t="s">
        <v>187</v>
      </c>
      <c r="BE213" s="159">
        <f t="shared" si="24"/>
        <v>0</v>
      </c>
      <c r="BF213" s="159">
        <f t="shared" si="25"/>
        <v>0</v>
      </c>
      <c r="BG213" s="159">
        <f t="shared" si="26"/>
        <v>0</v>
      </c>
      <c r="BH213" s="159">
        <f t="shared" si="27"/>
        <v>0</v>
      </c>
      <c r="BI213" s="159">
        <f t="shared" si="28"/>
        <v>0</v>
      </c>
      <c r="BJ213" s="17" t="s">
        <v>89</v>
      </c>
      <c r="BK213" s="159">
        <f t="shared" si="29"/>
        <v>0</v>
      </c>
      <c r="BL213" s="17" t="s">
        <v>353</v>
      </c>
      <c r="BM213" s="158" t="s">
        <v>1224</v>
      </c>
    </row>
    <row r="214" spans="2:65" s="1" customFormat="1" ht="24.2" customHeight="1">
      <c r="B214" s="144"/>
      <c r="C214" s="160" t="s">
        <v>1163</v>
      </c>
      <c r="D214" s="160" t="s">
        <v>196</v>
      </c>
      <c r="E214" s="161" t="s">
        <v>6301</v>
      </c>
      <c r="F214" s="162" t="s">
        <v>6302</v>
      </c>
      <c r="G214" s="163" t="s">
        <v>320</v>
      </c>
      <c r="H214" s="164">
        <v>798</v>
      </c>
      <c r="I214" s="165"/>
      <c r="J214" s="166">
        <f t="shared" si="20"/>
        <v>0</v>
      </c>
      <c r="K214" s="167"/>
      <c r="L214" s="32"/>
      <c r="M214" s="168" t="s">
        <v>1</v>
      </c>
      <c r="N214" s="169" t="s">
        <v>42</v>
      </c>
      <c r="P214" s="156">
        <f t="shared" si="21"/>
        <v>0</v>
      </c>
      <c r="Q214" s="156">
        <v>0</v>
      </c>
      <c r="R214" s="156">
        <f t="shared" si="22"/>
        <v>0</v>
      </c>
      <c r="S214" s="156">
        <v>0</v>
      </c>
      <c r="T214" s="157">
        <f t="shared" si="23"/>
        <v>0</v>
      </c>
      <c r="AR214" s="158" t="s">
        <v>353</v>
      </c>
      <c r="AT214" s="158" t="s">
        <v>196</v>
      </c>
      <c r="AU214" s="158" t="s">
        <v>89</v>
      </c>
      <c r="AY214" s="17" t="s">
        <v>187</v>
      </c>
      <c r="BE214" s="159">
        <f t="shared" si="24"/>
        <v>0</v>
      </c>
      <c r="BF214" s="159">
        <f t="shared" si="25"/>
        <v>0</v>
      </c>
      <c r="BG214" s="159">
        <f t="shared" si="26"/>
        <v>0</v>
      </c>
      <c r="BH214" s="159">
        <f t="shared" si="27"/>
        <v>0</v>
      </c>
      <c r="BI214" s="159">
        <f t="shared" si="28"/>
        <v>0</v>
      </c>
      <c r="BJ214" s="17" t="s">
        <v>89</v>
      </c>
      <c r="BK214" s="159">
        <f t="shared" si="29"/>
        <v>0</v>
      </c>
      <c r="BL214" s="17" t="s">
        <v>353</v>
      </c>
      <c r="BM214" s="158" t="s">
        <v>1228</v>
      </c>
    </row>
    <row r="215" spans="2:65" s="1" customFormat="1" ht="24.2" customHeight="1">
      <c r="B215" s="144"/>
      <c r="C215" s="160" t="s">
        <v>1277</v>
      </c>
      <c r="D215" s="160" t="s">
        <v>196</v>
      </c>
      <c r="E215" s="161" t="s">
        <v>724</v>
      </c>
      <c r="F215" s="162" t="s">
        <v>725</v>
      </c>
      <c r="G215" s="163" t="s">
        <v>375</v>
      </c>
      <c r="H215" s="164">
        <v>18.109000000000002</v>
      </c>
      <c r="I215" s="165"/>
      <c r="J215" s="166">
        <f t="shared" si="20"/>
        <v>0</v>
      </c>
      <c r="K215" s="167"/>
      <c r="L215" s="32"/>
      <c r="M215" s="168" t="s">
        <v>1</v>
      </c>
      <c r="N215" s="169" t="s">
        <v>42</v>
      </c>
      <c r="P215" s="156">
        <f t="shared" si="21"/>
        <v>0</v>
      </c>
      <c r="Q215" s="156">
        <v>0</v>
      </c>
      <c r="R215" s="156">
        <f t="shared" si="22"/>
        <v>0</v>
      </c>
      <c r="S215" s="156">
        <v>0</v>
      </c>
      <c r="T215" s="157">
        <f t="shared" si="23"/>
        <v>0</v>
      </c>
      <c r="AR215" s="158" t="s">
        <v>353</v>
      </c>
      <c r="AT215" s="158" t="s">
        <v>196</v>
      </c>
      <c r="AU215" s="158" t="s">
        <v>89</v>
      </c>
      <c r="AY215" s="17" t="s">
        <v>187</v>
      </c>
      <c r="BE215" s="159">
        <f t="shared" si="24"/>
        <v>0</v>
      </c>
      <c r="BF215" s="159">
        <f t="shared" si="25"/>
        <v>0</v>
      </c>
      <c r="BG215" s="159">
        <f t="shared" si="26"/>
        <v>0</v>
      </c>
      <c r="BH215" s="159">
        <f t="shared" si="27"/>
        <v>0</v>
      </c>
      <c r="BI215" s="159">
        <f t="shared" si="28"/>
        <v>0</v>
      </c>
      <c r="BJ215" s="17" t="s">
        <v>89</v>
      </c>
      <c r="BK215" s="159">
        <f t="shared" si="29"/>
        <v>0</v>
      </c>
      <c r="BL215" s="17" t="s">
        <v>353</v>
      </c>
      <c r="BM215" s="158" t="s">
        <v>1231</v>
      </c>
    </row>
    <row r="216" spans="2:65" s="1" customFormat="1" ht="24.2" customHeight="1">
      <c r="B216" s="144"/>
      <c r="C216" s="160" t="s">
        <v>1166</v>
      </c>
      <c r="D216" s="160" t="s">
        <v>196</v>
      </c>
      <c r="E216" s="161" t="s">
        <v>728</v>
      </c>
      <c r="F216" s="162" t="s">
        <v>729</v>
      </c>
      <c r="G216" s="163" t="s">
        <v>375</v>
      </c>
      <c r="H216" s="164">
        <v>18.109000000000002</v>
      </c>
      <c r="I216" s="165"/>
      <c r="J216" s="166">
        <f t="shared" si="20"/>
        <v>0</v>
      </c>
      <c r="K216" s="167"/>
      <c r="L216" s="32"/>
      <c r="M216" s="168" t="s">
        <v>1</v>
      </c>
      <c r="N216" s="169" t="s">
        <v>42</v>
      </c>
      <c r="P216" s="156">
        <f t="shared" si="21"/>
        <v>0</v>
      </c>
      <c r="Q216" s="156">
        <v>0</v>
      </c>
      <c r="R216" s="156">
        <f t="shared" si="22"/>
        <v>0</v>
      </c>
      <c r="S216" s="156">
        <v>0</v>
      </c>
      <c r="T216" s="157">
        <f t="shared" si="23"/>
        <v>0</v>
      </c>
      <c r="AR216" s="158" t="s">
        <v>353</v>
      </c>
      <c r="AT216" s="158" t="s">
        <v>196</v>
      </c>
      <c r="AU216" s="158" t="s">
        <v>89</v>
      </c>
      <c r="AY216" s="17" t="s">
        <v>187</v>
      </c>
      <c r="BE216" s="159">
        <f t="shared" si="24"/>
        <v>0</v>
      </c>
      <c r="BF216" s="159">
        <f t="shared" si="25"/>
        <v>0</v>
      </c>
      <c r="BG216" s="159">
        <f t="shared" si="26"/>
        <v>0</v>
      </c>
      <c r="BH216" s="159">
        <f t="shared" si="27"/>
        <v>0</v>
      </c>
      <c r="BI216" s="159">
        <f t="shared" si="28"/>
        <v>0</v>
      </c>
      <c r="BJ216" s="17" t="s">
        <v>89</v>
      </c>
      <c r="BK216" s="159">
        <f t="shared" si="29"/>
        <v>0</v>
      </c>
      <c r="BL216" s="17" t="s">
        <v>353</v>
      </c>
      <c r="BM216" s="158" t="s">
        <v>6303</v>
      </c>
    </row>
    <row r="217" spans="2:65" s="11" customFormat="1" ht="22.9" customHeight="1">
      <c r="B217" s="132"/>
      <c r="D217" s="133" t="s">
        <v>75</v>
      </c>
      <c r="E217" s="142" t="s">
        <v>6092</v>
      </c>
      <c r="F217" s="142" t="s">
        <v>6304</v>
      </c>
      <c r="I217" s="135"/>
      <c r="J217" s="143">
        <f>BK217</f>
        <v>0</v>
      </c>
      <c r="L217" s="132"/>
      <c r="M217" s="137"/>
      <c r="P217" s="138">
        <f>SUM(P218:P261)</f>
        <v>0</v>
      </c>
      <c r="R217" s="138">
        <f>SUM(R218:R261)</f>
        <v>89.600584999999995</v>
      </c>
      <c r="T217" s="139">
        <f>SUM(T218:T261)</f>
        <v>0</v>
      </c>
      <c r="AR217" s="133" t="s">
        <v>89</v>
      </c>
      <c r="AT217" s="140" t="s">
        <v>75</v>
      </c>
      <c r="AU217" s="140" t="s">
        <v>83</v>
      </c>
      <c r="AY217" s="133" t="s">
        <v>187</v>
      </c>
      <c r="BK217" s="141">
        <f>SUM(BK218:BK261)</f>
        <v>0</v>
      </c>
    </row>
    <row r="218" spans="2:65" s="1" customFormat="1" ht="24.2" customHeight="1">
      <c r="B218" s="144"/>
      <c r="C218" s="160" t="s">
        <v>1284</v>
      </c>
      <c r="D218" s="160" t="s">
        <v>196</v>
      </c>
      <c r="E218" s="161" t="s">
        <v>6305</v>
      </c>
      <c r="F218" s="162" t="s">
        <v>6306</v>
      </c>
      <c r="G218" s="163" t="s">
        <v>337</v>
      </c>
      <c r="H218" s="164">
        <v>3</v>
      </c>
      <c r="I218" s="165"/>
      <c r="J218" s="166">
        <f t="shared" ref="J218:J261" si="30">ROUND(I218*H218,2)</f>
        <v>0</v>
      </c>
      <c r="K218" s="167"/>
      <c r="L218" s="32"/>
      <c r="M218" s="168" t="s">
        <v>1</v>
      </c>
      <c r="N218" s="169" t="s">
        <v>42</v>
      </c>
      <c r="P218" s="156">
        <f t="shared" ref="P218:P261" si="31">O218*H218</f>
        <v>0</v>
      </c>
      <c r="Q218" s="156">
        <v>1.3799999999999999E-3</v>
      </c>
      <c r="R218" s="156">
        <f t="shared" ref="R218:R261" si="32">Q218*H218</f>
        <v>4.1399999999999996E-3</v>
      </c>
      <c r="S218" s="156">
        <v>0</v>
      </c>
      <c r="T218" s="157">
        <f t="shared" ref="T218:T261" si="33">S218*H218</f>
        <v>0</v>
      </c>
      <c r="AR218" s="158" t="s">
        <v>353</v>
      </c>
      <c r="AT218" s="158" t="s">
        <v>196</v>
      </c>
      <c r="AU218" s="158" t="s">
        <v>89</v>
      </c>
      <c r="AY218" s="17" t="s">
        <v>187</v>
      </c>
      <c r="BE218" s="159">
        <f t="shared" ref="BE218:BE261" si="34">IF(N218="základná",J218,0)</f>
        <v>0</v>
      </c>
      <c r="BF218" s="159">
        <f t="shared" ref="BF218:BF261" si="35">IF(N218="znížená",J218,0)</f>
        <v>0</v>
      </c>
      <c r="BG218" s="159">
        <f t="shared" ref="BG218:BG261" si="36">IF(N218="zákl. prenesená",J218,0)</f>
        <v>0</v>
      </c>
      <c r="BH218" s="159">
        <f t="shared" ref="BH218:BH261" si="37">IF(N218="zníž. prenesená",J218,0)</f>
        <v>0</v>
      </c>
      <c r="BI218" s="159">
        <f t="shared" ref="BI218:BI261" si="38">IF(N218="nulová",J218,0)</f>
        <v>0</v>
      </c>
      <c r="BJ218" s="17" t="s">
        <v>89</v>
      </c>
      <c r="BK218" s="159">
        <f t="shared" ref="BK218:BK261" si="39">ROUND(I218*H218,2)</f>
        <v>0</v>
      </c>
      <c r="BL218" s="17" t="s">
        <v>353</v>
      </c>
      <c r="BM218" s="158" t="s">
        <v>1234</v>
      </c>
    </row>
    <row r="219" spans="2:65" s="1" customFormat="1" ht="33" customHeight="1">
      <c r="B219" s="144"/>
      <c r="C219" s="160" t="s">
        <v>1169</v>
      </c>
      <c r="D219" s="160" t="s">
        <v>196</v>
      </c>
      <c r="E219" s="161" t="s">
        <v>6307</v>
      </c>
      <c r="F219" s="162" t="s">
        <v>6308</v>
      </c>
      <c r="G219" s="163" t="s">
        <v>320</v>
      </c>
      <c r="H219" s="164">
        <v>15.5</v>
      </c>
      <c r="I219" s="165"/>
      <c r="J219" s="166">
        <f t="shared" si="30"/>
        <v>0</v>
      </c>
      <c r="K219" s="167"/>
      <c r="L219" s="32"/>
      <c r="M219" s="168" t="s">
        <v>1</v>
      </c>
      <c r="N219" s="169" t="s">
        <v>42</v>
      </c>
      <c r="P219" s="156">
        <f t="shared" si="31"/>
        <v>0</v>
      </c>
      <c r="Q219" s="156">
        <v>5.8399999999999997E-3</v>
      </c>
      <c r="R219" s="156">
        <f t="shared" si="32"/>
        <v>9.0519999999999989E-2</v>
      </c>
      <c r="S219" s="156">
        <v>0</v>
      </c>
      <c r="T219" s="157">
        <f t="shared" si="33"/>
        <v>0</v>
      </c>
      <c r="AR219" s="158" t="s">
        <v>353</v>
      </c>
      <c r="AT219" s="158" t="s">
        <v>196</v>
      </c>
      <c r="AU219" s="158" t="s">
        <v>89</v>
      </c>
      <c r="AY219" s="17" t="s">
        <v>187</v>
      </c>
      <c r="BE219" s="159">
        <f t="shared" si="34"/>
        <v>0</v>
      </c>
      <c r="BF219" s="159">
        <f t="shared" si="35"/>
        <v>0</v>
      </c>
      <c r="BG219" s="159">
        <f t="shared" si="36"/>
        <v>0</v>
      </c>
      <c r="BH219" s="159">
        <f t="shared" si="37"/>
        <v>0</v>
      </c>
      <c r="BI219" s="159">
        <f t="shared" si="38"/>
        <v>0</v>
      </c>
      <c r="BJ219" s="17" t="s">
        <v>89</v>
      </c>
      <c r="BK219" s="159">
        <f t="shared" si="39"/>
        <v>0</v>
      </c>
      <c r="BL219" s="17" t="s">
        <v>353</v>
      </c>
      <c r="BM219" s="158" t="s">
        <v>1237</v>
      </c>
    </row>
    <row r="220" spans="2:65" s="1" customFormat="1" ht="33" customHeight="1">
      <c r="B220" s="144"/>
      <c r="C220" s="160" t="s">
        <v>1291</v>
      </c>
      <c r="D220" s="160" t="s">
        <v>196</v>
      </c>
      <c r="E220" s="161" t="s">
        <v>6309</v>
      </c>
      <c r="F220" s="162" t="s">
        <v>6310</v>
      </c>
      <c r="G220" s="163" t="s">
        <v>320</v>
      </c>
      <c r="H220" s="164">
        <v>58</v>
      </c>
      <c r="I220" s="165"/>
      <c r="J220" s="166">
        <f t="shared" si="30"/>
        <v>0</v>
      </c>
      <c r="K220" s="167"/>
      <c r="L220" s="32"/>
      <c r="M220" s="168" t="s">
        <v>1</v>
      </c>
      <c r="N220" s="169" t="s">
        <v>42</v>
      </c>
      <c r="P220" s="156">
        <f t="shared" si="31"/>
        <v>0</v>
      </c>
      <c r="Q220" s="156">
        <v>1.129E-2</v>
      </c>
      <c r="R220" s="156">
        <f t="shared" si="32"/>
        <v>0.65481999999999996</v>
      </c>
      <c r="S220" s="156">
        <v>0</v>
      </c>
      <c r="T220" s="157">
        <f t="shared" si="33"/>
        <v>0</v>
      </c>
      <c r="AR220" s="158" t="s">
        <v>353</v>
      </c>
      <c r="AT220" s="158" t="s">
        <v>196</v>
      </c>
      <c r="AU220" s="158" t="s">
        <v>89</v>
      </c>
      <c r="AY220" s="17" t="s">
        <v>187</v>
      </c>
      <c r="BE220" s="159">
        <f t="shared" si="34"/>
        <v>0</v>
      </c>
      <c r="BF220" s="159">
        <f t="shared" si="35"/>
        <v>0</v>
      </c>
      <c r="BG220" s="159">
        <f t="shared" si="36"/>
        <v>0</v>
      </c>
      <c r="BH220" s="159">
        <f t="shared" si="37"/>
        <v>0</v>
      </c>
      <c r="BI220" s="159">
        <f t="shared" si="38"/>
        <v>0</v>
      </c>
      <c r="BJ220" s="17" t="s">
        <v>89</v>
      </c>
      <c r="BK220" s="159">
        <f t="shared" si="39"/>
        <v>0</v>
      </c>
      <c r="BL220" s="17" t="s">
        <v>353</v>
      </c>
      <c r="BM220" s="158" t="s">
        <v>1240</v>
      </c>
    </row>
    <row r="221" spans="2:65" s="1" customFormat="1" ht="24.2" customHeight="1">
      <c r="B221" s="144"/>
      <c r="C221" s="160" t="s">
        <v>1172</v>
      </c>
      <c r="D221" s="160" t="s">
        <v>196</v>
      </c>
      <c r="E221" s="161" t="s">
        <v>6311</v>
      </c>
      <c r="F221" s="162" t="s">
        <v>6312</v>
      </c>
      <c r="G221" s="163" t="s">
        <v>320</v>
      </c>
      <c r="H221" s="164">
        <v>6</v>
      </c>
      <c r="I221" s="165"/>
      <c r="J221" s="166">
        <f t="shared" si="30"/>
        <v>0</v>
      </c>
      <c r="K221" s="167"/>
      <c r="L221" s="32"/>
      <c r="M221" s="168" t="s">
        <v>1</v>
      </c>
      <c r="N221" s="169" t="s">
        <v>42</v>
      </c>
      <c r="P221" s="156">
        <f t="shared" si="31"/>
        <v>0</v>
      </c>
      <c r="Q221" s="156">
        <v>1.39E-3</v>
      </c>
      <c r="R221" s="156">
        <f t="shared" si="32"/>
        <v>8.3400000000000002E-3</v>
      </c>
      <c r="S221" s="156">
        <v>0</v>
      </c>
      <c r="T221" s="157">
        <f t="shared" si="33"/>
        <v>0</v>
      </c>
      <c r="AR221" s="158" t="s">
        <v>353</v>
      </c>
      <c r="AT221" s="158" t="s">
        <v>196</v>
      </c>
      <c r="AU221" s="158" t="s">
        <v>89</v>
      </c>
      <c r="AY221" s="17" t="s">
        <v>187</v>
      </c>
      <c r="BE221" s="159">
        <f t="shared" si="34"/>
        <v>0</v>
      </c>
      <c r="BF221" s="159">
        <f t="shared" si="35"/>
        <v>0</v>
      </c>
      <c r="BG221" s="159">
        <f t="shared" si="36"/>
        <v>0</v>
      </c>
      <c r="BH221" s="159">
        <f t="shared" si="37"/>
        <v>0</v>
      </c>
      <c r="BI221" s="159">
        <f t="shared" si="38"/>
        <v>0</v>
      </c>
      <c r="BJ221" s="17" t="s">
        <v>89</v>
      </c>
      <c r="BK221" s="159">
        <f t="shared" si="39"/>
        <v>0</v>
      </c>
      <c r="BL221" s="17" t="s">
        <v>353</v>
      </c>
      <c r="BM221" s="158" t="s">
        <v>1243</v>
      </c>
    </row>
    <row r="222" spans="2:65" s="1" customFormat="1" ht="24.2" customHeight="1">
      <c r="B222" s="144"/>
      <c r="C222" s="160" t="s">
        <v>1298</v>
      </c>
      <c r="D222" s="160" t="s">
        <v>196</v>
      </c>
      <c r="E222" s="161" t="s">
        <v>6313</v>
      </c>
      <c r="F222" s="162" t="s">
        <v>6314</v>
      </c>
      <c r="G222" s="163" t="s">
        <v>320</v>
      </c>
      <c r="H222" s="164">
        <v>6</v>
      </c>
      <c r="I222" s="165"/>
      <c r="J222" s="166">
        <f t="shared" si="30"/>
        <v>0</v>
      </c>
      <c r="K222" s="167"/>
      <c r="L222" s="32"/>
      <c r="M222" s="168" t="s">
        <v>1</v>
      </c>
      <c r="N222" s="169" t="s">
        <v>42</v>
      </c>
      <c r="P222" s="156">
        <f t="shared" si="31"/>
        <v>0</v>
      </c>
      <c r="Q222" s="156">
        <v>2.0600000000000002E-3</v>
      </c>
      <c r="R222" s="156">
        <f t="shared" si="32"/>
        <v>1.2360000000000001E-2</v>
      </c>
      <c r="S222" s="156">
        <v>0</v>
      </c>
      <c r="T222" s="157">
        <f t="shared" si="33"/>
        <v>0</v>
      </c>
      <c r="AR222" s="158" t="s">
        <v>353</v>
      </c>
      <c r="AT222" s="158" t="s">
        <v>196</v>
      </c>
      <c r="AU222" s="158" t="s">
        <v>89</v>
      </c>
      <c r="AY222" s="17" t="s">
        <v>187</v>
      </c>
      <c r="BE222" s="159">
        <f t="shared" si="34"/>
        <v>0</v>
      </c>
      <c r="BF222" s="159">
        <f t="shared" si="35"/>
        <v>0</v>
      </c>
      <c r="BG222" s="159">
        <f t="shared" si="36"/>
        <v>0</v>
      </c>
      <c r="BH222" s="159">
        <f t="shared" si="37"/>
        <v>0</v>
      </c>
      <c r="BI222" s="159">
        <f t="shared" si="38"/>
        <v>0</v>
      </c>
      <c r="BJ222" s="17" t="s">
        <v>89</v>
      </c>
      <c r="BK222" s="159">
        <f t="shared" si="39"/>
        <v>0</v>
      </c>
      <c r="BL222" s="17" t="s">
        <v>353</v>
      </c>
      <c r="BM222" s="158" t="s">
        <v>1246</v>
      </c>
    </row>
    <row r="223" spans="2:65" s="1" customFormat="1" ht="24.2" customHeight="1">
      <c r="B223" s="144"/>
      <c r="C223" s="160" t="s">
        <v>1175</v>
      </c>
      <c r="D223" s="160" t="s">
        <v>196</v>
      </c>
      <c r="E223" s="161" t="s">
        <v>6315</v>
      </c>
      <c r="F223" s="162" t="s">
        <v>6316</v>
      </c>
      <c r="G223" s="163" t="s">
        <v>320</v>
      </c>
      <c r="H223" s="164">
        <v>6</v>
      </c>
      <c r="I223" s="165"/>
      <c r="J223" s="166">
        <f t="shared" si="30"/>
        <v>0</v>
      </c>
      <c r="K223" s="167"/>
      <c r="L223" s="32"/>
      <c r="M223" s="168" t="s">
        <v>1</v>
      </c>
      <c r="N223" s="169" t="s">
        <v>42</v>
      </c>
      <c r="P223" s="156">
        <f t="shared" si="31"/>
        <v>0</v>
      </c>
      <c r="Q223" s="156">
        <v>4.0600000000000002E-3</v>
      </c>
      <c r="R223" s="156">
        <f t="shared" si="32"/>
        <v>2.436E-2</v>
      </c>
      <c r="S223" s="156">
        <v>0</v>
      </c>
      <c r="T223" s="157">
        <f t="shared" si="33"/>
        <v>0</v>
      </c>
      <c r="AR223" s="158" t="s">
        <v>353</v>
      </c>
      <c r="AT223" s="158" t="s">
        <v>196</v>
      </c>
      <c r="AU223" s="158" t="s">
        <v>89</v>
      </c>
      <c r="AY223" s="17" t="s">
        <v>187</v>
      </c>
      <c r="BE223" s="159">
        <f t="shared" si="34"/>
        <v>0</v>
      </c>
      <c r="BF223" s="159">
        <f t="shared" si="35"/>
        <v>0</v>
      </c>
      <c r="BG223" s="159">
        <f t="shared" si="36"/>
        <v>0</v>
      </c>
      <c r="BH223" s="159">
        <f t="shared" si="37"/>
        <v>0</v>
      </c>
      <c r="BI223" s="159">
        <f t="shared" si="38"/>
        <v>0</v>
      </c>
      <c r="BJ223" s="17" t="s">
        <v>89</v>
      </c>
      <c r="BK223" s="159">
        <f t="shared" si="39"/>
        <v>0</v>
      </c>
      <c r="BL223" s="17" t="s">
        <v>353</v>
      </c>
      <c r="BM223" s="158" t="s">
        <v>1250</v>
      </c>
    </row>
    <row r="224" spans="2:65" s="1" customFormat="1" ht="24.2" customHeight="1">
      <c r="B224" s="144"/>
      <c r="C224" s="160" t="s">
        <v>1305</v>
      </c>
      <c r="D224" s="160" t="s">
        <v>196</v>
      </c>
      <c r="E224" s="161" t="s">
        <v>6317</v>
      </c>
      <c r="F224" s="162" t="s">
        <v>6318</v>
      </c>
      <c r="G224" s="163" t="s">
        <v>320</v>
      </c>
      <c r="H224" s="164">
        <v>962</v>
      </c>
      <c r="I224" s="165"/>
      <c r="J224" s="166">
        <f t="shared" si="30"/>
        <v>0</v>
      </c>
      <c r="K224" s="167"/>
      <c r="L224" s="32"/>
      <c r="M224" s="168" t="s">
        <v>1</v>
      </c>
      <c r="N224" s="169" t="s">
        <v>42</v>
      </c>
      <c r="P224" s="156">
        <f t="shared" si="31"/>
        <v>0</v>
      </c>
      <c r="Q224" s="156">
        <v>4.2999999999999999E-4</v>
      </c>
      <c r="R224" s="156">
        <f t="shared" si="32"/>
        <v>0.41365999999999997</v>
      </c>
      <c r="S224" s="156">
        <v>0</v>
      </c>
      <c r="T224" s="157">
        <f t="shared" si="33"/>
        <v>0</v>
      </c>
      <c r="AR224" s="158" t="s">
        <v>353</v>
      </c>
      <c r="AT224" s="158" t="s">
        <v>196</v>
      </c>
      <c r="AU224" s="158" t="s">
        <v>89</v>
      </c>
      <c r="AY224" s="17" t="s">
        <v>187</v>
      </c>
      <c r="BE224" s="159">
        <f t="shared" si="34"/>
        <v>0</v>
      </c>
      <c r="BF224" s="159">
        <f t="shared" si="35"/>
        <v>0</v>
      </c>
      <c r="BG224" s="159">
        <f t="shared" si="36"/>
        <v>0</v>
      </c>
      <c r="BH224" s="159">
        <f t="shared" si="37"/>
        <v>0</v>
      </c>
      <c r="BI224" s="159">
        <f t="shared" si="38"/>
        <v>0</v>
      </c>
      <c r="BJ224" s="17" t="s">
        <v>89</v>
      </c>
      <c r="BK224" s="159">
        <f t="shared" si="39"/>
        <v>0</v>
      </c>
      <c r="BL224" s="17" t="s">
        <v>353</v>
      </c>
      <c r="BM224" s="158" t="s">
        <v>1253</v>
      </c>
    </row>
    <row r="225" spans="2:65" s="1" customFormat="1" ht="24.2" customHeight="1">
      <c r="B225" s="144"/>
      <c r="C225" s="160" t="s">
        <v>1178</v>
      </c>
      <c r="D225" s="160" t="s">
        <v>196</v>
      </c>
      <c r="E225" s="161" t="s">
        <v>6319</v>
      </c>
      <c r="F225" s="162" t="s">
        <v>6320</v>
      </c>
      <c r="G225" s="163" t="s">
        <v>320</v>
      </c>
      <c r="H225" s="164">
        <v>360.5</v>
      </c>
      <c r="I225" s="165"/>
      <c r="J225" s="166">
        <f t="shared" si="30"/>
        <v>0</v>
      </c>
      <c r="K225" s="167"/>
      <c r="L225" s="32"/>
      <c r="M225" s="168" t="s">
        <v>1</v>
      </c>
      <c r="N225" s="169" t="s">
        <v>42</v>
      </c>
      <c r="P225" s="156">
        <f t="shared" si="31"/>
        <v>0</v>
      </c>
      <c r="Q225" s="156">
        <v>5.9000000000000003E-4</v>
      </c>
      <c r="R225" s="156">
        <f t="shared" si="32"/>
        <v>0.21269500000000002</v>
      </c>
      <c r="S225" s="156">
        <v>0</v>
      </c>
      <c r="T225" s="157">
        <f t="shared" si="33"/>
        <v>0</v>
      </c>
      <c r="AR225" s="158" t="s">
        <v>353</v>
      </c>
      <c r="AT225" s="158" t="s">
        <v>196</v>
      </c>
      <c r="AU225" s="158" t="s">
        <v>89</v>
      </c>
      <c r="AY225" s="17" t="s">
        <v>187</v>
      </c>
      <c r="BE225" s="159">
        <f t="shared" si="34"/>
        <v>0</v>
      </c>
      <c r="BF225" s="159">
        <f t="shared" si="35"/>
        <v>0</v>
      </c>
      <c r="BG225" s="159">
        <f t="shared" si="36"/>
        <v>0</v>
      </c>
      <c r="BH225" s="159">
        <f t="shared" si="37"/>
        <v>0</v>
      </c>
      <c r="BI225" s="159">
        <f t="shared" si="38"/>
        <v>0</v>
      </c>
      <c r="BJ225" s="17" t="s">
        <v>89</v>
      </c>
      <c r="BK225" s="159">
        <f t="shared" si="39"/>
        <v>0</v>
      </c>
      <c r="BL225" s="17" t="s">
        <v>353</v>
      </c>
      <c r="BM225" s="158" t="s">
        <v>1257</v>
      </c>
    </row>
    <row r="226" spans="2:65" s="1" customFormat="1" ht="24.2" customHeight="1">
      <c r="B226" s="144"/>
      <c r="C226" s="160" t="s">
        <v>1312</v>
      </c>
      <c r="D226" s="160" t="s">
        <v>196</v>
      </c>
      <c r="E226" s="161" t="s">
        <v>6321</v>
      </c>
      <c r="F226" s="162" t="s">
        <v>6322</v>
      </c>
      <c r="G226" s="163" t="s">
        <v>320</v>
      </c>
      <c r="H226" s="164">
        <v>140</v>
      </c>
      <c r="I226" s="165"/>
      <c r="J226" s="166">
        <f t="shared" si="30"/>
        <v>0</v>
      </c>
      <c r="K226" s="167"/>
      <c r="L226" s="32"/>
      <c r="M226" s="168" t="s">
        <v>1</v>
      </c>
      <c r="N226" s="169" t="s">
        <v>42</v>
      </c>
      <c r="P226" s="156">
        <f t="shared" si="31"/>
        <v>0</v>
      </c>
      <c r="Q226" s="156">
        <v>9.7000000000000005E-4</v>
      </c>
      <c r="R226" s="156">
        <f t="shared" si="32"/>
        <v>0.1358</v>
      </c>
      <c r="S226" s="156">
        <v>0</v>
      </c>
      <c r="T226" s="157">
        <f t="shared" si="33"/>
        <v>0</v>
      </c>
      <c r="AR226" s="158" t="s">
        <v>353</v>
      </c>
      <c r="AT226" s="158" t="s">
        <v>196</v>
      </c>
      <c r="AU226" s="158" t="s">
        <v>89</v>
      </c>
      <c r="AY226" s="17" t="s">
        <v>187</v>
      </c>
      <c r="BE226" s="159">
        <f t="shared" si="34"/>
        <v>0</v>
      </c>
      <c r="BF226" s="159">
        <f t="shared" si="35"/>
        <v>0</v>
      </c>
      <c r="BG226" s="159">
        <f t="shared" si="36"/>
        <v>0</v>
      </c>
      <c r="BH226" s="159">
        <f t="shared" si="37"/>
        <v>0</v>
      </c>
      <c r="BI226" s="159">
        <f t="shared" si="38"/>
        <v>0</v>
      </c>
      <c r="BJ226" s="17" t="s">
        <v>89</v>
      </c>
      <c r="BK226" s="159">
        <f t="shared" si="39"/>
        <v>0</v>
      </c>
      <c r="BL226" s="17" t="s">
        <v>353</v>
      </c>
      <c r="BM226" s="158" t="s">
        <v>1260</v>
      </c>
    </row>
    <row r="227" spans="2:65" s="1" customFormat="1" ht="24.2" customHeight="1">
      <c r="B227" s="144"/>
      <c r="C227" s="160" t="s">
        <v>1181</v>
      </c>
      <c r="D227" s="160" t="s">
        <v>196</v>
      </c>
      <c r="E227" s="161" t="s">
        <v>6323</v>
      </c>
      <c r="F227" s="162" t="s">
        <v>6324</v>
      </c>
      <c r="G227" s="163" t="s">
        <v>320</v>
      </c>
      <c r="H227" s="164">
        <v>144.5</v>
      </c>
      <c r="I227" s="165"/>
      <c r="J227" s="166">
        <f t="shared" si="30"/>
        <v>0</v>
      </c>
      <c r="K227" s="167"/>
      <c r="L227" s="32"/>
      <c r="M227" s="168" t="s">
        <v>1</v>
      </c>
      <c r="N227" s="169" t="s">
        <v>42</v>
      </c>
      <c r="P227" s="156">
        <f t="shared" si="31"/>
        <v>0</v>
      </c>
      <c r="Q227" s="156">
        <v>1.1199999999999999E-3</v>
      </c>
      <c r="R227" s="156">
        <f t="shared" si="32"/>
        <v>0.16183999999999998</v>
      </c>
      <c r="S227" s="156">
        <v>0</v>
      </c>
      <c r="T227" s="157">
        <f t="shared" si="33"/>
        <v>0</v>
      </c>
      <c r="AR227" s="158" t="s">
        <v>353</v>
      </c>
      <c r="AT227" s="158" t="s">
        <v>196</v>
      </c>
      <c r="AU227" s="158" t="s">
        <v>89</v>
      </c>
      <c r="AY227" s="17" t="s">
        <v>187</v>
      </c>
      <c r="BE227" s="159">
        <f t="shared" si="34"/>
        <v>0</v>
      </c>
      <c r="BF227" s="159">
        <f t="shared" si="35"/>
        <v>0</v>
      </c>
      <c r="BG227" s="159">
        <f t="shared" si="36"/>
        <v>0</v>
      </c>
      <c r="BH227" s="159">
        <f t="shared" si="37"/>
        <v>0</v>
      </c>
      <c r="BI227" s="159">
        <f t="shared" si="38"/>
        <v>0</v>
      </c>
      <c r="BJ227" s="17" t="s">
        <v>89</v>
      </c>
      <c r="BK227" s="159">
        <f t="shared" si="39"/>
        <v>0</v>
      </c>
      <c r="BL227" s="17" t="s">
        <v>353</v>
      </c>
      <c r="BM227" s="158" t="s">
        <v>1264</v>
      </c>
    </row>
    <row r="228" spans="2:65" s="1" customFormat="1" ht="24.2" customHeight="1">
      <c r="B228" s="144"/>
      <c r="C228" s="160" t="s">
        <v>1319</v>
      </c>
      <c r="D228" s="160" t="s">
        <v>196</v>
      </c>
      <c r="E228" s="161" t="s">
        <v>6325</v>
      </c>
      <c r="F228" s="162" t="s">
        <v>6326</v>
      </c>
      <c r="G228" s="163" t="s">
        <v>320</v>
      </c>
      <c r="H228" s="164">
        <v>87.5</v>
      </c>
      <c r="I228" s="165"/>
      <c r="J228" s="166">
        <f t="shared" si="30"/>
        <v>0</v>
      </c>
      <c r="K228" s="167"/>
      <c r="L228" s="32"/>
      <c r="M228" s="168" t="s">
        <v>1</v>
      </c>
      <c r="N228" s="169" t="s">
        <v>42</v>
      </c>
      <c r="P228" s="156">
        <f t="shared" si="31"/>
        <v>0</v>
      </c>
      <c r="Q228" s="156">
        <v>1.32E-3</v>
      </c>
      <c r="R228" s="156">
        <f t="shared" si="32"/>
        <v>0.11550000000000001</v>
      </c>
      <c r="S228" s="156">
        <v>0</v>
      </c>
      <c r="T228" s="157">
        <f t="shared" si="33"/>
        <v>0</v>
      </c>
      <c r="AR228" s="158" t="s">
        <v>353</v>
      </c>
      <c r="AT228" s="158" t="s">
        <v>196</v>
      </c>
      <c r="AU228" s="158" t="s">
        <v>89</v>
      </c>
      <c r="AY228" s="17" t="s">
        <v>187</v>
      </c>
      <c r="BE228" s="159">
        <f t="shared" si="34"/>
        <v>0</v>
      </c>
      <c r="BF228" s="159">
        <f t="shared" si="35"/>
        <v>0</v>
      </c>
      <c r="BG228" s="159">
        <f t="shared" si="36"/>
        <v>0</v>
      </c>
      <c r="BH228" s="159">
        <f t="shared" si="37"/>
        <v>0</v>
      </c>
      <c r="BI228" s="159">
        <f t="shared" si="38"/>
        <v>0</v>
      </c>
      <c r="BJ228" s="17" t="s">
        <v>89</v>
      </c>
      <c r="BK228" s="159">
        <f t="shared" si="39"/>
        <v>0</v>
      </c>
      <c r="BL228" s="17" t="s">
        <v>353</v>
      </c>
      <c r="BM228" s="158" t="s">
        <v>1269</v>
      </c>
    </row>
    <row r="229" spans="2:65" s="1" customFormat="1" ht="24.2" customHeight="1">
      <c r="B229" s="144"/>
      <c r="C229" s="160" t="s">
        <v>1184</v>
      </c>
      <c r="D229" s="160" t="s">
        <v>196</v>
      </c>
      <c r="E229" s="161" t="s">
        <v>6327</v>
      </c>
      <c r="F229" s="162" t="s">
        <v>6328</v>
      </c>
      <c r="G229" s="163" t="s">
        <v>320</v>
      </c>
      <c r="H229" s="164">
        <v>23</v>
      </c>
      <c r="I229" s="165"/>
      <c r="J229" s="166">
        <f t="shared" si="30"/>
        <v>0</v>
      </c>
      <c r="K229" s="167"/>
      <c r="L229" s="32"/>
      <c r="M229" s="168" t="s">
        <v>1</v>
      </c>
      <c r="N229" s="169" t="s">
        <v>42</v>
      </c>
      <c r="P229" s="156">
        <f t="shared" si="31"/>
        <v>0</v>
      </c>
      <c r="Q229" s="156">
        <v>1.5100000000000001E-3</v>
      </c>
      <c r="R229" s="156">
        <f t="shared" si="32"/>
        <v>3.4730000000000004E-2</v>
      </c>
      <c r="S229" s="156">
        <v>0</v>
      </c>
      <c r="T229" s="157">
        <f t="shared" si="33"/>
        <v>0</v>
      </c>
      <c r="AR229" s="158" t="s">
        <v>353</v>
      </c>
      <c r="AT229" s="158" t="s">
        <v>196</v>
      </c>
      <c r="AU229" s="158" t="s">
        <v>89</v>
      </c>
      <c r="AY229" s="17" t="s">
        <v>187</v>
      </c>
      <c r="BE229" s="159">
        <f t="shared" si="34"/>
        <v>0</v>
      </c>
      <c r="BF229" s="159">
        <f t="shared" si="35"/>
        <v>0</v>
      </c>
      <c r="BG229" s="159">
        <f t="shared" si="36"/>
        <v>0</v>
      </c>
      <c r="BH229" s="159">
        <f t="shared" si="37"/>
        <v>0</v>
      </c>
      <c r="BI229" s="159">
        <f t="shared" si="38"/>
        <v>0</v>
      </c>
      <c r="BJ229" s="17" t="s">
        <v>89</v>
      </c>
      <c r="BK229" s="159">
        <f t="shared" si="39"/>
        <v>0</v>
      </c>
      <c r="BL229" s="17" t="s">
        <v>353</v>
      </c>
      <c r="BM229" s="158" t="s">
        <v>1273</v>
      </c>
    </row>
    <row r="230" spans="2:65" s="1" customFormat="1" ht="16.5" customHeight="1">
      <c r="B230" s="144"/>
      <c r="C230" s="160" t="s">
        <v>1326</v>
      </c>
      <c r="D230" s="160" t="s">
        <v>196</v>
      </c>
      <c r="E230" s="161" t="s">
        <v>6329</v>
      </c>
      <c r="F230" s="162" t="s">
        <v>6330</v>
      </c>
      <c r="G230" s="163" t="s">
        <v>337</v>
      </c>
      <c r="H230" s="164">
        <v>386</v>
      </c>
      <c r="I230" s="165"/>
      <c r="J230" s="166">
        <f t="shared" si="30"/>
        <v>0</v>
      </c>
      <c r="K230" s="167"/>
      <c r="L230" s="32"/>
      <c r="M230" s="168" t="s">
        <v>1</v>
      </c>
      <c r="N230" s="169" t="s">
        <v>42</v>
      </c>
      <c r="P230" s="156">
        <f t="shared" si="31"/>
        <v>0</v>
      </c>
      <c r="Q230" s="156">
        <v>0</v>
      </c>
      <c r="R230" s="156">
        <f t="shared" si="32"/>
        <v>0</v>
      </c>
      <c r="S230" s="156">
        <v>0</v>
      </c>
      <c r="T230" s="157">
        <f t="shared" si="33"/>
        <v>0</v>
      </c>
      <c r="AR230" s="158" t="s">
        <v>353</v>
      </c>
      <c r="AT230" s="158" t="s">
        <v>196</v>
      </c>
      <c r="AU230" s="158" t="s">
        <v>89</v>
      </c>
      <c r="AY230" s="17" t="s">
        <v>187</v>
      </c>
      <c r="BE230" s="159">
        <f t="shared" si="34"/>
        <v>0</v>
      </c>
      <c r="BF230" s="159">
        <f t="shared" si="35"/>
        <v>0</v>
      </c>
      <c r="BG230" s="159">
        <f t="shared" si="36"/>
        <v>0</v>
      </c>
      <c r="BH230" s="159">
        <f t="shared" si="37"/>
        <v>0</v>
      </c>
      <c r="BI230" s="159">
        <f t="shared" si="38"/>
        <v>0</v>
      </c>
      <c r="BJ230" s="17" t="s">
        <v>89</v>
      </c>
      <c r="BK230" s="159">
        <f t="shared" si="39"/>
        <v>0</v>
      </c>
      <c r="BL230" s="17" t="s">
        <v>353</v>
      </c>
      <c r="BM230" s="158" t="s">
        <v>1276</v>
      </c>
    </row>
    <row r="231" spans="2:65" s="1" customFormat="1" ht="16.5" customHeight="1">
      <c r="B231" s="144"/>
      <c r="C231" s="160" t="s">
        <v>1187</v>
      </c>
      <c r="D231" s="160" t="s">
        <v>196</v>
      </c>
      <c r="E231" s="161" t="s">
        <v>6331</v>
      </c>
      <c r="F231" s="162" t="s">
        <v>6332</v>
      </c>
      <c r="G231" s="163" t="s">
        <v>337</v>
      </c>
      <c r="H231" s="164">
        <v>8</v>
      </c>
      <c r="I231" s="165"/>
      <c r="J231" s="166">
        <f t="shared" si="30"/>
        <v>0</v>
      </c>
      <c r="K231" s="167"/>
      <c r="L231" s="32"/>
      <c r="M231" s="168" t="s">
        <v>1</v>
      </c>
      <c r="N231" s="169" t="s">
        <v>42</v>
      </c>
      <c r="P231" s="156">
        <f t="shared" si="31"/>
        <v>0</v>
      </c>
      <c r="Q231" s="156">
        <v>0</v>
      </c>
      <c r="R231" s="156">
        <f t="shared" si="32"/>
        <v>0</v>
      </c>
      <c r="S231" s="156">
        <v>0</v>
      </c>
      <c r="T231" s="157">
        <f t="shared" si="33"/>
        <v>0</v>
      </c>
      <c r="AR231" s="158" t="s">
        <v>353</v>
      </c>
      <c r="AT231" s="158" t="s">
        <v>196</v>
      </c>
      <c r="AU231" s="158" t="s">
        <v>89</v>
      </c>
      <c r="AY231" s="17" t="s">
        <v>187</v>
      </c>
      <c r="BE231" s="159">
        <f t="shared" si="34"/>
        <v>0</v>
      </c>
      <c r="BF231" s="159">
        <f t="shared" si="35"/>
        <v>0</v>
      </c>
      <c r="BG231" s="159">
        <f t="shared" si="36"/>
        <v>0</v>
      </c>
      <c r="BH231" s="159">
        <f t="shared" si="37"/>
        <v>0</v>
      </c>
      <c r="BI231" s="159">
        <f t="shared" si="38"/>
        <v>0</v>
      </c>
      <c r="BJ231" s="17" t="s">
        <v>89</v>
      </c>
      <c r="BK231" s="159">
        <f t="shared" si="39"/>
        <v>0</v>
      </c>
      <c r="BL231" s="17" t="s">
        <v>353</v>
      </c>
      <c r="BM231" s="158" t="s">
        <v>1280</v>
      </c>
    </row>
    <row r="232" spans="2:65" s="1" customFormat="1" ht="24.2" customHeight="1">
      <c r="B232" s="144"/>
      <c r="C232" s="160" t="s">
        <v>1333</v>
      </c>
      <c r="D232" s="160" t="s">
        <v>196</v>
      </c>
      <c r="E232" s="161" t="s">
        <v>6333</v>
      </c>
      <c r="F232" s="162" t="s">
        <v>6334</v>
      </c>
      <c r="G232" s="163" t="s">
        <v>337</v>
      </c>
      <c r="H232" s="164">
        <v>302</v>
      </c>
      <c r="I232" s="165"/>
      <c r="J232" s="166">
        <f t="shared" si="30"/>
        <v>0</v>
      </c>
      <c r="K232" s="167"/>
      <c r="L232" s="32"/>
      <c r="M232" s="168" t="s">
        <v>1</v>
      </c>
      <c r="N232" s="169" t="s">
        <v>42</v>
      </c>
      <c r="P232" s="156">
        <f t="shared" si="31"/>
        <v>0</v>
      </c>
      <c r="Q232" s="156">
        <v>1.2999999999999999E-4</v>
      </c>
      <c r="R232" s="156">
        <f t="shared" si="32"/>
        <v>3.9259999999999996E-2</v>
      </c>
      <c r="S232" s="156">
        <v>0</v>
      </c>
      <c r="T232" s="157">
        <f t="shared" si="33"/>
        <v>0</v>
      </c>
      <c r="AR232" s="158" t="s">
        <v>353</v>
      </c>
      <c r="AT232" s="158" t="s">
        <v>196</v>
      </c>
      <c r="AU232" s="158" t="s">
        <v>89</v>
      </c>
      <c r="AY232" s="17" t="s">
        <v>187</v>
      </c>
      <c r="BE232" s="159">
        <f t="shared" si="34"/>
        <v>0</v>
      </c>
      <c r="BF232" s="159">
        <f t="shared" si="35"/>
        <v>0</v>
      </c>
      <c r="BG232" s="159">
        <f t="shared" si="36"/>
        <v>0</v>
      </c>
      <c r="BH232" s="159">
        <f t="shared" si="37"/>
        <v>0</v>
      </c>
      <c r="BI232" s="159">
        <f t="shared" si="38"/>
        <v>0</v>
      </c>
      <c r="BJ232" s="17" t="s">
        <v>89</v>
      </c>
      <c r="BK232" s="159">
        <f t="shared" si="39"/>
        <v>0</v>
      </c>
      <c r="BL232" s="17" t="s">
        <v>353</v>
      </c>
      <c r="BM232" s="158" t="s">
        <v>1283</v>
      </c>
    </row>
    <row r="233" spans="2:65" s="1" customFormat="1" ht="24.2" customHeight="1">
      <c r="B233" s="144"/>
      <c r="C233" s="160" t="s">
        <v>1192</v>
      </c>
      <c r="D233" s="160" t="s">
        <v>196</v>
      </c>
      <c r="E233" s="161" t="s">
        <v>6335</v>
      </c>
      <c r="F233" s="162" t="s">
        <v>6336</v>
      </c>
      <c r="G233" s="163" t="s">
        <v>337</v>
      </c>
      <c r="H233" s="164">
        <v>42</v>
      </c>
      <c r="I233" s="165"/>
      <c r="J233" s="166">
        <f t="shared" si="30"/>
        <v>0</v>
      </c>
      <c r="K233" s="167"/>
      <c r="L233" s="32"/>
      <c r="M233" s="168" t="s">
        <v>1</v>
      </c>
      <c r="N233" s="169" t="s">
        <v>42</v>
      </c>
      <c r="P233" s="156">
        <f t="shared" si="31"/>
        <v>0</v>
      </c>
      <c r="Q233" s="156">
        <v>2.5999999999999998E-4</v>
      </c>
      <c r="R233" s="156">
        <f t="shared" si="32"/>
        <v>1.0919999999999999E-2</v>
      </c>
      <c r="S233" s="156">
        <v>0</v>
      </c>
      <c r="T233" s="157">
        <f t="shared" si="33"/>
        <v>0</v>
      </c>
      <c r="AR233" s="158" t="s">
        <v>353</v>
      </c>
      <c r="AT233" s="158" t="s">
        <v>196</v>
      </c>
      <c r="AU233" s="158" t="s">
        <v>89</v>
      </c>
      <c r="AY233" s="17" t="s">
        <v>187</v>
      </c>
      <c r="BE233" s="159">
        <f t="shared" si="34"/>
        <v>0</v>
      </c>
      <c r="BF233" s="159">
        <f t="shared" si="35"/>
        <v>0</v>
      </c>
      <c r="BG233" s="159">
        <f t="shared" si="36"/>
        <v>0</v>
      </c>
      <c r="BH233" s="159">
        <f t="shared" si="37"/>
        <v>0</v>
      </c>
      <c r="BI233" s="159">
        <f t="shared" si="38"/>
        <v>0</v>
      </c>
      <c r="BJ233" s="17" t="s">
        <v>89</v>
      </c>
      <c r="BK233" s="159">
        <f t="shared" si="39"/>
        <v>0</v>
      </c>
      <c r="BL233" s="17" t="s">
        <v>353</v>
      </c>
      <c r="BM233" s="158" t="s">
        <v>1287</v>
      </c>
    </row>
    <row r="234" spans="2:65" s="1" customFormat="1" ht="24.2" customHeight="1">
      <c r="B234" s="144"/>
      <c r="C234" s="160" t="s">
        <v>1340</v>
      </c>
      <c r="D234" s="160" t="s">
        <v>196</v>
      </c>
      <c r="E234" s="161" t="s">
        <v>6337</v>
      </c>
      <c r="F234" s="162" t="s">
        <v>6338</v>
      </c>
      <c r="G234" s="163" t="s">
        <v>337</v>
      </c>
      <c r="H234" s="164">
        <v>21</v>
      </c>
      <c r="I234" s="165"/>
      <c r="J234" s="166">
        <f t="shared" si="30"/>
        <v>0</v>
      </c>
      <c r="K234" s="167"/>
      <c r="L234" s="32"/>
      <c r="M234" s="168" t="s">
        <v>1</v>
      </c>
      <c r="N234" s="169" t="s">
        <v>42</v>
      </c>
      <c r="P234" s="156">
        <f t="shared" si="31"/>
        <v>0</v>
      </c>
      <c r="Q234" s="156">
        <v>2.0000000000000002E-5</v>
      </c>
      <c r="R234" s="156">
        <f t="shared" si="32"/>
        <v>4.2000000000000002E-4</v>
      </c>
      <c r="S234" s="156">
        <v>0</v>
      </c>
      <c r="T234" s="157">
        <f t="shared" si="33"/>
        <v>0</v>
      </c>
      <c r="AR234" s="158" t="s">
        <v>353</v>
      </c>
      <c r="AT234" s="158" t="s">
        <v>196</v>
      </c>
      <c r="AU234" s="158" t="s">
        <v>89</v>
      </c>
      <c r="AY234" s="17" t="s">
        <v>187</v>
      </c>
      <c r="BE234" s="159">
        <f t="shared" si="34"/>
        <v>0</v>
      </c>
      <c r="BF234" s="159">
        <f t="shared" si="35"/>
        <v>0</v>
      </c>
      <c r="BG234" s="159">
        <f t="shared" si="36"/>
        <v>0</v>
      </c>
      <c r="BH234" s="159">
        <f t="shared" si="37"/>
        <v>0</v>
      </c>
      <c r="BI234" s="159">
        <f t="shared" si="38"/>
        <v>0</v>
      </c>
      <c r="BJ234" s="17" t="s">
        <v>89</v>
      </c>
      <c r="BK234" s="159">
        <f t="shared" si="39"/>
        <v>0</v>
      </c>
      <c r="BL234" s="17" t="s">
        <v>353</v>
      </c>
      <c r="BM234" s="158" t="s">
        <v>1290</v>
      </c>
    </row>
    <row r="235" spans="2:65" s="1" customFormat="1" ht="33" customHeight="1">
      <c r="B235" s="144"/>
      <c r="C235" s="145" t="s">
        <v>1195</v>
      </c>
      <c r="D235" s="145" t="s">
        <v>190</v>
      </c>
      <c r="E235" s="146" t="s">
        <v>6339</v>
      </c>
      <c r="F235" s="147" t="s">
        <v>6340</v>
      </c>
      <c r="G235" s="148" t="s">
        <v>337</v>
      </c>
      <c r="H235" s="149">
        <v>21</v>
      </c>
      <c r="I235" s="150"/>
      <c r="J235" s="151">
        <f t="shared" si="30"/>
        <v>0</v>
      </c>
      <c r="K235" s="152"/>
      <c r="L235" s="153"/>
      <c r="M235" s="154" t="s">
        <v>1</v>
      </c>
      <c r="N235" s="155" t="s">
        <v>42</v>
      </c>
      <c r="P235" s="156">
        <f t="shared" si="31"/>
        <v>0</v>
      </c>
      <c r="Q235" s="156">
        <v>5.2999999999999998E-4</v>
      </c>
      <c r="R235" s="156">
        <f t="shared" si="32"/>
        <v>1.1129999999999999E-2</v>
      </c>
      <c r="S235" s="156">
        <v>0</v>
      </c>
      <c r="T235" s="157">
        <f t="shared" si="33"/>
        <v>0</v>
      </c>
      <c r="AR235" s="158" t="s">
        <v>388</v>
      </c>
      <c r="AT235" s="158" t="s">
        <v>190</v>
      </c>
      <c r="AU235" s="158" t="s">
        <v>89</v>
      </c>
      <c r="AY235" s="17" t="s">
        <v>187</v>
      </c>
      <c r="BE235" s="159">
        <f t="shared" si="34"/>
        <v>0</v>
      </c>
      <c r="BF235" s="159">
        <f t="shared" si="35"/>
        <v>0</v>
      </c>
      <c r="BG235" s="159">
        <f t="shared" si="36"/>
        <v>0</v>
      </c>
      <c r="BH235" s="159">
        <f t="shared" si="37"/>
        <v>0</v>
      </c>
      <c r="BI235" s="159">
        <f t="shared" si="38"/>
        <v>0</v>
      </c>
      <c r="BJ235" s="17" t="s">
        <v>89</v>
      </c>
      <c r="BK235" s="159">
        <f t="shared" si="39"/>
        <v>0</v>
      </c>
      <c r="BL235" s="17" t="s">
        <v>353</v>
      </c>
      <c r="BM235" s="158" t="s">
        <v>1294</v>
      </c>
    </row>
    <row r="236" spans="2:65" s="1" customFormat="1" ht="24.2" customHeight="1">
      <c r="B236" s="144"/>
      <c r="C236" s="160" t="s">
        <v>1348</v>
      </c>
      <c r="D236" s="160" t="s">
        <v>196</v>
      </c>
      <c r="E236" s="161" t="s">
        <v>6341</v>
      </c>
      <c r="F236" s="162" t="s">
        <v>6342</v>
      </c>
      <c r="G236" s="163" t="s">
        <v>337</v>
      </c>
      <c r="H236" s="164">
        <v>2</v>
      </c>
      <c r="I236" s="165"/>
      <c r="J236" s="166">
        <f t="shared" si="30"/>
        <v>0</v>
      </c>
      <c r="K236" s="167"/>
      <c r="L236" s="32"/>
      <c r="M236" s="168" t="s">
        <v>1</v>
      </c>
      <c r="N236" s="169" t="s">
        <v>42</v>
      </c>
      <c r="P236" s="156">
        <f t="shared" si="31"/>
        <v>0</v>
      </c>
      <c r="Q236" s="156">
        <v>3.0000000000000001E-5</v>
      </c>
      <c r="R236" s="156">
        <f t="shared" si="32"/>
        <v>6.0000000000000002E-5</v>
      </c>
      <c r="S236" s="156">
        <v>0</v>
      </c>
      <c r="T236" s="157">
        <f t="shared" si="33"/>
        <v>0</v>
      </c>
      <c r="AR236" s="158" t="s">
        <v>353</v>
      </c>
      <c r="AT236" s="158" t="s">
        <v>196</v>
      </c>
      <c r="AU236" s="158" t="s">
        <v>89</v>
      </c>
      <c r="AY236" s="17" t="s">
        <v>187</v>
      </c>
      <c r="BE236" s="159">
        <f t="shared" si="34"/>
        <v>0</v>
      </c>
      <c r="BF236" s="159">
        <f t="shared" si="35"/>
        <v>0</v>
      </c>
      <c r="BG236" s="159">
        <f t="shared" si="36"/>
        <v>0</v>
      </c>
      <c r="BH236" s="159">
        <f t="shared" si="37"/>
        <v>0</v>
      </c>
      <c r="BI236" s="159">
        <f t="shared" si="38"/>
        <v>0</v>
      </c>
      <c r="BJ236" s="17" t="s">
        <v>89</v>
      </c>
      <c r="BK236" s="159">
        <f t="shared" si="39"/>
        <v>0</v>
      </c>
      <c r="BL236" s="17" t="s">
        <v>353</v>
      </c>
      <c r="BM236" s="158" t="s">
        <v>1297</v>
      </c>
    </row>
    <row r="237" spans="2:65" s="1" customFormat="1" ht="33" customHeight="1">
      <c r="B237" s="144"/>
      <c r="C237" s="145" t="s">
        <v>1198</v>
      </c>
      <c r="D237" s="145" t="s">
        <v>190</v>
      </c>
      <c r="E237" s="146" t="s">
        <v>6343</v>
      </c>
      <c r="F237" s="147" t="s">
        <v>6344</v>
      </c>
      <c r="G237" s="148" t="s">
        <v>337</v>
      </c>
      <c r="H237" s="149">
        <v>2</v>
      </c>
      <c r="I237" s="150"/>
      <c r="J237" s="151">
        <f t="shared" si="30"/>
        <v>0</v>
      </c>
      <c r="K237" s="152"/>
      <c r="L237" s="153"/>
      <c r="M237" s="154" t="s">
        <v>1</v>
      </c>
      <c r="N237" s="155" t="s">
        <v>42</v>
      </c>
      <c r="P237" s="156">
        <f t="shared" si="31"/>
        <v>0</v>
      </c>
      <c r="Q237" s="156">
        <v>6.4000000000000005E-4</v>
      </c>
      <c r="R237" s="156">
        <f t="shared" si="32"/>
        <v>1.2800000000000001E-3</v>
      </c>
      <c r="S237" s="156">
        <v>0</v>
      </c>
      <c r="T237" s="157">
        <f t="shared" si="33"/>
        <v>0</v>
      </c>
      <c r="AR237" s="158" t="s">
        <v>388</v>
      </c>
      <c r="AT237" s="158" t="s">
        <v>190</v>
      </c>
      <c r="AU237" s="158" t="s">
        <v>89</v>
      </c>
      <c r="AY237" s="17" t="s">
        <v>187</v>
      </c>
      <c r="BE237" s="159">
        <f t="shared" si="34"/>
        <v>0</v>
      </c>
      <c r="BF237" s="159">
        <f t="shared" si="35"/>
        <v>0</v>
      </c>
      <c r="BG237" s="159">
        <f t="shared" si="36"/>
        <v>0</v>
      </c>
      <c r="BH237" s="159">
        <f t="shared" si="37"/>
        <v>0</v>
      </c>
      <c r="BI237" s="159">
        <f t="shared" si="38"/>
        <v>0</v>
      </c>
      <c r="BJ237" s="17" t="s">
        <v>89</v>
      </c>
      <c r="BK237" s="159">
        <f t="shared" si="39"/>
        <v>0</v>
      </c>
      <c r="BL237" s="17" t="s">
        <v>353</v>
      </c>
      <c r="BM237" s="158" t="s">
        <v>1301</v>
      </c>
    </row>
    <row r="238" spans="2:65" s="1" customFormat="1" ht="37.9" customHeight="1">
      <c r="B238" s="144"/>
      <c r="C238" s="160" t="s">
        <v>1354</v>
      </c>
      <c r="D238" s="160" t="s">
        <v>196</v>
      </c>
      <c r="E238" s="161" t="s">
        <v>6345</v>
      </c>
      <c r="F238" s="162" t="s">
        <v>6346</v>
      </c>
      <c r="G238" s="163" t="s">
        <v>337</v>
      </c>
      <c r="H238" s="164">
        <v>32</v>
      </c>
      <c r="I238" s="165"/>
      <c r="J238" s="166">
        <f t="shared" si="30"/>
        <v>0</v>
      </c>
      <c r="K238" s="167"/>
      <c r="L238" s="32"/>
      <c r="M238" s="168" t="s">
        <v>1</v>
      </c>
      <c r="N238" s="169" t="s">
        <v>42</v>
      </c>
      <c r="P238" s="156">
        <f t="shared" si="31"/>
        <v>0</v>
      </c>
      <c r="Q238" s="156">
        <v>2.5999999999999998E-4</v>
      </c>
      <c r="R238" s="156">
        <f t="shared" si="32"/>
        <v>8.3199999999999993E-3</v>
      </c>
      <c r="S238" s="156">
        <v>0</v>
      </c>
      <c r="T238" s="157">
        <f t="shared" si="33"/>
        <v>0</v>
      </c>
      <c r="AR238" s="158" t="s">
        <v>353</v>
      </c>
      <c r="AT238" s="158" t="s">
        <v>196</v>
      </c>
      <c r="AU238" s="158" t="s">
        <v>89</v>
      </c>
      <c r="AY238" s="17" t="s">
        <v>187</v>
      </c>
      <c r="BE238" s="159">
        <f t="shared" si="34"/>
        <v>0</v>
      </c>
      <c r="BF238" s="159">
        <f t="shared" si="35"/>
        <v>0</v>
      </c>
      <c r="BG238" s="159">
        <f t="shared" si="36"/>
        <v>0</v>
      </c>
      <c r="BH238" s="159">
        <f t="shared" si="37"/>
        <v>0</v>
      </c>
      <c r="BI238" s="159">
        <f t="shared" si="38"/>
        <v>0</v>
      </c>
      <c r="BJ238" s="17" t="s">
        <v>89</v>
      </c>
      <c r="BK238" s="159">
        <f t="shared" si="39"/>
        <v>0</v>
      </c>
      <c r="BL238" s="17" t="s">
        <v>353</v>
      </c>
      <c r="BM238" s="158" t="s">
        <v>1304</v>
      </c>
    </row>
    <row r="239" spans="2:65" s="1" customFormat="1" ht="24.2" customHeight="1">
      <c r="B239" s="144"/>
      <c r="C239" s="145" t="s">
        <v>346</v>
      </c>
      <c r="D239" s="145" t="s">
        <v>190</v>
      </c>
      <c r="E239" s="146" t="s">
        <v>6347</v>
      </c>
      <c r="F239" s="147" t="s">
        <v>6348</v>
      </c>
      <c r="G239" s="148" t="s">
        <v>337</v>
      </c>
      <c r="H239" s="149">
        <v>32</v>
      </c>
      <c r="I239" s="150"/>
      <c r="J239" s="151">
        <f t="shared" si="30"/>
        <v>0</v>
      </c>
      <c r="K239" s="152"/>
      <c r="L239" s="153"/>
      <c r="M239" s="154" t="s">
        <v>1</v>
      </c>
      <c r="N239" s="155" t="s">
        <v>42</v>
      </c>
      <c r="P239" s="156">
        <f t="shared" si="31"/>
        <v>0</v>
      </c>
      <c r="Q239" s="156">
        <v>3.6000000000000002E-4</v>
      </c>
      <c r="R239" s="156">
        <f t="shared" si="32"/>
        <v>1.1520000000000001E-2</v>
      </c>
      <c r="S239" s="156">
        <v>0</v>
      </c>
      <c r="T239" s="157">
        <f t="shared" si="33"/>
        <v>0</v>
      </c>
      <c r="AR239" s="158" t="s">
        <v>388</v>
      </c>
      <c r="AT239" s="158" t="s">
        <v>190</v>
      </c>
      <c r="AU239" s="158" t="s">
        <v>89</v>
      </c>
      <c r="AY239" s="17" t="s">
        <v>187</v>
      </c>
      <c r="BE239" s="159">
        <f t="shared" si="34"/>
        <v>0</v>
      </c>
      <c r="BF239" s="159">
        <f t="shared" si="35"/>
        <v>0</v>
      </c>
      <c r="BG239" s="159">
        <f t="shared" si="36"/>
        <v>0</v>
      </c>
      <c r="BH239" s="159">
        <f t="shared" si="37"/>
        <v>0</v>
      </c>
      <c r="BI239" s="159">
        <f t="shared" si="38"/>
        <v>0</v>
      </c>
      <c r="BJ239" s="17" t="s">
        <v>89</v>
      </c>
      <c r="BK239" s="159">
        <f t="shared" si="39"/>
        <v>0</v>
      </c>
      <c r="BL239" s="17" t="s">
        <v>353</v>
      </c>
      <c r="BM239" s="158" t="s">
        <v>1308</v>
      </c>
    </row>
    <row r="240" spans="2:65" s="1" customFormat="1" ht="24.2" customHeight="1">
      <c r="B240" s="144"/>
      <c r="C240" s="160" t="s">
        <v>1361</v>
      </c>
      <c r="D240" s="160" t="s">
        <v>196</v>
      </c>
      <c r="E240" s="161" t="s">
        <v>6349</v>
      </c>
      <c r="F240" s="162" t="s">
        <v>6350</v>
      </c>
      <c r="G240" s="163" t="s">
        <v>337</v>
      </c>
      <c r="H240" s="164">
        <v>21</v>
      </c>
      <c r="I240" s="165"/>
      <c r="J240" s="166">
        <f t="shared" si="30"/>
        <v>0</v>
      </c>
      <c r="K240" s="167"/>
      <c r="L240" s="32"/>
      <c r="M240" s="168" t="s">
        <v>1</v>
      </c>
      <c r="N240" s="169" t="s">
        <v>42</v>
      </c>
      <c r="P240" s="156">
        <f t="shared" si="31"/>
        <v>0</v>
      </c>
      <c r="Q240" s="156">
        <v>2.0000000000000002E-5</v>
      </c>
      <c r="R240" s="156">
        <f t="shared" si="32"/>
        <v>4.2000000000000002E-4</v>
      </c>
      <c r="S240" s="156">
        <v>0</v>
      </c>
      <c r="T240" s="157">
        <f t="shared" si="33"/>
        <v>0</v>
      </c>
      <c r="AR240" s="158" t="s">
        <v>353</v>
      </c>
      <c r="AT240" s="158" t="s">
        <v>196</v>
      </c>
      <c r="AU240" s="158" t="s">
        <v>89</v>
      </c>
      <c r="AY240" s="17" t="s">
        <v>187</v>
      </c>
      <c r="BE240" s="159">
        <f t="shared" si="34"/>
        <v>0</v>
      </c>
      <c r="BF240" s="159">
        <f t="shared" si="35"/>
        <v>0</v>
      </c>
      <c r="BG240" s="159">
        <f t="shared" si="36"/>
        <v>0</v>
      </c>
      <c r="BH240" s="159">
        <f t="shared" si="37"/>
        <v>0</v>
      </c>
      <c r="BI240" s="159">
        <f t="shared" si="38"/>
        <v>0</v>
      </c>
      <c r="BJ240" s="17" t="s">
        <v>89</v>
      </c>
      <c r="BK240" s="159">
        <f t="shared" si="39"/>
        <v>0</v>
      </c>
      <c r="BL240" s="17" t="s">
        <v>353</v>
      </c>
      <c r="BM240" s="158" t="s">
        <v>1311</v>
      </c>
    </row>
    <row r="241" spans="2:65" s="1" customFormat="1" ht="16.5" customHeight="1">
      <c r="B241" s="144"/>
      <c r="C241" s="145" t="s">
        <v>1203</v>
      </c>
      <c r="D241" s="145" t="s">
        <v>190</v>
      </c>
      <c r="E241" s="146" t="s">
        <v>6351</v>
      </c>
      <c r="F241" s="147" t="s">
        <v>6352</v>
      </c>
      <c r="G241" s="148" t="s">
        <v>337</v>
      </c>
      <c r="H241" s="149">
        <v>21</v>
      </c>
      <c r="I241" s="150"/>
      <c r="J241" s="151">
        <f t="shared" si="30"/>
        <v>0</v>
      </c>
      <c r="K241" s="152"/>
      <c r="L241" s="153"/>
      <c r="M241" s="154" t="s">
        <v>1</v>
      </c>
      <c r="N241" s="155" t="s">
        <v>42</v>
      </c>
      <c r="P241" s="156">
        <f t="shared" si="31"/>
        <v>0</v>
      </c>
      <c r="Q241" s="156">
        <v>8.0000000000000007E-5</v>
      </c>
      <c r="R241" s="156">
        <f t="shared" si="32"/>
        <v>1.6800000000000001E-3</v>
      </c>
      <c r="S241" s="156">
        <v>0</v>
      </c>
      <c r="T241" s="157">
        <f t="shared" si="33"/>
        <v>0</v>
      </c>
      <c r="AR241" s="158" t="s">
        <v>388</v>
      </c>
      <c r="AT241" s="158" t="s">
        <v>190</v>
      </c>
      <c r="AU241" s="158" t="s">
        <v>89</v>
      </c>
      <c r="AY241" s="17" t="s">
        <v>187</v>
      </c>
      <c r="BE241" s="159">
        <f t="shared" si="34"/>
        <v>0</v>
      </c>
      <c r="BF241" s="159">
        <f t="shared" si="35"/>
        <v>0</v>
      </c>
      <c r="BG241" s="159">
        <f t="shared" si="36"/>
        <v>0</v>
      </c>
      <c r="BH241" s="159">
        <f t="shared" si="37"/>
        <v>0</v>
      </c>
      <c r="BI241" s="159">
        <f t="shared" si="38"/>
        <v>0</v>
      </c>
      <c r="BJ241" s="17" t="s">
        <v>89</v>
      </c>
      <c r="BK241" s="159">
        <f t="shared" si="39"/>
        <v>0</v>
      </c>
      <c r="BL241" s="17" t="s">
        <v>353</v>
      </c>
      <c r="BM241" s="158" t="s">
        <v>1315</v>
      </c>
    </row>
    <row r="242" spans="2:65" s="1" customFormat="1" ht="24.2" customHeight="1">
      <c r="B242" s="144"/>
      <c r="C242" s="160" t="s">
        <v>1370</v>
      </c>
      <c r="D242" s="160" t="s">
        <v>196</v>
      </c>
      <c r="E242" s="161" t="s">
        <v>6353</v>
      </c>
      <c r="F242" s="162" t="s">
        <v>6354</v>
      </c>
      <c r="G242" s="163" t="s">
        <v>337</v>
      </c>
      <c r="H242" s="164">
        <v>8</v>
      </c>
      <c r="I242" s="165"/>
      <c r="J242" s="166">
        <f t="shared" si="30"/>
        <v>0</v>
      </c>
      <c r="K242" s="167"/>
      <c r="L242" s="32"/>
      <c r="M242" s="168" t="s">
        <v>1</v>
      </c>
      <c r="N242" s="169" t="s">
        <v>42</v>
      </c>
      <c r="P242" s="156">
        <f t="shared" si="31"/>
        <v>0</v>
      </c>
      <c r="Q242" s="156">
        <v>2.0000000000000002E-5</v>
      </c>
      <c r="R242" s="156">
        <f t="shared" si="32"/>
        <v>1.6000000000000001E-4</v>
      </c>
      <c r="S242" s="156">
        <v>0</v>
      </c>
      <c r="T242" s="157">
        <f t="shared" si="33"/>
        <v>0</v>
      </c>
      <c r="AR242" s="158" t="s">
        <v>353</v>
      </c>
      <c r="AT242" s="158" t="s">
        <v>196</v>
      </c>
      <c r="AU242" s="158" t="s">
        <v>89</v>
      </c>
      <c r="AY242" s="17" t="s">
        <v>187</v>
      </c>
      <c r="BE242" s="159">
        <f t="shared" si="34"/>
        <v>0</v>
      </c>
      <c r="BF242" s="159">
        <f t="shared" si="35"/>
        <v>0</v>
      </c>
      <c r="BG242" s="159">
        <f t="shared" si="36"/>
        <v>0</v>
      </c>
      <c r="BH242" s="159">
        <f t="shared" si="37"/>
        <v>0</v>
      </c>
      <c r="BI242" s="159">
        <f t="shared" si="38"/>
        <v>0</v>
      </c>
      <c r="BJ242" s="17" t="s">
        <v>89</v>
      </c>
      <c r="BK242" s="159">
        <f t="shared" si="39"/>
        <v>0</v>
      </c>
      <c r="BL242" s="17" t="s">
        <v>353</v>
      </c>
      <c r="BM242" s="158" t="s">
        <v>1318</v>
      </c>
    </row>
    <row r="243" spans="2:65" s="1" customFormat="1" ht="16.5" customHeight="1">
      <c r="B243" s="144"/>
      <c r="C243" s="145" t="s">
        <v>1206</v>
      </c>
      <c r="D243" s="145" t="s">
        <v>190</v>
      </c>
      <c r="E243" s="146" t="s">
        <v>6355</v>
      </c>
      <c r="F243" s="147" t="s">
        <v>6356</v>
      </c>
      <c r="G243" s="148" t="s">
        <v>337</v>
      </c>
      <c r="H243" s="149">
        <v>8</v>
      </c>
      <c r="I243" s="150"/>
      <c r="J243" s="151">
        <f t="shared" si="30"/>
        <v>0</v>
      </c>
      <c r="K243" s="152"/>
      <c r="L243" s="153"/>
      <c r="M243" s="154" t="s">
        <v>1</v>
      </c>
      <c r="N243" s="155" t="s">
        <v>42</v>
      </c>
      <c r="P243" s="156">
        <f t="shared" si="31"/>
        <v>0</v>
      </c>
      <c r="Q243" s="156">
        <v>9.0000000000000006E-5</v>
      </c>
      <c r="R243" s="156">
        <f t="shared" si="32"/>
        <v>7.2000000000000005E-4</v>
      </c>
      <c r="S243" s="156">
        <v>0</v>
      </c>
      <c r="T243" s="157">
        <f t="shared" si="33"/>
        <v>0</v>
      </c>
      <c r="AR243" s="158" t="s">
        <v>388</v>
      </c>
      <c r="AT243" s="158" t="s">
        <v>190</v>
      </c>
      <c r="AU243" s="158" t="s">
        <v>89</v>
      </c>
      <c r="AY243" s="17" t="s">
        <v>187</v>
      </c>
      <c r="BE243" s="159">
        <f t="shared" si="34"/>
        <v>0</v>
      </c>
      <c r="BF243" s="159">
        <f t="shared" si="35"/>
        <v>0</v>
      </c>
      <c r="BG243" s="159">
        <f t="shared" si="36"/>
        <v>0</v>
      </c>
      <c r="BH243" s="159">
        <f t="shared" si="37"/>
        <v>0</v>
      </c>
      <c r="BI243" s="159">
        <f t="shared" si="38"/>
        <v>0</v>
      </c>
      <c r="BJ243" s="17" t="s">
        <v>89</v>
      </c>
      <c r="BK243" s="159">
        <f t="shared" si="39"/>
        <v>0</v>
      </c>
      <c r="BL243" s="17" t="s">
        <v>353</v>
      </c>
      <c r="BM243" s="158" t="s">
        <v>1322</v>
      </c>
    </row>
    <row r="244" spans="2:65" s="1" customFormat="1" ht="24.2" customHeight="1">
      <c r="B244" s="144"/>
      <c r="C244" s="160" t="s">
        <v>371</v>
      </c>
      <c r="D244" s="160" t="s">
        <v>196</v>
      </c>
      <c r="E244" s="161" t="s">
        <v>6357</v>
      </c>
      <c r="F244" s="162" t="s">
        <v>6358</v>
      </c>
      <c r="G244" s="163" t="s">
        <v>337</v>
      </c>
      <c r="H244" s="164">
        <v>13</v>
      </c>
      <c r="I244" s="165"/>
      <c r="J244" s="166">
        <f t="shared" si="30"/>
        <v>0</v>
      </c>
      <c r="K244" s="167"/>
      <c r="L244" s="32"/>
      <c r="M244" s="168" t="s">
        <v>1</v>
      </c>
      <c r="N244" s="169" t="s">
        <v>42</v>
      </c>
      <c r="P244" s="156">
        <f t="shared" si="31"/>
        <v>0</v>
      </c>
      <c r="Q244" s="156">
        <v>3.0000000000000001E-5</v>
      </c>
      <c r="R244" s="156">
        <f t="shared" si="32"/>
        <v>3.8999999999999999E-4</v>
      </c>
      <c r="S244" s="156">
        <v>0</v>
      </c>
      <c r="T244" s="157">
        <f t="shared" si="33"/>
        <v>0</v>
      </c>
      <c r="AR244" s="158" t="s">
        <v>353</v>
      </c>
      <c r="AT244" s="158" t="s">
        <v>196</v>
      </c>
      <c r="AU244" s="158" t="s">
        <v>89</v>
      </c>
      <c r="AY244" s="17" t="s">
        <v>187</v>
      </c>
      <c r="BE244" s="159">
        <f t="shared" si="34"/>
        <v>0</v>
      </c>
      <c r="BF244" s="159">
        <f t="shared" si="35"/>
        <v>0</v>
      </c>
      <c r="BG244" s="159">
        <f t="shared" si="36"/>
        <v>0</v>
      </c>
      <c r="BH244" s="159">
        <f t="shared" si="37"/>
        <v>0</v>
      </c>
      <c r="BI244" s="159">
        <f t="shared" si="38"/>
        <v>0</v>
      </c>
      <c r="BJ244" s="17" t="s">
        <v>89</v>
      </c>
      <c r="BK244" s="159">
        <f t="shared" si="39"/>
        <v>0</v>
      </c>
      <c r="BL244" s="17" t="s">
        <v>353</v>
      </c>
      <c r="BM244" s="158" t="s">
        <v>1325</v>
      </c>
    </row>
    <row r="245" spans="2:65" s="1" customFormat="1" ht="16.5" customHeight="1">
      <c r="B245" s="144"/>
      <c r="C245" s="145" t="s">
        <v>1209</v>
      </c>
      <c r="D245" s="145" t="s">
        <v>190</v>
      </c>
      <c r="E245" s="146" t="s">
        <v>6359</v>
      </c>
      <c r="F245" s="147" t="s">
        <v>6360</v>
      </c>
      <c r="G245" s="148" t="s">
        <v>337</v>
      </c>
      <c r="H245" s="149">
        <v>13</v>
      </c>
      <c r="I245" s="150"/>
      <c r="J245" s="151">
        <f t="shared" si="30"/>
        <v>0</v>
      </c>
      <c r="K245" s="152"/>
      <c r="L245" s="153"/>
      <c r="M245" s="154" t="s">
        <v>1</v>
      </c>
      <c r="N245" s="155" t="s">
        <v>42</v>
      </c>
      <c r="P245" s="156">
        <f t="shared" si="31"/>
        <v>0</v>
      </c>
      <c r="Q245" s="156">
        <v>9.0000000000000006E-5</v>
      </c>
      <c r="R245" s="156">
        <f t="shared" si="32"/>
        <v>1.17E-3</v>
      </c>
      <c r="S245" s="156">
        <v>0</v>
      </c>
      <c r="T245" s="157">
        <f t="shared" si="33"/>
        <v>0</v>
      </c>
      <c r="AR245" s="158" t="s">
        <v>388</v>
      </c>
      <c r="AT245" s="158" t="s">
        <v>190</v>
      </c>
      <c r="AU245" s="158" t="s">
        <v>89</v>
      </c>
      <c r="AY245" s="17" t="s">
        <v>187</v>
      </c>
      <c r="BE245" s="159">
        <f t="shared" si="34"/>
        <v>0</v>
      </c>
      <c r="BF245" s="159">
        <f t="shared" si="35"/>
        <v>0</v>
      </c>
      <c r="BG245" s="159">
        <f t="shared" si="36"/>
        <v>0</v>
      </c>
      <c r="BH245" s="159">
        <f t="shared" si="37"/>
        <v>0</v>
      </c>
      <c r="BI245" s="159">
        <f t="shared" si="38"/>
        <v>0</v>
      </c>
      <c r="BJ245" s="17" t="s">
        <v>89</v>
      </c>
      <c r="BK245" s="159">
        <f t="shared" si="39"/>
        <v>0</v>
      </c>
      <c r="BL245" s="17" t="s">
        <v>353</v>
      </c>
      <c r="BM245" s="158" t="s">
        <v>1329</v>
      </c>
    </row>
    <row r="246" spans="2:65" s="1" customFormat="1" ht="24.2" customHeight="1">
      <c r="B246" s="144"/>
      <c r="C246" s="160" t="s">
        <v>1383</v>
      </c>
      <c r="D246" s="160" t="s">
        <v>196</v>
      </c>
      <c r="E246" s="161" t="s">
        <v>6361</v>
      </c>
      <c r="F246" s="162" t="s">
        <v>6362</v>
      </c>
      <c r="G246" s="163" t="s">
        <v>337</v>
      </c>
      <c r="H246" s="164">
        <v>24</v>
      </c>
      <c r="I246" s="165"/>
      <c r="J246" s="166">
        <f t="shared" si="30"/>
        <v>0</v>
      </c>
      <c r="K246" s="167"/>
      <c r="L246" s="32"/>
      <c r="M246" s="168" t="s">
        <v>1</v>
      </c>
      <c r="N246" s="169" t="s">
        <v>42</v>
      </c>
      <c r="P246" s="156">
        <f t="shared" si="31"/>
        <v>0</v>
      </c>
      <c r="Q246" s="156">
        <v>4.0000000000000003E-5</v>
      </c>
      <c r="R246" s="156">
        <f t="shared" si="32"/>
        <v>9.6000000000000013E-4</v>
      </c>
      <c r="S246" s="156">
        <v>0</v>
      </c>
      <c r="T246" s="157">
        <f t="shared" si="33"/>
        <v>0</v>
      </c>
      <c r="AR246" s="158" t="s">
        <v>353</v>
      </c>
      <c r="AT246" s="158" t="s">
        <v>196</v>
      </c>
      <c r="AU246" s="158" t="s">
        <v>89</v>
      </c>
      <c r="AY246" s="17" t="s">
        <v>187</v>
      </c>
      <c r="BE246" s="159">
        <f t="shared" si="34"/>
        <v>0</v>
      </c>
      <c r="BF246" s="159">
        <f t="shared" si="35"/>
        <v>0</v>
      </c>
      <c r="BG246" s="159">
        <f t="shared" si="36"/>
        <v>0</v>
      </c>
      <c r="BH246" s="159">
        <f t="shared" si="37"/>
        <v>0</v>
      </c>
      <c r="BI246" s="159">
        <f t="shared" si="38"/>
        <v>0</v>
      </c>
      <c r="BJ246" s="17" t="s">
        <v>89</v>
      </c>
      <c r="BK246" s="159">
        <f t="shared" si="39"/>
        <v>0</v>
      </c>
      <c r="BL246" s="17" t="s">
        <v>353</v>
      </c>
      <c r="BM246" s="158" t="s">
        <v>1332</v>
      </c>
    </row>
    <row r="247" spans="2:65" s="1" customFormat="1" ht="16.5" customHeight="1">
      <c r="B247" s="144"/>
      <c r="C247" s="145" t="s">
        <v>1212</v>
      </c>
      <c r="D247" s="145" t="s">
        <v>190</v>
      </c>
      <c r="E247" s="146" t="s">
        <v>6363</v>
      </c>
      <c r="F247" s="147" t="s">
        <v>6364</v>
      </c>
      <c r="G247" s="148" t="s">
        <v>337</v>
      </c>
      <c r="H247" s="149">
        <v>24</v>
      </c>
      <c r="I247" s="150"/>
      <c r="J247" s="151">
        <f t="shared" si="30"/>
        <v>0</v>
      </c>
      <c r="K247" s="152"/>
      <c r="L247" s="153"/>
      <c r="M247" s="154" t="s">
        <v>1</v>
      </c>
      <c r="N247" s="155" t="s">
        <v>42</v>
      </c>
      <c r="P247" s="156">
        <f t="shared" si="31"/>
        <v>0</v>
      </c>
      <c r="Q247" s="156">
        <v>1.1E-4</v>
      </c>
      <c r="R247" s="156">
        <f t="shared" si="32"/>
        <v>2.64E-3</v>
      </c>
      <c r="S247" s="156">
        <v>0</v>
      </c>
      <c r="T247" s="157">
        <f t="shared" si="33"/>
        <v>0</v>
      </c>
      <c r="AR247" s="158" t="s">
        <v>388</v>
      </c>
      <c r="AT247" s="158" t="s">
        <v>190</v>
      </c>
      <c r="AU247" s="158" t="s">
        <v>89</v>
      </c>
      <c r="AY247" s="17" t="s">
        <v>187</v>
      </c>
      <c r="BE247" s="159">
        <f t="shared" si="34"/>
        <v>0</v>
      </c>
      <c r="BF247" s="159">
        <f t="shared" si="35"/>
        <v>0</v>
      </c>
      <c r="BG247" s="159">
        <f t="shared" si="36"/>
        <v>0</v>
      </c>
      <c r="BH247" s="159">
        <f t="shared" si="37"/>
        <v>0</v>
      </c>
      <c r="BI247" s="159">
        <f t="shared" si="38"/>
        <v>0</v>
      </c>
      <c r="BJ247" s="17" t="s">
        <v>89</v>
      </c>
      <c r="BK247" s="159">
        <f t="shared" si="39"/>
        <v>0</v>
      </c>
      <c r="BL247" s="17" t="s">
        <v>353</v>
      </c>
      <c r="BM247" s="158" t="s">
        <v>1336</v>
      </c>
    </row>
    <row r="248" spans="2:65" s="1" customFormat="1" ht="24.2" customHeight="1">
      <c r="B248" s="144"/>
      <c r="C248" s="160" t="s">
        <v>1390</v>
      </c>
      <c r="D248" s="160" t="s">
        <v>196</v>
      </c>
      <c r="E248" s="161" t="s">
        <v>6365</v>
      </c>
      <c r="F248" s="162" t="s">
        <v>6366</v>
      </c>
      <c r="G248" s="163" t="s">
        <v>337</v>
      </c>
      <c r="H248" s="164">
        <v>4</v>
      </c>
      <c r="I248" s="165"/>
      <c r="J248" s="166">
        <f t="shared" si="30"/>
        <v>0</v>
      </c>
      <c r="K248" s="167"/>
      <c r="L248" s="32"/>
      <c r="M248" s="168" t="s">
        <v>1</v>
      </c>
      <c r="N248" s="169" t="s">
        <v>42</v>
      </c>
      <c r="P248" s="156">
        <f t="shared" si="31"/>
        <v>0</v>
      </c>
      <c r="Q248" s="156">
        <v>4.0000000000000003E-5</v>
      </c>
      <c r="R248" s="156">
        <f t="shared" si="32"/>
        <v>1.6000000000000001E-4</v>
      </c>
      <c r="S248" s="156">
        <v>0</v>
      </c>
      <c r="T248" s="157">
        <f t="shared" si="33"/>
        <v>0</v>
      </c>
      <c r="AR248" s="158" t="s">
        <v>353</v>
      </c>
      <c r="AT248" s="158" t="s">
        <v>196</v>
      </c>
      <c r="AU248" s="158" t="s">
        <v>89</v>
      </c>
      <c r="AY248" s="17" t="s">
        <v>187</v>
      </c>
      <c r="BE248" s="159">
        <f t="shared" si="34"/>
        <v>0</v>
      </c>
      <c r="BF248" s="159">
        <f t="shared" si="35"/>
        <v>0</v>
      </c>
      <c r="BG248" s="159">
        <f t="shared" si="36"/>
        <v>0</v>
      </c>
      <c r="BH248" s="159">
        <f t="shared" si="37"/>
        <v>0</v>
      </c>
      <c r="BI248" s="159">
        <f t="shared" si="38"/>
        <v>0</v>
      </c>
      <c r="BJ248" s="17" t="s">
        <v>89</v>
      </c>
      <c r="BK248" s="159">
        <f t="shared" si="39"/>
        <v>0</v>
      </c>
      <c r="BL248" s="17" t="s">
        <v>353</v>
      </c>
      <c r="BM248" s="158" t="s">
        <v>1339</v>
      </c>
    </row>
    <row r="249" spans="2:65" s="1" customFormat="1" ht="16.5" customHeight="1">
      <c r="B249" s="144"/>
      <c r="C249" s="145" t="s">
        <v>1215</v>
      </c>
      <c r="D249" s="145" t="s">
        <v>190</v>
      </c>
      <c r="E249" s="146" t="s">
        <v>6367</v>
      </c>
      <c r="F249" s="147" t="s">
        <v>6368</v>
      </c>
      <c r="G249" s="148" t="s">
        <v>337</v>
      </c>
      <c r="H249" s="149">
        <v>4</v>
      </c>
      <c r="I249" s="150"/>
      <c r="J249" s="151">
        <f t="shared" si="30"/>
        <v>0</v>
      </c>
      <c r="K249" s="152"/>
      <c r="L249" s="153"/>
      <c r="M249" s="154" t="s">
        <v>1</v>
      </c>
      <c r="N249" s="155" t="s">
        <v>42</v>
      </c>
      <c r="P249" s="156">
        <f t="shared" si="31"/>
        <v>0</v>
      </c>
      <c r="Q249" s="156">
        <v>4.8000000000000001E-4</v>
      </c>
      <c r="R249" s="156">
        <f t="shared" si="32"/>
        <v>1.92E-3</v>
      </c>
      <c r="S249" s="156">
        <v>0</v>
      </c>
      <c r="T249" s="157">
        <f t="shared" si="33"/>
        <v>0</v>
      </c>
      <c r="AR249" s="158" t="s">
        <v>388</v>
      </c>
      <c r="AT249" s="158" t="s">
        <v>190</v>
      </c>
      <c r="AU249" s="158" t="s">
        <v>89</v>
      </c>
      <c r="AY249" s="17" t="s">
        <v>187</v>
      </c>
      <c r="BE249" s="159">
        <f t="shared" si="34"/>
        <v>0</v>
      </c>
      <c r="BF249" s="159">
        <f t="shared" si="35"/>
        <v>0</v>
      </c>
      <c r="BG249" s="159">
        <f t="shared" si="36"/>
        <v>0</v>
      </c>
      <c r="BH249" s="159">
        <f t="shared" si="37"/>
        <v>0</v>
      </c>
      <c r="BI249" s="159">
        <f t="shared" si="38"/>
        <v>0</v>
      </c>
      <c r="BJ249" s="17" t="s">
        <v>89</v>
      </c>
      <c r="BK249" s="159">
        <f t="shared" si="39"/>
        <v>0</v>
      </c>
      <c r="BL249" s="17" t="s">
        <v>353</v>
      </c>
      <c r="BM249" s="158" t="s">
        <v>1343</v>
      </c>
    </row>
    <row r="250" spans="2:65" s="1" customFormat="1" ht="16.5" customHeight="1">
      <c r="B250" s="144"/>
      <c r="C250" s="160" t="s">
        <v>1397</v>
      </c>
      <c r="D250" s="160" t="s">
        <v>196</v>
      </c>
      <c r="E250" s="161" t="s">
        <v>6369</v>
      </c>
      <c r="F250" s="162" t="s">
        <v>6370</v>
      </c>
      <c r="G250" s="163" t="s">
        <v>337</v>
      </c>
      <c r="H250" s="164">
        <v>1</v>
      </c>
      <c r="I250" s="165"/>
      <c r="J250" s="166">
        <f t="shared" si="30"/>
        <v>0</v>
      </c>
      <c r="K250" s="167"/>
      <c r="L250" s="32"/>
      <c r="M250" s="168" t="s">
        <v>1</v>
      </c>
      <c r="N250" s="169" t="s">
        <v>42</v>
      </c>
      <c r="P250" s="156">
        <f t="shared" si="31"/>
        <v>0</v>
      </c>
      <c r="Q250" s="156">
        <v>2.3000000000000001E-4</v>
      </c>
      <c r="R250" s="156">
        <f t="shared" si="32"/>
        <v>2.3000000000000001E-4</v>
      </c>
      <c r="S250" s="156">
        <v>0</v>
      </c>
      <c r="T250" s="157">
        <f t="shared" si="33"/>
        <v>0</v>
      </c>
      <c r="AR250" s="158" t="s">
        <v>353</v>
      </c>
      <c r="AT250" s="158" t="s">
        <v>196</v>
      </c>
      <c r="AU250" s="158" t="s">
        <v>89</v>
      </c>
      <c r="AY250" s="17" t="s">
        <v>187</v>
      </c>
      <c r="BE250" s="159">
        <f t="shared" si="34"/>
        <v>0</v>
      </c>
      <c r="BF250" s="159">
        <f t="shared" si="35"/>
        <v>0</v>
      </c>
      <c r="BG250" s="159">
        <f t="shared" si="36"/>
        <v>0</v>
      </c>
      <c r="BH250" s="159">
        <f t="shared" si="37"/>
        <v>0</v>
      </c>
      <c r="BI250" s="159">
        <f t="shared" si="38"/>
        <v>0</v>
      </c>
      <c r="BJ250" s="17" t="s">
        <v>89</v>
      </c>
      <c r="BK250" s="159">
        <f t="shared" si="39"/>
        <v>0</v>
      </c>
      <c r="BL250" s="17" t="s">
        <v>353</v>
      </c>
      <c r="BM250" s="158" t="s">
        <v>1347</v>
      </c>
    </row>
    <row r="251" spans="2:65" s="1" customFormat="1" ht="21.75" customHeight="1">
      <c r="B251" s="144"/>
      <c r="C251" s="145" t="s">
        <v>1218</v>
      </c>
      <c r="D251" s="145" t="s">
        <v>190</v>
      </c>
      <c r="E251" s="146" t="s">
        <v>6371</v>
      </c>
      <c r="F251" s="147" t="s">
        <v>6372</v>
      </c>
      <c r="G251" s="148" t="s">
        <v>337</v>
      </c>
      <c r="H251" s="149">
        <v>1</v>
      </c>
      <c r="I251" s="150"/>
      <c r="J251" s="151">
        <f t="shared" si="30"/>
        <v>0</v>
      </c>
      <c r="K251" s="152"/>
      <c r="L251" s="153"/>
      <c r="M251" s="154" t="s">
        <v>1</v>
      </c>
      <c r="N251" s="155" t="s">
        <v>42</v>
      </c>
      <c r="P251" s="156">
        <f t="shared" si="31"/>
        <v>0</v>
      </c>
      <c r="Q251" s="156">
        <v>9.1400000000000006E-3</v>
      </c>
      <c r="R251" s="156">
        <f t="shared" si="32"/>
        <v>9.1400000000000006E-3</v>
      </c>
      <c r="S251" s="156">
        <v>0</v>
      </c>
      <c r="T251" s="157">
        <f t="shared" si="33"/>
        <v>0</v>
      </c>
      <c r="AR251" s="158" t="s">
        <v>388</v>
      </c>
      <c r="AT251" s="158" t="s">
        <v>190</v>
      </c>
      <c r="AU251" s="158" t="s">
        <v>89</v>
      </c>
      <c r="AY251" s="17" t="s">
        <v>187</v>
      </c>
      <c r="BE251" s="159">
        <f t="shared" si="34"/>
        <v>0</v>
      </c>
      <c r="BF251" s="159">
        <f t="shared" si="35"/>
        <v>0</v>
      </c>
      <c r="BG251" s="159">
        <f t="shared" si="36"/>
        <v>0</v>
      </c>
      <c r="BH251" s="159">
        <f t="shared" si="37"/>
        <v>0</v>
      </c>
      <c r="BI251" s="159">
        <f t="shared" si="38"/>
        <v>0</v>
      </c>
      <c r="BJ251" s="17" t="s">
        <v>89</v>
      </c>
      <c r="BK251" s="159">
        <f t="shared" si="39"/>
        <v>0</v>
      </c>
      <c r="BL251" s="17" t="s">
        <v>353</v>
      </c>
      <c r="BM251" s="158" t="s">
        <v>1351</v>
      </c>
    </row>
    <row r="252" spans="2:65" s="1" customFormat="1" ht="16.5" customHeight="1">
      <c r="B252" s="144"/>
      <c r="C252" s="160" t="s">
        <v>1404</v>
      </c>
      <c r="D252" s="160" t="s">
        <v>196</v>
      </c>
      <c r="E252" s="161" t="s">
        <v>6373</v>
      </c>
      <c r="F252" s="162" t="s">
        <v>6374</v>
      </c>
      <c r="G252" s="163" t="s">
        <v>337</v>
      </c>
      <c r="H252" s="164">
        <v>1</v>
      </c>
      <c r="I252" s="165"/>
      <c r="J252" s="166">
        <f t="shared" si="30"/>
        <v>0</v>
      </c>
      <c r="K252" s="167"/>
      <c r="L252" s="32"/>
      <c r="M252" s="168" t="s">
        <v>1</v>
      </c>
      <c r="N252" s="169" t="s">
        <v>42</v>
      </c>
      <c r="P252" s="156">
        <f t="shared" si="31"/>
        <v>0</v>
      </c>
      <c r="Q252" s="156">
        <v>2.5000000000000001E-4</v>
      </c>
      <c r="R252" s="156">
        <f t="shared" si="32"/>
        <v>2.5000000000000001E-4</v>
      </c>
      <c r="S252" s="156">
        <v>0</v>
      </c>
      <c r="T252" s="157">
        <f t="shared" si="33"/>
        <v>0</v>
      </c>
      <c r="AR252" s="158" t="s">
        <v>353</v>
      </c>
      <c r="AT252" s="158" t="s">
        <v>196</v>
      </c>
      <c r="AU252" s="158" t="s">
        <v>89</v>
      </c>
      <c r="AY252" s="17" t="s">
        <v>187</v>
      </c>
      <c r="BE252" s="159">
        <f t="shared" si="34"/>
        <v>0</v>
      </c>
      <c r="BF252" s="159">
        <f t="shared" si="35"/>
        <v>0</v>
      </c>
      <c r="BG252" s="159">
        <f t="shared" si="36"/>
        <v>0</v>
      </c>
      <c r="BH252" s="159">
        <f t="shared" si="37"/>
        <v>0</v>
      </c>
      <c r="BI252" s="159">
        <f t="shared" si="38"/>
        <v>0</v>
      </c>
      <c r="BJ252" s="17" t="s">
        <v>89</v>
      </c>
      <c r="BK252" s="159">
        <f t="shared" si="39"/>
        <v>0</v>
      </c>
      <c r="BL252" s="17" t="s">
        <v>353</v>
      </c>
      <c r="BM252" s="158" t="s">
        <v>1352</v>
      </c>
    </row>
    <row r="253" spans="2:65" s="1" customFormat="1" ht="21.75" customHeight="1">
      <c r="B253" s="144"/>
      <c r="C253" s="145" t="s">
        <v>1221</v>
      </c>
      <c r="D253" s="145" t="s">
        <v>190</v>
      </c>
      <c r="E253" s="146" t="s">
        <v>6375</v>
      </c>
      <c r="F253" s="147" t="s">
        <v>6376</v>
      </c>
      <c r="G253" s="148" t="s">
        <v>337</v>
      </c>
      <c r="H253" s="149">
        <v>1</v>
      </c>
      <c r="I253" s="150"/>
      <c r="J253" s="151">
        <f t="shared" si="30"/>
        <v>0</v>
      </c>
      <c r="K253" s="152"/>
      <c r="L253" s="153"/>
      <c r="M253" s="154" t="s">
        <v>1</v>
      </c>
      <c r="N253" s="155" t="s">
        <v>42</v>
      </c>
      <c r="P253" s="156">
        <f t="shared" si="31"/>
        <v>0</v>
      </c>
      <c r="Q253" s="156">
        <v>1.0160000000000001E-2</v>
      </c>
      <c r="R253" s="156">
        <f t="shared" si="32"/>
        <v>1.0160000000000001E-2</v>
      </c>
      <c r="S253" s="156">
        <v>0</v>
      </c>
      <c r="T253" s="157">
        <f t="shared" si="33"/>
        <v>0</v>
      </c>
      <c r="AR253" s="158" t="s">
        <v>388</v>
      </c>
      <c r="AT253" s="158" t="s">
        <v>190</v>
      </c>
      <c r="AU253" s="158" t="s">
        <v>89</v>
      </c>
      <c r="AY253" s="17" t="s">
        <v>187</v>
      </c>
      <c r="BE253" s="159">
        <f t="shared" si="34"/>
        <v>0</v>
      </c>
      <c r="BF253" s="159">
        <f t="shared" si="35"/>
        <v>0</v>
      </c>
      <c r="BG253" s="159">
        <f t="shared" si="36"/>
        <v>0</v>
      </c>
      <c r="BH253" s="159">
        <f t="shared" si="37"/>
        <v>0</v>
      </c>
      <c r="BI253" s="159">
        <f t="shared" si="38"/>
        <v>0</v>
      </c>
      <c r="BJ253" s="17" t="s">
        <v>89</v>
      </c>
      <c r="BK253" s="159">
        <f t="shared" si="39"/>
        <v>0</v>
      </c>
      <c r="BL253" s="17" t="s">
        <v>353</v>
      </c>
      <c r="BM253" s="158" t="s">
        <v>1357</v>
      </c>
    </row>
    <row r="254" spans="2:65" s="1" customFormat="1" ht="16.5" customHeight="1">
      <c r="B254" s="144"/>
      <c r="C254" s="160" t="s">
        <v>1411</v>
      </c>
      <c r="D254" s="160" t="s">
        <v>196</v>
      </c>
      <c r="E254" s="161" t="s">
        <v>6377</v>
      </c>
      <c r="F254" s="162" t="s">
        <v>6378</v>
      </c>
      <c r="G254" s="163" t="s">
        <v>337</v>
      </c>
      <c r="H254" s="164">
        <v>1</v>
      </c>
      <c r="I254" s="165"/>
      <c r="J254" s="166">
        <f t="shared" si="30"/>
        <v>0</v>
      </c>
      <c r="K254" s="167"/>
      <c r="L254" s="32"/>
      <c r="M254" s="168" t="s">
        <v>1</v>
      </c>
      <c r="N254" s="169" t="s">
        <v>42</v>
      </c>
      <c r="P254" s="156">
        <f t="shared" si="31"/>
        <v>0</v>
      </c>
      <c r="Q254" s="156">
        <v>6.9999999999999994E-5</v>
      </c>
      <c r="R254" s="156">
        <f t="shared" si="32"/>
        <v>6.9999999999999994E-5</v>
      </c>
      <c r="S254" s="156">
        <v>0</v>
      </c>
      <c r="T254" s="157">
        <f t="shared" si="33"/>
        <v>0</v>
      </c>
      <c r="AR254" s="158" t="s">
        <v>353</v>
      </c>
      <c r="AT254" s="158" t="s">
        <v>196</v>
      </c>
      <c r="AU254" s="158" t="s">
        <v>89</v>
      </c>
      <c r="AY254" s="17" t="s">
        <v>187</v>
      </c>
      <c r="BE254" s="159">
        <f t="shared" si="34"/>
        <v>0</v>
      </c>
      <c r="BF254" s="159">
        <f t="shared" si="35"/>
        <v>0</v>
      </c>
      <c r="BG254" s="159">
        <f t="shared" si="36"/>
        <v>0</v>
      </c>
      <c r="BH254" s="159">
        <f t="shared" si="37"/>
        <v>0</v>
      </c>
      <c r="BI254" s="159">
        <f t="shared" si="38"/>
        <v>0</v>
      </c>
      <c r="BJ254" s="17" t="s">
        <v>89</v>
      </c>
      <c r="BK254" s="159">
        <f t="shared" si="39"/>
        <v>0</v>
      </c>
      <c r="BL254" s="17" t="s">
        <v>353</v>
      </c>
      <c r="BM254" s="158" t="s">
        <v>1360</v>
      </c>
    </row>
    <row r="255" spans="2:65" s="1" customFormat="1" ht="24.2" customHeight="1">
      <c r="B255" s="144"/>
      <c r="C255" s="145" t="s">
        <v>1224</v>
      </c>
      <c r="D255" s="145" t="s">
        <v>190</v>
      </c>
      <c r="E255" s="146" t="s">
        <v>6379</v>
      </c>
      <c r="F255" s="147" t="s">
        <v>6380</v>
      </c>
      <c r="G255" s="148" t="s">
        <v>337</v>
      </c>
      <c r="H255" s="149">
        <v>1</v>
      </c>
      <c r="I255" s="150"/>
      <c r="J255" s="151">
        <f t="shared" si="30"/>
        <v>0</v>
      </c>
      <c r="K255" s="152"/>
      <c r="L255" s="153"/>
      <c r="M255" s="154" t="s">
        <v>1</v>
      </c>
      <c r="N255" s="155" t="s">
        <v>42</v>
      </c>
      <c r="P255" s="156">
        <f t="shared" si="31"/>
        <v>0</v>
      </c>
      <c r="Q255" s="156">
        <v>3.6099999999999999E-3</v>
      </c>
      <c r="R255" s="156">
        <f t="shared" si="32"/>
        <v>3.6099999999999999E-3</v>
      </c>
      <c r="S255" s="156">
        <v>0</v>
      </c>
      <c r="T255" s="157">
        <f t="shared" si="33"/>
        <v>0</v>
      </c>
      <c r="AR255" s="158" t="s">
        <v>388</v>
      </c>
      <c r="AT255" s="158" t="s">
        <v>190</v>
      </c>
      <c r="AU255" s="158" t="s">
        <v>89</v>
      </c>
      <c r="AY255" s="17" t="s">
        <v>187</v>
      </c>
      <c r="BE255" s="159">
        <f t="shared" si="34"/>
        <v>0</v>
      </c>
      <c r="BF255" s="159">
        <f t="shared" si="35"/>
        <v>0</v>
      </c>
      <c r="BG255" s="159">
        <f t="shared" si="36"/>
        <v>0</v>
      </c>
      <c r="BH255" s="159">
        <f t="shared" si="37"/>
        <v>0</v>
      </c>
      <c r="BI255" s="159">
        <f t="shared" si="38"/>
        <v>0</v>
      </c>
      <c r="BJ255" s="17" t="s">
        <v>89</v>
      </c>
      <c r="BK255" s="159">
        <f t="shared" si="39"/>
        <v>0</v>
      </c>
      <c r="BL255" s="17" t="s">
        <v>353</v>
      </c>
      <c r="BM255" s="158" t="s">
        <v>1364</v>
      </c>
    </row>
    <row r="256" spans="2:65" s="1" customFormat="1" ht="24.2" customHeight="1">
      <c r="B256" s="144"/>
      <c r="C256" s="160" t="s">
        <v>1418</v>
      </c>
      <c r="D256" s="160" t="s">
        <v>196</v>
      </c>
      <c r="E256" s="161" t="s">
        <v>6381</v>
      </c>
      <c r="F256" s="162" t="s">
        <v>6382</v>
      </c>
      <c r="G256" s="163" t="s">
        <v>337</v>
      </c>
      <c r="H256" s="164">
        <v>8</v>
      </c>
      <c r="I256" s="165"/>
      <c r="J256" s="166">
        <f t="shared" si="30"/>
        <v>0</v>
      </c>
      <c r="K256" s="167"/>
      <c r="L256" s="32"/>
      <c r="M256" s="168" t="s">
        <v>1</v>
      </c>
      <c r="N256" s="169" t="s">
        <v>42</v>
      </c>
      <c r="P256" s="156">
        <f t="shared" si="31"/>
        <v>0</v>
      </c>
      <c r="Q256" s="156">
        <v>2.5999999999999998E-4</v>
      </c>
      <c r="R256" s="156">
        <f t="shared" si="32"/>
        <v>2.0799999999999998E-3</v>
      </c>
      <c r="S256" s="156">
        <v>0</v>
      </c>
      <c r="T256" s="157">
        <f t="shared" si="33"/>
        <v>0</v>
      </c>
      <c r="AR256" s="158" t="s">
        <v>353</v>
      </c>
      <c r="AT256" s="158" t="s">
        <v>196</v>
      </c>
      <c r="AU256" s="158" t="s">
        <v>89</v>
      </c>
      <c r="AY256" s="17" t="s">
        <v>187</v>
      </c>
      <c r="BE256" s="159">
        <f t="shared" si="34"/>
        <v>0</v>
      </c>
      <c r="BF256" s="159">
        <f t="shared" si="35"/>
        <v>0</v>
      </c>
      <c r="BG256" s="159">
        <f t="shared" si="36"/>
        <v>0</v>
      </c>
      <c r="BH256" s="159">
        <f t="shared" si="37"/>
        <v>0</v>
      </c>
      <c r="BI256" s="159">
        <f t="shared" si="38"/>
        <v>0</v>
      </c>
      <c r="BJ256" s="17" t="s">
        <v>89</v>
      </c>
      <c r="BK256" s="159">
        <f t="shared" si="39"/>
        <v>0</v>
      </c>
      <c r="BL256" s="17" t="s">
        <v>353</v>
      </c>
      <c r="BM256" s="158" t="s">
        <v>1369</v>
      </c>
    </row>
    <row r="257" spans="2:65" s="1" customFormat="1" ht="37.9" customHeight="1">
      <c r="B257" s="144"/>
      <c r="C257" s="145" t="s">
        <v>1228</v>
      </c>
      <c r="D257" s="145" t="s">
        <v>190</v>
      </c>
      <c r="E257" s="146" t="s">
        <v>6383</v>
      </c>
      <c r="F257" s="147" t="s">
        <v>6384</v>
      </c>
      <c r="G257" s="148" t="s">
        <v>337</v>
      </c>
      <c r="H257" s="149">
        <v>8</v>
      </c>
      <c r="I257" s="150"/>
      <c r="J257" s="151">
        <f t="shared" si="30"/>
        <v>0</v>
      </c>
      <c r="K257" s="152"/>
      <c r="L257" s="153"/>
      <c r="M257" s="154" t="s">
        <v>1</v>
      </c>
      <c r="N257" s="155" t="s">
        <v>42</v>
      </c>
      <c r="P257" s="156">
        <f t="shared" si="31"/>
        <v>0</v>
      </c>
      <c r="Q257" s="156">
        <v>1.8499999999999999E-2</v>
      </c>
      <c r="R257" s="156">
        <f t="shared" si="32"/>
        <v>0.14799999999999999</v>
      </c>
      <c r="S257" s="156">
        <v>0</v>
      </c>
      <c r="T257" s="157">
        <f t="shared" si="33"/>
        <v>0</v>
      </c>
      <c r="AR257" s="158" t="s">
        <v>388</v>
      </c>
      <c r="AT257" s="158" t="s">
        <v>190</v>
      </c>
      <c r="AU257" s="158" t="s">
        <v>89</v>
      </c>
      <c r="AY257" s="17" t="s">
        <v>187</v>
      </c>
      <c r="BE257" s="159">
        <f t="shared" si="34"/>
        <v>0</v>
      </c>
      <c r="BF257" s="159">
        <f t="shared" si="35"/>
        <v>0</v>
      </c>
      <c r="BG257" s="159">
        <f t="shared" si="36"/>
        <v>0</v>
      </c>
      <c r="BH257" s="159">
        <f t="shared" si="37"/>
        <v>0</v>
      </c>
      <c r="BI257" s="159">
        <f t="shared" si="38"/>
        <v>0</v>
      </c>
      <c r="BJ257" s="17" t="s">
        <v>89</v>
      </c>
      <c r="BK257" s="159">
        <f t="shared" si="39"/>
        <v>0</v>
      </c>
      <c r="BL257" s="17" t="s">
        <v>353</v>
      </c>
      <c r="BM257" s="158" t="s">
        <v>1373</v>
      </c>
    </row>
    <row r="258" spans="2:65" s="1" customFormat="1" ht="24.2" customHeight="1">
      <c r="B258" s="144"/>
      <c r="C258" s="160" t="s">
        <v>1425</v>
      </c>
      <c r="D258" s="160" t="s">
        <v>196</v>
      </c>
      <c r="E258" s="161" t="s">
        <v>6385</v>
      </c>
      <c r="F258" s="162" t="s">
        <v>6386</v>
      </c>
      <c r="G258" s="163" t="s">
        <v>320</v>
      </c>
      <c r="H258" s="164">
        <v>1809</v>
      </c>
      <c r="I258" s="165"/>
      <c r="J258" s="166">
        <f t="shared" si="30"/>
        <v>0</v>
      </c>
      <c r="K258" s="167"/>
      <c r="L258" s="32"/>
      <c r="M258" s="168" t="s">
        <v>1</v>
      </c>
      <c r="N258" s="169" t="s">
        <v>42</v>
      </c>
      <c r="P258" s="156">
        <f t="shared" si="31"/>
        <v>0</v>
      </c>
      <c r="Q258" s="156">
        <v>1.234E-2</v>
      </c>
      <c r="R258" s="156">
        <f t="shared" si="32"/>
        <v>22.323060000000002</v>
      </c>
      <c r="S258" s="156">
        <v>0</v>
      </c>
      <c r="T258" s="157">
        <f t="shared" si="33"/>
        <v>0</v>
      </c>
      <c r="AR258" s="158" t="s">
        <v>353</v>
      </c>
      <c r="AT258" s="158" t="s">
        <v>196</v>
      </c>
      <c r="AU258" s="158" t="s">
        <v>89</v>
      </c>
      <c r="AY258" s="17" t="s">
        <v>187</v>
      </c>
      <c r="BE258" s="159">
        <f t="shared" si="34"/>
        <v>0</v>
      </c>
      <c r="BF258" s="159">
        <f t="shared" si="35"/>
        <v>0</v>
      </c>
      <c r="BG258" s="159">
        <f t="shared" si="36"/>
        <v>0</v>
      </c>
      <c r="BH258" s="159">
        <f t="shared" si="37"/>
        <v>0</v>
      </c>
      <c r="BI258" s="159">
        <f t="shared" si="38"/>
        <v>0</v>
      </c>
      <c r="BJ258" s="17" t="s">
        <v>89</v>
      </c>
      <c r="BK258" s="159">
        <f t="shared" si="39"/>
        <v>0</v>
      </c>
      <c r="BL258" s="17" t="s">
        <v>353</v>
      </c>
      <c r="BM258" s="158" t="s">
        <v>1382</v>
      </c>
    </row>
    <row r="259" spans="2:65" s="1" customFormat="1" ht="24.2" customHeight="1">
      <c r="B259" s="144"/>
      <c r="C259" s="160" t="s">
        <v>1231</v>
      </c>
      <c r="D259" s="160" t="s">
        <v>196</v>
      </c>
      <c r="E259" s="161" t="s">
        <v>6387</v>
      </c>
      <c r="F259" s="162" t="s">
        <v>6388</v>
      </c>
      <c r="G259" s="163" t="s">
        <v>320</v>
      </c>
      <c r="H259" s="164">
        <v>1809</v>
      </c>
      <c r="I259" s="165"/>
      <c r="J259" s="166">
        <f t="shared" si="30"/>
        <v>0</v>
      </c>
      <c r="K259" s="167"/>
      <c r="L259" s="32"/>
      <c r="M259" s="168" t="s">
        <v>1</v>
      </c>
      <c r="N259" s="169" t="s">
        <v>42</v>
      </c>
      <c r="P259" s="156">
        <f t="shared" si="31"/>
        <v>0</v>
      </c>
      <c r="Q259" s="156">
        <v>3.601E-2</v>
      </c>
      <c r="R259" s="156">
        <f t="shared" si="32"/>
        <v>65.142089999999996</v>
      </c>
      <c r="S259" s="156">
        <v>0</v>
      </c>
      <c r="T259" s="157">
        <f t="shared" si="33"/>
        <v>0</v>
      </c>
      <c r="AR259" s="158" t="s">
        <v>353</v>
      </c>
      <c r="AT259" s="158" t="s">
        <v>196</v>
      </c>
      <c r="AU259" s="158" t="s">
        <v>89</v>
      </c>
      <c r="AY259" s="17" t="s">
        <v>187</v>
      </c>
      <c r="BE259" s="159">
        <f t="shared" si="34"/>
        <v>0</v>
      </c>
      <c r="BF259" s="159">
        <f t="shared" si="35"/>
        <v>0</v>
      </c>
      <c r="BG259" s="159">
        <f t="shared" si="36"/>
        <v>0</v>
      </c>
      <c r="BH259" s="159">
        <f t="shared" si="37"/>
        <v>0</v>
      </c>
      <c r="BI259" s="159">
        <f t="shared" si="38"/>
        <v>0</v>
      </c>
      <c r="BJ259" s="17" t="s">
        <v>89</v>
      </c>
      <c r="BK259" s="159">
        <f t="shared" si="39"/>
        <v>0</v>
      </c>
      <c r="BL259" s="17" t="s">
        <v>353</v>
      </c>
      <c r="BM259" s="158" t="s">
        <v>1386</v>
      </c>
    </row>
    <row r="260" spans="2:65" s="1" customFormat="1" ht="24.2" customHeight="1">
      <c r="B260" s="144"/>
      <c r="C260" s="160" t="s">
        <v>1432</v>
      </c>
      <c r="D260" s="160" t="s">
        <v>196</v>
      </c>
      <c r="E260" s="161" t="s">
        <v>6114</v>
      </c>
      <c r="F260" s="162" t="s">
        <v>6115</v>
      </c>
      <c r="G260" s="163" t="s">
        <v>375</v>
      </c>
      <c r="H260" s="164">
        <v>89.600999999999999</v>
      </c>
      <c r="I260" s="165"/>
      <c r="J260" s="166">
        <f t="shared" si="30"/>
        <v>0</v>
      </c>
      <c r="K260" s="167"/>
      <c r="L260" s="32"/>
      <c r="M260" s="168" t="s">
        <v>1</v>
      </c>
      <c r="N260" s="169" t="s">
        <v>42</v>
      </c>
      <c r="P260" s="156">
        <f t="shared" si="31"/>
        <v>0</v>
      </c>
      <c r="Q260" s="156">
        <v>0</v>
      </c>
      <c r="R260" s="156">
        <f t="shared" si="32"/>
        <v>0</v>
      </c>
      <c r="S260" s="156">
        <v>0</v>
      </c>
      <c r="T260" s="157">
        <f t="shared" si="33"/>
        <v>0</v>
      </c>
      <c r="AR260" s="158" t="s">
        <v>353</v>
      </c>
      <c r="AT260" s="158" t="s">
        <v>196</v>
      </c>
      <c r="AU260" s="158" t="s">
        <v>89</v>
      </c>
      <c r="AY260" s="17" t="s">
        <v>187</v>
      </c>
      <c r="BE260" s="159">
        <f t="shared" si="34"/>
        <v>0</v>
      </c>
      <c r="BF260" s="159">
        <f t="shared" si="35"/>
        <v>0</v>
      </c>
      <c r="BG260" s="159">
        <f t="shared" si="36"/>
        <v>0</v>
      </c>
      <c r="BH260" s="159">
        <f t="shared" si="37"/>
        <v>0</v>
      </c>
      <c r="BI260" s="159">
        <f t="shared" si="38"/>
        <v>0</v>
      </c>
      <c r="BJ260" s="17" t="s">
        <v>89</v>
      </c>
      <c r="BK260" s="159">
        <f t="shared" si="39"/>
        <v>0</v>
      </c>
      <c r="BL260" s="17" t="s">
        <v>353</v>
      </c>
      <c r="BM260" s="158" t="s">
        <v>1389</v>
      </c>
    </row>
    <row r="261" spans="2:65" s="1" customFormat="1" ht="24.2" customHeight="1">
      <c r="B261" s="144"/>
      <c r="C261" s="160" t="s">
        <v>1234</v>
      </c>
      <c r="D261" s="160" t="s">
        <v>196</v>
      </c>
      <c r="E261" s="161" t="s">
        <v>6117</v>
      </c>
      <c r="F261" s="162" t="s">
        <v>6118</v>
      </c>
      <c r="G261" s="163" t="s">
        <v>375</v>
      </c>
      <c r="H261" s="164">
        <v>89.600999999999999</v>
      </c>
      <c r="I261" s="165"/>
      <c r="J261" s="166">
        <f t="shared" si="30"/>
        <v>0</v>
      </c>
      <c r="K261" s="167"/>
      <c r="L261" s="32"/>
      <c r="M261" s="168" t="s">
        <v>1</v>
      </c>
      <c r="N261" s="169" t="s">
        <v>42</v>
      </c>
      <c r="P261" s="156">
        <f t="shared" si="31"/>
        <v>0</v>
      </c>
      <c r="Q261" s="156">
        <v>0</v>
      </c>
      <c r="R261" s="156">
        <f t="shared" si="32"/>
        <v>0</v>
      </c>
      <c r="S261" s="156">
        <v>0</v>
      </c>
      <c r="T261" s="157">
        <f t="shared" si="33"/>
        <v>0</v>
      </c>
      <c r="AR261" s="158" t="s">
        <v>353</v>
      </c>
      <c r="AT261" s="158" t="s">
        <v>196</v>
      </c>
      <c r="AU261" s="158" t="s">
        <v>89</v>
      </c>
      <c r="AY261" s="17" t="s">
        <v>187</v>
      </c>
      <c r="BE261" s="159">
        <f t="shared" si="34"/>
        <v>0</v>
      </c>
      <c r="BF261" s="159">
        <f t="shared" si="35"/>
        <v>0</v>
      </c>
      <c r="BG261" s="159">
        <f t="shared" si="36"/>
        <v>0</v>
      </c>
      <c r="BH261" s="159">
        <f t="shared" si="37"/>
        <v>0</v>
      </c>
      <c r="BI261" s="159">
        <f t="shared" si="38"/>
        <v>0</v>
      </c>
      <c r="BJ261" s="17" t="s">
        <v>89</v>
      </c>
      <c r="BK261" s="159">
        <f t="shared" si="39"/>
        <v>0</v>
      </c>
      <c r="BL261" s="17" t="s">
        <v>353</v>
      </c>
      <c r="BM261" s="158" t="s">
        <v>6389</v>
      </c>
    </row>
    <row r="262" spans="2:65" s="11" customFormat="1" ht="22.9" customHeight="1">
      <c r="B262" s="132"/>
      <c r="D262" s="133" t="s">
        <v>75</v>
      </c>
      <c r="E262" s="142" t="s">
        <v>4622</v>
      </c>
      <c r="F262" s="142" t="s">
        <v>6390</v>
      </c>
      <c r="I262" s="135"/>
      <c r="J262" s="143">
        <f>BK262</f>
        <v>0</v>
      </c>
      <c r="L262" s="132"/>
      <c r="M262" s="137"/>
      <c r="P262" s="138">
        <f>SUM(P263:P309)</f>
        <v>0</v>
      </c>
      <c r="R262" s="138">
        <f>SUM(R263:R309)</f>
        <v>6.0063000000000022</v>
      </c>
      <c r="T262" s="139">
        <f>SUM(T263:T309)</f>
        <v>0</v>
      </c>
      <c r="AR262" s="133" t="s">
        <v>89</v>
      </c>
      <c r="AT262" s="140" t="s">
        <v>75</v>
      </c>
      <c r="AU262" s="140" t="s">
        <v>83</v>
      </c>
      <c r="AY262" s="133" t="s">
        <v>187</v>
      </c>
      <c r="BK262" s="141">
        <f>SUM(BK263:BK309)</f>
        <v>0</v>
      </c>
    </row>
    <row r="263" spans="2:65" s="1" customFormat="1" ht="24.2" customHeight="1">
      <c r="B263" s="144"/>
      <c r="C263" s="160" t="s">
        <v>1439</v>
      </c>
      <c r="D263" s="160" t="s">
        <v>196</v>
      </c>
      <c r="E263" s="161" t="s">
        <v>6391</v>
      </c>
      <c r="F263" s="162" t="s">
        <v>6392</v>
      </c>
      <c r="G263" s="163" t="s">
        <v>337</v>
      </c>
      <c r="H263" s="164">
        <v>68</v>
      </c>
      <c r="I263" s="165"/>
      <c r="J263" s="166">
        <f t="shared" ref="J263:J309" si="40">ROUND(I263*H263,2)</f>
        <v>0</v>
      </c>
      <c r="K263" s="167"/>
      <c r="L263" s="32"/>
      <c r="M263" s="168" t="s">
        <v>1</v>
      </c>
      <c r="N263" s="169" t="s">
        <v>42</v>
      </c>
      <c r="P263" s="156">
        <f t="shared" ref="P263:P309" si="41">O263*H263</f>
        <v>0</v>
      </c>
      <c r="Q263" s="156">
        <v>5.6999999999999998E-4</v>
      </c>
      <c r="R263" s="156">
        <f t="shared" ref="R263:R309" si="42">Q263*H263</f>
        <v>3.8759999999999996E-2</v>
      </c>
      <c r="S263" s="156">
        <v>0</v>
      </c>
      <c r="T263" s="157">
        <f t="shared" ref="T263:T309" si="43">S263*H263</f>
        <v>0</v>
      </c>
      <c r="AR263" s="158" t="s">
        <v>353</v>
      </c>
      <c r="AT263" s="158" t="s">
        <v>196</v>
      </c>
      <c r="AU263" s="158" t="s">
        <v>89</v>
      </c>
      <c r="AY263" s="17" t="s">
        <v>187</v>
      </c>
      <c r="BE263" s="159">
        <f t="shared" ref="BE263:BE309" si="44">IF(N263="základná",J263,0)</f>
        <v>0</v>
      </c>
      <c r="BF263" s="159">
        <f t="shared" ref="BF263:BF309" si="45">IF(N263="znížená",J263,0)</f>
        <v>0</v>
      </c>
      <c r="BG263" s="159">
        <f t="shared" ref="BG263:BG309" si="46">IF(N263="zákl. prenesená",J263,0)</f>
        <v>0</v>
      </c>
      <c r="BH263" s="159">
        <f t="shared" ref="BH263:BH309" si="47">IF(N263="zníž. prenesená",J263,0)</f>
        <v>0</v>
      </c>
      <c r="BI263" s="159">
        <f t="shared" ref="BI263:BI309" si="48">IF(N263="nulová",J263,0)</f>
        <v>0</v>
      </c>
      <c r="BJ263" s="17" t="s">
        <v>89</v>
      </c>
      <c r="BK263" s="159">
        <f t="shared" ref="BK263:BK309" si="49">ROUND(I263*H263,2)</f>
        <v>0</v>
      </c>
      <c r="BL263" s="17" t="s">
        <v>353</v>
      </c>
      <c r="BM263" s="158" t="s">
        <v>1435</v>
      </c>
    </row>
    <row r="264" spans="2:65" s="1" customFormat="1" ht="24.2" customHeight="1">
      <c r="B264" s="144"/>
      <c r="C264" s="145" t="s">
        <v>1237</v>
      </c>
      <c r="D264" s="145" t="s">
        <v>190</v>
      </c>
      <c r="E264" s="146" t="s">
        <v>6393</v>
      </c>
      <c r="F264" s="147" t="s">
        <v>6394</v>
      </c>
      <c r="G264" s="148" t="s">
        <v>337</v>
      </c>
      <c r="H264" s="149">
        <v>68</v>
      </c>
      <c r="I264" s="150"/>
      <c r="J264" s="151">
        <f t="shared" si="40"/>
        <v>0</v>
      </c>
      <c r="K264" s="152"/>
      <c r="L264" s="153"/>
      <c r="M264" s="154" t="s">
        <v>1</v>
      </c>
      <c r="N264" s="155" t="s">
        <v>42</v>
      </c>
      <c r="P264" s="156">
        <f t="shared" si="41"/>
        <v>0</v>
      </c>
      <c r="Q264" s="156">
        <v>1.4E-2</v>
      </c>
      <c r="R264" s="156">
        <f t="shared" si="42"/>
        <v>0.95200000000000007</v>
      </c>
      <c r="S264" s="156">
        <v>0</v>
      </c>
      <c r="T264" s="157">
        <f t="shared" si="43"/>
        <v>0</v>
      </c>
      <c r="AR264" s="158" t="s">
        <v>388</v>
      </c>
      <c r="AT264" s="158" t="s">
        <v>190</v>
      </c>
      <c r="AU264" s="158" t="s">
        <v>89</v>
      </c>
      <c r="AY264" s="17" t="s">
        <v>187</v>
      </c>
      <c r="BE264" s="159">
        <f t="shared" si="44"/>
        <v>0</v>
      </c>
      <c r="BF264" s="159">
        <f t="shared" si="45"/>
        <v>0</v>
      </c>
      <c r="BG264" s="159">
        <f t="shared" si="46"/>
        <v>0</v>
      </c>
      <c r="BH264" s="159">
        <f t="shared" si="47"/>
        <v>0</v>
      </c>
      <c r="BI264" s="159">
        <f t="shared" si="48"/>
        <v>0</v>
      </c>
      <c r="BJ264" s="17" t="s">
        <v>89</v>
      </c>
      <c r="BK264" s="159">
        <f t="shared" si="49"/>
        <v>0</v>
      </c>
      <c r="BL264" s="17" t="s">
        <v>353</v>
      </c>
      <c r="BM264" s="158" t="s">
        <v>1393</v>
      </c>
    </row>
    <row r="265" spans="2:65" s="1" customFormat="1" ht="33" customHeight="1">
      <c r="B265" s="144"/>
      <c r="C265" s="160" t="s">
        <v>1449</v>
      </c>
      <c r="D265" s="160" t="s">
        <v>196</v>
      </c>
      <c r="E265" s="161" t="s">
        <v>6395</v>
      </c>
      <c r="F265" s="162" t="s">
        <v>6396</v>
      </c>
      <c r="G265" s="163" t="s">
        <v>337</v>
      </c>
      <c r="H265" s="164">
        <v>46</v>
      </c>
      <c r="I265" s="165"/>
      <c r="J265" s="166">
        <f t="shared" si="40"/>
        <v>0</v>
      </c>
      <c r="K265" s="167"/>
      <c r="L265" s="32"/>
      <c r="M265" s="168" t="s">
        <v>1</v>
      </c>
      <c r="N265" s="169" t="s">
        <v>42</v>
      </c>
      <c r="P265" s="156">
        <f t="shared" si="41"/>
        <v>0</v>
      </c>
      <c r="Q265" s="156">
        <v>3.1E-4</v>
      </c>
      <c r="R265" s="156">
        <f t="shared" si="42"/>
        <v>1.426E-2</v>
      </c>
      <c r="S265" s="156">
        <v>0</v>
      </c>
      <c r="T265" s="157">
        <f t="shared" si="43"/>
        <v>0</v>
      </c>
      <c r="AR265" s="158" t="s">
        <v>353</v>
      </c>
      <c r="AT265" s="158" t="s">
        <v>196</v>
      </c>
      <c r="AU265" s="158" t="s">
        <v>89</v>
      </c>
      <c r="AY265" s="17" t="s">
        <v>187</v>
      </c>
      <c r="BE265" s="159">
        <f t="shared" si="44"/>
        <v>0</v>
      </c>
      <c r="BF265" s="159">
        <f t="shared" si="45"/>
        <v>0</v>
      </c>
      <c r="BG265" s="159">
        <f t="shared" si="46"/>
        <v>0</v>
      </c>
      <c r="BH265" s="159">
        <f t="shared" si="47"/>
        <v>0</v>
      </c>
      <c r="BI265" s="159">
        <f t="shared" si="48"/>
        <v>0</v>
      </c>
      <c r="BJ265" s="17" t="s">
        <v>89</v>
      </c>
      <c r="BK265" s="159">
        <f t="shared" si="49"/>
        <v>0</v>
      </c>
      <c r="BL265" s="17" t="s">
        <v>353</v>
      </c>
      <c r="BM265" s="158" t="s">
        <v>1396</v>
      </c>
    </row>
    <row r="266" spans="2:65" s="1" customFormat="1" ht="33" customHeight="1">
      <c r="B266" s="144"/>
      <c r="C266" s="145" t="s">
        <v>1240</v>
      </c>
      <c r="D266" s="145" t="s">
        <v>190</v>
      </c>
      <c r="E266" s="146" t="s">
        <v>6397</v>
      </c>
      <c r="F266" s="147" t="s">
        <v>6398</v>
      </c>
      <c r="G266" s="148" t="s">
        <v>337</v>
      </c>
      <c r="H266" s="149">
        <v>46</v>
      </c>
      <c r="I266" s="150"/>
      <c r="J266" s="151">
        <f t="shared" si="40"/>
        <v>0</v>
      </c>
      <c r="K266" s="152"/>
      <c r="L266" s="153"/>
      <c r="M266" s="154" t="s">
        <v>1</v>
      </c>
      <c r="N266" s="155" t="s">
        <v>42</v>
      </c>
      <c r="P266" s="156">
        <f t="shared" si="41"/>
        <v>0</v>
      </c>
      <c r="Q266" s="156">
        <v>3.1700000000000001E-3</v>
      </c>
      <c r="R266" s="156">
        <f t="shared" si="42"/>
        <v>0.14582000000000001</v>
      </c>
      <c r="S266" s="156">
        <v>0</v>
      </c>
      <c r="T266" s="157">
        <f t="shared" si="43"/>
        <v>0</v>
      </c>
      <c r="AR266" s="158" t="s">
        <v>388</v>
      </c>
      <c r="AT266" s="158" t="s">
        <v>190</v>
      </c>
      <c r="AU266" s="158" t="s">
        <v>89</v>
      </c>
      <c r="AY266" s="17" t="s">
        <v>187</v>
      </c>
      <c r="BE266" s="159">
        <f t="shared" si="44"/>
        <v>0</v>
      </c>
      <c r="BF266" s="159">
        <f t="shared" si="45"/>
        <v>0</v>
      </c>
      <c r="BG266" s="159">
        <f t="shared" si="46"/>
        <v>0</v>
      </c>
      <c r="BH266" s="159">
        <f t="shared" si="47"/>
        <v>0</v>
      </c>
      <c r="BI266" s="159">
        <f t="shared" si="48"/>
        <v>0</v>
      </c>
      <c r="BJ266" s="17" t="s">
        <v>89</v>
      </c>
      <c r="BK266" s="159">
        <f t="shared" si="49"/>
        <v>0</v>
      </c>
      <c r="BL266" s="17" t="s">
        <v>353</v>
      </c>
      <c r="BM266" s="158" t="s">
        <v>1400</v>
      </c>
    </row>
    <row r="267" spans="2:65" s="1" customFormat="1" ht="24.2" customHeight="1">
      <c r="B267" s="144"/>
      <c r="C267" s="160" t="s">
        <v>1456</v>
      </c>
      <c r="D267" s="160" t="s">
        <v>196</v>
      </c>
      <c r="E267" s="161" t="s">
        <v>6399</v>
      </c>
      <c r="F267" s="162" t="s">
        <v>6400</v>
      </c>
      <c r="G267" s="163" t="s">
        <v>337</v>
      </c>
      <c r="H267" s="164">
        <v>114</v>
      </c>
      <c r="I267" s="165"/>
      <c r="J267" s="166">
        <f t="shared" si="40"/>
        <v>0</v>
      </c>
      <c r="K267" s="167"/>
      <c r="L267" s="32"/>
      <c r="M267" s="168" t="s">
        <v>1</v>
      </c>
      <c r="N267" s="169" t="s">
        <v>42</v>
      </c>
      <c r="P267" s="156">
        <f t="shared" si="41"/>
        <v>0</v>
      </c>
      <c r="Q267" s="156">
        <v>1E-4</v>
      </c>
      <c r="R267" s="156">
        <f t="shared" si="42"/>
        <v>1.14E-2</v>
      </c>
      <c r="S267" s="156">
        <v>0</v>
      </c>
      <c r="T267" s="157">
        <f t="shared" si="43"/>
        <v>0</v>
      </c>
      <c r="AR267" s="158" t="s">
        <v>353</v>
      </c>
      <c r="AT267" s="158" t="s">
        <v>196</v>
      </c>
      <c r="AU267" s="158" t="s">
        <v>89</v>
      </c>
      <c r="AY267" s="17" t="s">
        <v>187</v>
      </c>
      <c r="BE267" s="159">
        <f t="shared" si="44"/>
        <v>0</v>
      </c>
      <c r="BF267" s="159">
        <f t="shared" si="45"/>
        <v>0</v>
      </c>
      <c r="BG267" s="159">
        <f t="shared" si="46"/>
        <v>0</v>
      </c>
      <c r="BH267" s="159">
        <f t="shared" si="47"/>
        <v>0</v>
      </c>
      <c r="BI267" s="159">
        <f t="shared" si="48"/>
        <v>0</v>
      </c>
      <c r="BJ267" s="17" t="s">
        <v>89</v>
      </c>
      <c r="BK267" s="159">
        <f t="shared" si="49"/>
        <v>0</v>
      </c>
      <c r="BL267" s="17" t="s">
        <v>353</v>
      </c>
      <c r="BM267" s="158" t="s">
        <v>1403</v>
      </c>
    </row>
    <row r="268" spans="2:65" s="1" customFormat="1" ht="21.75" customHeight="1">
      <c r="B268" s="144"/>
      <c r="C268" s="145" t="s">
        <v>1243</v>
      </c>
      <c r="D268" s="145" t="s">
        <v>190</v>
      </c>
      <c r="E268" s="146" t="s">
        <v>6401</v>
      </c>
      <c r="F268" s="147" t="s">
        <v>6402</v>
      </c>
      <c r="G268" s="148" t="s">
        <v>337</v>
      </c>
      <c r="H268" s="149">
        <v>68</v>
      </c>
      <c r="I268" s="150"/>
      <c r="J268" s="151">
        <f t="shared" si="40"/>
        <v>0</v>
      </c>
      <c r="K268" s="152"/>
      <c r="L268" s="153"/>
      <c r="M268" s="154" t="s">
        <v>1</v>
      </c>
      <c r="N268" s="155" t="s">
        <v>42</v>
      </c>
      <c r="P268" s="156">
        <f t="shared" si="41"/>
        <v>0</v>
      </c>
      <c r="Q268" s="156">
        <v>1.6000000000000001E-3</v>
      </c>
      <c r="R268" s="156">
        <f t="shared" si="42"/>
        <v>0.10880000000000001</v>
      </c>
      <c r="S268" s="156">
        <v>0</v>
      </c>
      <c r="T268" s="157">
        <f t="shared" si="43"/>
        <v>0</v>
      </c>
      <c r="AR268" s="158" t="s">
        <v>388</v>
      </c>
      <c r="AT268" s="158" t="s">
        <v>190</v>
      </c>
      <c r="AU268" s="158" t="s">
        <v>89</v>
      </c>
      <c r="AY268" s="17" t="s">
        <v>187</v>
      </c>
      <c r="BE268" s="159">
        <f t="shared" si="44"/>
        <v>0</v>
      </c>
      <c r="BF268" s="159">
        <f t="shared" si="45"/>
        <v>0</v>
      </c>
      <c r="BG268" s="159">
        <f t="shared" si="46"/>
        <v>0</v>
      </c>
      <c r="BH268" s="159">
        <f t="shared" si="47"/>
        <v>0</v>
      </c>
      <c r="BI268" s="159">
        <f t="shared" si="48"/>
        <v>0</v>
      </c>
      <c r="BJ268" s="17" t="s">
        <v>89</v>
      </c>
      <c r="BK268" s="159">
        <f t="shared" si="49"/>
        <v>0</v>
      </c>
      <c r="BL268" s="17" t="s">
        <v>353</v>
      </c>
      <c r="BM268" s="158" t="s">
        <v>1407</v>
      </c>
    </row>
    <row r="269" spans="2:65" s="1" customFormat="1" ht="33" customHeight="1">
      <c r="B269" s="144"/>
      <c r="C269" s="145" t="s">
        <v>1809</v>
      </c>
      <c r="D269" s="145" t="s">
        <v>190</v>
      </c>
      <c r="E269" s="146" t="s">
        <v>6403</v>
      </c>
      <c r="F269" s="147" t="s">
        <v>6404</v>
      </c>
      <c r="G269" s="148" t="s">
        <v>337</v>
      </c>
      <c r="H269" s="149">
        <v>46</v>
      </c>
      <c r="I269" s="150"/>
      <c r="J269" s="151">
        <f t="shared" si="40"/>
        <v>0</v>
      </c>
      <c r="K269" s="152"/>
      <c r="L269" s="153"/>
      <c r="M269" s="154" t="s">
        <v>1</v>
      </c>
      <c r="N269" s="155" t="s">
        <v>42</v>
      </c>
      <c r="P269" s="156">
        <f t="shared" si="41"/>
        <v>0</v>
      </c>
      <c r="Q269" s="156">
        <v>1.0200000000000001E-3</v>
      </c>
      <c r="R269" s="156">
        <f t="shared" si="42"/>
        <v>4.6920000000000003E-2</v>
      </c>
      <c r="S269" s="156">
        <v>0</v>
      </c>
      <c r="T269" s="157">
        <f t="shared" si="43"/>
        <v>0</v>
      </c>
      <c r="AR269" s="158" t="s">
        <v>388</v>
      </c>
      <c r="AT269" s="158" t="s">
        <v>190</v>
      </c>
      <c r="AU269" s="158" t="s">
        <v>89</v>
      </c>
      <c r="AY269" s="17" t="s">
        <v>187</v>
      </c>
      <c r="BE269" s="159">
        <f t="shared" si="44"/>
        <v>0</v>
      </c>
      <c r="BF269" s="159">
        <f t="shared" si="45"/>
        <v>0</v>
      </c>
      <c r="BG269" s="159">
        <f t="shared" si="46"/>
        <v>0</v>
      </c>
      <c r="BH269" s="159">
        <f t="shared" si="47"/>
        <v>0</v>
      </c>
      <c r="BI269" s="159">
        <f t="shared" si="48"/>
        <v>0</v>
      </c>
      <c r="BJ269" s="17" t="s">
        <v>89</v>
      </c>
      <c r="BK269" s="159">
        <f t="shared" si="49"/>
        <v>0</v>
      </c>
      <c r="BL269" s="17" t="s">
        <v>353</v>
      </c>
      <c r="BM269" s="158" t="s">
        <v>1410</v>
      </c>
    </row>
    <row r="270" spans="2:65" s="1" customFormat="1" ht="37.9" customHeight="1">
      <c r="B270" s="144"/>
      <c r="C270" s="160" t="s">
        <v>1246</v>
      </c>
      <c r="D270" s="160" t="s">
        <v>196</v>
      </c>
      <c r="E270" s="161" t="s">
        <v>6405</v>
      </c>
      <c r="F270" s="162" t="s">
        <v>6406</v>
      </c>
      <c r="G270" s="163" t="s">
        <v>337</v>
      </c>
      <c r="H270" s="164">
        <v>55</v>
      </c>
      <c r="I270" s="165"/>
      <c r="J270" s="166">
        <f t="shared" si="40"/>
        <v>0</v>
      </c>
      <c r="K270" s="167"/>
      <c r="L270" s="32"/>
      <c r="M270" s="168" t="s">
        <v>1</v>
      </c>
      <c r="N270" s="169" t="s">
        <v>42</v>
      </c>
      <c r="P270" s="156">
        <f t="shared" si="41"/>
        <v>0</v>
      </c>
      <c r="Q270" s="156">
        <v>0</v>
      </c>
      <c r="R270" s="156">
        <f t="shared" si="42"/>
        <v>0</v>
      </c>
      <c r="S270" s="156">
        <v>0</v>
      </c>
      <c r="T270" s="157">
        <f t="shared" si="43"/>
        <v>0</v>
      </c>
      <c r="AR270" s="158" t="s">
        <v>353</v>
      </c>
      <c r="AT270" s="158" t="s">
        <v>196</v>
      </c>
      <c r="AU270" s="158" t="s">
        <v>89</v>
      </c>
      <c r="AY270" s="17" t="s">
        <v>187</v>
      </c>
      <c r="BE270" s="159">
        <f t="shared" si="44"/>
        <v>0</v>
      </c>
      <c r="BF270" s="159">
        <f t="shared" si="45"/>
        <v>0</v>
      </c>
      <c r="BG270" s="159">
        <f t="shared" si="46"/>
        <v>0</v>
      </c>
      <c r="BH270" s="159">
        <f t="shared" si="47"/>
        <v>0</v>
      </c>
      <c r="BI270" s="159">
        <f t="shared" si="48"/>
        <v>0</v>
      </c>
      <c r="BJ270" s="17" t="s">
        <v>89</v>
      </c>
      <c r="BK270" s="159">
        <f t="shared" si="49"/>
        <v>0</v>
      </c>
      <c r="BL270" s="17" t="s">
        <v>353</v>
      </c>
      <c r="BM270" s="158" t="s">
        <v>1438</v>
      </c>
    </row>
    <row r="271" spans="2:65" s="1" customFormat="1" ht="37.9" customHeight="1">
      <c r="B271" s="144"/>
      <c r="C271" s="145" t="s">
        <v>1811</v>
      </c>
      <c r="D271" s="145" t="s">
        <v>190</v>
      </c>
      <c r="E271" s="146" t="s">
        <v>6407</v>
      </c>
      <c r="F271" s="147" t="s">
        <v>6408</v>
      </c>
      <c r="G271" s="148" t="s">
        <v>337</v>
      </c>
      <c r="H271" s="149">
        <v>55</v>
      </c>
      <c r="I271" s="150"/>
      <c r="J271" s="151">
        <f t="shared" si="40"/>
        <v>0</v>
      </c>
      <c r="K271" s="152"/>
      <c r="L271" s="153"/>
      <c r="M271" s="154" t="s">
        <v>1</v>
      </c>
      <c r="N271" s="155" t="s">
        <v>42</v>
      </c>
      <c r="P271" s="156">
        <f t="shared" si="41"/>
        <v>0</v>
      </c>
      <c r="Q271" s="156">
        <v>1.668E-2</v>
      </c>
      <c r="R271" s="156">
        <f t="shared" si="42"/>
        <v>0.91739999999999999</v>
      </c>
      <c r="S271" s="156">
        <v>0</v>
      </c>
      <c r="T271" s="157">
        <f t="shared" si="43"/>
        <v>0</v>
      </c>
      <c r="AR271" s="158" t="s">
        <v>388</v>
      </c>
      <c r="AT271" s="158" t="s">
        <v>190</v>
      </c>
      <c r="AU271" s="158" t="s">
        <v>89</v>
      </c>
      <c r="AY271" s="17" t="s">
        <v>187</v>
      </c>
      <c r="BE271" s="159">
        <f t="shared" si="44"/>
        <v>0</v>
      </c>
      <c r="BF271" s="159">
        <f t="shared" si="45"/>
        <v>0</v>
      </c>
      <c r="BG271" s="159">
        <f t="shared" si="46"/>
        <v>0</v>
      </c>
      <c r="BH271" s="159">
        <f t="shared" si="47"/>
        <v>0</v>
      </c>
      <c r="BI271" s="159">
        <f t="shared" si="48"/>
        <v>0</v>
      </c>
      <c r="BJ271" s="17" t="s">
        <v>89</v>
      </c>
      <c r="BK271" s="159">
        <f t="shared" si="49"/>
        <v>0</v>
      </c>
      <c r="BL271" s="17" t="s">
        <v>353</v>
      </c>
      <c r="BM271" s="158" t="s">
        <v>1414</v>
      </c>
    </row>
    <row r="272" spans="2:65" s="1" customFormat="1" ht="21.75" customHeight="1">
      <c r="B272" s="144"/>
      <c r="C272" s="160" t="s">
        <v>1250</v>
      </c>
      <c r="D272" s="160" t="s">
        <v>196</v>
      </c>
      <c r="E272" s="161" t="s">
        <v>6409</v>
      </c>
      <c r="F272" s="162" t="s">
        <v>6410</v>
      </c>
      <c r="G272" s="163" t="s">
        <v>337</v>
      </c>
      <c r="H272" s="164">
        <v>55</v>
      </c>
      <c r="I272" s="165"/>
      <c r="J272" s="166">
        <f t="shared" si="40"/>
        <v>0</v>
      </c>
      <c r="K272" s="167"/>
      <c r="L272" s="32"/>
      <c r="M272" s="168" t="s">
        <v>1</v>
      </c>
      <c r="N272" s="169" t="s">
        <v>42</v>
      </c>
      <c r="P272" s="156">
        <f t="shared" si="41"/>
        <v>0</v>
      </c>
      <c r="Q272" s="156">
        <v>7.2000000000000005E-4</v>
      </c>
      <c r="R272" s="156">
        <f t="shared" si="42"/>
        <v>3.9600000000000003E-2</v>
      </c>
      <c r="S272" s="156">
        <v>0</v>
      </c>
      <c r="T272" s="157">
        <f t="shared" si="43"/>
        <v>0</v>
      </c>
      <c r="AR272" s="158" t="s">
        <v>353</v>
      </c>
      <c r="AT272" s="158" t="s">
        <v>196</v>
      </c>
      <c r="AU272" s="158" t="s">
        <v>89</v>
      </c>
      <c r="AY272" s="17" t="s">
        <v>187</v>
      </c>
      <c r="BE272" s="159">
        <f t="shared" si="44"/>
        <v>0</v>
      </c>
      <c r="BF272" s="159">
        <f t="shared" si="45"/>
        <v>0</v>
      </c>
      <c r="BG272" s="159">
        <f t="shared" si="46"/>
        <v>0</v>
      </c>
      <c r="BH272" s="159">
        <f t="shared" si="47"/>
        <v>0</v>
      </c>
      <c r="BI272" s="159">
        <f t="shared" si="48"/>
        <v>0</v>
      </c>
      <c r="BJ272" s="17" t="s">
        <v>89</v>
      </c>
      <c r="BK272" s="159">
        <f t="shared" si="49"/>
        <v>0</v>
      </c>
      <c r="BL272" s="17" t="s">
        <v>353</v>
      </c>
      <c r="BM272" s="158" t="s">
        <v>1417</v>
      </c>
    </row>
    <row r="273" spans="2:65" s="1" customFormat="1" ht="24.2" customHeight="1">
      <c r="B273" s="144"/>
      <c r="C273" s="145" t="s">
        <v>1812</v>
      </c>
      <c r="D273" s="145" t="s">
        <v>190</v>
      </c>
      <c r="E273" s="146" t="s">
        <v>6411</v>
      </c>
      <c r="F273" s="147" t="s">
        <v>6412</v>
      </c>
      <c r="G273" s="148" t="s">
        <v>337</v>
      </c>
      <c r="H273" s="149">
        <v>55</v>
      </c>
      <c r="I273" s="150"/>
      <c r="J273" s="151">
        <f t="shared" si="40"/>
        <v>0</v>
      </c>
      <c r="K273" s="152"/>
      <c r="L273" s="153"/>
      <c r="M273" s="154" t="s">
        <v>1</v>
      </c>
      <c r="N273" s="155" t="s">
        <v>42</v>
      </c>
      <c r="P273" s="156">
        <f t="shared" si="41"/>
        <v>0</v>
      </c>
      <c r="Q273" s="156">
        <v>1.35E-2</v>
      </c>
      <c r="R273" s="156">
        <f t="shared" si="42"/>
        <v>0.74249999999999994</v>
      </c>
      <c r="S273" s="156">
        <v>0</v>
      </c>
      <c r="T273" s="157">
        <f t="shared" si="43"/>
        <v>0</v>
      </c>
      <c r="AR273" s="158" t="s">
        <v>388</v>
      </c>
      <c r="AT273" s="158" t="s">
        <v>190</v>
      </c>
      <c r="AU273" s="158" t="s">
        <v>89</v>
      </c>
      <c r="AY273" s="17" t="s">
        <v>187</v>
      </c>
      <c r="BE273" s="159">
        <f t="shared" si="44"/>
        <v>0</v>
      </c>
      <c r="BF273" s="159">
        <f t="shared" si="45"/>
        <v>0</v>
      </c>
      <c r="BG273" s="159">
        <f t="shared" si="46"/>
        <v>0</v>
      </c>
      <c r="BH273" s="159">
        <f t="shared" si="47"/>
        <v>0</v>
      </c>
      <c r="BI273" s="159">
        <f t="shared" si="48"/>
        <v>0</v>
      </c>
      <c r="BJ273" s="17" t="s">
        <v>89</v>
      </c>
      <c r="BK273" s="159">
        <f t="shared" si="49"/>
        <v>0</v>
      </c>
      <c r="BL273" s="17" t="s">
        <v>353</v>
      </c>
      <c r="BM273" s="158" t="s">
        <v>1421</v>
      </c>
    </row>
    <row r="274" spans="2:65" s="1" customFormat="1" ht="24.2" customHeight="1">
      <c r="B274" s="144"/>
      <c r="C274" s="160" t="s">
        <v>1253</v>
      </c>
      <c r="D274" s="160" t="s">
        <v>196</v>
      </c>
      <c r="E274" s="161" t="s">
        <v>6413</v>
      </c>
      <c r="F274" s="162" t="s">
        <v>6414</v>
      </c>
      <c r="G274" s="163" t="s">
        <v>337</v>
      </c>
      <c r="H274" s="164">
        <v>55</v>
      </c>
      <c r="I274" s="165"/>
      <c r="J274" s="166">
        <f t="shared" si="40"/>
        <v>0</v>
      </c>
      <c r="K274" s="167"/>
      <c r="L274" s="32"/>
      <c r="M274" s="168" t="s">
        <v>1</v>
      </c>
      <c r="N274" s="169" t="s">
        <v>42</v>
      </c>
      <c r="P274" s="156">
        <f t="shared" si="41"/>
        <v>0</v>
      </c>
      <c r="Q274" s="156">
        <v>3.0000000000000001E-5</v>
      </c>
      <c r="R274" s="156">
        <f t="shared" si="42"/>
        <v>1.65E-3</v>
      </c>
      <c r="S274" s="156">
        <v>0</v>
      </c>
      <c r="T274" s="157">
        <f t="shared" si="43"/>
        <v>0</v>
      </c>
      <c r="AR274" s="158" t="s">
        <v>353</v>
      </c>
      <c r="AT274" s="158" t="s">
        <v>196</v>
      </c>
      <c r="AU274" s="158" t="s">
        <v>89</v>
      </c>
      <c r="AY274" s="17" t="s">
        <v>187</v>
      </c>
      <c r="BE274" s="159">
        <f t="shared" si="44"/>
        <v>0</v>
      </c>
      <c r="BF274" s="159">
        <f t="shared" si="45"/>
        <v>0</v>
      </c>
      <c r="BG274" s="159">
        <f t="shared" si="46"/>
        <v>0</v>
      </c>
      <c r="BH274" s="159">
        <f t="shared" si="47"/>
        <v>0</v>
      </c>
      <c r="BI274" s="159">
        <f t="shared" si="48"/>
        <v>0</v>
      </c>
      <c r="BJ274" s="17" t="s">
        <v>89</v>
      </c>
      <c r="BK274" s="159">
        <f t="shared" si="49"/>
        <v>0</v>
      </c>
      <c r="BL274" s="17" t="s">
        <v>353</v>
      </c>
      <c r="BM274" s="158" t="s">
        <v>1424</v>
      </c>
    </row>
    <row r="275" spans="2:65" s="1" customFormat="1" ht="24.2" customHeight="1">
      <c r="B275" s="144"/>
      <c r="C275" s="145" t="s">
        <v>1813</v>
      </c>
      <c r="D275" s="145" t="s">
        <v>190</v>
      </c>
      <c r="E275" s="146" t="s">
        <v>6415</v>
      </c>
      <c r="F275" s="147" t="s">
        <v>6416</v>
      </c>
      <c r="G275" s="148" t="s">
        <v>337</v>
      </c>
      <c r="H275" s="149">
        <v>55</v>
      </c>
      <c r="I275" s="150"/>
      <c r="J275" s="151">
        <f t="shared" si="40"/>
        <v>0</v>
      </c>
      <c r="K275" s="152"/>
      <c r="L275" s="153"/>
      <c r="M275" s="154" t="s">
        <v>1</v>
      </c>
      <c r="N275" s="155" t="s">
        <v>42</v>
      </c>
      <c r="P275" s="156">
        <f t="shared" si="41"/>
        <v>0</v>
      </c>
      <c r="Q275" s="156">
        <v>2.3999999999999998E-3</v>
      </c>
      <c r="R275" s="156">
        <f t="shared" si="42"/>
        <v>0.13199999999999998</v>
      </c>
      <c r="S275" s="156">
        <v>0</v>
      </c>
      <c r="T275" s="157">
        <f t="shared" si="43"/>
        <v>0</v>
      </c>
      <c r="AR275" s="158" t="s">
        <v>388</v>
      </c>
      <c r="AT275" s="158" t="s">
        <v>190</v>
      </c>
      <c r="AU275" s="158" t="s">
        <v>89</v>
      </c>
      <c r="AY275" s="17" t="s">
        <v>187</v>
      </c>
      <c r="BE275" s="159">
        <f t="shared" si="44"/>
        <v>0</v>
      </c>
      <c r="BF275" s="159">
        <f t="shared" si="45"/>
        <v>0</v>
      </c>
      <c r="BG275" s="159">
        <f t="shared" si="46"/>
        <v>0</v>
      </c>
      <c r="BH275" s="159">
        <f t="shared" si="47"/>
        <v>0</v>
      </c>
      <c r="BI275" s="159">
        <f t="shared" si="48"/>
        <v>0</v>
      </c>
      <c r="BJ275" s="17" t="s">
        <v>89</v>
      </c>
      <c r="BK275" s="159">
        <f t="shared" si="49"/>
        <v>0</v>
      </c>
      <c r="BL275" s="17" t="s">
        <v>353</v>
      </c>
      <c r="BM275" s="158" t="s">
        <v>1428</v>
      </c>
    </row>
    <row r="276" spans="2:65" s="1" customFormat="1" ht="33" customHeight="1">
      <c r="B276" s="144"/>
      <c r="C276" s="145" t="s">
        <v>1257</v>
      </c>
      <c r="D276" s="145" t="s">
        <v>190</v>
      </c>
      <c r="E276" s="146" t="s">
        <v>6417</v>
      </c>
      <c r="F276" s="147" t="s">
        <v>6418</v>
      </c>
      <c r="G276" s="148" t="s">
        <v>337</v>
      </c>
      <c r="H276" s="149">
        <v>55</v>
      </c>
      <c r="I276" s="150"/>
      <c r="J276" s="151">
        <f t="shared" si="40"/>
        <v>0</v>
      </c>
      <c r="K276" s="152"/>
      <c r="L276" s="153"/>
      <c r="M276" s="154" t="s">
        <v>1</v>
      </c>
      <c r="N276" s="155" t="s">
        <v>42</v>
      </c>
      <c r="P276" s="156">
        <f t="shared" si="41"/>
        <v>0</v>
      </c>
      <c r="Q276" s="156">
        <v>5.5999999999999995E-4</v>
      </c>
      <c r="R276" s="156">
        <f t="shared" si="42"/>
        <v>3.0799999999999998E-2</v>
      </c>
      <c r="S276" s="156">
        <v>0</v>
      </c>
      <c r="T276" s="157">
        <f t="shared" si="43"/>
        <v>0</v>
      </c>
      <c r="AR276" s="158" t="s">
        <v>388</v>
      </c>
      <c r="AT276" s="158" t="s">
        <v>190</v>
      </c>
      <c r="AU276" s="158" t="s">
        <v>89</v>
      </c>
      <c r="AY276" s="17" t="s">
        <v>187</v>
      </c>
      <c r="BE276" s="159">
        <f t="shared" si="44"/>
        <v>0</v>
      </c>
      <c r="BF276" s="159">
        <f t="shared" si="45"/>
        <v>0</v>
      </c>
      <c r="BG276" s="159">
        <f t="shared" si="46"/>
        <v>0</v>
      </c>
      <c r="BH276" s="159">
        <f t="shared" si="47"/>
        <v>0</v>
      </c>
      <c r="BI276" s="159">
        <f t="shared" si="48"/>
        <v>0</v>
      </c>
      <c r="BJ276" s="17" t="s">
        <v>89</v>
      </c>
      <c r="BK276" s="159">
        <f t="shared" si="49"/>
        <v>0</v>
      </c>
      <c r="BL276" s="17" t="s">
        <v>353</v>
      </c>
      <c r="BM276" s="158" t="s">
        <v>1431</v>
      </c>
    </row>
    <row r="277" spans="2:65" s="1" customFormat="1" ht="24.2" customHeight="1">
      <c r="B277" s="144"/>
      <c r="C277" s="145" t="s">
        <v>1814</v>
      </c>
      <c r="D277" s="145" t="s">
        <v>190</v>
      </c>
      <c r="E277" s="146" t="s">
        <v>6419</v>
      </c>
      <c r="F277" s="147" t="s">
        <v>6420</v>
      </c>
      <c r="G277" s="148" t="s">
        <v>337</v>
      </c>
      <c r="H277" s="149">
        <v>55</v>
      </c>
      <c r="I277" s="150"/>
      <c r="J277" s="151">
        <f t="shared" si="40"/>
        <v>0</v>
      </c>
      <c r="K277" s="152"/>
      <c r="L277" s="153"/>
      <c r="M277" s="154" t="s">
        <v>1</v>
      </c>
      <c r="N277" s="155" t="s">
        <v>42</v>
      </c>
      <c r="P277" s="156">
        <f t="shared" si="41"/>
        <v>0</v>
      </c>
      <c r="Q277" s="156">
        <v>6.9999999999999999E-4</v>
      </c>
      <c r="R277" s="156">
        <f t="shared" si="42"/>
        <v>3.85E-2</v>
      </c>
      <c r="S277" s="156">
        <v>0</v>
      </c>
      <c r="T277" s="157">
        <f t="shared" si="43"/>
        <v>0</v>
      </c>
      <c r="AR277" s="158" t="s">
        <v>388</v>
      </c>
      <c r="AT277" s="158" t="s">
        <v>190</v>
      </c>
      <c r="AU277" s="158" t="s">
        <v>89</v>
      </c>
      <c r="AY277" s="17" t="s">
        <v>187</v>
      </c>
      <c r="BE277" s="159">
        <f t="shared" si="44"/>
        <v>0</v>
      </c>
      <c r="BF277" s="159">
        <f t="shared" si="45"/>
        <v>0</v>
      </c>
      <c r="BG277" s="159">
        <f t="shared" si="46"/>
        <v>0</v>
      </c>
      <c r="BH277" s="159">
        <f t="shared" si="47"/>
        <v>0</v>
      </c>
      <c r="BI277" s="159">
        <f t="shared" si="48"/>
        <v>0</v>
      </c>
      <c r="BJ277" s="17" t="s">
        <v>89</v>
      </c>
      <c r="BK277" s="159">
        <f t="shared" si="49"/>
        <v>0</v>
      </c>
      <c r="BL277" s="17" t="s">
        <v>353</v>
      </c>
      <c r="BM277" s="158" t="s">
        <v>1448</v>
      </c>
    </row>
    <row r="278" spans="2:65" s="1" customFormat="1" ht="24.2" customHeight="1">
      <c r="B278" s="144"/>
      <c r="C278" s="160" t="s">
        <v>1260</v>
      </c>
      <c r="D278" s="160" t="s">
        <v>196</v>
      </c>
      <c r="E278" s="161" t="s">
        <v>6421</v>
      </c>
      <c r="F278" s="162" t="s">
        <v>6422</v>
      </c>
      <c r="G278" s="163" t="s">
        <v>337</v>
      </c>
      <c r="H278" s="164">
        <v>5</v>
      </c>
      <c r="I278" s="165"/>
      <c r="J278" s="166">
        <f t="shared" si="40"/>
        <v>0</v>
      </c>
      <c r="K278" s="167"/>
      <c r="L278" s="32"/>
      <c r="M278" s="168" t="s">
        <v>1</v>
      </c>
      <c r="N278" s="169" t="s">
        <v>42</v>
      </c>
      <c r="P278" s="156">
        <f t="shared" si="41"/>
        <v>0</v>
      </c>
      <c r="Q278" s="156">
        <v>3.6999999999999999E-4</v>
      </c>
      <c r="R278" s="156">
        <f t="shared" si="42"/>
        <v>1.8500000000000001E-3</v>
      </c>
      <c r="S278" s="156">
        <v>0</v>
      </c>
      <c r="T278" s="157">
        <f t="shared" si="43"/>
        <v>0</v>
      </c>
      <c r="AR278" s="158" t="s">
        <v>353</v>
      </c>
      <c r="AT278" s="158" t="s">
        <v>196</v>
      </c>
      <c r="AU278" s="158" t="s">
        <v>89</v>
      </c>
      <c r="AY278" s="17" t="s">
        <v>187</v>
      </c>
      <c r="BE278" s="159">
        <f t="shared" si="44"/>
        <v>0</v>
      </c>
      <c r="BF278" s="159">
        <f t="shared" si="45"/>
        <v>0</v>
      </c>
      <c r="BG278" s="159">
        <f t="shared" si="46"/>
        <v>0</v>
      </c>
      <c r="BH278" s="159">
        <f t="shared" si="47"/>
        <v>0</v>
      </c>
      <c r="BI278" s="159">
        <f t="shared" si="48"/>
        <v>0</v>
      </c>
      <c r="BJ278" s="17" t="s">
        <v>89</v>
      </c>
      <c r="BK278" s="159">
        <f t="shared" si="49"/>
        <v>0</v>
      </c>
      <c r="BL278" s="17" t="s">
        <v>353</v>
      </c>
      <c r="BM278" s="158" t="s">
        <v>1452</v>
      </c>
    </row>
    <row r="279" spans="2:65" s="1" customFormat="1" ht="24.2" customHeight="1">
      <c r="B279" s="144"/>
      <c r="C279" s="145" t="s">
        <v>1815</v>
      </c>
      <c r="D279" s="145" t="s">
        <v>190</v>
      </c>
      <c r="E279" s="146" t="s">
        <v>6423</v>
      </c>
      <c r="F279" s="147" t="s">
        <v>6424</v>
      </c>
      <c r="G279" s="148" t="s">
        <v>337</v>
      </c>
      <c r="H279" s="149">
        <v>5</v>
      </c>
      <c r="I279" s="150"/>
      <c r="J279" s="151">
        <f t="shared" si="40"/>
        <v>0</v>
      </c>
      <c r="K279" s="152"/>
      <c r="L279" s="153"/>
      <c r="M279" s="154" t="s">
        <v>1</v>
      </c>
      <c r="N279" s="155" t="s">
        <v>42</v>
      </c>
      <c r="P279" s="156">
        <f t="shared" si="41"/>
        <v>0</v>
      </c>
      <c r="Q279" s="156">
        <v>1.4500000000000001E-2</v>
      </c>
      <c r="R279" s="156">
        <f t="shared" si="42"/>
        <v>7.2500000000000009E-2</v>
      </c>
      <c r="S279" s="156">
        <v>0</v>
      </c>
      <c r="T279" s="157">
        <f t="shared" si="43"/>
        <v>0</v>
      </c>
      <c r="AR279" s="158" t="s">
        <v>388</v>
      </c>
      <c r="AT279" s="158" t="s">
        <v>190</v>
      </c>
      <c r="AU279" s="158" t="s">
        <v>89</v>
      </c>
      <c r="AY279" s="17" t="s">
        <v>187</v>
      </c>
      <c r="BE279" s="159">
        <f t="shared" si="44"/>
        <v>0</v>
      </c>
      <c r="BF279" s="159">
        <f t="shared" si="45"/>
        <v>0</v>
      </c>
      <c r="BG279" s="159">
        <f t="shared" si="46"/>
        <v>0</v>
      </c>
      <c r="BH279" s="159">
        <f t="shared" si="47"/>
        <v>0</v>
      </c>
      <c r="BI279" s="159">
        <f t="shared" si="48"/>
        <v>0</v>
      </c>
      <c r="BJ279" s="17" t="s">
        <v>89</v>
      </c>
      <c r="BK279" s="159">
        <f t="shared" si="49"/>
        <v>0</v>
      </c>
      <c r="BL279" s="17" t="s">
        <v>353</v>
      </c>
      <c r="BM279" s="158" t="s">
        <v>1455</v>
      </c>
    </row>
    <row r="280" spans="2:65" s="1" customFormat="1" ht="16.5" customHeight="1">
      <c r="B280" s="144"/>
      <c r="C280" s="145" t="s">
        <v>1264</v>
      </c>
      <c r="D280" s="145" t="s">
        <v>190</v>
      </c>
      <c r="E280" s="146" t="s">
        <v>6425</v>
      </c>
      <c r="F280" s="147" t="s">
        <v>6426</v>
      </c>
      <c r="G280" s="148" t="s">
        <v>337</v>
      </c>
      <c r="H280" s="149">
        <v>5</v>
      </c>
      <c r="I280" s="150"/>
      <c r="J280" s="151">
        <f t="shared" si="40"/>
        <v>0</v>
      </c>
      <c r="K280" s="152"/>
      <c r="L280" s="153"/>
      <c r="M280" s="154" t="s">
        <v>1</v>
      </c>
      <c r="N280" s="155" t="s">
        <v>42</v>
      </c>
      <c r="P280" s="156">
        <f t="shared" si="41"/>
        <v>0</v>
      </c>
      <c r="Q280" s="156">
        <v>2.2399999999999998E-3</v>
      </c>
      <c r="R280" s="156">
        <f t="shared" si="42"/>
        <v>1.1199999999999998E-2</v>
      </c>
      <c r="S280" s="156">
        <v>0</v>
      </c>
      <c r="T280" s="157">
        <f t="shared" si="43"/>
        <v>0</v>
      </c>
      <c r="AR280" s="158" t="s">
        <v>388</v>
      </c>
      <c r="AT280" s="158" t="s">
        <v>190</v>
      </c>
      <c r="AU280" s="158" t="s">
        <v>89</v>
      </c>
      <c r="AY280" s="17" t="s">
        <v>187</v>
      </c>
      <c r="BE280" s="159">
        <f t="shared" si="44"/>
        <v>0</v>
      </c>
      <c r="BF280" s="159">
        <f t="shared" si="45"/>
        <v>0</v>
      </c>
      <c r="BG280" s="159">
        <f t="shared" si="46"/>
        <v>0</v>
      </c>
      <c r="BH280" s="159">
        <f t="shared" si="47"/>
        <v>0</v>
      </c>
      <c r="BI280" s="159">
        <f t="shared" si="48"/>
        <v>0</v>
      </c>
      <c r="BJ280" s="17" t="s">
        <v>89</v>
      </c>
      <c r="BK280" s="159">
        <f t="shared" si="49"/>
        <v>0</v>
      </c>
      <c r="BL280" s="17" t="s">
        <v>353</v>
      </c>
      <c r="BM280" s="158" t="s">
        <v>6427</v>
      </c>
    </row>
    <row r="281" spans="2:65" s="1" customFormat="1" ht="37.9" customHeight="1">
      <c r="B281" s="144"/>
      <c r="C281" s="160" t="s">
        <v>1816</v>
      </c>
      <c r="D281" s="160" t="s">
        <v>196</v>
      </c>
      <c r="E281" s="161" t="s">
        <v>6428</v>
      </c>
      <c r="F281" s="162" t="s">
        <v>6429</v>
      </c>
      <c r="G281" s="163" t="s">
        <v>337</v>
      </c>
      <c r="H281" s="164">
        <v>5</v>
      </c>
      <c r="I281" s="165"/>
      <c r="J281" s="166">
        <f t="shared" si="40"/>
        <v>0</v>
      </c>
      <c r="K281" s="167"/>
      <c r="L281" s="32"/>
      <c r="M281" s="168" t="s">
        <v>1</v>
      </c>
      <c r="N281" s="169" t="s">
        <v>42</v>
      </c>
      <c r="P281" s="156">
        <f t="shared" si="41"/>
        <v>0</v>
      </c>
      <c r="Q281" s="156">
        <v>0</v>
      </c>
      <c r="R281" s="156">
        <f t="shared" si="42"/>
        <v>0</v>
      </c>
      <c r="S281" s="156">
        <v>0</v>
      </c>
      <c r="T281" s="157">
        <f t="shared" si="43"/>
        <v>0</v>
      </c>
      <c r="AR281" s="158" t="s">
        <v>353</v>
      </c>
      <c r="AT281" s="158" t="s">
        <v>196</v>
      </c>
      <c r="AU281" s="158" t="s">
        <v>89</v>
      </c>
      <c r="AY281" s="17" t="s">
        <v>187</v>
      </c>
      <c r="BE281" s="159">
        <f t="shared" si="44"/>
        <v>0</v>
      </c>
      <c r="BF281" s="159">
        <f t="shared" si="45"/>
        <v>0</v>
      </c>
      <c r="BG281" s="159">
        <f t="shared" si="46"/>
        <v>0</v>
      </c>
      <c r="BH281" s="159">
        <f t="shared" si="47"/>
        <v>0</v>
      </c>
      <c r="BI281" s="159">
        <f t="shared" si="48"/>
        <v>0</v>
      </c>
      <c r="BJ281" s="17" t="s">
        <v>89</v>
      </c>
      <c r="BK281" s="159">
        <f t="shared" si="49"/>
        <v>0</v>
      </c>
      <c r="BL281" s="17" t="s">
        <v>353</v>
      </c>
      <c r="BM281" s="158" t="s">
        <v>1459</v>
      </c>
    </row>
    <row r="282" spans="2:65" s="1" customFormat="1" ht="33" customHeight="1">
      <c r="B282" s="144"/>
      <c r="C282" s="145" t="s">
        <v>1269</v>
      </c>
      <c r="D282" s="145" t="s">
        <v>190</v>
      </c>
      <c r="E282" s="146" t="s">
        <v>6430</v>
      </c>
      <c r="F282" s="147" t="s">
        <v>6431</v>
      </c>
      <c r="G282" s="148" t="s">
        <v>337</v>
      </c>
      <c r="H282" s="149">
        <v>5</v>
      </c>
      <c r="I282" s="150"/>
      <c r="J282" s="151">
        <f t="shared" si="40"/>
        <v>0</v>
      </c>
      <c r="K282" s="152"/>
      <c r="L282" s="153"/>
      <c r="M282" s="154" t="s">
        <v>1</v>
      </c>
      <c r="N282" s="155" t="s">
        <v>42</v>
      </c>
      <c r="P282" s="156">
        <f t="shared" si="41"/>
        <v>0</v>
      </c>
      <c r="Q282" s="156">
        <v>1.3100000000000001E-2</v>
      </c>
      <c r="R282" s="156">
        <f t="shared" si="42"/>
        <v>6.5500000000000003E-2</v>
      </c>
      <c r="S282" s="156">
        <v>0</v>
      </c>
      <c r="T282" s="157">
        <f t="shared" si="43"/>
        <v>0</v>
      </c>
      <c r="AR282" s="158" t="s">
        <v>388</v>
      </c>
      <c r="AT282" s="158" t="s">
        <v>190</v>
      </c>
      <c r="AU282" s="158" t="s">
        <v>89</v>
      </c>
      <c r="AY282" s="17" t="s">
        <v>187</v>
      </c>
      <c r="BE282" s="159">
        <f t="shared" si="44"/>
        <v>0</v>
      </c>
      <c r="BF282" s="159">
        <f t="shared" si="45"/>
        <v>0</v>
      </c>
      <c r="BG282" s="159">
        <f t="shared" si="46"/>
        <v>0</v>
      </c>
      <c r="BH282" s="159">
        <f t="shared" si="47"/>
        <v>0</v>
      </c>
      <c r="BI282" s="159">
        <f t="shared" si="48"/>
        <v>0</v>
      </c>
      <c r="BJ282" s="17" t="s">
        <v>89</v>
      </c>
      <c r="BK282" s="159">
        <f t="shared" si="49"/>
        <v>0</v>
      </c>
      <c r="BL282" s="17" t="s">
        <v>353</v>
      </c>
      <c r="BM282" s="158" t="s">
        <v>1462</v>
      </c>
    </row>
    <row r="283" spans="2:65" s="1" customFormat="1" ht="24.2" customHeight="1">
      <c r="B283" s="144"/>
      <c r="C283" s="160" t="s">
        <v>1818</v>
      </c>
      <c r="D283" s="160" t="s">
        <v>196</v>
      </c>
      <c r="E283" s="161" t="s">
        <v>6432</v>
      </c>
      <c r="F283" s="162" t="s">
        <v>6433</v>
      </c>
      <c r="G283" s="163" t="s">
        <v>337</v>
      </c>
      <c r="H283" s="164">
        <v>42</v>
      </c>
      <c r="I283" s="165"/>
      <c r="J283" s="166">
        <f t="shared" si="40"/>
        <v>0</v>
      </c>
      <c r="K283" s="167"/>
      <c r="L283" s="32"/>
      <c r="M283" s="168" t="s">
        <v>1</v>
      </c>
      <c r="N283" s="169" t="s">
        <v>42</v>
      </c>
      <c r="P283" s="156">
        <f t="shared" si="41"/>
        <v>0</v>
      </c>
      <c r="Q283" s="156">
        <v>1.16E-3</v>
      </c>
      <c r="R283" s="156">
        <f t="shared" si="42"/>
        <v>4.8719999999999999E-2</v>
      </c>
      <c r="S283" s="156">
        <v>0</v>
      </c>
      <c r="T283" s="157">
        <f t="shared" si="43"/>
        <v>0</v>
      </c>
      <c r="AR283" s="158" t="s">
        <v>353</v>
      </c>
      <c r="AT283" s="158" t="s">
        <v>196</v>
      </c>
      <c r="AU283" s="158" t="s">
        <v>89</v>
      </c>
      <c r="AY283" s="17" t="s">
        <v>187</v>
      </c>
      <c r="BE283" s="159">
        <f t="shared" si="44"/>
        <v>0</v>
      </c>
      <c r="BF283" s="159">
        <f t="shared" si="45"/>
        <v>0</v>
      </c>
      <c r="BG283" s="159">
        <f t="shared" si="46"/>
        <v>0</v>
      </c>
      <c r="BH283" s="159">
        <f t="shared" si="47"/>
        <v>0</v>
      </c>
      <c r="BI283" s="159">
        <f t="shared" si="48"/>
        <v>0</v>
      </c>
      <c r="BJ283" s="17" t="s">
        <v>89</v>
      </c>
      <c r="BK283" s="159">
        <f t="shared" si="49"/>
        <v>0</v>
      </c>
      <c r="BL283" s="17" t="s">
        <v>353</v>
      </c>
      <c r="BM283" s="158" t="s">
        <v>6434</v>
      </c>
    </row>
    <row r="284" spans="2:65" s="1" customFormat="1" ht="24.2" customHeight="1">
      <c r="B284" s="144"/>
      <c r="C284" s="145" t="s">
        <v>1273</v>
      </c>
      <c r="D284" s="145" t="s">
        <v>190</v>
      </c>
      <c r="E284" s="146" t="s">
        <v>6435</v>
      </c>
      <c r="F284" s="147" t="s">
        <v>6436</v>
      </c>
      <c r="G284" s="148" t="s">
        <v>337</v>
      </c>
      <c r="H284" s="149">
        <v>42</v>
      </c>
      <c r="I284" s="150"/>
      <c r="J284" s="151">
        <f t="shared" si="40"/>
        <v>0</v>
      </c>
      <c r="K284" s="152"/>
      <c r="L284" s="153"/>
      <c r="M284" s="154" t="s">
        <v>1</v>
      </c>
      <c r="N284" s="155" t="s">
        <v>42</v>
      </c>
      <c r="P284" s="156">
        <f t="shared" si="41"/>
        <v>0</v>
      </c>
      <c r="Q284" s="156">
        <v>2.1099999999999999E-3</v>
      </c>
      <c r="R284" s="156">
        <f t="shared" si="42"/>
        <v>8.861999999999999E-2</v>
      </c>
      <c r="S284" s="156">
        <v>0</v>
      </c>
      <c r="T284" s="157">
        <f t="shared" si="43"/>
        <v>0</v>
      </c>
      <c r="AR284" s="158" t="s">
        <v>388</v>
      </c>
      <c r="AT284" s="158" t="s">
        <v>190</v>
      </c>
      <c r="AU284" s="158" t="s">
        <v>89</v>
      </c>
      <c r="AY284" s="17" t="s">
        <v>187</v>
      </c>
      <c r="BE284" s="159">
        <f t="shared" si="44"/>
        <v>0</v>
      </c>
      <c r="BF284" s="159">
        <f t="shared" si="45"/>
        <v>0</v>
      </c>
      <c r="BG284" s="159">
        <f t="shared" si="46"/>
        <v>0</v>
      </c>
      <c r="BH284" s="159">
        <f t="shared" si="47"/>
        <v>0</v>
      </c>
      <c r="BI284" s="159">
        <f t="shared" si="48"/>
        <v>0</v>
      </c>
      <c r="BJ284" s="17" t="s">
        <v>89</v>
      </c>
      <c r="BK284" s="159">
        <f t="shared" si="49"/>
        <v>0</v>
      </c>
      <c r="BL284" s="17" t="s">
        <v>353</v>
      </c>
      <c r="BM284" s="158" t="s">
        <v>6437</v>
      </c>
    </row>
    <row r="285" spans="2:65" s="1" customFormat="1" ht="16.5" customHeight="1">
      <c r="B285" s="144"/>
      <c r="C285" s="160" t="s">
        <v>1819</v>
      </c>
      <c r="D285" s="160" t="s">
        <v>196</v>
      </c>
      <c r="E285" s="161" t="s">
        <v>6438</v>
      </c>
      <c r="F285" s="162" t="s">
        <v>6439</v>
      </c>
      <c r="G285" s="163" t="s">
        <v>337</v>
      </c>
      <c r="H285" s="164">
        <v>42</v>
      </c>
      <c r="I285" s="165"/>
      <c r="J285" s="166">
        <f t="shared" si="40"/>
        <v>0</v>
      </c>
      <c r="K285" s="167"/>
      <c r="L285" s="32"/>
      <c r="M285" s="168" t="s">
        <v>1</v>
      </c>
      <c r="N285" s="169" t="s">
        <v>42</v>
      </c>
      <c r="P285" s="156">
        <f t="shared" si="41"/>
        <v>0</v>
      </c>
      <c r="Q285" s="156">
        <v>3.4000000000000002E-4</v>
      </c>
      <c r="R285" s="156">
        <f t="shared" si="42"/>
        <v>1.4280000000000001E-2</v>
      </c>
      <c r="S285" s="156">
        <v>0</v>
      </c>
      <c r="T285" s="157">
        <f t="shared" si="43"/>
        <v>0</v>
      </c>
      <c r="AR285" s="158" t="s">
        <v>353</v>
      </c>
      <c r="AT285" s="158" t="s">
        <v>196</v>
      </c>
      <c r="AU285" s="158" t="s">
        <v>89</v>
      </c>
      <c r="AY285" s="17" t="s">
        <v>187</v>
      </c>
      <c r="BE285" s="159">
        <f t="shared" si="44"/>
        <v>0</v>
      </c>
      <c r="BF285" s="159">
        <f t="shared" si="45"/>
        <v>0</v>
      </c>
      <c r="BG285" s="159">
        <f t="shared" si="46"/>
        <v>0</v>
      </c>
      <c r="BH285" s="159">
        <f t="shared" si="47"/>
        <v>0</v>
      </c>
      <c r="BI285" s="159">
        <f t="shared" si="48"/>
        <v>0</v>
      </c>
      <c r="BJ285" s="17" t="s">
        <v>89</v>
      </c>
      <c r="BK285" s="159">
        <f t="shared" si="49"/>
        <v>0</v>
      </c>
      <c r="BL285" s="17" t="s">
        <v>353</v>
      </c>
      <c r="BM285" s="158" t="s">
        <v>6440</v>
      </c>
    </row>
    <row r="286" spans="2:65" s="1" customFormat="1" ht="24.2" customHeight="1">
      <c r="B286" s="144"/>
      <c r="C286" s="145" t="s">
        <v>1276</v>
      </c>
      <c r="D286" s="145" t="s">
        <v>190</v>
      </c>
      <c r="E286" s="146" t="s">
        <v>6441</v>
      </c>
      <c r="F286" s="147" t="s">
        <v>6442</v>
      </c>
      <c r="G286" s="148" t="s">
        <v>337</v>
      </c>
      <c r="H286" s="149">
        <v>42</v>
      </c>
      <c r="I286" s="150"/>
      <c r="J286" s="151">
        <f t="shared" si="40"/>
        <v>0</v>
      </c>
      <c r="K286" s="152"/>
      <c r="L286" s="153"/>
      <c r="M286" s="154" t="s">
        <v>1</v>
      </c>
      <c r="N286" s="155" t="s">
        <v>42</v>
      </c>
      <c r="P286" s="156">
        <f t="shared" si="41"/>
        <v>0</v>
      </c>
      <c r="Q286" s="156">
        <v>4.8000000000000001E-2</v>
      </c>
      <c r="R286" s="156">
        <f t="shared" si="42"/>
        <v>2.016</v>
      </c>
      <c r="S286" s="156">
        <v>0</v>
      </c>
      <c r="T286" s="157">
        <f t="shared" si="43"/>
        <v>0</v>
      </c>
      <c r="AR286" s="158" t="s">
        <v>388</v>
      </c>
      <c r="AT286" s="158" t="s">
        <v>190</v>
      </c>
      <c r="AU286" s="158" t="s">
        <v>89</v>
      </c>
      <c r="AY286" s="17" t="s">
        <v>187</v>
      </c>
      <c r="BE286" s="159">
        <f t="shared" si="44"/>
        <v>0</v>
      </c>
      <c r="BF286" s="159">
        <f t="shared" si="45"/>
        <v>0</v>
      </c>
      <c r="BG286" s="159">
        <f t="shared" si="46"/>
        <v>0</v>
      </c>
      <c r="BH286" s="159">
        <f t="shared" si="47"/>
        <v>0</v>
      </c>
      <c r="BI286" s="159">
        <f t="shared" si="48"/>
        <v>0</v>
      </c>
      <c r="BJ286" s="17" t="s">
        <v>89</v>
      </c>
      <c r="BK286" s="159">
        <f t="shared" si="49"/>
        <v>0</v>
      </c>
      <c r="BL286" s="17" t="s">
        <v>353</v>
      </c>
      <c r="BM286" s="158" t="s">
        <v>6443</v>
      </c>
    </row>
    <row r="287" spans="2:65" s="1" customFormat="1" ht="21.75" customHeight="1">
      <c r="B287" s="144"/>
      <c r="C287" s="160" t="s">
        <v>1821</v>
      </c>
      <c r="D287" s="160" t="s">
        <v>196</v>
      </c>
      <c r="E287" s="161" t="s">
        <v>6444</v>
      </c>
      <c r="F287" s="162" t="s">
        <v>6445</v>
      </c>
      <c r="G287" s="163" t="s">
        <v>337</v>
      </c>
      <c r="H287" s="164">
        <v>42</v>
      </c>
      <c r="I287" s="165"/>
      <c r="J287" s="166">
        <f t="shared" si="40"/>
        <v>0</v>
      </c>
      <c r="K287" s="167"/>
      <c r="L287" s="32"/>
      <c r="M287" s="168" t="s">
        <v>1</v>
      </c>
      <c r="N287" s="169" t="s">
        <v>42</v>
      </c>
      <c r="P287" s="156">
        <f t="shared" si="41"/>
        <v>0</v>
      </c>
      <c r="Q287" s="156">
        <v>4.0000000000000003E-5</v>
      </c>
      <c r="R287" s="156">
        <f t="shared" si="42"/>
        <v>1.6800000000000001E-3</v>
      </c>
      <c r="S287" s="156">
        <v>0</v>
      </c>
      <c r="T287" s="157">
        <f t="shared" si="43"/>
        <v>0</v>
      </c>
      <c r="AR287" s="158" t="s">
        <v>353</v>
      </c>
      <c r="AT287" s="158" t="s">
        <v>196</v>
      </c>
      <c r="AU287" s="158" t="s">
        <v>89</v>
      </c>
      <c r="AY287" s="17" t="s">
        <v>187</v>
      </c>
      <c r="BE287" s="159">
        <f t="shared" si="44"/>
        <v>0</v>
      </c>
      <c r="BF287" s="159">
        <f t="shared" si="45"/>
        <v>0</v>
      </c>
      <c r="BG287" s="159">
        <f t="shared" si="46"/>
        <v>0</v>
      </c>
      <c r="BH287" s="159">
        <f t="shared" si="47"/>
        <v>0</v>
      </c>
      <c r="BI287" s="159">
        <f t="shared" si="48"/>
        <v>0</v>
      </c>
      <c r="BJ287" s="17" t="s">
        <v>89</v>
      </c>
      <c r="BK287" s="159">
        <f t="shared" si="49"/>
        <v>0</v>
      </c>
      <c r="BL287" s="17" t="s">
        <v>353</v>
      </c>
      <c r="BM287" s="158" t="s">
        <v>6446</v>
      </c>
    </row>
    <row r="288" spans="2:65" s="1" customFormat="1" ht="24.2" customHeight="1">
      <c r="B288" s="144"/>
      <c r="C288" s="145" t="s">
        <v>1280</v>
      </c>
      <c r="D288" s="145" t="s">
        <v>190</v>
      </c>
      <c r="E288" s="146" t="s">
        <v>6447</v>
      </c>
      <c r="F288" s="147" t="s">
        <v>6448</v>
      </c>
      <c r="G288" s="148" t="s">
        <v>337</v>
      </c>
      <c r="H288" s="149">
        <v>42</v>
      </c>
      <c r="I288" s="150"/>
      <c r="J288" s="151">
        <f t="shared" si="40"/>
        <v>0</v>
      </c>
      <c r="K288" s="152"/>
      <c r="L288" s="153"/>
      <c r="M288" s="154" t="s">
        <v>1</v>
      </c>
      <c r="N288" s="155" t="s">
        <v>42</v>
      </c>
      <c r="P288" s="156">
        <f t="shared" si="41"/>
        <v>0</v>
      </c>
      <c r="Q288" s="156">
        <v>1.1199999999999999E-3</v>
      </c>
      <c r="R288" s="156">
        <f t="shared" si="42"/>
        <v>4.7039999999999998E-2</v>
      </c>
      <c r="S288" s="156">
        <v>0</v>
      </c>
      <c r="T288" s="157">
        <f t="shared" si="43"/>
        <v>0</v>
      </c>
      <c r="AR288" s="158" t="s">
        <v>388</v>
      </c>
      <c r="AT288" s="158" t="s">
        <v>190</v>
      </c>
      <c r="AU288" s="158" t="s">
        <v>89</v>
      </c>
      <c r="AY288" s="17" t="s">
        <v>187</v>
      </c>
      <c r="BE288" s="159">
        <f t="shared" si="44"/>
        <v>0</v>
      </c>
      <c r="BF288" s="159">
        <f t="shared" si="45"/>
        <v>0</v>
      </c>
      <c r="BG288" s="159">
        <f t="shared" si="46"/>
        <v>0</v>
      </c>
      <c r="BH288" s="159">
        <f t="shared" si="47"/>
        <v>0</v>
      </c>
      <c r="BI288" s="159">
        <f t="shared" si="48"/>
        <v>0</v>
      </c>
      <c r="BJ288" s="17" t="s">
        <v>89</v>
      </c>
      <c r="BK288" s="159">
        <f t="shared" si="49"/>
        <v>0</v>
      </c>
      <c r="BL288" s="17" t="s">
        <v>353</v>
      </c>
      <c r="BM288" s="158" t="s">
        <v>1888</v>
      </c>
    </row>
    <row r="289" spans="2:65" s="1" customFormat="1" ht="24.2" customHeight="1">
      <c r="B289" s="144"/>
      <c r="C289" s="160" t="s">
        <v>1823</v>
      </c>
      <c r="D289" s="160" t="s">
        <v>196</v>
      </c>
      <c r="E289" s="161" t="s">
        <v>6449</v>
      </c>
      <c r="F289" s="162" t="s">
        <v>6450</v>
      </c>
      <c r="G289" s="163" t="s">
        <v>337</v>
      </c>
      <c r="H289" s="164">
        <v>42</v>
      </c>
      <c r="I289" s="165"/>
      <c r="J289" s="166">
        <f t="shared" si="40"/>
        <v>0</v>
      </c>
      <c r="K289" s="167"/>
      <c r="L289" s="32"/>
      <c r="M289" s="168" t="s">
        <v>1</v>
      </c>
      <c r="N289" s="169" t="s">
        <v>42</v>
      </c>
      <c r="P289" s="156">
        <f t="shared" si="41"/>
        <v>0</v>
      </c>
      <c r="Q289" s="156">
        <v>6.0000000000000002E-5</v>
      </c>
      <c r="R289" s="156">
        <f t="shared" si="42"/>
        <v>2.5200000000000001E-3</v>
      </c>
      <c r="S289" s="156">
        <v>0</v>
      </c>
      <c r="T289" s="157">
        <f t="shared" si="43"/>
        <v>0</v>
      </c>
      <c r="AR289" s="158" t="s">
        <v>353</v>
      </c>
      <c r="AT289" s="158" t="s">
        <v>196</v>
      </c>
      <c r="AU289" s="158" t="s">
        <v>89</v>
      </c>
      <c r="AY289" s="17" t="s">
        <v>187</v>
      </c>
      <c r="BE289" s="159">
        <f t="shared" si="44"/>
        <v>0</v>
      </c>
      <c r="BF289" s="159">
        <f t="shared" si="45"/>
        <v>0</v>
      </c>
      <c r="BG289" s="159">
        <f t="shared" si="46"/>
        <v>0</v>
      </c>
      <c r="BH289" s="159">
        <f t="shared" si="47"/>
        <v>0</v>
      </c>
      <c r="BI289" s="159">
        <f t="shared" si="48"/>
        <v>0</v>
      </c>
      <c r="BJ289" s="17" t="s">
        <v>89</v>
      </c>
      <c r="BK289" s="159">
        <f t="shared" si="49"/>
        <v>0</v>
      </c>
      <c r="BL289" s="17" t="s">
        <v>353</v>
      </c>
      <c r="BM289" s="158" t="s">
        <v>6451</v>
      </c>
    </row>
    <row r="290" spans="2:65" s="1" customFormat="1" ht="24.2" customHeight="1">
      <c r="B290" s="144"/>
      <c r="C290" s="145" t="s">
        <v>1283</v>
      </c>
      <c r="D290" s="145" t="s">
        <v>190</v>
      </c>
      <c r="E290" s="146" t="s">
        <v>6452</v>
      </c>
      <c r="F290" s="147" t="s">
        <v>6453</v>
      </c>
      <c r="G290" s="148" t="s">
        <v>337</v>
      </c>
      <c r="H290" s="149">
        <v>42</v>
      </c>
      <c r="I290" s="150"/>
      <c r="J290" s="151">
        <f t="shared" si="40"/>
        <v>0</v>
      </c>
      <c r="K290" s="152"/>
      <c r="L290" s="153"/>
      <c r="M290" s="154" t="s">
        <v>1</v>
      </c>
      <c r="N290" s="155" t="s">
        <v>42</v>
      </c>
      <c r="P290" s="156">
        <f t="shared" si="41"/>
        <v>0</v>
      </c>
      <c r="Q290" s="156">
        <v>5.4000000000000001E-4</v>
      </c>
      <c r="R290" s="156">
        <f t="shared" si="42"/>
        <v>2.2679999999999999E-2</v>
      </c>
      <c r="S290" s="156">
        <v>0</v>
      </c>
      <c r="T290" s="157">
        <f t="shared" si="43"/>
        <v>0</v>
      </c>
      <c r="AR290" s="158" t="s">
        <v>388</v>
      </c>
      <c r="AT290" s="158" t="s">
        <v>190</v>
      </c>
      <c r="AU290" s="158" t="s">
        <v>89</v>
      </c>
      <c r="AY290" s="17" t="s">
        <v>187</v>
      </c>
      <c r="BE290" s="159">
        <f t="shared" si="44"/>
        <v>0</v>
      </c>
      <c r="BF290" s="159">
        <f t="shared" si="45"/>
        <v>0</v>
      </c>
      <c r="BG290" s="159">
        <f t="shared" si="46"/>
        <v>0</v>
      </c>
      <c r="BH290" s="159">
        <f t="shared" si="47"/>
        <v>0</v>
      </c>
      <c r="BI290" s="159">
        <f t="shared" si="48"/>
        <v>0</v>
      </c>
      <c r="BJ290" s="17" t="s">
        <v>89</v>
      </c>
      <c r="BK290" s="159">
        <f t="shared" si="49"/>
        <v>0</v>
      </c>
      <c r="BL290" s="17" t="s">
        <v>353</v>
      </c>
      <c r="BM290" s="158" t="s">
        <v>6454</v>
      </c>
    </row>
    <row r="291" spans="2:65" s="1" customFormat="1" ht="37.9" customHeight="1">
      <c r="B291" s="144"/>
      <c r="C291" s="160" t="s">
        <v>1824</v>
      </c>
      <c r="D291" s="160" t="s">
        <v>196</v>
      </c>
      <c r="E291" s="161" t="s">
        <v>6455</v>
      </c>
      <c r="F291" s="162" t="s">
        <v>6456</v>
      </c>
      <c r="G291" s="163" t="s">
        <v>337</v>
      </c>
      <c r="H291" s="164">
        <v>7</v>
      </c>
      <c r="I291" s="165"/>
      <c r="J291" s="166">
        <f t="shared" si="40"/>
        <v>0</v>
      </c>
      <c r="K291" s="167"/>
      <c r="L291" s="32"/>
      <c r="M291" s="168" t="s">
        <v>1</v>
      </c>
      <c r="N291" s="169" t="s">
        <v>42</v>
      </c>
      <c r="P291" s="156">
        <f t="shared" si="41"/>
        <v>0</v>
      </c>
      <c r="Q291" s="156">
        <v>0</v>
      </c>
      <c r="R291" s="156">
        <f t="shared" si="42"/>
        <v>0</v>
      </c>
      <c r="S291" s="156">
        <v>0</v>
      </c>
      <c r="T291" s="157">
        <f t="shared" si="43"/>
        <v>0</v>
      </c>
      <c r="AR291" s="158" t="s">
        <v>353</v>
      </c>
      <c r="AT291" s="158" t="s">
        <v>196</v>
      </c>
      <c r="AU291" s="158" t="s">
        <v>89</v>
      </c>
      <c r="AY291" s="17" t="s">
        <v>187</v>
      </c>
      <c r="BE291" s="159">
        <f t="shared" si="44"/>
        <v>0</v>
      </c>
      <c r="BF291" s="159">
        <f t="shared" si="45"/>
        <v>0</v>
      </c>
      <c r="BG291" s="159">
        <f t="shared" si="46"/>
        <v>0</v>
      </c>
      <c r="BH291" s="159">
        <f t="shared" si="47"/>
        <v>0</v>
      </c>
      <c r="BI291" s="159">
        <f t="shared" si="48"/>
        <v>0</v>
      </c>
      <c r="BJ291" s="17" t="s">
        <v>89</v>
      </c>
      <c r="BK291" s="159">
        <f t="shared" si="49"/>
        <v>0</v>
      </c>
      <c r="BL291" s="17" t="s">
        <v>353</v>
      </c>
      <c r="BM291" s="158" t="s">
        <v>6457</v>
      </c>
    </row>
    <row r="292" spans="2:65" s="1" customFormat="1" ht="16.5" customHeight="1">
      <c r="B292" s="144"/>
      <c r="C292" s="145" t="s">
        <v>1287</v>
      </c>
      <c r="D292" s="145" t="s">
        <v>190</v>
      </c>
      <c r="E292" s="146" t="s">
        <v>6458</v>
      </c>
      <c r="F292" s="147" t="s">
        <v>6459</v>
      </c>
      <c r="G292" s="148" t="s">
        <v>337</v>
      </c>
      <c r="H292" s="149">
        <v>7</v>
      </c>
      <c r="I292" s="150"/>
      <c r="J292" s="151">
        <f t="shared" si="40"/>
        <v>0</v>
      </c>
      <c r="K292" s="152"/>
      <c r="L292" s="153"/>
      <c r="M292" s="154" t="s">
        <v>1</v>
      </c>
      <c r="N292" s="155" t="s">
        <v>42</v>
      </c>
      <c r="P292" s="156">
        <f t="shared" si="41"/>
        <v>0</v>
      </c>
      <c r="Q292" s="156">
        <v>1.668E-2</v>
      </c>
      <c r="R292" s="156">
        <f t="shared" si="42"/>
        <v>0.11676</v>
      </c>
      <c r="S292" s="156">
        <v>0</v>
      </c>
      <c r="T292" s="157">
        <f t="shared" si="43"/>
        <v>0</v>
      </c>
      <c r="AR292" s="158" t="s">
        <v>388</v>
      </c>
      <c r="AT292" s="158" t="s">
        <v>190</v>
      </c>
      <c r="AU292" s="158" t="s">
        <v>89</v>
      </c>
      <c r="AY292" s="17" t="s">
        <v>187</v>
      </c>
      <c r="BE292" s="159">
        <f t="shared" si="44"/>
        <v>0</v>
      </c>
      <c r="BF292" s="159">
        <f t="shared" si="45"/>
        <v>0</v>
      </c>
      <c r="BG292" s="159">
        <f t="shared" si="46"/>
        <v>0</v>
      </c>
      <c r="BH292" s="159">
        <f t="shared" si="47"/>
        <v>0</v>
      </c>
      <c r="BI292" s="159">
        <f t="shared" si="48"/>
        <v>0</v>
      </c>
      <c r="BJ292" s="17" t="s">
        <v>89</v>
      </c>
      <c r="BK292" s="159">
        <f t="shared" si="49"/>
        <v>0</v>
      </c>
      <c r="BL292" s="17" t="s">
        <v>353</v>
      </c>
      <c r="BM292" s="158" t="s">
        <v>6460</v>
      </c>
    </row>
    <row r="293" spans="2:65" s="1" customFormat="1" ht="24.2" customHeight="1">
      <c r="B293" s="144"/>
      <c r="C293" s="160" t="s">
        <v>1825</v>
      </c>
      <c r="D293" s="160" t="s">
        <v>196</v>
      </c>
      <c r="E293" s="161" t="s">
        <v>6461</v>
      </c>
      <c r="F293" s="162" t="s">
        <v>6462</v>
      </c>
      <c r="G293" s="163" t="s">
        <v>337</v>
      </c>
      <c r="H293" s="164">
        <v>7</v>
      </c>
      <c r="I293" s="165"/>
      <c r="J293" s="166">
        <f t="shared" si="40"/>
        <v>0</v>
      </c>
      <c r="K293" s="167"/>
      <c r="L293" s="32"/>
      <c r="M293" s="168" t="s">
        <v>1</v>
      </c>
      <c r="N293" s="169" t="s">
        <v>42</v>
      </c>
      <c r="P293" s="156">
        <f t="shared" si="41"/>
        <v>0</v>
      </c>
      <c r="Q293" s="156">
        <v>2.5000000000000001E-4</v>
      </c>
      <c r="R293" s="156">
        <f t="shared" si="42"/>
        <v>1.75E-3</v>
      </c>
      <c r="S293" s="156">
        <v>0</v>
      </c>
      <c r="T293" s="157">
        <f t="shared" si="43"/>
        <v>0</v>
      </c>
      <c r="AR293" s="158" t="s">
        <v>353</v>
      </c>
      <c r="AT293" s="158" t="s">
        <v>196</v>
      </c>
      <c r="AU293" s="158" t="s">
        <v>89</v>
      </c>
      <c r="AY293" s="17" t="s">
        <v>187</v>
      </c>
      <c r="BE293" s="159">
        <f t="shared" si="44"/>
        <v>0</v>
      </c>
      <c r="BF293" s="159">
        <f t="shared" si="45"/>
        <v>0</v>
      </c>
      <c r="BG293" s="159">
        <f t="shared" si="46"/>
        <v>0</v>
      </c>
      <c r="BH293" s="159">
        <f t="shared" si="47"/>
        <v>0</v>
      </c>
      <c r="BI293" s="159">
        <f t="shared" si="48"/>
        <v>0</v>
      </c>
      <c r="BJ293" s="17" t="s">
        <v>89</v>
      </c>
      <c r="BK293" s="159">
        <f t="shared" si="49"/>
        <v>0</v>
      </c>
      <c r="BL293" s="17" t="s">
        <v>353</v>
      </c>
      <c r="BM293" s="158" t="s">
        <v>6463</v>
      </c>
    </row>
    <row r="294" spans="2:65" s="1" customFormat="1" ht="21.75" customHeight="1">
      <c r="B294" s="144"/>
      <c r="C294" s="145" t="s">
        <v>1290</v>
      </c>
      <c r="D294" s="145" t="s">
        <v>190</v>
      </c>
      <c r="E294" s="146" t="s">
        <v>6464</v>
      </c>
      <c r="F294" s="147" t="s">
        <v>6465</v>
      </c>
      <c r="G294" s="148" t="s">
        <v>337</v>
      </c>
      <c r="H294" s="149">
        <v>7</v>
      </c>
      <c r="I294" s="150"/>
      <c r="J294" s="151">
        <f t="shared" si="40"/>
        <v>0</v>
      </c>
      <c r="K294" s="152"/>
      <c r="L294" s="153"/>
      <c r="M294" s="154" t="s">
        <v>1</v>
      </c>
      <c r="N294" s="155" t="s">
        <v>42</v>
      </c>
      <c r="P294" s="156">
        <f t="shared" si="41"/>
        <v>0</v>
      </c>
      <c r="Q294" s="156">
        <v>1.6E-2</v>
      </c>
      <c r="R294" s="156">
        <f t="shared" si="42"/>
        <v>0.112</v>
      </c>
      <c r="S294" s="156">
        <v>0</v>
      </c>
      <c r="T294" s="157">
        <f t="shared" si="43"/>
        <v>0</v>
      </c>
      <c r="AR294" s="158" t="s">
        <v>388</v>
      </c>
      <c r="AT294" s="158" t="s">
        <v>190</v>
      </c>
      <c r="AU294" s="158" t="s">
        <v>89</v>
      </c>
      <c r="AY294" s="17" t="s">
        <v>187</v>
      </c>
      <c r="BE294" s="159">
        <f t="shared" si="44"/>
        <v>0</v>
      </c>
      <c r="BF294" s="159">
        <f t="shared" si="45"/>
        <v>0</v>
      </c>
      <c r="BG294" s="159">
        <f t="shared" si="46"/>
        <v>0</v>
      </c>
      <c r="BH294" s="159">
        <f t="shared" si="47"/>
        <v>0</v>
      </c>
      <c r="BI294" s="159">
        <f t="shared" si="48"/>
        <v>0</v>
      </c>
      <c r="BJ294" s="17" t="s">
        <v>89</v>
      </c>
      <c r="BK294" s="159">
        <f t="shared" si="49"/>
        <v>0</v>
      </c>
      <c r="BL294" s="17" t="s">
        <v>353</v>
      </c>
      <c r="BM294" s="158" t="s">
        <v>6466</v>
      </c>
    </row>
    <row r="295" spans="2:65" s="1" customFormat="1" ht="24.2" customHeight="1">
      <c r="B295" s="144"/>
      <c r="C295" s="160" t="s">
        <v>1826</v>
      </c>
      <c r="D295" s="160" t="s">
        <v>196</v>
      </c>
      <c r="E295" s="161" t="s">
        <v>6467</v>
      </c>
      <c r="F295" s="162" t="s">
        <v>6468</v>
      </c>
      <c r="G295" s="163" t="s">
        <v>337</v>
      </c>
      <c r="H295" s="164">
        <v>7</v>
      </c>
      <c r="I295" s="165"/>
      <c r="J295" s="166">
        <f t="shared" si="40"/>
        <v>0</v>
      </c>
      <c r="K295" s="167"/>
      <c r="L295" s="32"/>
      <c r="M295" s="168" t="s">
        <v>1</v>
      </c>
      <c r="N295" s="169" t="s">
        <v>42</v>
      </c>
      <c r="P295" s="156">
        <f t="shared" si="41"/>
        <v>0</v>
      </c>
      <c r="Q295" s="156">
        <v>1.2E-4</v>
      </c>
      <c r="R295" s="156">
        <f t="shared" si="42"/>
        <v>8.4000000000000003E-4</v>
      </c>
      <c r="S295" s="156">
        <v>0</v>
      </c>
      <c r="T295" s="157">
        <f t="shared" si="43"/>
        <v>0</v>
      </c>
      <c r="AR295" s="158" t="s">
        <v>353</v>
      </c>
      <c r="AT295" s="158" t="s">
        <v>196</v>
      </c>
      <c r="AU295" s="158" t="s">
        <v>89</v>
      </c>
      <c r="AY295" s="17" t="s">
        <v>187</v>
      </c>
      <c r="BE295" s="159">
        <f t="shared" si="44"/>
        <v>0</v>
      </c>
      <c r="BF295" s="159">
        <f t="shared" si="45"/>
        <v>0</v>
      </c>
      <c r="BG295" s="159">
        <f t="shared" si="46"/>
        <v>0</v>
      </c>
      <c r="BH295" s="159">
        <f t="shared" si="47"/>
        <v>0</v>
      </c>
      <c r="BI295" s="159">
        <f t="shared" si="48"/>
        <v>0</v>
      </c>
      <c r="BJ295" s="17" t="s">
        <v>89</v>
      </c>
      <c r="BK295" s="159">
        <f t="shared" si="49"/>
        <v>0</v>
      </c>
      <c r="BL295" s="17" t="s">
        <v>353</v>
      </c>
      <c r="BM295" s="158" t="s">
        <v>6469</v>
      </c>
    </row>
    <row r="296" spans="2:65" s="1" customFormat="1" ht="24.2" customHeight="1">
      <c r="B296" s="144"/>
      <c r="C296" s="145" t="s">
        <v>1294</v>
      </c>
      <c r="D296" s="145" t="s">
        <v>190</v>
      </c>
      <c r="E296" s="146" t="s">
        <v>6470</v>
      </c>
      <c r="F296" s="147" t="s">
        <v>6471</v>
      </c>
      <c r="G296" s="148" t="s">
        <v>337</v>
      </c>
      <c r="H296" s="149">
        <v>7</v>
      </c>
      <c r="I296" s="150"/>
      <c r="J296" s="151">
        <f t="shared" si="40"/>
        <v>0</v>
      </c>
      <c r="K296" s="152"/>
      <c r="L296" s="153"/>
      <c r="M296" s="154" t="s">
        <v>1</v>
      </c>
      <c r="N296" s="155" t="s">
        <v>42</v>
      </c>
      <c r="P296" s="156">
        <f t="shared" si="41"/>
        <v>0</v>
      </c>
      <c r="Q296" s="156">
        <v>2.2000000000000001E-3</v>
      </c>
      <c r="R296" s="156">
        <f t="shared" si="42"/>
        <v>1.54E-2</v>
      </c>
      <c r="S296" s="156">
        <v>0</v>
      </c>
      <c r="T296" s="157">
        <f t="shared" si="43"/>
        <v>0</v>
      </c>
      <c r="AR296" s="158" t="s">
        <v>388</v>
      </c>
      <c r="AT296" s="158" t="s">
        <v>190</v>
      </c>
      <c r="AU296" s="158" t="s">
        <v>89</v>
      </c>
      <c r="AY296" s="17" t="s">
        <v>187</v>
      </c>
      <c r="BE296" s="159">
        <f t="shared" si="44"/>
        <v>0</v>
      </c>
      <c r="BF296" s="159">
        <f t="shared" si="45"/>
        <v>0</v>
      </c>
      <c r="BG296" s="159">
        <f t="shared" si="46"/>
        <v>0</v>
      </c>
      <c r="BH296" s="159">
        <f t="shared" si="47"/>
        <v>0</v>
      </c>
      <c r="BI296" s="159">
        <f t="shared" si="48"/>
        <v>0</v>
      </c>
      <c r="BJ296" s="17" t="s">
        <v>89</v>
      </c>
      <c r="BK296" s="159">
        <f t="shared" si="49"/>
        <v>0</v>
      </c>
      <c r="BL296" s="17" t="s">
        <v>353</v>
      </c>
      <c r="BM296" s="158" t="s">
        <v>6472</v>
      </c>
    </row>
    <row r="297" spans="2:65" s="1" customFormat="1" ht="16.5" customHeight="1">
      <c r="B297" s="144"/>
      <c r="C297" s="160" t="s">
        <v>1827</v>
      </c>
      <c r="D297" s="160" t="s">
        <v>196</v>
      </c>
      <c r="E297" s="161" t="s">
        <v>6473</v>
      </c>
      <c r="F297" s="162" t="s">
        <v>6474</v>
      </c>
      <c r="G297" s="163" t="s">
        <v>337</v>
      </c>
      <c r="H297" s="164">
        <v>256</v>
      </c>
      <c r="I297" s="165"/>
      <c r="J297" s="166">
        <f t="shared" si="40"/>
        <v>0</v>
      </c>
      <c r="K297" s="167"/>
      <c r="L297" s="32"/>
      <c r="M297" s="168" t="s">
        <v>1</v>
      </c>
      <c r="N297" s="169" t="s">
        <v>42</v>
      </c>
      <c r="P297" s="156">
        <f t="shared" si="41"/>
        <v>0</v>
      </c>
      <c r="Q297" s="156">
        <v>2.7999999999999998E-4</v>
      </c>
      <c r="R297" s="156">
        <f t="shared" si="42"/>
        <v>7.1679999999999994E-2</v>
      </c>
      <c r="S297" s="156">
        <v>0</v>
      </c>
      <c r="T297" s="157">
        <f t="shared" si="43"/>
        <v>0</v>
      </c>
      <c r="AR297" s="158" t="s">
        <v>353</v>
      </c>
      <c r="AT297" s="158" t="s">
        <v>196</v>
      </c>
      <c r="AU297" s="158" t="s">
        <v>89</v>
      </c>
      <c r="AY297" s="17" t="s">
        <v>187</v>
      </c>
      <c r="BE297" s="159">
        <f t="shared" si="44"/>
        <v>0</v>
      </c>
      <c r="BF297" s="159">
        <f t="shared" si="45"/>
        <v>0</v>
      </c>
      <c r="BG297" s="159">
        <f t="shared" si="46"/>
        <v>0</v>
      </c>
      <c r="BH297" s="159">
        <f t="shared" si="47"/>
        <v>0</v>
      </c>
      <c r="BI297" s="159">
        <f t="shared" si="48"/>
        <v>0</v>
      </c>
      <c r="BJ297" s="17" t="s">
        <v>89</v>
      </c>
      <c r="BK297" s="159">
        <f t="shared" si="49"/>
        <v>0</v>
      </c>
      <c r="BL297" s="17" t="s">
        <v>353</v>
      </c>
      <c r="BM297" s="158" t="s">
        <v>6475</v>
      </c>
    </row>
    <row r="298" spans="2:65" s="1" customFormat="1" ht="24.2" customHeight="1">
      <c r="B298" s="144"/>
      <c r="C298" s="145" t="s">
        <v>1297</v>
      </c>
      <c r="D298" s="145" t="s">
        <v>190</v>
      </c>
      <c r="E298" s="146" t="s">
        <v>6476</v>
      </c>
      <c r="F298" s="147" t="s">
        <v>6477</v>
      </c>
      <c r="G298" s="148" t="s">
        <v>337</v>
      </c>
      <c r="H298" s="149">
        <v>247</v>
      </c>
      <c r="I298" s="150"/>
      <c r="J298" s="151">
        <f t="shared" si="40"/>
        <v>0</v>
      </c>
      <c r="K298" s="152"/>
      <c r="L298" s="153"/>
      <c r="M298" s="154" t="s">
        <v>1</v>
      </c>
      <c r="N298" s="155" t="s">
        <v>42</v>
      </c>
      <c r="P298" s="156">
        <f t="shared" si="41"/>
        <v>0</v>
      </c>
      <c r="Q298" s="156">
        <v>1.6000000000000001E-4</v>
      </c>
      <c r="R298" s="156">
        <f t="shared" si="42"/>
        <v>3.9520000000000007E-2</v>
      </c>
      <c r="S298" s="156">
        <v>0</v>
      </c>
      <c r="T298" s="157">
        <f t="shared" si="43"/>
        <v>0</v>
      </c>
      <c r="AR298" s="158" t="s">
        <v>388</v>
      </c>
      <c r="AT298" s="158" t="s">
        <v>190</v>
      </c>
      <c r="AU298" s="158" t="s">
        <v>89</v>
      </c>
      <c r="AY298" s="17" t="s">
        <v>187</v>
      </c>
      <c r="BE298" s="159">
        <f t="shared" si="44"/>
        <v>0</v>
      </c>
      <c r="BF298" s="159">
        <f t="shared" si="45"/>
        <v>0</v>
      </c>
      <c r="BG298" s="159">
        <f t="shared" si="46"/>
        <v>0</v>
      </c>
      <c r="BH298" s="159">
        <f t="shared" si="47"/>
        <v>0</v>
      </c>
      <c r="BI298" s="159">
        <f t="shared" si="48"/>
        <v>0</v>
      </c>
      <c r="BJ298" s="17" t="s">
        <v>89</v>
      </c>
      <c r="BK298" s="159">
        <f t="shared" si="49"/>
        <v>0</v>
      </c>
      <c r="BL298" s="17" t="s">
        <v>353</v>
      </c>
      <c r="BM298" s="158" t="s">
        <v>6478</v>
      </c>
    </row>
    <row r="299" spans="2:65" s="1" customFormat="1" ht="24.2" customHeight="1">
      <c r="B299" s="144"/>
      <c r="C299" s="145" t="s">
        <v>1829</v>
      </c>
      <c r="D299" s="145" t="s">
        <v>190</v>
      </c>
      <c r="E299" s="146" t="s">
        <v>6479</v>
      </c>
      <c r="F299" s="147" t="s">
        <v>6480</v>
      </c>
      <c r="G299" s="148" t="s">
        <v>337</v>
      </c>
      <c r="H299" s="149">
        <v>9</v>
      </c>
      <c r="I299" s="150"/>
      <c r="J299" s="151">
        <f t="shared" si="40"/>
        <v>0</v>
      </c>
      <c r="K299" s="152"/>
      <c r="L299" s="153"/>
      <c r="M299" s="154" t="s">
        <v>1</v>
      </c>
      <c r="N299" s="155" t="s">
        <v>42</v>
      </c>
      <c r="P299" s="156">
        <f t="shared" si="41"/>
        <v>0</v>
      </c>
      <c r="Q299" s="156">
        <v>4.6000000000000001E-4</v>
      </c>
      <c r="R299" s="156">
        <f t="shared" si="42"/>
        <v>4.1400000000000005E-3</v>
      </c>
      <c r="S299" s="156">
        <v>0</v>
      </c>
      <c r="T299" s="157">
        <f t="shared" si="43"/>
        <v>0</v>
      </c>
      <c r="AR299" s="158" t="s">
        <v>388</v>
      </c>
      <c r="AT299" s="158" t="s">
        <v>190</v>
      </c>
      <c r="AU299" s="158" t="s">
        <v>89</v>
      </c>
      <c r="AY299" s="17" t="s">
        <v>187</v>
      </c>
      <c r="BE299" s="159">
        <f t="shared" si="44"/>
        <v>0</v>
      </c>
      <c r="BF299" s="159">
        <f t="shared" si="45"/>
        <v>0</v>
      </c>
      <c r="BG299" s="159">
        <f t="shared" si="46"/>
        <v>0</v>
      </c>
      <c r="BH299" s="159">
        <f t="shared" si="47"/>
        <v>0</v>
      </c>
      <c r="BI299" s="159">
        <f t="shared" si="48"/>
        <v>0</v>
      </c>
      <c r="BJ299" s="17" t="s">
        <v>89</v>
      </c>
      <c r="BK299" s="159">
        <f t="shared" si="49"/>
        <v>0</v>
      </c>
      <c r="BL299" s="17" t="s">
        <v>353</v>
      </c>
      <c r="BM299" s="158" t="s">
        <v>6481</v>
      </c>
    </row>
    <row r="300" spans="2:65" s="1" customFormat="1" ht="24.2" customHeight="1">
      <c r="B300" s="144"/>
      <c r="C300" s="160" t="s">
        <v>1301</v>
      </c>
      <c r="D300" s="160" t="s">
        <v>196</v>
      </c>
      <c r="E300" s="161" t="s">
        <v>6482</v>
      </c>
      <c r="F300" s="162" t="s">
        <v>6483</v>
      </c>
      <c r="G300" s="163" t="s">
        <v>337</v>
      </c>
      <c r="H300" s="164">
        <v>68</v>
      </c>
      <c r="I300" s="165"/>
      <c r="J300" s="166">
        <f t="shared" si="40"/>
        <v>0</v>
      </c>
      <c r="K300" s="167"/>
      <c r="L300" s="32"/>
      <c r="M300" s="168" t="s">
        <v>1</v>
      </c>
      <c r="N300" s="169" t="s">
        <v>42</v>
      </c>
      <c r="P300" s="156">
        <f t="shared" si="41"/>
        <v>0</v>
      </c>
      <c r="Q300" s="156">
        <v>1.0000000000000001E-5</v>
      </c>
      <c r="R300" s="156">
        <f t="shared" si="42"/>
        <v>6.8000000000000005E-4</v>
      </c>
      <c r="S300" s="156">
        <v>0</v>
      </c>
      <c r="T300" s="157">
        <f t="shared" si="43"/>
        <v>0</v>
      </c>
      <c r="AR300" s="158" t="s">
        <v>353</v>
      </c>
      <c r="AT300" s="158" t="s">
        <v>196</v>
      </c>
      <c r="AU300" s="158" t="s">
        <v>89</v>
      </c>
      <c r="AY300" s="17" t="s">
        <v>187</v>
      </c>
      <c r="BE300" s="159">
        <f t="shared" si="44"/>
        <v>0</v>
      </c>
      <c r="BF300" s="159">
        <f t="shared" si="45"/>
        <v>0</v>
      </c>
      <c r="BG300" s="159">
        <f t="shared" si="46"/>
        <v>0</v>
      </c>
      <c r="BH300" s="159">
        <f t="shared" si="47"/>
        <v>0</v>
      </c>
      <c r="BI300" s="159">
        <f t="shared" si="48"/>
        <v>0</v>
      </c>
      <c r="BJ300" s="17" t="s">
        <v>89</v>
      </c>
      <c r="BK300" s="159">
        <f t="shared" si="49"/>
        <v>0</v>
      </c>
      <c r="BL300" s="17" t="s">
        <v>353</v>
      </c>
      <c r="BM300" s="158" t="s">
        <v>6484</v>
      </c>
    </row>
    <row r="301" spans="2:65" s="1" customFormat="1" ht="21.75" customHeight="1">
      <c r="B301" s="144"/>
      <c r="C301" s="145" t="s">
        <v>1831</v>
      </c>
      <c r="D301" s="145" t="s">
        <v>190</v>
      </c>
      <c r="E301" s="146" t="s">
        <v>6485</v>
      </c>
      <c r="F301" s="147" t="s">
        <v>6486</v>
      </c>
      <c r="G301" s="148" t="s">
        <v>337</v>
      </c>
      <c r="H301" s="149">
        <v>68</v>
      </c>
      <c r="I301" s="150"/>
      <c r="J301" s="151">
        <f t="shared" si="40"/>
        <v>0</v>
      </c>
      <c r="K301" s="152"/>
      <c r="L301" s="153"/>
      <c r="M301" s="154" t="s">
        <v>1</v>
      </c>
      <c r="N301" s="155" t="s">
        <v>42</v>
      </c>
      <c r="P301" s="156">
        <f t="shared" si="41"/>
        <v>0</v>
      </c>
      <c r="Q301" s="156">
        <v>2.2000000000000001E-4</v>
      </c>
      <c r="R301" s="156">
        <f t="shared" si="42"/>
        <v>1.4960000000000001E-2</v>
      </c>
      <c r="S301" s="156">
        <v>0</v>
      </c>
      <c r="T301" s="157">
        <f t="shared" si="43"/>
        <v>0</v>
      </c>
      <c r="AR301" s="158" t="s">
        <v>388</v>
      </c>
      <c r="AT301" s="158" t="s">
        <v>190</v>
      </c>
      <c r="AU301" s="158" t="s">
        <v>89</v>
      </c>
      <c r="AY301" s="17" t="s">
        <v>187</v>
      </c>
      <c r="BE301" s="159">
        <f t="shared" si="44"/>
        <v>0</v>
      </c>
      <c r="BF301" s="159">
        <f t="shared" si="45"/>
        <v>0</v>
      </c>
      <c r="BG301" s="159">
        <f t="shared" si="46"/>
        <v>0</v>
      </c>
      <c r="BH301" s="159">
        <f t="shared" si="47"/>
        <v>0</v>
      </c>
      <c r="BI301" s="159">
        <f t="shared" si="48"/>
        <v>0</v>
      </c>
      <c r="BJ301" s="17" t="s">
        <v>89</v>
      </c>
      <c r="BK301" s="159">
        <f t="shared" si="49"/>
        <v>0</v>
      </c>
      <c r="BL301" s="17" t="s">
        <v>353</v>
      </c>
      <c r="BM301" s="158" t="s">
        <v>6487</v>
      </c>
    </row>
    <row r="302" spans="2:65" s="1" customFormat="1" ht="24.2" customHeight="1">
      <c r="B302" s="144"/>
      <c r="C302" s="160" t="s">
        <v>1304</v>
      </c>
      <c r="D302" s="160" t="s">
        <v>196</v>
      </c>
      <c r="E302" s="161" t="s">
        <v>6488</v>
      </c>
      <c r="F302" s="162" t="s">
        <v>6489</v>
      </c>
      <c r="G302" s="163" t="s">
        <v>337</v>
      </c>
      <c r="H302" s="164">
        <v>46</v>
      </c>
      <c r="I302" s="165"/>
      <c r="J302" s="166">
        <f t="shared" si="40"/>
        <v>0</v>
      </c>
      <c r="K302" s="167"/>
      <c r="L302" s="32"/>
      <c r="M302" s="168" t="s">
        <v>1</v>
      </c>
      <c r="N302" s="169" t="s">
        <v>42</v>
      </c>
      <c r="P302" s="156">
        <f t="shared" si="41"/>
        <v>0</v>
      </c>
      <c r="Q302" s="156">
        <v>1.0000000000000001E-5</v>
      </c>
      <c r="R302" s="156">
        <f t="shared" si="42"/>
        <v>4.6000000000000001E-4</v>
      </c>
      <c r="S302" s="156">
        <v>0</v>
      </c>
      <c r="T302" s="157">
        <f t="shared" si="43"/>
        <v>0</v>
      </c>
      <c r="AR302" s="158" t="s">
        <v>353</v>
      </c>
      <c r="AT302" s="158" t="s">
        <v>196</v>
      </c>
      <c r="AU302" s="158" t="s">
        <v>89</v>
      </c>
      <c r="AY302" s="17" t="s">
        <v>187</v>
      </c>
      <c r="BE302" s="159">
        <f t="shared" si="44"/>
        <v>0</v>
      </c>
      <c r="BF302" s="159">
        <f t="shared" si="45"/>
        <v>0</v>
      </c>
      <c r="BG302" s="159">
        <f t="shared" si="46"/>
        <v>0</v>
      </c>
      <c r="BH302" s="159">
        <f t="shared" si="47"/>
        <v>0</v>
      </c>
      <c r="BI302" s="159">
        <f t="shared" si="48"/>
        <v>0</v>
      </c>
      <c r="BJ302" s="17" t="s">
        <v>89</v>
      </c>
      <c r="BK302" s="159">
        <f t="shared" si="49"/>
        <v>0</v>
      </c>
      <c r="BL302" s="17" t="s">
        <v>353</v>
      </c>
      <c r="BM302" s="158" t="s">
        <v>6490</v>
      </c>
    </row>
    <row r="303" spans="2:65" s="1" customFormat="1" ht="37.9" customHeight="1">
      <c r="B303" s="144"/>
      <c r="C303" s="145" t="s">
        <v>1832</v>
      </c>
      <c r="D303" s="145" t="s">
        <v>190</v>
      </c>
      <c r="E303" s="146" t="s">
        <v>6491</v>
      </c>
      <c r="F303" s="147" t="s">
        <v>6492</v>
      </c>
      <c r="G303" s="148" t="s">
        <v>337</v>
      </c>
      <c r="H303" s="149">
        <v>46</v>
      </c>
      <c r="I303" s="150"/>
      <c r="J303" s="151">
        <f t="shared" si="40"/>
        <v>0</v>
      </c>
      <c r="K303" s="152"/>
      <c r="L303" s="153"/>
      <c r="M303" s="154" t="s">
        <v>1</v>
      </c>
      <c r="N303" s="155" t="s">
        <v>42</v>
      </c>
      <c r="P303" s="156">
        <f t="shared" si="41"/>
        <v>0</v>
      </c>
      <c r="Q303" s="156">
        <v>1.8000000000000001E-4</v>
      </c>
      <c r="R303" s="156">
        <f t="shared" si="42"/>
        <v>8.2800000000000009E-3</v>
      </c>
      <c r="S303" s="156">
        <v>0</v>
      </c>
      <c r="T303" s="157">
        <f t="shared" si="43"/>
        <v>0</v>
      </c>
      <c r="AR303" s="158" t="s">
        <v>388</v>
      </c>
      <c r="AT303" s="158" t="s">
        <v>190</v>
      </c>
      <c r="AU303" s="158" t="s">
        <v>89</v>
      </c>
      <c r="AY303" s="17" t="s">
        <v>187</v>
      </c>
      <c r="BE303" s="159">
        <f t="shared" si="44"/>
        <v>0</v>
      </c>
      <c r="BF303" s="159">
        <f t="shared" si="45"/>
        <v>0</v>
      </c>
      <c r="BG303" s="159">
        <f t="shared" si="46"/>
        <v>0</v>
      </c>
      <c r="BH303" s="159">
        <f t="shared" si="47"/>
        <v>0</v>
      </c>
      <c r="BI303" s="159">
        <f t="shared" si="48"/>
        <v>0</v>
      </c>
      <c r="BJ303" s="17" t="s">
        <v>89</v>
      </c>
      <c r="BK303" s="159">
        <f t="shared" si="49"/>
        <v>0</v>
      </c>
      <c r="BL303" s="17" t="s">
        <v>353</v>
      </c>
      <c r="BM303" s="158" t="s">
        <v>6493</v>
      </c>
    </row>
    <row r="304" spans="2:65" s="1" customFormat="1" ht="24.2" customHeight="1">
      <c r="B304" s="144"/>
      <c r="C304" s="160" t="s">
        <v>1308</v>
      </c>
      <c r="D304" s="160" t="s">
        <v>196</v>
      </c>
      <c r="E304" s="161" t="s">
        <v>6494</v>
      </c>
      <c r="F304" s="162" t="s">
        <v>6495</v>
      </c>
      <c r="G304" s="163" t="s">
        <v>337</v>
      </c>
      <c r="H304" s="164">
        <v>7</v>
      </c>
      <c r="I304" s="165"/>
      <c r="J304" s="166">
        <f t="shared" si="40"/>
        <v>0</v>
      </c>
      <c r="K304" s="167"/>
      <c r="L304" s="32"/>
      <c r="M304" s="168" t="s">
        <v>1</v>
      </c>
      <c r="N304" s="169" t="s">
        <v>42</v>
      </c>
      <c r="P304" s="156">
        <f t="shared" si="41"/>
        <v>0</v>
      </c>
      <c r="Q304" s="156">
        <v>1.0000000000000001E-5</v>
      </c>
      <c r="R304" s="156">
        <f t="shared" si="42"/>
        <v>7.0000000000000007E-5</v>
      </c>
      <c r="S304" s="156">
        <v>0</v>
      </c>
      <c r="T304" s="157">
        <f t="shared" si="43"/>
        <v>0</v>
      </c>
      <c r="AR304" s="158" t="s">
        <v>353</v>
      </c>
      <c r="AT304" s="158" t="s">
        <v>196</v>
      </c>
      <c r="AU304" s="158" t="s">
        <v>89</v>
      </c>
      <c r="AY304" s="17" t="s">
        <v>187</v>
      </c>
      <c r="BE304" s="159">
        <f t="shared" si="44"/>
        <v>0</v>
      </c>
      <c r="BF304" s="159">
        <f t="shared" si="45"/>
        <v>0</v>
      </c>
      <c r="BG304" s="159">
        <f t="shared" si="46"/>
        <v>0</v>
      </c>
      <c r="BH304" s="159">
        <f t="shared" si="47"/>
        <v>0</v>
      </c>
      <c r="BI304" s="159">
        <f t="shared" si="48"/>
        <v>0</v>
      </c>
      <c r="BJ304" s="17" t="s">
        <v>89</v>
      </c>
      <c r="BK304" s="159">
        <f t="shared" si="49"/>
        <v>0</v>
      </c>
      <c r="BL304" s="17" t="s">
        <v>353</v>
      </c>
      <c r="BM304" s="158" t="s">
        <v>6496</v>
      </c>
    </row>
    <row r="305" spans="2:65" s="1" customFormat="1" ht="37.9" customHeight="1">
      <c r="B305" s="144"/>
      <c r="C305" s="145" t="s">
        <v>1833</v>
      </c>
      <c r="D305" s="145" t="s">
        <v>190</v>
      </c>
      <c r="E305" s="146" t="s">
        <v>6497</v>
      </c>
      <c r="F305" s="147" t="s">
        <v>6498</v>
      </c>
      <c r="G305" s="148" t="s">
        <v>337</v>
      </c>
      <c r="H305" s="149">
        <v>7</v>
      </c>
      <c r="I305" s="150"/>
      <c r="J305" s="151">
        <f t="shared" si="40"/>
        <v>0</v>
      </c>
      <c r="K305" s="152"/>
      <c r="L305" s="153"/>
      <c r="M305" s="154" t="s">
        <v>1</v>
      </c>
      <c r="N305" s="155" t="s">
        <v>42</v>
      </c>
      <c r="P305" s="156">
        <f t="shared" si="41"/>
        <v>0</v>
      </c>
      <c r="Q305" s="156">
        <v>2.7999999999999998E-4</v>
      </c>
      <c r="R305" s="156">
        <f t="shared" si="42"/>
        <v>1.9599999999999999E-3</v>
      </c>
      <c r="S305" s="156">
        <v>0</v>
      </c>
      <c r="T305" s="157">
        <f t="shared" si="43"/>
        <v>0</v>
      </c>
      <c r="AR305" s="158" t="s">
        <v>388</v>
      </c>
      <c r="AT305" s="158" t="s">
        <v>190</v>
      </c>
      <c r="AU305" s="158" t="s">
        <v>89</v>
      </c>
      <c r="AY305" s="17" t="s">
        <v>187</v>
      </c>
      <c r="BE305" s="159">
        <f t="shared" si="44"/>
        <v>0</v>
      </c>
      <c r="BF305" s="159">
        <f t="shared" si="45"/>
        <v>0</v>
      </c>
      <c r="BG305" s="159">
        <f t="shared" si="46"/>
        <v>0</v>
      </c>
      <c r="BH305" s="159">
        <f t="shared" si="47"/>
        <v>0</v>
      </c>
      <c r="BI305" s="159">
        <f t="shared" si="48"/>
        <v>0</v>
      </c>
      <c r="BJ305" s="17" t="s">
        <v>89</v>
      </c>
      <c r="BK305" s="159">
        <f t="shared" si="49"/>
        <v>0</v>
      </c>
      <c r="BL305" s="17" t="s">
        <v>353</v>
      </c>
      <c r="BM305" s="158" t="s">
        <v>6499</v>
      </c>
    </row>
    <row r="306" spans="2:65" s="1" customFormat="1" ht="24.2" customHeight="1">
      <c r="B306" s="144"/>
      <c r="C306" s="160" t="s">
        <v>1311</v>
      </c>
      <c r="D306" s="160" t="s">
        <v>196</v>
      </c>
      <c r="E306" s="161" t="s">
        <v>6500</v>
      </c>
      <c r="F306" s="162" t="s">
        <v>6501</v>
      </c>
      <c r="G306" s="163" t="s">
        <v>337</v>
      </c>
      <c r="H306" s="164">
        <v>20</v>
      </c>
      <c r="I306" s="165"/>
      <c r="J306" s="166">
        <f t="shared" si="40"/>
        <v>0</v>
      </c>
      <c r="K306" s="167"/>
      <c r="L306" s="32"/>
      <c r="M306" s="168" t="s">
        <v>1</v>
      </c>
      <c r="N306" s="169" t="s">
        <v>42</v>
      </c>
      <c r="P306" s="156">
        <f t="shared" si="41"/>
        <v>0</v>
      </c>
      <c r="Q306" s="156">
        <v>1.0000000000000001E-5</v>
      </c>
      <c r="R306" s="156">
        <f t="shared" si="42"/>
        <v>2.0000000000000001E-4</v>
      </c>
      <c r="S306" s="156">
        <v>0</v>
      </c>
      <c r="T306" s="157">
        <f t="shared" si="43"/>
        <v>0</v>
      </c>
      <c r="AR306" s="158" t="s">
        <v>353</v>
      </c>
      <c r="AT306" s="158" t="s">
        <v>196</v>
      </c>
      <c r="AU306" s="158" t="s">
        <v>89</v>
      </c>
      <c r="AY306" s="17" t="s">
        <v>187</v>
      </c>
      <c r="BE306" s="159">
        <f t="shared" si="44"/>
        <v>0</v>
      </c>
      <c r="BF306" s="159">
        <f t="shared" si="45"/>
        <v>0</v>
      </c>
      <c r="BG306" s="159">
        <f t="shared" si="46"/>
        <v>0</v>
      </c>
      <c r="BH306" s="159">
        <f t="shared" si="47"/>
        <v>0</v>
      </c>
      <c r="BI306" s="159">
        <f t="shared" si="48"/>
        <v>0</v>
      </c>
      <c r="BJ306" s="17" t="s">
        <v>89</v>
      </c>
      <c r="BK306" s="159">
        <f t="shared" si="49"/>
        <v>0</v>
      </c>
      <c r="BL306" s="17" t="s">
        <v>353</v>
      </c>
      <c r="BM306" s="158" t="s">
        <v>6502</v>
      </c>
    </row>
    <row r="307" spans="2:65" s="1" customFormat="1" ht="37.9" customHeight="1">
      <c r="B307" s="144"/>
      <c r="C307" s="145" t="s">
        <v>1835</v>
      </c>
      <c r="D307" s="145" t="s">
        <v>190</v>
      </c>
      <c r="E307" s="146" t="s">
        <v>6503</v>
      </c>
      <c r="F307" s="147" t="s">
        <v>6504</v>
      </c>
      <c r="G307" s="148" t="s">
        <v>337</v>
      </c>
      <c r="H307" s="149">
        <v>20</v>
      </c>
      <c r="I307" s="150"/>
      <c r="J307" s="151">
        <f t="shared" si="40"/>
        <v>0</v>
      </c>
      <c r="K307" s="152"/>
      <c r="L307" s="153"/>
      <c r="M307" s="154" t="s">
        <v>1</v>
      </c>
      <c r="N307" s="155" t="s">
        <v>42</v>
      </c>
      <c r="P307" s="156">
        <f t="shared" si="41"/>
        <v>0</v>
      </c>
      <c r="Q307" s="156">
        <v>2.3000000000000001E-4</v>
      </c>
      <c r="R307" s="156">
        <f t="shared" si="42"/>
        <v>4.5999999999999999E-3</v>
      </c>
      <c r="S307" s="156">
        <v>0</v>
      </c>
      <c r="T307" s="157">
        <f t="shared" si="43"/>
        <v>0</v>
      </c>
      <c r="AR307" s="158" t="s">
        <v>388</v>
      </c>
      <c r="AT307" s="158" t="s">
        <v>190</v>
      </c>
      <c r="AU307" s="158" t="s">
        <v>89</v>
      </c>
      <c r="AY307" s="17" t="s">
        <v>187</v>
      </c>
      <c r="BE307" s="159">
        <f t="shared" si="44"/>
        <v>0</v>
      </c>
      <c r="BF307" s="159">
        <f t="shared" si="45"/>
        <v>0</v>
      </c>
      <c r="BG307" s="159">
        <f t="shared" si="46"/>
        <v>0</v>
      </c>
      <c r="BH307" s="159">
        <f t="shared" si="47"/>
        <v>0</v>
      </c>
      <c r="BI307" s="159">
        <f t="shared" si="48"/>
        <v>0</v>
      </c>
      <c r="BJ307" s="17" t="s">
        <v>89</v>
      </c>
      <c r="BK307" s="159">
        <f t="shared" si="49"/>
        <v>0</v>
      </c>
      <c r="BL307" s="17" t="s">
        <v>353</v>
      </c>
      <c r="BM307" s="158" t="s">
        <v>6505</v>
      </c>
    </row>
    <row r="308" spans="2:65" s="1" customFormat="1" ht="24.2" customHeight="1">
      <c r="B308" s="144"/>
      <c r="C308" s="160" t="s">
        <v>1315</v>
      </c>
      <c r="D308" s="160" t="s">
        <v>196</v>
      </c>
      <c r="E308" s="161" t="s">
        <v>4639</v>
      </c>
      <c r="F308" s="162" t="s">
        <v>4640</v>
      </c>
      <c r="G308" s="163" t="s">
        <v>375</v>
      </c>
      <c r="H308" s="164">
        <v>6.0060000000000002</v>
      </c>
      <c r="I308" s="165"/>
      <c r="J308" s="166">
        <f t="shared" si="40"/>
        <v>0</v>
      </c>
      <c r="K308" s="167"/>
      <c r="L308" s="32"/>
      <c r="M308" s="168" t="s">
        <v>1</v>
      </c>
      <c r="N308" s="169" t="s">
        <v>42</v>
      </c>
      <c r="P308" s="156">
        <f t="shared" si="41"/>
        <v>0</v>
      </c>
      <c r="Q308" s="156">
        <v>0</v>
      </c>
      <c r="R308" s="156">
        <f t="shared" si="42"/>
        <v>0</v>
      </c>
      <c r="S308" s="156">
        <v>0</v>
      </c>
      <c r="T308" s="157">
        <f t="shared" si="43"/>
        <v>0</v>
      </c>
      <c r="AR308" s="158" t="s">
        <v>353</v>
      </c>
      <c r="AT308" s="158" t="s">
        <v>196</v>
      </c>
      <c r="AU308" s="158" t="s">
        <v>89</v>
      </c>
      <c r="AY308" s="17" t="s">
        <v>187</v>
      </c>
      <c r="BE308" s="159">
        <f t="shared" si="44"/>
        <v>0</v>
      </c>
      <c r="BF308" s="159">
        <f t="shared" si="45"/>
        <v>0</v>
      </c>
      <c r="BG308" s="159">
        <f t="shared" si="46"/>
        <v>0</v>
      </c>
      <c r="BH308" s="159">
        <f t="shared" si="47"/>
        <v>0</v>
      </c>
      <c r="BI308" s="159">
        <f t="shared" si="48"/>
        <v>0</v>
      </c>
      <c r="BJ308" s="17" t="s">
        <v>89</v>
      </c>
      <c r="BK308" s="159">
        <f t="shared" si="49"/>
        <v>0</v>
      </c>
      <c r="BL308" s="17" t="s">
        <v>353</v>
      </c>
      <c r="BM308" s="158" t="s">
        <v>6506</v>
      </c>
    </row>
    <row r="309" spans="2:65" s="1" customFormat="1" ht="24.2" customHeight="1">
      <c r="B309" s="144"/>
      <c r="C309" s="160" t="s">
        <v>1837</v>
      </c>
      <c r="D309" s="160" t="s">
        <v>196</v>
      </c>
      <c r="E309" s="161" t="s">
        <v>4642</v>
      </c>
      <c r="F309" s="162" t="s">
        <v>4643</v>
      </c>
      <c r="G309" s="163" t="s">
        <v>375</v>
      </c>
      <c r="H309" s="164">
        <v>6.0060000000000002</v>
      </c>
      <c r="I309" s="165"/>
      <c r="J309" s="166">
        <f t="shared" si="40"/>
        <v>0</v>
      </c>
      <c r="K309" s="167"/>
      <c r="L309" s="32"/>
      <c r="M309" s="201" t="s">
        <v>1</v>
      </c>
      <c r="N309" s="202" t="s">
        <v>42</v>
      </c>
      <c r="O309" s="203"/>
      <c r="P309" s="204">
        <f t="shared" si="41"/>
        <v>0</v>
      </c>
      <c r="Q309" s="204">
        <v>0</v>
      </c>
      <c r="R309" s="204">
        <f t="shared" si="42"/>
        <v>0</v>
      </c>
      <c r="S309" s="204">
        <v>0</v>
      </c>
      <c r="T309" s="205">
        <f t="shared" si="43"/>
        <v>0</v>
      </c>
      <c r="AR309" s="158" t="s">
        <v>353</v>
      </c>
      <c r="AT309" s="158" t="s">
        <v>196</v>
      </c>
      <c r="AU309" s="158" t="s">
        <v>89</v>
      </c>
      <c r="AY309" s="17" t="s">
        <v>187</v>
      </c>
      <c r="BE309" s="159">
        <f t="shared" si="44"/>
        <v>0</v>
      </c>
      <c r="BF309" s="159">
        <f t="shared" si="45"/>
        <v>0</v>
      </c>
      <c r="BG309" s="159">
        <f t="shared" si="46"/>
        <v>0</v>
      </c>
      <c r="BH309" s="159">
        <f t="shared" si="47"/>
        <v>0</v>
      </c>
      <c r="BI309" s="159">
        <f t="shared" si="48"/>
        <v>0</v>
      </c>
      <c r="BJ309" s="17" t="s">
        <v>89</v>
      </c>
      <c r="BK309" s="159">
        <f t="shared" si="49"/>
        <v>0</v>
      </c>
      <c r="BL309" s="17" t="s">
        <v>353</v>
      </c>
      <c r="BM309" s="158" t="s">
        <v>6507</v>
      </c>
    </row>
    <row r="310" spans="2:65" s="1" customFormat="1" ht="6.95" customHeight="1">
      <c r="B310" s="47"/>
      <c r="C310" s="48"/>
      <c r="D310" s="48"/>
      <c r="E310" s="48"/>
      <c r="F310" s="48"/>
      <c r="G310" s="48"/>
      <c r="H310" s="48"/>
      <c r="I310" s="48"/>
      <c r="J310" s="48"/>
      <c r="K310" s="48"/>
      <c r="L310" s="32"/>
    </row>
  </sheetData>
  <autoFilter ref="C130:K309" xr:uid="{00000000-0009-0000-0000-00000D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6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 t="s">
        <v>5</v>
      </c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132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149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BRATISLAVA  SOŠ  PZ - rekonštrukcia  objektu č.103 (blok A a B)- suťaž</v>
      </c>
      <c r="F7" s="269"/>
      <c r="G7" s="269"/>
      <c r="H7" s="269"/>
      <c r="L7" s="20"/>
    </row>
    <row r="8" spans="2:46" ht="12" customHeight="1">
      <c r="B8" s="20"/>
      <c r="D8" s="27" t="s">
        <v>155</v>
      </c>
      <c r="L8" s="20"/>
    </row>
    <row r="9" spans="2:46" s="1" customFormat="1" ht="16.5" customHeight="1">
      <c r="B9" s="32"/>
      <c r="E9" s="268" t="s">
        <v>2060</v>
      </c>
      <c r="F9" s="267"/>
      <c r="G9" s="267"/>
      <c r="H9" s="267"/>
      <c r="L9" s="32"/>
    </row>
    <row r="10" spans="2:46" s="1" customFormat="1" ht="12" customHeight="1">
      <c r="B10" s="32"/>
      <c r="D10" s="27" t="s">
        <v>157</v>
      </c>
      <c r="L10" s="32"/>
    </row>
    <row r="11" spans="2:46" s="1" customFormat="1" ht="16.5" customHeight="1">
      <c r="B11" s="32"/>
      <c r="E11" s="263" t="s">
        <v>6508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18. 10. 2023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1861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52" t="s">
        <v>1</v>
      </c>
      <c r="F29" s="252"/>
      <c r="G29" s="252"/>
      <c r="H29" s="252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ROUND(J122,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ROUND((SUM(BE122:BE161)),  2)</f>
        <v>0</v>
      </c>
      <c r="G35" s="101"/>
      <c r="H35" s="101"/>
      <c r="I35" s="102">
        <v>0.2</v>
      </c>
      <c r="J35" s="100">
        <f>ROUND(((SUM(BE122:BE161))*I35),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ROUND((SUM(BF122:BF161)),  2)</f>
        <v>0</v>
      </c>
      <c r="G36" s="101"/>
      <c r="H36" s="101"/>
      <c r="I36" s="102">
        <v>0.2</v>
      </c>
      <c r="J36" s="100">
        <f>ROUND(((SUM(BF122:BF161))*I36),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ROUND((SUM(BG122:BG161)),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ROUND((SUM(BH122:BH161)),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ROUND((SUM(BI122:BI161)),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BRATISLAVA  SOŠ  PZ - rekonštrukcia  objektu č.103 (blok A a B)- suťaž</v>
      </c>
      <c r="F85" s="269"/>
      <c r="G85" s="269"/>
      <c r="H85" s="269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8" t="s">
        <v>2060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16.5" customHeight="1">
      <c r="B89" s="32"/>
      <c r="E89" s="263" t="str">
        <f>E11</f>
        <v xml:space="preserve">E1.8a - E1.8 a Slaboprúd  štruktúrovaná kabeláž 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18. 10. 2023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Ing.Benko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J122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1862</v>
      </c>
      <c r="E99" s="117"/>
      <c r="F99" s="117"/>
      <c r="G99" s="117"/>
      <c r="H99" s="117"/>
      <c r="I99" s="117"/>
      <c r="J99" s="118">
        <f>J123</f>
        <v>0</v>
      </c>
      <c r="L99" s="115"/>
    </row>
    <row r="100" spans="2:47" s="9" customFormat="1" ht="19.899999999999999" customHeight="1">
      <c r="B100" s="119"/>
      <c r="D100" s="120" t="s">
        <v>1863</v>
      </c>
      <c r="E100" s="121"/>
      <c r="F100" s="121"/>
      <c r="G100" s="121"/>
      <c r="H100" s="121"/>
      <c r="I100" s="121"/>
      <c r="J100" s="122">
        <f>J124</f>
        <v>0</v>
      </c>
      <c r="L100" s="119"/>
    </row>
    <row r="101" spans="2:47" s="1" customFormat="1" ht="21.75" customHeight="1">
      <c r="B101" s="32"/>
      <c r="L101" s="32"/>
    </row>
    <row r="102" spans="2:47" s="1" customFormat="1" ht="6.9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6" spans="2:47" s="1" customFormat="1" ht="6.95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47" s="1" customFormat="1" ht="24.95" customHeight="1">
      <c r="B107" s="32"/>
      <c r="C107" s="21" t="s">
        <v>173</v>
      </c>
      <c r="L107" s="32"/>
    </row>
    <row r="108" spans="2:47" s="1" customFormat="1" ht="6.95" customHeight="1">
      <c r="B108" s="32"/>
      <c r="L108" s="32"/>
    </row>
    <row r="109" spans="2:47" s="1" customFormat="1" ht="12" customHeight="1">
      <c r="B109" s="32"/>
      <c r="C109" s="27" t="s">
        <v>15</v>
      </c>
      <c r="L109" s="32"/>
    </row>
    <row r="110" spans="2:47" s="1" customFormat="1" ht="26.25" customHeight="1">
      <c r="B110" s="32"/>
      <c r="E110" s="268" t="str">
        <f>E7</f>
        <v>BRATISLAVA  SOŠ  PZ - rekonštrukcia  objektu č.103 (blok A a B)- suťaž</v>
      </c>
      <c r="F110" s="269"/>
      <c r="G110" s="269"/>
      <c r="H110" s="269"/>
      <c r="L110" s="32"/>
    </row>
    <row r="111" spans="2:47" ht="12" customHeight="1">
      <c r="B111" s="20"/>
      <c r="C111" s="27" t="s">
        <v>155</v>
      </c>
      <c r="L111" s="20"/>
    </row>
    <row r="112" spans="2:47" s="1" customFormat="1" ht="16.5" customHeight="1">
      <c r="B112" s="32"/>
      <c r="E112" s="268" t="s">
        <v>2060</v>
      </c>
      <c r="F112" s="267"/>
      <c r="G112" s="267"/>
      <c r="H112" s="267"/>
      <c r="L112" s="32"/>
    </row>
    <row r="113" spans="2:65" s="1" customFormat="1" ht="12" customHeight="1">
      <c r="B113" s="32"/>
      <c r="C113" s="27" t="s">
        <v>157</v>
      </c>
      <c r="L113" s="32"/>
    </row>
    <row r="114" spans="2:65" s="1" customFormat="1" ht="16.5" customHeight="1">
      <c r="B114" s="32"/>
      <c r="E114" s="263" t="str">
        <f>E11</f>
        <v xml:space="preserve">E1.8a - E1.8 a Slaboprúd  štruktúrovaná kabeláž </v>
      </c>
      <c r="F114" s="267"/>
      <c r="G114" s="267"/>
      <c r="H114" s="267"/>
      <c r="L114" s="32"/>
    </row>
    <row r="115" spans="2:65" s="1" customFormat="1" ht="6.95" customHeight="1">
      <c r="B115" s="32"/>
      <c r="L115" s="32"/>
    </row>
    <row r="116" spans="2:65" s="1" customFormat="1" ht="12" customHeight="1">
      <c r="B116" s="32"/>
      <c r="C116" s="27" t="s">
        <v>19</v>
      </c>
      <c r="F116" s="25" t="str">
        <f>F14</f>
        <v xml:space="preserve">Vápencová 36, 84009 Bratislava </v>
      </c>
      <c r="I116" s="27" t="s">
        <v>21</v>
      </c>
      <c r="J116" s="55" t="str">
        <f>IF(J14="","",J14)</f>
        <v>18. 10. 2023</v>
      </c>
      <c r="L116" s="32"/>
    </row>
    <row r="117" spans="2:65" s="1" customFormat="1" ht="6.95" customHeight="1">
      <c r="B117" s="32"/>
      <c r="L117" s="32"/>
    </row>
    <row r="118" spans="2:65" s="1" customFormat="1" ht="54.4" customHeight="1">
      <c r="B118" s="32"/>
      <c r="C118" s="27" t="s">
        <v>23</v>
      </c>
      <c r="F118" s="25" t="str">
        <f>E17</f>
        <v>MV SR Pribinova č.2, 81272 Bratislava</v>
      </c>
      <c r="I118" s="27" t="s">
        <v>29</v>
      </c>
      <c r="J118" s="30" t="str">
        <f>E23</f>
        <v>STAPRING a.s.Cintorínska 9, 81108 BRATISLAVA/Nitra</v>
      </c>
      <c r="L118" s="32"/>
    </row>
    <row r="119" spans="2:65" s="1" customFormat="1" ht="15.2" customHeight="1">
      <c r="B119" s="32"/>
      <c r="C119" s="27" t="s">
        <v>27</v>
      </c>
      <c r="F119" s="25" t="str">
        <f>IF(E20="","",E20)</f>
        <v>Vyplň údaj</v>
      </c>
      <c r="I119" s="27" t="s">
        <v>32</v>
      </c>
      <c r="J119" s="30" t="str">
        <f>E26</f>
        <v>Ing.Benko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23"/>
      <c r="C121" s="124" t="s">
        <v>174</v>
      </c>
      <c r="D121" s="125" t="s">
        <v>61</v>
      </c>
      <c r="E121" s="125" t="s">
        <v>57</v>
      </c>
      <c r="F121" s="125" t="s">
        <v>58</v>
      </c>
      <c r="G121" s="125" t="s">
        <v>175</v>
      </c>
      <c r="H121" s="125" t="s">
        <v>176</v>
      </c>
      <c r="I121" s="125" t="s">
        <v>177</v>
      </c>
      <c r="J121" s="126" t="s">
        <v>161</v>
      </c>
      <c r="K121" s="127" t="s">
        <v>178</v>
      </c>
      <c r="L121" s="123"/>
      <c r="M121" s="62" t="s">
        <v>1</v>
      </c>
      <c r="N121" s="63" t="s">
        <v>40</v>
      </c>
      <c r="O121" s="63" t="s">
        <v>179</v>
      </c>
      <c r="P121" s="63" t="s">
        <v>180</v>
      </c>
      <c r="Q121" s="63" t="s">
        <v>181</v>
      </c>
      <c r="R121" s="63" t="s">
        <v>182</v>
      </c>
      <c r="S121" s="63" t="s">
        <v>183</v>
      </c>
      <c r="T121" s="64" t="s">
        <v>184</v>
      </c>
    </row>
    <row r="122" spans="2:65" s="1" customFormat="1" ht="22.9" customHeight="1">
      <c r="B122" s="32"/>
      <c r="C122" s="67" t="s">
        <v>162</v>
      </c>
      <c r="J122" s="128">
        <f>BK122</f>
        <v>0</v>
      </c>
      <c r="L122" s="32"/>
      <c r="M122" s="65"/>
      <c r="N122" s="56"/>
      <c r="O122" s="56"/>
      <c r="P122" s="129">
        <f>P123</f>
        <v>0</v>
      </c>
      <c r="Q122" s="56"/>
      <c r="R122" s="129">
        <f>R123</f>
        <v>0</v>
      </c>
      <c r="S122" s="56"/>
      <c r="T122" s="130">
        <f>T123</f>
        <v>0</v>
      </c>
      <c r="AT122" s="17" t="s">
        <v>75</v>
      </c>
      <c r="AU122" s="17" t="s">
        <v>163</v>
      </c>
      <c r="BK122" s="131">
        <f>BK123</f>
        <v>0</v>
      </c>
    </row>
    <row r="123" spans="2:65" s="11" customFormat="1" ht="25.9" customHeight="1">
      <c r="B123" s="132"/>
      <c r="D123" s="133" t="s">
        <v>75</v>
      </c>
      <c r="E123" s="134" t="s">
        <v>190</v>
      </c>
      <c r="F123" s="134" t="s">
        <v>1867</v>
      </c>
      <c r="I123" s="135"/>
      <c r="J123" s="136">
        <f>BK123</f>
        <v>0</v>
      </c>
      <c r="L123" s="132"/>
      <c r="M123" s="137"/>
      <c r="P123" s="138">
        <f>P124</f>
        <v>0</v>
      </c>
      <c r="R123" s="138">
        <f>R124</f>
        <v>0</v>
      </c>
      <c r="T123" s="139">
        <f>T124</f>
        <v>0</v>
      </c>
      <c r="AR123" s="133" t="s">
        <v>207</v>
      </c>
      <c r="AT123" s="140" t="s">
        <v>75</v>
      </c>
      <c r="AU123" s="140" t="s">
        <v>76</v>
      </c>
      <c r="AY123" s="133" t="s">
        <v>187</v>
      </c>
      <c r="BK123" s="141">
        <f>BK124</f>
        <v>0</v>
      </c>
    </row>
    <row r="124" spans="2:65" s="11" customFormat="1" ht="22.9" customHeight="1">
      <c r="B124" s="132"/>
      <c r="D124" s="133" t="s">
        <v>75</v>
      </c>
      <c r="E124" s="142" t="s">
        <v>1868</v>
      </c>
      <c r="F124" s="142" t="s">
        <v>1869</v>
      </c>
      <c r="I124" s="135"/>
      <c r="J124" s="143">
        <f>BK124</f>
        <v>0</v>
      </c>
      <c r="L124" s="132"/>
      <c r="M124" s="137"/>
      <c r="P124" s="138">
        <f>SUM(P125:P161)</f>
        <v>0</v>
      </c>
      <c r="R124" s="138">
        <f>SUM(R125:R161)</f>
        <v>0</v>
      </c>
      <c r="T124" s="139">
        <f>SUM(T125:T161)</f>
        <v>0</v>
      </c>
      <c r="AR124" s="133" t="s">
        <v>83</v>
      </c>
      <c r="AT124" s="140" t="s">
        <v>75</v>
      </c>
      <c r="AU124" s="140" t="s">
        <v>83</v>
      </c>
      <c r="AY124" s="133" t="s">
        <v>187</v>
      </c>
      <c r="BK124" s="141">
        <f>SUM(BK125:BK161)</f>
        <v>0</v>
      </c>
    </row>
    <row r="125" spans="2:65" s="1" customFormat="1" ht="33" customHeight="1">
      <c r="B125" s="144"/>
      <c r="C125" s="145" t="s">
        <v>83</v>
      </c>
      <c r="D125" s="145" t="s">
        <v>190</v>
      </c>
      <c r="E125" s="146" t="s">
        <v>6509</v>
      </c>
      <c r="F125" s="147" t="s">
        <v>6510</v>
      </c>
      <c r="G125" s="148" t="s">
        <v>337</v>
      </c>
      <c r="H125" s="149">
        <v>5</v>
      </c>
      <c r="I125" s="150"/>
      <c r="J125" s="151">
        <f t="shared" ref="J125:J161" si="0">ROUND(I125*H125,2)</f>
        <v>0</v>
      </c>
      <c r="K125" s="152"/>
      <c r="L125" s="153"/>
      <c r="M125" s="154" t="s">
        <v>1</v>
      </c>
      <c r="N125" s="155" t="s">
        <v>42</v>
      </c>
      <c r="P125" s="156">
        <f t="shared" ref="P125:P161" si="1">O125*H125</f>
        <v>0</v>
      </c>
      <c r="Q125" s="156">
        <v>0</v>
      </c>
      <c r="R125" s="156">
        <f t="shared" ref="R125:R161" si="2">Q125*H125</f>
        <v>0</v>
      </c>
      <c r="S125" s="156">
        <v>0</v>
      </c>
      <c r="T125" s="157">
        <f t="shared" ref="T125:T161" si="3">S125*H125</f>
        <v>0</v>
      </c>
      <c r="AR125" s="158" t="s">
        <v>1888</v>
      </c>
      <c r="AT125" s="158" t="s">
        <v>190</v>
      </c>
      <c r="AU125" s="158" t="s">
        <v>89</v>
      </c>
      <c r="AY125" s="17" t="s">
        <v>187</v>
      </c>
      <c r="BE125" s="159">
        <f t="shared" ref="BE125:BE161" si="4">IF(N125="základná",J125,0)</f>
        <v>0</v>
      </c>
      <c r="BF125" s="159">
        <f t="shared" ref="BF125:BF161" si="5">IF(N125="znížená",J125,0)</f>
        <v>0</v>
      </c>
      <c r="BG125" s="159">
        <f t="shared" ref="BG125:BG161" si="6">IF(N125="zákl. prenesená",J125,0)</f>
        <v>0</v>
      </c>
      <c r="BH125" s="159">
        <f t="shared" ref="BH125:BH161" si="7">IF(N125="zníž. prenesená",J125,0)</f>
        <v>0</v>
      </c>
      <c r="BI125" s="159">
        <f t="shared" ref="BI125:BI161" si="8">IF(N125="nulová",J125,0)</f>
        <v>0</v>
      </c>
      <c r="BJ125" s="17" t="s">
        <v>89</v>
      </c>
      <c r="BK125" s="159">
        <f t="shared" ref="BK125:BK161" si="9">ROUND(I125*H125,2)</f>
        <v>0</v>
      </c>
      <c r="BL125" s="17" t="s">
        <v>799</v>
      </c>
      <c r="BM125" s="158" t="s">
        <v>89</v>
      </c>
    </row>
    <row r="126" spans="2:65" s="1" customFormat="1" ht="21.75" customHeight="1">
      <c r="B126" s="144"/>
      <c r="C126" s="145" t="s">
        <v>89</v>
      </c>
      <c r="D126" s="145" t="s">
        <v>190</v>
      </c>
      <c r="E126" s="146" t="s">
        <v>6511</v>
      </c>
      <c r="F126" s="147" t="s">
        <v>6512</v>
      </c>
      <c r="G126" s="148" t="s">
        <v>337</v>
      </c>
      <c r="H126" s="149">
        <v>107</v>
      </c>
      <c r="I126" s="150"/>
      <c r="J126" s="151">
        <f t="shared" si="0"/>
        <v>0</v>
      </c>
      <c r="K126" s="152"/>
      <c r="L126" s="153"/>
      <c r="M126" s="154" t="s">
        <v>1</v>
      </c>
      <c r="N126" s="155" t="s">
        <v>42</v>
      </c>
      <c r="P126" s="156">
        <f t="shared" si="1"/>
        <v>0</v>
      </c>
      <c r="Q126" s="156">
        <v>0</v>
      </c>
      <c r="R126" s="156">
        <f t="shared" si="2"/>
        <v>0</v>
      </c>
      <c r="S126" s="156">
        <v>0</v>
      </c>
      <c r="T126" s="157">
        <f t="shared" si="3"/>
        <v>0</v>
      </c>
      <c r="AR126" s="158" t="s">
        <v>1888</v>
      </c>
      <c r="AT126" s="158" t="s">
        <v>190</v>
      </c>
      <c r="AU126" s="158" t="s">
        <v>89</v>
      </c>
      <c r="AY126" s="17" t="s">
        <v>187</v>
      </c>
      <c r="BE126" s="159">
        <f t="shared" si="4"/>
        <v>0</v>
      </c>
      <c r="BF126" s="159">
        <f t="shared" si="5"/>
        <v>0</v>
      </c>
      <c r="BG126" s="159">
        <f t="shared" si="6"/>
        <v>0</v>
      </c>
      <c r="BH126" s="159">
        <f t="shared" si="7"/>
        <v>0</v>
      </c>
      <c r="BI126" s="159">
        <f t="shared" si="8"/>
        <v>0</v>
      </c>
      <c r="BJ126" s="17" t="s">
        <v>89</v>
      </c>
      <c r="BK126" s="159">
        <f t="shared" si="9"/>
        <v>0</v>
      </c>
      <c r="BL126" s="17" t="s">
        <v>799</v>
      </c>
      <c r="BM126" s="158" t="s">
        <v>194</v>
      </c>
    </row>
    <row r="127" spans="2:65" s="1" customFormat="1" ht="16.5" customHeight="1">
      <c r="B127" s="144"/>
      <c r="C127" s="145" t="s">
        <v>207</v>
      </c>
      <c r="D127" s="145" t="s">
        <v>190</v>
      </c>
      <c r="E127" s="146" t="s">
        <v>6513</v>
      </c>
      <c r="F127" s="147" t="s">
        <v>1900</v>
      </c>
      <c r="G127" s="148" t="s">
        <v>337</v>
      </c>
      <c r="H127" s="149">
        <v>442</v>
      </c>
      <c r="I127" s="150"/>
      <c r="J127" s="151">
        <f t="shared" si="0"/>
        <v>0</v>
      </c>
      <c r="K127" s="152"/>
      <c r="L127" s="153"/>
      <c r="M127" s="154" t="s">
        <v>1</v>
      </c>
      <c r="N127" s="155" t="s">
        <v>42</v>
      </c>
      <c r="P127" s="156">
        <f t="shared" si="1"/>
        <v>0</v>
      </c>
      <c r="Q127" s="156">
        <v>0</v>
      </c>
      <c r="R127" s="156">
        <f t="shared" si="2"/>
        <v>0</v>
      </c>
      <c r="S127" s="156">
        <v>0</v>
      </c>
      <c r="T127" s="157">
        <f t="shared" si="3"/>
        <v>0</v>
      </c>
      <c r="AR127" s="158" t="s">
        <v>1888</v>
      </c>
      <c r="AT127" s="158" t="s">
        <v>190</v>
      </c>
      <c r="AU127" s="158" t="s">
        <v>89</v>
      </c>
      <c r="AY127" s="17" t="s">
        <v>187</v>
      </c>
      <c r="BE127" s="159">
        <f t="shared" si="4"/>
        <v>0</v>
      </c>
      <c r="BF127" s="159">
        <f t="shared" si="5"/>
        <v>0</v>
      </c>
      <c r="BG127" s="159">
        <f t="shared" si="6"/>
        <v>0</v>
      </c>
      <c r="BH127" s="159">
        <f t="shared" si="7"/>
        <v>0</v>
      </c>
      <c r="BI127" s="159">
        <f t="shared" si="8"/>
        <v>0</v>
      </c>
      <c r="BJ127" s="17" t="s">
        <v>89</v>
      </c>
      <c r="BK127" s="159">
        <f t="shared" si="9"/>
        <v>0</v>
      </c>
      <c r="BL127" s="17" t="s">
        <v>799</v>
      </c>
      <c r="BM127" s="158" t="s">
        <v>188</v>
      </c>
    </row>
    <row r="128" spans="2:65" s="1" customFormat="1" ht="16.5" customHeight="1">
      <c r="B128" s="144"/>
      <c r="C128" s="145" t="s">
        <v>194</v>
      </c>
      <c r="D128" s="145" t="s">
        <v>190</v>
      </c>
      <c r="E128" s="146" t="s">
        <v>6514</v>
      </c>
      <c r="F128" s="147" t="s">
        <v>1900</v>
      </c>
      <c r="G128" s="148" t="s">
        <v>337</v>
      </c>
      <c r="H128" s="149">
        <v>442</v>
      </c>
      <c r="I128" s="150"/>
      <c r="J128" s="151">
        <f t="shared" si="0"/>
        <v>0</v>
      </c>
      <c r="K128" s="152"/>
      <c r="L128" s="153"/>
      <c r="M128" s="154" t="s">
        <v>1</v>
      </c>
      <c r="N128" s="155" t="s">
        <v>42</v>
      </c>
      <c r="P128" s="156">
        <f t="shared" si="1"/>
        <v>0</v>
      </c>
      <c r="Q128" s="156">
        <v>0</v>
      </c>
      <c r="R128" s="156">
        <f t="shared" si="2"/>
        <v>0</v>
      </c>
      <c r="S128" s="156">
        <v>0</v>
      </c>
      <c r="T128" s="157">
        <f t="shared" si="3"/>
        <v>0</v>
      </c>
      <c r="AR128" s="158" t="s">
        <v>1888</v>
      </c>
      <c r="AT128" s="158" t="s">
        <v>190</v>
      </c>
      <c r="AU128" s="158" t="s">
        <v>89</v>
      </c>
      <c r="AY128" s="17" t="s">
        <v>187</v>
      </c>
      <c r="BE128" s="159">
        <f t="shared" si="4"/>
        <v>0</v>
      </c>
      <c r="BF128" s="159">
        <f t="shared" si="5"/>
        <v>0</v>
      </c>
      <c r="BG128" s="159">
        <f t="shared" si="6"/>
        <v>0</v>
      </c>
      <c r="BH128" s="159">
        <f t="shared" si="7"/>
        <v>0</v>
      </c>
      <c r="BI128" s="159">
        <f t="shared" si="8"/>
        <v>0</v>
      </c>
      <c r="BJ128" s="17" t="s">
        <v>89</v>
      </c>
      <c r="BK128" s="159">
        <f t="shared" si="9"/>
        <v>0</v>
      </c>
      <c r="BL128" s="17" t="s">
        <v>799</v>
      </c>
      <c r="BM128" s="158" t="s">
        <v>193</v>
      </c>
    </row>
    <row r="129" spans="2:65" s="1" customFormat="1" ht="21.75" customHeight="1">
      <c r="B129" s="144"/>
      <c r="C129" s="145" t="s">
        <v>263</v>
      </c>
      <c r="D129" s="145" t="s">
        <v>190</v>
      </c>
      <c r="E129" s="146" t="s">
        <v>6515</v>
      </c>
      <c r="F129" s="147" t="s">
        <v>6516</v>
      </c>
      <c r="G129" s="148" t="s">
        <v>337</v>
      </c>
      <c r="H129" s="149">
        <v>442</v>
      </c>
      <c r="I129" s="150"/>
      <c r="J129" s="151">
        <f t="shared" si="0"/>
        <v>0</v>
      </c>
      <c r="K129" s="152"/>
      <c r="L129" s="153"/>
      <c r="M129" s="154" t="s">
        <v>1</v>
      </c>
      <c r="N129" s="155" t="s">
        <v>42</v>
      </c>
      <c r="P129" s="156">
        <f t="shared" si="1"/>
        <v>0</v>
      </c>
      <c r="Q129" s="156">
        <v>0</v>
      </c>
      <c r="R129" s="156">
        <f t="shared" si="2"/>
        <v>0</v>
      </c>
      <c r="S129" s="156">
        <v>0</v>
      </c>
      <c r="T129" s="157">
        <f t="shared" si="3"/>
        <v>0</v>
      </c>
      <c r="AR129" s="158" t="s">
        <v>1888</v>
      </c>
      <c r="AT129" s="158" t="s">
        <v>190</v>
      </c>
      <c r="AU129" s="158" t="s">
        <v>89</v>
      </c>
      <c r="AY129" s="17" t="s">
        <v>187</v>
      </c>
      <c r="BE129" s="159">
        <f t="shared" si="4"/>
        <v>0</v>
      </c>
      <c r="BF129" s="159">
        <f t="shared" si="5"/>
        <v>0</v>
      </c>
      <c r="BG129" s="159">
        <f t="shared" si="6"/>
        <v>0</v>
      </c>
      <c r="BH129" s="159">
        <f t="shared" si="7"/>
        <v>0</v>
      </c>
      <c r="BI129" s="159">
        <f t="shared" si="8"/>
        <v>0</v>
      </c>
      <c r="BJ129" s="17" t="s">
        <v>89</v>
      </c>
      <c r="BK129" s="159">
        <f t="shared" si="9"/>
        <v>0</v>
      </c>
      <c r="BL129" s="17" t="s">
        <v>799</v>
      </c>
      <c r="BM129" s="158" t="s">
        <v>317</v>
      </c>
    </row>
    <row r="130" spans="2:65" s="1" customFormat="1" ht="37.9" customHeight="1">
      <c r="B130" s="144"/>
      <c r="C130" s="145" t="s">
        <v>188</v>
      </c>
      <c r="D130" s="145" t="s">
        <v>190</v>
      </c>
      <c r="E130" s="146" t="s">
        <v>6517</v>
      </c>
      <c r="F130" s="147" t="s">
        <v>6518</v>
      </c>
      <c r="G130" s="148" t="s">
        <v>320</v>
      </c>
      <c r="H130" s="149">
        <v>221</v>
      </c>
      <c r="I130" s="150"/>
      <c r="J130" s="151">
        <f t="shared" si="0"/>
        <v>0</v>
      </c>
      <c r="K130" s="152"/>
      <c r="L130" s="153"/>
      <c r="M130" s="154" t="s">
        <v>1</v>
      </c>
      <c r="N130" s="155" t="s">
        <v>42</v>
      </c>
      <c r="P130" s="156">
        <f t="shared" si="1"/>
        <v>0</v>
      </c>
      <c r="Q130" s="156">
        <v>0</v>
      </c>
      <c r="R130" s="156">
        <f t="shared" si="2"/>
        <v>0</v>
      </c>
      <c r="S130" s="156">
        <v>0</v>
      </c>
      <c r="T130" s="157">
        <f t="shared" si="3"/>
        <v>0</v>
      </c>
      <c r="AR130" s="158" t="s">
        <v>1888</v>
      </c>
      <c r="AT130" s="158" t="s">
        <v>190</v>
      </c>
      <c r="AU130" s="158" t="s">
        <v>89</v>
      </c>
      <c r="AY130" s="17" t="s">
        <v>187</v>
      </c>
      <c r="BE130" s="159">
        <f t="shared" si="4"/>
        <v>0</v>
      </c>
      <c r="BF130" s="159">
        <f t="shared" si="5"/>
        <v>0</v>
      </c>
      <c r="BG130" s="159">
        <f t="shared" si="6"/>
        <v>0</v>
      </c>
      <c r="BH130" s="159">
        <f t="shared" si="7"/>
        <v>0</v>
      </c>
      <c r="BI130" s="159">
        <f t="shared" si="8"/>
        <v>0</v>
      </c>
      <c r="BJ130" s="17" t="s">
        <v>89</v>
      </c>
      <c r="BK130" s="159">
        <f t="shared" si="9"/>
        <v>0</v>
      </c>
      <c r="BL130" s="17" t="s">
        <v>799</v>
      </c>
      <c r="BM130" s="158" t="s">
        <v>334</v>
      </c>
    </row>
    <row r="131" spans="2:65" s="1" customFormat="1" ht="16.5" customHeight="1">
      <c r="B131" s="144"/>
      <c r="C131" s="145" t="s">
        <v>287</v>
      </c>
      <c r="D131" s="145" t="s">
        <v>190</v>
      </c>
      <c r="E131" s="146" t="s">
        <v>6519</v>
      </c>
      <c r="F131" s="147" t="s">
        <v>6520</v>
      </c>
      <c r="G131" s="148" t="s">
        <v>320</v>
      </c>
      <c r="H131" s="149">
        <v>1500</v>
      </c>
      <c r="I131" s="150"/>
      <c r="J131" s="151">
        <f t="shared" si="0"/>
        <v>0</v>
      </c>
      <c r="K131" s="152"/>
      <c r="L131" s="153"/>
      <c r="M131" s="154" t="s">
        <v>1</v>
      </c>
      <c r="N131" s="155" t="s">
        <v>42</v>
      </c>
      <c r="P131" s="156">
        <f t="shared" si="1"/>
        <v>0</v>
      </c>
      <c r="Q131" s="156">
        <v>0</v>
      </c>
      <c r="R131" s="156">
        <f t="shared" si="2"/>
        <v>0</v>
      </c>
      <c r="S131" s="156">
        <v>0</v>
      </c>
      <c r="T131" s="157">
        <f t="shared" si="3"/>
        <v>0</v>
      </c>
      <c r="AR131" s="158" t="s">
        <v>1888</v>
      </c>
      <c r="AT131" s="158" t="s">
        <v>190</v>
      </c>
      <c r="AU131" s="158" t="s">
        <v>89</v>
      </c>
      <c r="AY131" s="17" t="s">
        <v>187</v>
      </c>
      <c r="BE131" s="159">
        <f t="shared" si="4"/>
        <v>0</v>
      </c>
      <c r="BF131" s="159">
        <f t="shared" si="5"/>
        <v>0</v>
      </c>
      <c r="BG131" s="159">
        <f t="shared" si="6"/>
        <v>0</v>
      </c>
      <c r="BH131" s="159">
        <f t="shared" si="7"/>
        <v>0</v>
      </c>
      <c r="BI131" s="159">
        <f t="shared" si="8"/>
        <v>0</v>
      </c>
      <c r="BJ131" s="17" t="s">
        <v>89</v>
      </c>
      <c r="BK131" s="159">
        <f t="shared" si="9"/>
        <v>0</v>
      </c>
      <c r="BL131" s="17" t="s">
        <v>799</v>
      </c>
      <c r="BM131" s="158" t="s">
        <v>329</v>
      </c>
    </row>
    <row r="132" spans="2:65" s="1" customFormat="1" ht="16.5" customHeight="1">
      <c r="B132" s="144"/>
      <c r="C132" s="145" t="s">
        <v>193</v>
      </c>
      <c r="D132" s="145" t="s">
        <v>190</v>
      </c>
      <c r="E132" s="146" t="s">
        <v>6521</v>
      </c>
      <c r="F132" s="147" t="s">
        <v>6522</v>
      </c>
      <c r="G132" s="148" t="s">
        <v>320</v>
      </c>
      <c r="H132" s="149">
        <v>25</v>
      </c>
      <c r="I132" s="150"/>
      <c r="J132" s="151">
        <f t="shared" si="0"/>
        <v>0</v>
      </c>
      <c r="K132" s="152"/>
      <c r="L132" s="153"/>
      <c r="M132" s="154" t="s">
        <v>1</v>
      </c>
      <c r="N132" s="155" t="s">
        <v>42</v>
      </c>
      <c r="P132" s="156">
        <f t="shared" si="1"/>
        <v>0</v>
      </c>
      <c r="Q132" s="156">
        <v>0</v>
      </c>
      <c r="R132" s="156">
        <f t="shared" si="2"/>
        <v>0</v>
      </c>
      <c r="S132" s="156">
        <v>0</v>
      </c>
      <c r="T132" s="157">
        <f t="shared" si="3"/>
        <v>0</v>
      </c>
      <c r="AR132" s="158" t="s">
        <v>1888</v>
      </c>
      <c r="AT132" s="158" t="s">
        <v>190</v>
      </c>
      <c r="AU132" s="158" t="s">
        <v>89</v>
      </c>
      <c r="AY132" s="17" t="s">
        <v>187</v>
      </c>
      <c r="BE132" s="159">
        <f t="shared" si="4"/>
        <v>0</v>
      </c>
      <c r="BF132" s="159">
        <f t="shared" si="5"/>
        <v>0</v>
      </c>
      <c r="BG132" s="159">
        <f t="shared" si="6"/>
        <v>0</v>
      </c>
      <c r="BH132" s="159">
        <f t="shared" si="7"/>
        <v>0</v>
      </c>
      <c r="BI132" s="159">
        <f t="shared" si="8"/>
        <v>0</v>
      </c>
      <c r="BJ132" s="17" t="s">
        <v>89</v>
      </c>
      <c r="BK132" s="159">
        <f t="shared" si="9"/>
        <v>0</v>
      </c>
      <c r="BL132" s="17" t="s">
        <v>799</v>
      </c>
      <c r="BM132" s="158" t="s">
        <v>363</v>
      </c>
    </row>
    <row r="133" spans="2:65" s="1" customFormat="1" ht="16.5" customHeight="1">
      <c r="B133" s="144"/>
      <c r="C133" s="145" t="s">
        <v>294</v>
      </c>
      <c r="D133" s="145" t="s">
        <v>190</v>
      </c>
      <c r="E133" s="146" t="s">
        <v>6523</v>
      </c>
      <c r="F133" s="147" t="s">
        <v>6524</v>
      </c>
      <c r="G133" s="148" t="s">
        <v>320</v>
      </c>
      <c r="H133" s="149">
        <v>300</v>
      </c>
      <c r="I133" s="150"/>
      <c r="J133" s="151">
        <f t="shared" si="0"/>
        <v>0</v>
      </c>
      <c r="K133" s="152"/>
      <c r="L133" s="153"/>
      <c r="M133" s="154" t="s">
        <v>1</v>
      </c>
      <c r="N133" s="155" t="s">
        <v>42</v>
      </c>
      <c r="P133" s="156">
        <f t="shared" si="1"/>
        <v>0</v>
      </c>
      <c r="Q133" s="156">
        <v>0</v>
      </c>
      <c r="R133" s="156">
        <f t="shared" si="2"/>
        <v>0</v>
      </c>
      <c r="S133" s="156">
        <v>0</v>
      </c>
      <c r="T133" s="157">
        <f t="shared" si="3"/>
        <v>0</v>
      </c>
      <c r="AR133" s="158" t="s">
        <v>1888</v>
      </c>
      <c r="AT133" s="158" t="s">
        <v>190</v>
      </c>
      <c r="AU133" s="158" t="s">
        <v>89</v>
      </c>
      <c r="AY133" s="17" t="s">
        <v>187</v>
      </c>
      <c r="BE133" s="159">
        <f t="shared" si="4"/>
        <v>0</v>
      </c>
      <c r="BF133" s="159">
        <f t="shared" si="5"/>
        <v>0</v>
      </c>
      <c r="BG133" s="159">
        <f t="shared" si="6"/>
        <v>0</v>
      </c>
      <c r="BH133" s="159">
        <f t="shared" si="7"/>
        <v>0</v>
      </c>
      <c r="BI133" s="159">
        <f t="shared" si="8"/>
        <v>0</v>
      </c>
      <c r="BJ133" s="17" t="s">
        <v>89</v>
      </c>
      <c r="BK133" s="159">
        <f t="shared" si="9"/>
        <v>0</v>
      </c>
      <c r="BL133" s="17" t="s">
        <v>799</v>
      </c>
      <c r="BM133" s="158" t="s">
        <v>7</v>
      </c>
    </row>
    <row r="134" spans="2:65" s="1" customFormat="1" ht="16.5" customHeight="1">
      <c r="B134" s="144"/>
      <c r="C134" s="145" t="s">
        <v>317</v>
      </c>
      <c r="D134" s="145" t="s">
        <v>190</v>
      </c>
      <c r="E134" s="146" t="s">
        <v>6525</v>
      </c>
      <c r="F134" s="147" t="s">
        <v>6526</v>
      </c>
      <c r="G134" s="148" t="s">
        <v>320</v>
      </c>
      <c r="H134" s="149">
        <v>485</v>
      </c>
      <c r="I134" s="150"/>
      <c r="J134" s="151">
        <f t="shared" si="0"/>
        <v>0</v>
      </c>
      <c r="K134" s="152"/>
      <c r="L134" s="153"/>
      <c r="M134" s="154" t="s">
        <v>1</v>
      </c>
      <c r="N134" s="155" t="s">
        <v>42</v>
      </c>
      <c r="P134" s="156">
        <f t="shared" si="1"/>
        <v>0</v>
      </c>
      <c r="Q134" s="156">
        <v>0</v>
      </c>
      <c r="R134" s="156">
        <f t="shared" si="2"/>
        <v>0</v>
      </c>
      <c r="S134" s="156">
        <v>0</v>
      </c>
      <c r="T134" s="157">
        <f t="shared" si="3"/>
        <v>0</v>
      </c>
      <c r="AR134" s="158" t="s">
        <v>1888</v>
      </c>
      <c r="AT134" s="158" t="s">
        <v>190</v>
      </c>
      <c r="AU134" s="158" t="s">
        <v>89</v>
      </c>
      <c r="AY134" s="17" t="s">
        <v>187</v>
      </c>
      <c r="BE134" s="159">
        <f t="shared" si="4"/>
        <v>0</v>
      </c>
      <c r="BF134" s="159">
        <f t="shared" si="5"/>
        <v>0</v>
      </c>
      <c r="BG134" s="159">
        <f t="shared" si="6"/>
        <v>0</v>
      </c>
      <c r="BH134" s="159">
        <f t="shared" si="7"/>
        <v>0</v>
      </c>
      <c r="BI134" s="159">
        <f t="shared" si="8"/>
        <v>0</v>
      </c>
      <c r="BJ134" s="17" t="s">
        <v>89</v>
      </c>
      <c r="BK134" s="159">
        <f t="shared" si="9"/>
        <v>0</v>
      </c>
      <c r="BL134" s="17" t="s">
        <v>799</v>
      </c>
      <c r="BM134" s="158" t="s">
        <v>385</v>
      </c>
    </row>
    <row r="135" spans="2:65" s="1" customFormat="1" ht="16.5" customHeight="1">
      <c r="B135" s="144"/>
      <c r="C135" s="145" t="s">
        <v>323</v>
      </c>
      <c r="D135" s="145" t="s">
        <v>190</v>
      </c>
      <c r="E135" s="146" t="s">
        <v>6527</v>
      </c>
      <c r="F135" s="147" t="s">
        <v>6528</v>
      </c>
      <c r="G135" s="148" t="s">
        <v>320</v>
      </c>
      <c r="H135" s="149">
        <v>10</v>
      </c>
      <c r="I135" s="150"/>
      <c r="J135" s="151">
        <f t="shared" si="0"/>
        <v>0</v>
      </c>
      <c r="K135" s="152"/>
      <c r="L135" s="153"/>
      <c r="M135" s="154" t="s">
        <v>1</v>
      </c>
      <c r="N135" s="155" t="s">
        <v>42</v>
      </c>
      <c r="P135" s="156">
        <f t="shared" si="1"/>
        <v>0</v>
      </c>
      <c r="Q135" s="156">
        <v>0</v>
      </c>
      <c r="R135" s="156">
        <f t="shared" si="2"/>
        <v>0</v>
      </c>
      <c r="S135" s="156">
        <v>0</v>
      </c>
      <c r="T135" s="157">
        <f t="shared" si="3"/>
        <v>0</v>
      </c>
      <c r="AR135" s="158" t="s">
        <v>1888</v>
      </c>
      <c r="AT135" s="158" t="s">
        <v>190</v>
      </c>
      <c r="AU135" s="158" t="s">
        <v>89</v>
      </c>
      <c r="AY135" s="17" t="s">
        <v>187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7" t="s">
        <v>89</v>
      </c>
      <c r="BK135" s="159">
        <f t="shared" si="9"/>
        <v>0</v>
      </c>
      <c r="BL135" s="17" t="s">
        <v>799</v>
      </c>
      <c r="BM135" s="158" t="s">
        <v>395</v>
      </c>
    </row>
    <row r="136" spans="2:65" s="1" customFormat="1" ht="16.5" customHeight="1">
      <c r="B136" s="144"/>
      <c r="C136" s="145" t="s">
        <v>334</v>
      </c>
      <c r="D136" s="145" t="s">
        <v>190</v>
      </c>
      <c r="E136" s="146" t="s">
        <v>6529</v>
      </c>
      <c r="F136" s="147" t="s">
        <v>6530</v>
      </c>
      <c r="G136" s="148" t="s">
        <v>320</v>
      </c>
      <c r="H136" s="149">
        <v>100</v>
      </c>
      <c r="I136" s="150"/>
      <c r="J136" s="151">
        <f t="shared" si="0"/>
        <v>0</v>
      </c>
      <c r="K136" s="152"/>
      <c r="L136" s="153"/>
      <c r="M136" s="154" t="s">
        <v>1</v>
      </c>
      <c r="N136" s="155" t="s">
        <v>42</v>
      </c>
      <c r="P136" s="156">
        <f t="shared" si="1"/>
        <v>0</v>
      </c>
      <c r="Q136" s="156">
        <v>0</v>
      </c>
      <c r="R136" s="156">
        <f t="shared" si="2"/>
        <v>0</v>
      </c>
      <c r="S136" s="156">
        <v>0</v>
      </c>
      <c r="T136" s="157">
        <f t="shared" si="3"/>
        <v>0</v>
      </c>
      <c r="AR136" s="158" t="s">
        <v>1888</v>
      </c>
      <c r="AT136" s="158" t="s">
        <v>190</v>
      </c>
      <c r="AU136" s="158" t="s">
        <v>89</v>
      </c>
      <c r="AY136" s="17" t="s">
        <v>187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7" t="s">
        <v>89</v>
      </c>
      <c r="BK136" s="159">
        <f t="shared" si="9"/>
        <v>0</v>
      </c>
      <c r="BL136" s="17" t="s">
        <v>799</v>
      </c>
      <c r="BM136" s="158" t="s">
        <v>404</v>
      </c>
    </row>
    <row r="137" spans="2:65" s="1" customFormat="1" ht="16.5" customHeight="1">
      <c r="B137" s="144"/>
      <c r="C137" s="145" t="s">
        <v>342</v>
      </c>
      <c r="D137" s="145" t="s">
        <v>190</v>
      </c>
      <c r="E137" s="146" t="s">
        <v>6531</v>
      </c>
      <c r="F137" s="147" t="s">
        <v>6532</v>
      </c>
      <c r="G137" s="148" t="s">
        <v>320</v>
      </c>
      <c r="H137" s="149">
        <v>35</v>
      </c>
      <c r="I137" s="150"/>
      <c r="J137" s="151">
        <f t="shared" si="0"/>
        <v>0</v>
      </c>
      <c r="K137" s="152"/>
      <c r="L137" s="153"/>
      <c r="M137" s="154" t="s">
        <v>1</v>
      </c>
      <c r="N137" s="155" t="s">
        <v>42</v>
      </c>
      <c r="P137" s="156">
        <f t="shared" si="1"/>
        <v>0</v>
      </c>
      <c r="Q137" s="156">
        <v>0</v>
      </c>
      <c r="R137" s="156">
        <f t="shared" si="2"/>
        <v>0</v>
      </c>
      <c r="S137" s="156">
        <v>0</v>
      </c>
      <c r="T137" s="157">
        <f t="shared" si="3"/>
        <v>0</v>
      </c>
      <c r="AR137" s="158" t="s">
        <v>1888</v>
      </c>
      <c r="AT137" s="158" t="s">
        <v>190</v>
      </c>
      <c r="AU137" s="158" t="s">
        <v>89</v>
      </c>
      <c r="AY137" s="17" t="s">
        <v>187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7" t="s">
        <v>89</v>
      </c>
      <c r="BK137" s="159">
        <f t="shared" si="9"/>
        <v>0</v>
      </c>
      <c r="BL137" s="17" t="s">
        <v>799</v>
      </c>
      <c r="BM137" s="158" t="s">
        <v>414</v>
      </c>
    </row>
    <row r="138" spans="2:65" s="1" customFormat="1" ht="16.5" customHeight="1">
      <c r="B138" s="144"/>
      <c r="C138" s="145" t="s">
        <v>329</v>
      </c>
      <c r="D138" s="145" t="s">
        <v>190</v>
      </c>
      <c r="E138" s="146" t="s">
        <v>6533</v>
      </c>
      <c r="F138" s="147" t="s">
        <v>6534</v>
      </c>
      <c r="G138" s="148" t="s">
        <v>320</v>
      </c>
      <c r="H138" s="149">
        <v>40750</v>
      </c>
      <c r="I138" s="150"/>
      <c r="J138" s="151">
        <f t="shared" si="0"/>
        <v>0</v>
      </c>
      <c r="K138" s="152"/>
      <c r="L138" s="153"/>
      <c r="M138" s="154" t="s">
        <v>1</v>
      </c>
      <c r="N138" s="155" t="s">
        <v>42</v>
      </c>
      <c r="P138" s="156">
        <f t="shared" si="1"/>
        <v>0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AR138" s="158" t="s">
        <v>1888</v>
      </c>
      <c r="AT138" s="158" t="s">
        <v>190</v>
      </c>
      <c r="AU138" s="158" t="s">
        <v>89</v>
      </c>
      <c r="AY138" s="17" t="s">
        <v>187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7" t="s">
        <v>89</v>
      </c>
      <c r="BK138" s="159">
        <f t="shared" si="9"/>
        <v>0</v>
      </c>
      <c r="BL138" s="17" t="s">
        <v>799</v>
      </c>
      <c r="BM138" s="158" t="s">
        <v>423</v>
      </c>
    </row>
    <row r="139" spans="2:65" s="1" customFormat="1" ht="24.2" customHeight="1">
      <c r="B139" s="144"/>
      <c r="C139" s="145" t="s">
        <v>348</v>
      </c>
      <c r="D139" s="145" t="s">
        <v>190</v>
      </c>
      <c r="E139" s="146" t="s">
        <v>6535</v>
      </c>
      <c r="F139" s="147" t="s">
        <v>6536</v>
      </c>
      <c r="G139" s="148" t="s">
        <v>320</v>
      </c>
      <c r="H139" s="149">
        <v>40750</v>
      </c>
      <c r="I139" s="150"/>
      <c r="J139" s="151">
        <f t="shared" si="0"/>
        <v>0</v>
      </c>
      <c r="K139" s="152"/>
      <c r="L139" s="153"/>
      <c r="M139" s="154" t="s">
        <v>1</v>
      </c>
      <c r="N139" s="155" t="s">
        <v>42</v>
      </c>
      <c r="P139" s="156">
        <f t="shared" si="1"/>
        <v>0</v>
      </c>
      <c r="Q139" s="156">
        <v>0</v>
      </c>
      <c r="R139" s="156">
        <f t="shared" si="2"/>
        <v>0</v>
      </c>
      <c r="S139" s="156">
        <v>0</v>
      </c>
      <c r="T139" s="157">
        <f t="shared" si="3"/>
        <v>0</v>
      </c>
      <c r="AR139" s="158" t="s">
        <v>1888</v>
      </c>
      <c r="AT139" s="158" t="s">
        <v>190</v>
      </c>
      <c r="AU139" s="158" t="s">
        <v>89</v>
      </c>
      <c r="AY139" s="17" t="s">
        <v>187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7" t="s">
        <v>89</v>
      </c>
      <c r="BK139" s="159">
        <f t="shared" si="9"/>
        <v>0</v>
      </c>
      <c r="BL139" s="17" t="s">
        <v>799</v>
      </c>
      <c r="BM139" s="158" t="s">
        <v>388</v>
      </c>
    </row>
    <row r="140" spans="2:65" s="1" customFormat="1" ht="16.5" customHeight="1">
      <c r="B140" s="144"/>
      <c r="C140" s="145" t="s">
        <v>353</v>
      </c>
      <c r="D140" s="145" t="s">
        <v>190</v>
      </c>
      <c r="E140" s="146" t="s">
        <v>6537</v>
      </c>
      <c r="F140" s="147" t="s">
        <v>6538</v>
      </c>
      <c r="G140" s="148" t="s">
        <v>337</v>
      </c>
      <c r="H140" s="149">
        <v>442</v>
      </c>
      <c r="I140" s="150"/>
      <c r="J140" s="151">
        <f t="shared" si="0"/>
        <v>0</v>
      </c>
      <c r="K140" s="152"/>
      <c r="L140" s="153"/>
      <c r="M140" s="154" t="s">
        <v>1</v>
      </c>
      <c r="N140" s="155" t="s">
        <v>42</v>
      </c>
      <c r="P140" s="156">
        <f t="shared" si="1"/>
        <v>0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AR140" s="158" t="s">
        <v>1888</v>
      </c>
      <c r="AT140" s="158" t="s">
        <v>190</v>
      </c>
      <c r="AU140" s="158" t="s">
        <v>89</v>
      </c>
      <c r="AY140" s="17" t="s">
        <v>187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7" t="s">
        <v>89</v>
      </c>
      <c r="BK140" s="159">
        <f t="shared" si="9"/>
        <v>0</v>
      </c>
      <c r="BL140" s="17" t="s">
        <v>799</v>
      </c>
      <c r="BM140" s="158" t="s">
        <v>654</v>
      </c>
    </row>
    <row r="141" spans="2:65" s="1" customFormat="1" ht="16.5" customHeight="1">
      <c r="B141" s="144"/>
      <c r="C141" s="145" t="s">
        <v>359</v>
      </c>
      <c r="D141" s="145" t="s">
        <v>190</v>
      </c>
      <c r="E141" s="146" t="s">
        <v>6539</v>
      </c>
      <c r="F141" s="147" t="s">
        <v>6540</v>
      </c>
      <c r="G141" s="148" t="s">
        <v>337</v>
      </c>
      <c r="H141" s="149">
        <v>1</v>
      </c>
      <c r="I141" s="150"/>
      <c r="J141" s="151">
        <f t="shared" si="0"/>
        <v>0</v>
      </c>
      <c r="K141" s="152"/>
      <c r="L141" s="153"/>
      <c r="M141" s="154" t="s">
        <v>1</v>
      </c>
      <c r="N141" s="155" t="s">
        <v>42</v>
      </c>
      <c r="P141" s="156">
        <f t="shared" si="1"/>
        <v>0</v>
      </c>
      <c r="Q141" s="156">
        <v>0</v>
      </c>
      <c r="R141" s="156">
        <f t="shared" si="2"/>
        <v>0</v>
      </c>
      <c r="S141" s="156">
        <v>0</v>
      </c>
      <c r="T141" s="157">
        <f t="shared" si="3"/>
        <v>0</v>
      </c>
      <c r="AR141" s="158" t="s">
        <v>1888</v>
      </c>
      <c r="AT141" s="158" t="s">
        <v>190</v>
      </c>
      <c r="AU141" s="158" t="s">
        <v>89</v>
      </c>
      <c r="AY141" s="17" t="s">
        <v>187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7" t="s">
        <v>89</v>
      </c>
      <c r="BK141" s="159">
        <f t="shared" si="9"/>
        <v>0</v>
      </c>
      <c r="BL141" s="17" t="s">
        <v>799</v>
      </c>
      <c r="BM141" s="158" t="s">
        <v>663</v>
      </c>
    </row>
    <row r="142" spans="2:65" s="1" customFormat="1" ht="16.5" customHeight="1">
      <c r="B142" s="144"/>
      <c r="C142" s="145" t="s">
        <v>363</v>
      </c>
      <c r="D142" s="145" t="s">
        <v>190</v>
      </c>
      <c r="E142" s="146" t="s">
        <v>6541</v>
      </c>
      <c r="F142" s="147" t="s">
        <v>6542</v>
      </c>
      <c r="G142" s="148" t="s">
        <v>337</v>
      </c>
      <c r="H142" s="149">
        <v>1</v>
      </c>
      <c r="I142" s="150"/>
      <c r="J142" s="151">
        <f t="shared" si="0"/>
        <v>0</v>
      </c>
      <c r="K142" s="152"/>
      <c r="L142" s="153"/>
      <c r="M142" s="154" t="s">
        <v>1</v>
      </c>
      <c r="N142" s="155" t="s">
        <v>42</v>
      </c>
      <c r="P142" s="156">
        <f t="shared" si="1"/>
        <v>0</v>
      </c>
      <c r="Q142" s="156">
        <v>0</v>
      </c>
      <c r="R142" s="156">
        <f t="shared" si="2"/>
        <v>0</v>
      </c>
      <c r="S142" s="156">
        <v>0</v>
      </c>
      <c r="T142" s="157">
        <f t="shared" si="3"/>
        <v>0</v>
      </c>
      <c r="AR142" s="158" t="s">
        <v>1888</v>
      </c>
      <c r="AT142" s="158" t="s">
        <v>190</v>
      </c>
      <c r="AU142" s="158" t="s">
        <v>89</v>
      </c>
      <c r="AY142" s="17" t="s">
        <v>187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7" t="s">
        <v>89</v>
      </c>
      <c r="BK142" s="159">
        <f t="shared" si="9"/>
        <v>0</v>
      </c>
      <c r="BL142" s="17" t="s">
        <v>799</v>
      </c>
      <c r="BM142" s="158" t="s">
        <v>675</v>
      </c>
    </row>
    <row r="143" spans="2:65" s="1" customFormat="1" ht="16.5" customHeight="1">
      <c r="B143" s="144"/>
      <c r="C143" s="145" t="s">
        <v>367</v>
      </c>
      <c r="D143" s="145" t="s">
        <v>190</v>
      </c>
      <c r="E143" s="146" t="s">
        <v>6543</v>
      </c>
      <c r="F143" s="147" t="s">
        <v>6544</v>
      </c>
      <c r="G143" s="148" t="s">
        <v>337</v>
      </c>
      <c r="H143" s="149">
        <v>9</v>
      </c>
      <c r="I143" s="150"/>
      <c r="J143" s="151">
        <f t="shared" si="0"/>
        <v>0</v>
      </c>
      <c r="K143" s="152"/>
      <c r="L143" s="153"/>
      <c r="M143" s="154" t="s">
        <v>1</v>
      </c>
      <c r="N143" s="155" t="s">
        <v>42</v>
      </c>
      <c r="P143" s="156">
        <f t="shared" si="1"/>
        <v>0</v>
      </c>
      <c r="Q143" s="156">
        <v>0</v>
      </c>
      <c r="R143" s="156">
        <f t="shared" si="2"/>
        <v>0</v>
      </c>
      <c r="S143" s="156">
        <v>0</v>
      </c>
      <c r="T143" s="157">
        <f t="shared" si="3"/>
        <v>0</v>
      </c>
      <c r="AR143" s="158" t="s">
        <v>1888</v>
      </c>
      <c r="AT143" s="158" t="s">
        <v>190</v>
      </c>
      <c r="AU143" s="158" t="s">
        <v>89</v>
      </c>
      <c r="AY143" s="17" t="s">
        <v>187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7" t="s">
        <v>89</v>
      </c>
      <c r="BK143" s="159">
        <f t="shared" si="9"/>
        <v>0</v>
      </c>
      <c r="BL143" s="17" t="s">
        <v>799</v>
      </c>
      <c r="BM143" s="158" t="s">
        <v>692</v>
      </c>
    </row>
    <row r="144" spans="2:65" s="1" customFormat="1" ht="16.5" customHeight="1">
      <c r="B144" s="144"/>
      <c r="C144" s="145" t="s">
        <v>7</v>
      </c>
      <c r="D144" s="145" t="s">
        <v>190</v>
      </c>
      <c r="E144" s="146" t="s">
        <v>6545</v>
      </c>
      <c r="F144" s="147" t="s">
        <v>6546</v>
      </c>
      <c r="G144" s="148" t="s">
        <v>337</v>
      </c>
      <c r="H144" s="149">
        <v>5</v>
      </c>
      <c r="I144" s="150"/>
      <c r="J144" s="151">
        <f t="shared" si="0"/>
        <v>0</v>
      </c>
      <c r="K144" s="152"/>
      <c r="L144" s="153"/>
      <c r="M144" s="154" t="s">
        <v>1</v>
      </c>
      <c r="N144" s="155" t="s">
        <v>42</v>
      </c>
      <c r="P144" s="156">
        <f t="shared" si="1"/>
        <v>0</v>
      </c>
      <c r="Q144" s="156">
        <v>0</v>
      </c>
      <c r="R144" s="156">
        <f t="shared" si="2"/>
        <v>0</v>
      </c>
      <c r="S144" s="156">
        <v>0</v>
      </c>
      <c r="T144" s="157">
        <f t="shared" si="3"/>
        <v>0</v>
      </c>
      <c r="AR144" s="158" t="s">
        <v>1888</v>
      </c>
      <c r="AT144" s="158" t="s">
        <v>190</v>
      </c>
      <c r="AU144" s="158" t="s">
        <v>89</v>
      </c>
      <c r="AY144" s="17" t="s">
        <v>187</v>
      </c>
      <c r="BE144" s="159">
        <f t="shared" si="4"/>
        <v>0</v>
      </c>
      <c r="BF144" s="159">
        <f t="shared" si="5"/>
        <v>0</v>
      </c>
      <c r="BG144" s="159">
        <f t="shared" si="6"/>
        <v>0</v>
      </c>
      <c r="BH144" s="159">
        <f t="shared" si="7"/>
        <v>0</v>
      </c>
      <c r="BI144" s="159">
        <f t="shared" si="8"/>
        <v>0</v>
      </c>
      <c r="BJ144" s="17" t="s">
        <v>89</v>
      </c>
      <c r="BK144" s="159">
        <f t="shared" si="9"/>
        <v>0</v>
      </c>
      <c r="BL144" s="17" t="s">
        <v>799</v>
      </c>
      <c r="BM144" s="158" t="s">
        <v>700</v>
      </c>
    </row>
    <row r="145" spans="2:65" s="1" customFormat="1" ht="16.5" customHeight="1">
      <c r="B145" s="144"/>
      <c r="C145" s="145" t="s">
        <v>381</v>
      </c>
      <c r="D145" s="145" t="s">
        <v>190</v>
      </c>
      <c r="E145" s="146" t="s">
        <v>6547</v>
      </c>
      <c r="F145" s="147" t="s">
        <v>6548</v>
      </c>
      <c r="G145" s="148" t="s">
        <v>337</v>
      </c>
      <c r="H145" s="149">
        <v>1</v>
      </c>
      <c r="I145" s="150"/>
      <c r="J145" s="151">
        <f t="shared" si="0"/>
        <v>0</v>
      </c>
      <c r="K145" s="152"/>
      <c r="L145" s="153"/>
      <c r="M145" s="154" t="s">
        <v>1</v>
      </c>
      <c r="N145" s="155" t="s">
        <v>42</v>
      </c>
      <c r="P145" s="156">
        <f t="shared" si="1"/>
        <v>0</v>
      </c>
      <c r="Q145" s="156">
        <v>0</v>
      </c>
      <c r="R145" s="156">
        <f t="shared" si="2"/>
        <v>0</v>
      </c>
      <c r="S145" s="156">
        <v>0</v>
      </c>
      <c r="T145" s="157">
        <f t="shared" si="3"/>
        <v>0</v>
      </c>
      <c r="AR145" s="158" t="s">
        <v>1888</v>
      </c>
      <c r="AT145" s="158" t="s">
        <v>190</v>
      </c>
      <c r="AU145" s="158" t="s">
        <v>89</v>
      </c>
      <c r="AY145" s="17" t="s">
        <v>187</v>
      </c>
      <c r="BE145" s="159">
        <f t="shared" si="4"/>
        <v>0</v>
      </c>
      <c r="BF145" s="159">
        <f t="shared" si="5"/>
        <v>0</v>
      </c>
      <c r="BG145" s="159">
        <f t="shared" si="6"/>
        <v>0</v>
      </c>
      <c r="BH145" s="159">
        <f t="shared" si="7"/>
        <v>0</v>
      </c>
      <c r="BI145" s="159">
        <f t="shared" si="8"/>
        <v>0</v>
      </c>
      <c r="BJ145" s="17" t="s">
        <v>89</v>
      </c>
      <c r="BK145" s="159">
        <f t="shared" si="9"/>
        <v>0</v>
      </c>
      <c r="BL145" s="17" t="s">
        <v>799</v>
      </c>
      <c r="BM145" s="158" t="s">
        <v>710</v>
      </c>
    </row>
    <row r="146" spans="2:65" s="1" customFormat="1" ht="37.9" customHeight="1">
      <c r="B146" s="144"/>
      <c r="C146" s="145" t="s">
        <v>385</v>
      </c>
      <c r="D146" s="145" t="s">
        <v>190</v>
      </c>
      <c r="E146" s="146" t="s">
        <v>6549</v>
      </c>
      <c r="F146" s="147" t="s">
        <v>6550</v>
      </c>
      <c r="G146" s="148" t="s">
        <v>337</v>
      </c>
      <c r="H146" s="149">
        <v>288</v>
      </c>
      <c r="I146" s="150"/>
      <c r="J146" s="151">
        <f t="shared" si="0"/>
        <v>0</v>
      </c>
      <c r="K146" s="152"/>
      <c r="L146" s="153"/>
      <c r="M146" s="154" t="s">
        <v>1</v>
      </c>
      <c r="N146" s="155" t="s">
        <v>42</v>
      </c>
      <c r="P146" s="156">
        <f t="shared" si="1"/>
        <v>0</v>
      </c>
      <c r="Q146" s="156">
        <v>0</v>
      </c>
      <c r="R146" s="156">
        <f t="shared" si="2"/>
        <v>0</v>
      </c>
      <c r="S146" s="156">
        <v>0</v>
      </c>
      <c r="T146" s="157">
        <f t="shared" si="3"/>
        <v>0</v>
      </c>
      <c r="AR146" s="158" t="s">
        <v>1888</v>
      </c>
      <c r="AT146" s="158" t="s">
        <v>190</v>
      </c>
      <c r="AU146" s="158" t="s">
        <v>89</v>
      </c>
      <c r="AY146" s="17" t="s">
        <v>187</v>
      </c>
      <c r="BE146" s="159">
        <f t="shared" si="4"/>
        <v>0</v>
      </c>
      <c r="BF146" s="159">
        <f t="shared" si="5"/>
        <v>0</v>
      </c>
      <c r="BG146" s="159">
        <f t="shared" si="6"/>
        <v>0</v>
      </c>
      <c r="BH146" s="159">
        <f t="shared" si="7"/>
        <v>0</v>
      </c>
      <c r="BI146" s="159">
        <f t="shared" si="8"/>
        <v>0</v>
      </c>
      <c r="BJ146" s="17" t="s">
        <v>89</v>
      </c>
      <c r="BK146" s="159">
        <f t="shared" si="9"/>
        <v>0</v>
      </c>
      <c r="BL146" s="17" t="s">
        <v>799</v>
      </c>
      <c r="BM146" s="158" t="s">
        <v>718</v>
      </c>
    </row>
    <row r="147" spans="2:65" s="1" customFormat="1" ht="16.5" customHeight="1">
      <c r="B147" s="144"/>
      <c r="C147" s="145" t="s">
        <v>391</v>
      </c>
      <c r="D147" s="145" t="s">
        <v>190</v>
      </c>
      <c r="E147" s="146" t="s">
        <v>6551</v>
      </c>
      <c r="F147" s="147" t="s">
        <v>6552</v>
      </c>
      <c r="G147" s="148" t="s">
        <v>320</v>
      </c>
      <c r="H147" s="149">
        <v>65</v>
      </c>
      <c r="I147" s="150"/>
      <c r="J147" s="151">
        <f t="shared" si="0"/>
        <v>0</v>
      </c>
      <c r="K147" s="152"/>
      <c r="L147" s="153"/>
      <c r="M147" s="154" t="s">
        <v>1</v>
      </c>
      <c r="N147" s="155" t="s">
        <v>42</v>
      </c>
      <c r="P147" s="156">
        <f t="shared" si="1"/>
        <v>0</v>
      </c>
      <c r="Q147" s="156">
        <v>0</v>
      </c>
      <c r="R147" s="156">
        <f t="shared" si="2"/>
        <v>0</v>
      </c>
      <c r="S147" s="156">
        <v>0</v>
      </c>
      <c r="T147" s="157">
        <f t="shared" si="3"/>
        <v>0</v>
      </c>
      <c r="AR147" s="158" t="s">
        <v>1888</v>
      </c>
      <c r="AT147" s="158" t="s">
        <v>190</v>
      </c>
      <c r="AU147" s="158" t="s">
        <v>89</v>
      </c>
      <c r="AY147" s="17" t="s">
        <v>187</v>
      </c>
      <c r="BE147" s="159">
        <f t="shared" si="4"/>
        <v>0</v>
      </c>
      <c r="BF147" s="159">
        <f t="shared" si="5"/>
        <v>0</v>
      </c>
      <c r="BG147" s="159">
        <f t="shared" si="6"/>
        <v>0</v>
      </c>
      <c r="BH147" s="159">
        <f t="shared" si="7"/>
        <v>0</v>
      </c>
      <c r="BI147" s="159">
        <f t="shared" si="8"/>
        <v>0</v>
      </c>
      <c r="BJ147" s="17" t="s">
        <v>89</v>
      </c>
      <c r="BK147" s="159">
        <f t="shared" si="9"/>
        <v>0</v>
      </c>
      <c r="BL147" s="17" t="s">
        <v>799</v>
      </c>
      <c r="BM147" s="158" t="s">
        <v>727</v>
      </c>
    </row>
    <row r="148" spans="2:65" s="1" customFormat="1" ht="16.5" customHeight="1">
      <c r="B148" s="144"/>
      <c r="C148" s="145" t="s">
        <v>395</v>
      </c>
      <c r="D148" s="145" t="s">
        <v>190</v>
      </c>
      <c r="E148" s="146" t="s">
        <v>6553</v>
      </c>
      <c r="F148" s="147" t="s">
        <v>6554</v>
      </c>
      <c r="G148" s="148" t="s">
        <v>337</v>
      </c>
      <c r="H148" s="149">
        <v>300</v>
      </c>
      <c r="I148" s="150"/>
      <c r="J148" s="151">
        <f t="shared" si="0"/>
        <v>0</v>
      </c>
      <c r="K148" s="152"/>
      <c r="L148" s="153"/>
      <c r="M148" s="154" t="s">
        <v>1</v>
      </c>
      <c r="N148" s="155" t="s">
        <v>42</v>
      </c>
      <c r="P148" s="156">
        <f t="shared" si="1"/>
        <v>0</v>
      </c>
      <c r="Q148" s="156">
        <v>0</v>
      </c>
      <c r="R148" s="156">
        <f t="shared" si="2"/>
        <v>0</v>
      </c>
      <c r="S148" s="156">
        <v>0</v>
      </c>
      <c r="T148" s="157">
        <f t="shared" si="3"/>
        <v>0</v>
      </c>
      <c r="AR148" s="158" t="s">
        <v>1888</v>
      </c>
      <c r="AT148" s="158" t="s">
        <v>190</v>
      </c>
      <c r="AU148" s="158" t="s">
        <v>89</v>
      </c>
      <c r="AY148" s="17" t="s">
        <v>187</v>
      </c>
      <c r="BE148" s="159">
        <f t="shared" si="4"/>
        <v>0</v>
      </c>
      <c r="BF148" s="159">
        <f t="shared" si="5"/>
        <v>0</v>
      </c>
      <c r="BG148" s="159">
        <f t="shared" si="6"/>
        <v>0</v>
      </c>
      <c r="BH148" s="159">
        <f t="shared" si="7"/>
        <v>0</v>
      </c>
      <c r="BI148" s="159">
        <f t="shared" si="8"/>
        <v>0</v>
      </c>
      <c r="BJ148" s="17" t="s">
        <v>89</v>
      </c>
      <c r="BK148" s="159">
        <f t="shared" si="9"/>
        <v>0</v>
      </c>
      <c r="BL148" s="17" t="s">
        <v>799</v>
      </c>
      <c r="BM148" s="158" t="s">
        <v>1163</v>
      </c>
    </row>
    <row r="149" spans="2:65" s="1" customFormat="1" ht="24.2" customHeight="1">
      <c r="B149" s="144"/>
      <c r="C149" s="160" t="s">
        <v>400</v>
      </c>
      <c r="D149" s="160" t="s">
        <v>196</v>
      </c>
      <c r="E149" s="161" t="s">
        <v>6555</v>
      </c>
      <c r="F149" s="162" t="s">
        <v>6556</v>
      </c>
      <c r="G149" s="163" t="s">
        <v>1447</v>
      </c>
      <c r="H149" s="164">
        <v>60</v>
      </c>
      <c r="I149" s="165"/>
      <c r="J149" s="166">
        <f t="shared" si="0"/>
        <v>0</v>
      </c>
      <c r="K149" s="167"/>
      <c r="L149" s="32"/>
      <c r="M149" s="168" t="s">
        <v>1</v>
      </c>
      <c r="N149" s="169" t="s">
        <v>42</v>
      </c>
      <c r="P149" s="156">
        <f t="shared" si="1"/>
        <v>0</v>
      </c>
      <c r="Q149" s="156">
        <v>0</v>
      </c>
      <c r="R149" s="156">
        <f t="shared" si="2"/>
        <v>0</v>
      </c>
      <c r="S149" s="156">
        <v>0</v>
      </c>
      <c r="T149" s="157">
        <f t="shared" si="3"/>
        <v>0</v>
      </c>
      <c r="AR149" s="158" t="s">
        <v>799</v>
      </c>
      <c r="AT149" s="158" t="s">
        <v>196</v>
      </c>
      <c r="AU149" s="158" t="s">
        <v>89</v>
      </c>
      <c r="AY149" s="17" t="s">
        <v>187</v>
      </c>
      <c r="BE149" s="159">
        <f t="shared" si="4"/>
        <v>0</v>
      </c>
      <c r="BF149" s="159">
        <f t="shared" si="5"/>
        <v>0</v>
      </c>
      <c r="BG149" s="159">
        <f t="shared" si="6"/>
        <v>0</v>
      </c>
      <c r="BH149" s="159">
        <f t="shared" si="7"/>
        <v>0</v>
      </c>
      <c r="BI149" s="159">
        <f t="shared" si="8"/>
        <v>0</v>
      </c>
      <c r="BJ149" s="17" t="s">
        <v>89</v>
      </c>
      <c r="BK149" s="159">
        <f t="shared" si="9"/>
        <v>0</v>
      </c>
      <c r="BL149" s="17" t="s">
        <v>799</v>
      </c>
      <c r="BM149" s="158" t="s">
        <v>6557</v>
      </c>
    </row>
    <row r="150" spans="2:65" s="1" customFormat="1" ht="21.75" customHeight="1">
      <c r="B150" s="144"/>
      <c r="C150" s="160" t="s">
        <v>404</v>
      </c>
      <c r="D150" s="160" t="s">
        <v>196</v>
      </c>
      <c r="E150" s="161" t="s">
        <v>6558</v>
      </c>
      <c r="F150" s="162" t="s">
        <v>6559</v>
      </c>
      <c r="G150" s="163" t="s">
        <v>1447</v>
      </c>
      <c r="H150" s="164">
        <v>30</v>
      </c>
      <c r="I150" s="165"/>
      <c r="J150" s="166">
        <f t="shared" si="0"/>
        <v>0</v>
      </c>
      <c r="K150" s="167"/>
      <c r="L150" s="32"/>
      <c r="M150" s="168" t="s">
        <v>1</v>
      </c>
      <c r="N150" s="169" t="s">
        <v>42</v>
      </c>
      <c r="P150" s="156">
        <f t="shared" si="1"/>
        <v>0</v>
      </c>
      <c r="Q150" s="156">
        <v>0</v>
      </c>
      <c r="R150" s="156">
        <f t="shared" si="2"/>
        <v>0</v>
      </c>
      <c r="S150" s="156">
        <v>0</v>
      </c>
      <c r="T150" s="157">
        <f t="shared" si="3"/>
        <v>0</v>
      </c>
      <c r="AR150" s="158" t="s">
        <v>799</v>
      </c>
      <c r="AT150" s="158" t="s">
        <v>196</v>
      </c>
      <c r="AU150" s="158" t="s">
        <v>89</v>
      </c>
      <c r="AY150" s="17" t="s">
        <v>187</v>
      </c>
      <c r="BE150" s="159">
        <f t="shared" si="4"/>
        <v>0</v>
      </c>
      <c r="BF150" s="159">
        <f t="shared" si="5"/>
        <v>0</v>
      </c>
      <c r="BG150" s="159">
        <f t="shared" si="6"/>
        <v>0</v>
      </c>
      <c r="BH150" s="159">
        <f t="shared" si="7"/>
        <v>0</v>
      </c>
      <c r="BI150" s="159">
        <f t="shared" si="8"/>
        <v>0</v>
      </c>
      <c r="BJ150" s="17" t="s">
        <v>89</v>
      </c>
      <c r="BK150" s="159">
        <f t="shared" si="9"/>
        <v>0</v>
      </c>
      <c r="BL150" s="17" t="s">
        <v>799</v>
      </c>
      <c r="BM150" s="158" t="s">
        <v>6560</v>
      </c>
    </row>
    <row r="151" spans="2:65" s="1" customFormat="1" ht="16.5" customHeight="1">
      <c r="B151" s="144"/>
      <c r="C151" s="160" t="s">
        <v>410</v>
      </c>
      <c r="D151" s="160" t="s">
        <v>196</v>
      </c>
      <c r="E151" s="161" t="s">
        <v>6561</v>
      </c>
      <c r="F151" s="162" t="s">
        <v>6562</v>
      </c>
      <c r="G151" s="163" t="s">
        <v>320</v>
      </c>
      <c r="H151" s="164">
        <v>140</v>
      </c>
      <c r="I151" s="165"/>
      <c r="J151" s="166">
        <f t="shared" si="0"/>
        <v>0</v>
      </c>
      <c r="K151" s="167"/>
      <c r="L151" s="32"/>
      <c r="M151" s="168" t="s">
        <v>1</v>
      </c>
      <c r="N151" s="169" t="s">
        <v>42</v>
      </c>
      <c r="P151" s="156">
        <f t="shared" si="1"/>
        <v>0</v>
      </c>
      <c r="Q151" s="156">
        <v>0</v>
      </c>
      <c r="R151" s="156">
        <f t="shared" si="2"/>
        <v>0</v>
      </c>
      <c r="S151" s="156">
        <v>0</v>
      </c>
      <c r="T151" s="157">
        <f t="shared" si="3"/>
        <v>0</v>
      </c>
      <c r="AR151" s="158" t="s">
        <v>799</v>
      </c>
      <c r="AT151" s="158" t="s">
        <v>196</v>
      </c>
      <c r="AU151" s="158" t="s">
        <v>89</v>
      </c>
      <c r="AY151" s="17" t="s">
        <v>187</v>
      </c>
      <c r="BE151" s="159">
        <f t="shared" si="4"/>
        <v>0</v>
      </c>
      <c r="BF151" s="159">
        <f t="shared" si="5"/>
        <v>0</v>
      </c>
      <c r="BG151" s="159">
        <f t="shared" si="6"/>
        <v>0</v>
      </c>
      <c r="BH151" s="159">
        <f t="shared" si="7"/>
        <v>0</v>
      </c>
      <c r="BI151" s="159">
        <f t="shared" si="8"/>
        <v>0</v>
      </c>
      <c r="BJ151" s="17" t="s">
        <v>89</v>
      </c>
      <c r="BK151" s="159">
        <f t="shared" si="9"/>
        <v>0</v>
      </c>
      <c r="BL151" s="17" t="s">
        <v>799</v>
      </c>
      <c r="BM151" s="158" t="s">
        <v>353</v>
      </c>
    </row>
    <row r="152" spans="2:65" s="1" customFormat="1" ht="16.5" customHeight="1">
      <c r="B152" s="144"/>
      <c r="C152" s="160" t="s">
        <v>414</v>
      </c>
      <c r="D152" s="160" t="s">
        <v>196</v>
      </c>
      <c r="E152" s="161" t="s">
        <v>6563</v>
      </c>
      <c r="F152" s="162" t="s">
        <v>6564</v>
      </c>
      <c r="G152" s="163" t="s">
        <v>320</v>
      </c>
      <c r="H152" s="164">
        <v>40750</v>
      </c>
      <c r="I152" s="165"/>
      <c r="J152" s="166">
        <f t="shared" si="0"/>
        <v>0</v>
      </c>
      <c r="K152" s="167"/>
      <c r="L152" s="32"/>
      <c r="M152" s="168" t="s">
        <v>1</v>
      </c>
      <c r="N152" s="169" t="s">
        <v>42</v>
      </c>
      <c r="P152" s="156">
        <f t="shared" si="1"/>
        <v>0</v>
      </c>
      <c r="Q152" s="156">
        <v>0</v>
      </c>
      <c r="R152" s="156">
        <f t="shared" si="2"/>
        <v>0</v>
      </c>
      <c r="S152" s="156">
        <v>0</v>
      </c>
      <c r="T152" s="157">
        <f t="shared" si="3"/>
        <v>0</v>
      </c>
      <c r="AR152" s="158" t="s">
        <v>799</v>
      </c>
      <c r="AT152" s="158" t="s">
        <v>196</v>
      </c>
      <c r="AU152" s="158" t="s">
        <v>89</v>
      </c>
      <c r="AY152" s="17" t="s">
        <v>187</v>
      </c>
      <c r="BE152" s="159">
        <f t="shared" si="4"/>
        <v>0</v>
      </c>
      <c r="BF152" s="159">
        <f t="shared" si="5"/>
        <v>0</v>
      </c>
      <c r="BG152" s="159">
        <f t="shared" si="6"/>
        <v>0</v>
      </c>
      <c r="BH152" s="159">
        <f t="shared" si="7"/>
        <v>0</v>
      </c>
      <c r="BI152" s="159">
        <f t="shared" si="8"/>
        <v>0</v>
      </c>
      <c r="BJ152" s="17" t="s">
        <v>89</v>
      </c>
      <c r="BK152" s="159">
        <f t="shared" si="9"/>
        <v>0</v>
      </c>
      <c r="BL152" s="17" t="s">
        <v>799</v>
      </c>
      <c r="BM152" s="158" t="s">
        <v>633</v>
      </c>
    </row>
    <row r="153" spans="2:65" s="1" customFormat="1" ht="16.5" customHeight="1">
      <c r="B153" s="144"/>
      <c r="C153" s="160" t="s">
        <v>419</v>
      </c>
      <c r="D153" s="160" t="s">
        <v>196</v>
      </c>
      <c r="E153" s="161" t="s">
        <v>6565</v>
      </c>
      <c r="F153" s="162" t="s">
        <v>6566</v>
      </c>
      <c r="G153" s="163" t="s">
        <v>337</v>
      </c>
      <c r="H153" s="164">
        <v>442</v>
      </c>
      <c r="I153" s="165"/>
      <c r="J153" s="166">
        <f t="shared" si="0"/>
        <v>0</v>
      </c>
      <c r="K153" s="167"/>
      <c r="L153" s="32"/>
      <c r="M153" s="168" t="s">
        <v>1</v>
      </c>
      <c r="N153" s="169" t="s">
        <v>42</v>
      </c>
      <c r="P153" s="156">
        <f t="shared" si="1"/>
        <v>0</v>
      </c>
      <c r="Q153" s="156">
        <v>0</v>
      </c>
      <c r="R153" s="156">
        <f t="shared" si="2"/>
        <v>0</v>
      </c>
      <c r="S153" s="156">
        <v>0</v>
      </c>
      <c r="T153" s="157">
        <f t="shared" si="3"/>
        <v>0</v>
      </c>
      <c r="AR153" s="158" t="s">
        <v>799</v>
      </c>
      <c r="AT153" s="158" t="s">
        <v>196</v>
      </c>
      <c r="AU153" s="158" t="s">
        <v>89</v>
      </c>
      <c r="AY153" s="17" t="s">
        <v>187</v>
      </c>
      <c r="BE153" s="159">
        <f t="shared" si="4"/>
        <v>0</v>
      </c>
      <c r="BF153" s="159">
        <f t="shared" si="5"/>
        <v>0</v>
      </c>
      <c r="BG153" s="159">
        <f t="shared" si="6"/>
        <v>0</v>
      </c>
      <c r="BH153" s="159">
        <f t="shared" si="7"/>
        <v>0</v>
      </c>
      <c r="BI153" s="159">
        <f t="shared" si="8"/>
        <v>0</v>
      </c>
      <c r="BJ153" s="17" t="s">
        <v>89</v>
      </c>
      <c r="BK153" s="159">
        <f t="shared" si="9"/>
        <v>0</v>
      </c>
      <c r="BL153" s="17" t="s">
        <v>799</v>
      </c>
      <c r="BM153" s="158" t="s">
        <v>646</v>
      </c>
    </row>
    <row r="154" spans="2:65" s="1" customFormat="1" ht="16.5" customHeight="1">
      <c r="B154" s="144"/>
      <c r="C154" s="160" t="s">
        <v>423</v>
      </c>
      <c r="D154" s="160" t="s">
        <v>196</v>
      </c>
      <c r="E154" s="161" t="s">
        <v>6567</v>
      </c>
      <c r="F154" s="162" t="s">
        <v>6568</v>
      </c>
      <c r="G154" s="163" t="s">
        <v>337</v>
      </c>
      <c r="H154" s="164">
        <v>2</v>
      </c>
      <c r="I154" s="165"/>
      <c r="J154" s="166">
        <f t="shared" si="0"/>
        <v>0</v>
      </c>
      <c r="K154" s="167"/>
      <c r="L154" s="32"/>
      <c r="M154" s="168" t="s">
        <v>1</v>
      </c>
      <c r="N154" s="169" t="s">
        <v>42</v>
      </c>
      <c r="P154" s="156">
        <f t="shared" si="1"/>
        <v>0</v>
      </c>
      <c r="Q154" s="156">
        <v>0</v>
      </c>
      <c r="R154" s="156">
        <f t="shared" si="2"/>
        <v>0</v>
      </c>
      <c r="S154" s="156">
        <v>0</v>
      </c>
      <c r="T154" s="157">
        <f t="shared" si="3"/>
        <v>0</v>
      </c>
      <c r="AR154" s="158" t="s">
        <v>799</v>
      </c>
      <c r="AT154" s="158" t="s">
        <v>196</v>
      </c>
      <c r="AU154" s="158" t="s">
        <v>89</v>
      </c>
      <c r="AY154" s="17" t="s">
        <v>187</v>
      </c>
      <c r="BE154" s="159">
        <f t="shared" si="4"/>
        <v>0</v>
      </c>
      <c r="BF154" s="159">
        <f t="shared" si="5"/>
        <v>0</v>
      </c>
      <c r="BG154" s="159">
        <f t="shared" si="6"/>
        <v>0</v>
      </c>
      <c r="BH154" s="159">
        <f t="shared" si="7"/>
        <v>0</v>
      </c>
      <c r="BI154" s="159">
        <f t="shared" si="8"/>
        <v>0</v>
      </c>
      <c r="BJ154" s="17" t="s">
        <v>89</v>
      </c>
      <c r="BK154" s="159">
        <f t="shared" si="9"/>
        <v>0</v>
      </c>
      <c r="BL154" s="17" t="s">
        <v>799</v>
      </c>
      <c r="BM154" s="158" t="s">
        <v>1166</v>
      </c>
    </row>
    <row r="155" spans="2:65" s="1" customFormat="1" ht="16.5" customHeight="1">
      <c r="B155" s="144"/>
      <c r="C155" s="160" t="s">
        <v>429</v>
      </c>
      <c r="D155" s="160" t="s">
        <v>196</v>
      </c>
      <c r="E155" s="161" t="s">
        <v>6569</v>
      </c>
      <c r="F155" s="162" t="s">
        <v>6570</v>
      </c>
      <c r="G155" s="163" t="s">
        <v>337</v>
      </c>
      <c r="H155" s="164">
        <v>221</v>
      </c>
      <c r="I155" s="165"/>
      <c r="J155" s="166">
        <f t="shared" si="0"/>
        <v>0</v>
      </c>
      <c r="K155" s="167"/>
      <c r="L155" s="32"/>
      <c r="M155" s="168" t="s">
        <v>1</v>
      </c>
      <c r="N155" s="169" t="s">
        <v>42</v>
      </c>
      <c r="P155" s="156">
        <f t="shared" si="1"/>
        <v>0</v>
      </c>
      <c r="Q155" s="156">
        <v>0</v>
      </c>
      <c r="R155" s="156">
        <f t="shared" si="2"/>
        <v>0</v>
      </c>
      <c r="S155" s="156">
        <v>0</v>
      </c>
      <c r="T155" s="157">
        <f t="shared" si="3"/>
        <v>0</v>
      </c>
      <c r="AR155" s="158" t="s">
        <v>799</v>
      </c>
      <c r="AT155" s="158" t="s">
        <v>196</v>
      </c>
      <c r="AU155" s="158" t="s">
        <v>89</v>
      </c>
      <c r="AY155" s="17" t="s">
        <v>187</v>
      </c>
      <c r="BE155" s="159">
        <f t="shared" si="4"/>
        <v>0</v>
      </c>
      <c r="BF155" s="159">
        <f t="shared" si="5"/>
        <v>0</v>
      </c>
      <c r="BG155" s="159">
        <f t="shared" si="6"/>
        <v>0</v>
      </c>
      <c r="BH155" s="159">
        <f t="shared" si="7"/>
        <v>0</v>
      </c>
      <c r="BI155" s="159">
        <f t="shared" si="8"/>
        <v>0</v>
      </c>
      <c r="BJ155" s="17" t="s">
        <v>89</v>
      </c>
      <c r="BK155" s="159">
        <f t="shared" si="9"/>
        <v>0</v>
      </c>
      <c r="BL155" s="17" t="s">
        <v>799</v>
      </c>
      <c r="BM155" s="158" t="s">
        <v>1169</v>
      </c>
    </row>
    <row r="156" spans="2:65" s="1" customFormat="1" ht="16.5" customHeight="1">
      <c r="B156" s="144"/>
      <c r="C156" s="160" t="s">
        <v>388</v>
      </c>
      <c r="D156" s="160" t="s">
        <v>196</v>
      </c>
      <c r="E156" s="161" t="s">
        <v>6571</v>
      </c>
      <c r="F156" s="162" t="s">
        <v>6572</v>
      </c>
      <c r="G156" s="163" t="s">
        <v>1447</v>
      </c>
      <c r="H156" s="164">
        <v>24</v>
      </c>
      <c r="I156" s="165"/>
      <c r="J156" s="166">
        <f t="shared" si="0"/>
        <v>0</v>
      </c>
      <c r="K156" s="167"/>
      <c r="L156" s="32"/>
      <c r="M156" s="168" t="s">
        <v>1</v>
      </c>
      <c r="N156" s="169" t="s">
        <v>42</v>
      </c>
      <c r="P156" s="156">
        <f t="shared" si="1"/>
        <v>0</v>
      </c>
      <c r="Q156" s="156">
        <v>0</v>
      </c>
      <c r="R156" s="156">
        <f t="shared" si="2"/>
        <v>0</v>
      </c>
      <c r="S156" s="156">
        <v>0</v>
      </c>
      <c r="T156" s="157">
        <f t="shared" si="3"/>
        <v>0</v>
      </c>
      <c r="AR156" s="158" t="s">
        <v>799</v>
      </c>
      <c r="AT156" s="158" t="s">
        <v>196</v>
      </c>
      <c r="AU156" s="158" t="s">
        <v>89</v>
      </c>
      <c r="AY156" s="17" t="s">
        <v>187</v>
      </c>
      <c r="BE156" s="159">
        <f t="shared" si="4"/>
        <v>0</v>
      </c>
      <c r="BF156" s="159">
        <f t="shared" si="5"/>
        <v>0</v>
      </c>
      <c r="BG156" s="159">
        <f t="shared" si="6"/>
        <v>0</v>
      </c>
      <c r="BH156" s="159">
        <f t="shared" si="7"/>
        <v>0</v>
      </c>
      <c r="BI156" s="159">
        <f t="shared" si="8"/>
        <v>0</v>
      </c>
      <c r="BJ156" s="17" t="s">
        <v>89</v>
      </c>
      <c r="BK156" s="159">
        <f t="shared" si="9"/>
        <v>0</v>
      </c>
      <c r="BL156" s="17" t="s">
        <v>799</v>
      </c>
      <c r="BM156" s="158" t="s">
        <v>738</v>
      </c>
    </row>
    <row r="157" spans="2:65" s="1" customFormat="1" ht="16.5" customHeight="1">
      <c r="B157" s="144"/>
      <c r="C157" s="160" t="s">
        <v>629</v>
      </c>
      <c r="D157" s="160" t="s">
        <v>196</v>
      </c>
      <c r="E157" s="161" t="s">
        <v>2031</v>
      </c>
      <c r="F157" s="162" t="s">
        <v>6573</v>
      </c>
      <c r="G157" s="163" t="s">
        <v>1447</v>
      </c>
      <c r="H157" s="164">
        <v>24</v>
      </c>
      <c r="I157" s="165"/>
      <c r="J157" s="166">
        <f t="shared" si="0"/>
        <v>0</v>
      </c>
      <c r="K157" s="167"/>
      <c r="L157" s="32"/>
      <c r="M157" s="168" t="s">
        <v>1</v>
      </c>
      <c r="N157" s="169" t="s">
        <v>42</v>
      </c>
      <c r="P157" s="156">
        <f t="shared" si="1"/>
        <v>0</v>
      </c>
      <c r="Q157" s="156">
        <v>0</v>
      </c>
      <c r="R157" s="156">
        <f t="shared" si="2"/>
        <v>0</v>
      </c>
      <c r="S157" s="156">
        <v>0</v>
      </c>
      <c r="T157" s="157">
        <f t="shared" si="3"/>
        <v>0</v>
      </c>
      <c r="AR157" s="158" t="s">
        <v>799</v>
      </c>
      <c r="AT157" s="158" t="s">
        <v>196</v>
      </c>
      <c r="AU157" s="158" t="s">
        <v>89</v>
      </c>
      <c r="AY157" s="17" t="s">
        <v>187</v>
      </c>
      <c r="BE157" s="159">
        <f t="shared" si="4"/>
        <v>0</v>
      </c>
      <c r="BF157" s="159">
        <f t="shared" si="5"/>
        <v>0</v>
      </c>
      <c r="BG157" s="159">
        <f t="shared" si="6"/>
        <v>0</v>
      </c>
      <c r="BH157" s="159">
        <f t="shared" si="7"/>
        <v>0</v>
      </c>
      <c r="BI157" s="159">
        <f t="shared" si="8"/>
        <v>0</v>
      </c>
      <c r="BJ157" s="17" t="s">
        <v>89</v>
      </c>
      <c r="BK157" s="159">
        <f t="shared" si="9"/>
        <v>0</v>
      </c>
      <c r="BL157" s="17" t="s">
        <v>799</v>
      </c>
      <c r="BM157" s="158" t="s">
        <v>747</v>
      </c>
    </row>
    <row r="158" spans="2:65" s="1" customFormat="1" ht="21.75" customHeight="1">
      <c r="B158" s="144"/>
      <c r="C158" s="160" t="s">
        <v>633</v>
      </c>
      <c r="D158" s="160" t="s">
        <v>196</v>
      </c>
      <c r="E158" s="161" t="s">
        <v>6574</v>
      </c>
      <c r="F158" s="162" t="s">
        <v>6575</v>
      </c>
      <c r="G158" s="163" t="s">
        <v>1447</v>
      </c>
      <c r="H158" s="164">
        <v>24</v>
      </c>
      <c r="I158" s="165"/>
      <c r="J158" s="166">
        <f t="shared" si="0"/>
        <v>0</v>
      </c>
      <c r="K158" s="167"/>
      <c r="L158" s="32"/>
      <c r="M158" s="168" t="s">
        <v>1</v>
      </c>
      <c r="N158" s="169" t="s">
        <v>42</v>
      </c>
      <c r="P158" s="156">
        <f t="shared" si="1"/>
        <v>0</v>
      </c>
      <c r="Q158" s="156">
        <v>0</v>
      </c>
      <c r="R158" s="156">
        <f t="shared" si="2"/>
        <v>0</v>
      </c>
      <c r="S158" s="156">
        <v>0</v>
      </c>
      <c r="T158" s="157">
        <f t="shared" si="3"/>
        <v>0</v>
      </c>
      <c r="AR158" s="158" t="s">
        <v>799</v>
      </c>
      <c r="AT158" s="158" t="s">
        <v>196</v>
      </c>
      <c r="AU158" s="158" t="s">
        <v>89</v>
      </c>
      <c r="AY158" s="17" t="s">
        <v>187</v>
      </c>
      <c r="BE158" s="159">
        <f t="shared" si="4"/>
        <v>0</v>
      </c>
      <c r="BF158" s="159">
        <f t="shared" si="5"/>
        <v>0</v>
      </c>
      <c r="BG158" s="159">
        <f t="shared" si="6"/>
        <v>0</v>
      </c>
      <c r="BH158" s="159">
        <f t="shared" si="7"/>
        <v>0</v>
      </c>
      <c r="BI158" s="159">
        <f t="shared" si="8"/>
        <v>0</v>
      </c>
      <c r="BJ158" s="17" t="s">
        <v>89</v>
      </c>
      <c r="BK158" s="159">
        <f t="shared" si="9"/>
        <v>0</v>
      </c>
      <c r="BL158" s="17" t="s">
        <v>799</v>
      </c>
      <c r="BM158" s="158" t="s">
        <v>754</v>
      </c>
    </row>
    <row r="159" spans="2:65" s="1" customFormat="1" ht="16.5" customHeight="1">
      <c r="B159" s="144"/>
      <c r="C159" s="160" t="s">
        <v>637</v>
      </c>
      <c r="D159" s="160" t="s">
        <v>196</v>
      </c>
      <c r="E159" s="161" t="s">
        <v>6576</v>
      </c>
      <c r="F159" s="162" t="s">
        <v>6577</v>
      </c>
      <c r="G159" s="163" t="s">
        <v>1447</v>
      </c>
      <c r="H159" s="164">
        <v>20</v>
      </c>
      <c r="I159" s="165"/>
      <c r="J159" s="166">
        <f t="shared" si="0"/>
        <v>0</v>
      </c>
      <c r="K159" s="167"/>
      <c r="L159" s="32"/>
      <c r="M159" s="168" t="s">
        <v>1</v>
      </c>
      <c r="N159" s="169" t="s">
        <v>42</v>
      </c>
      <c r="P159" s="156">
        <f t="shared" si="1"/>
        <v>0</v>
      </c>
      <c r="Q159" s="156">
        <v>0</v>
      </c>
      <c r="R159" s="156">
        <f t="shared" si="2"/>
        <v>0</v>
      </c>
      <c r="S159" s="156">
        <v>0</v>
      </c>
      <c r="T159" s="157">
        <f t="shared" si="3"/>
        <v>0</v>
      </c>
      <c r="AR159" s="158" t="s">
        <v>799</v>
      </c>
      <c r="AT159" s="158" t="s">
        <v>196</v>
      </c>
      <c r="AU159" s="158" t="s">
        <v>89</v>
      </c>
      <c r="AY159" s="17" t="s">
        <v>187</v>
      </c>
      <c r="BE159" s="159">
        <f t="shared" si="4"/>
        <v>0</v>
      </c>
      <c r="BF159" s="159">
        <f t="shared" si="5"/>
        <v>0</v>
      </c>
      <c r="BG159" s="159">
        <f t="shared" si="6"/>
        <v>0</v>
      </c>
      <c r="BH159" s="159">
        <f t="shared" si="7"/>
        <v>0</v>
      </c>
      <c r="BI159" s="159">
        <f t="shared" si="8"/>
        <v>0</v>
      </c>
      <c r="BJ159" s="17" t="s">
        <v>89</v>
      </c>
      <c r="BK159" s="159">
        <f t="shared" si="9"/>
        <v>0</v>
      </c>
      <c r="BL159" s="17" t="s">
        <v>799</v>
      </c>
      <c r="BM159" s="158" t="s">
        <v>766</v>
      </c>
    </row>
    <row r="160" spans="2:65" s="1" customFormat="1" ht="16.5" customHeight="1">
      <c r="B160" s="144"/>
      <c r="C160" s="160" t="s">
        <v>646</v>
      </c>
      <c r="D160" s="160" t="s">
        <v>196</v>
      </c>
      <c r="E160" s="161" t="s">
        <v>6578</v>
      </c>
      <c r="F160" s="162" t="s">
        <v>6579</v>
      </c>
      <c r="G160" s="163" t="s">
        <v>1447</v>
      </c>
      <c r="H160" s="164">
        <v>20</v>
      </c>
      <c r="I160" s="165"/>
      <c r="J160" s="166">
        <f t="shared" si="0"/>
        <v>0</v>
      </c>
      <c r="K160" s="167"/>
      <c r="L160" s="32"/>
      <c r="M160" s="168" t="s">
        <v>1</v>
      </c>
      <c r="N160" s="169" t="s">
        <v>42</v>
      </c>
      <c r="P160" s="156">
        <f t="shared" si="1"/>
        <v>0</v>
      </c>
      <c r="Q160" s="156">
        <v>0</v>
      </c>
      <c r="R160" s="156">
        <f t="shared" si="2"/>
        <v>0</v>
      </c>
      <c r="S160" s="156">
        <v>0</v>
      </c>
      <c r="T160" s="157">
        <f t="shared" si="3"/>
        <v>0</v>
      </c>
      <c r="AR160" s="158" t="s">
        <v>799</v>
      </c>
      <c r="AT160" s="158" t="s">
        <v>196</v>
      </c>
      <c r="AU160" s="158" t="s">
        <v>89</v>
      </c>
      <c r="AY160" s="17" t="s">
        <v>187</v>
      </c>
      <c r="BE160" s="159">
        <f t="shared" si="4"/>
        <v>0</v>
      </c>
      <c r="BF160" s="159">
        <f t="shared" si="5"/>
        <v>0</v>
      </c>
      <c r="BG160" s="159">
        <f t="shared" si="6"/>
        <v>0</v>
      </c>
      <c r="BH160" s="159">
        <f t="shared" si="7"/>
        <v>0</v>
      </c>
      <c r="BI160" s="159">
        <f t="shared" si="8"/>
        <v>0</v>
      </c>
      <c r="BJ160" s="17" t="s">
        <v>89</v>
      </c>
      <c r="BK160" s="159">
        <f t="shared" si="9"/>
        <v>0</v>
      </c>
      <c r="BL160" s="17" t="s">
        <v>799</v>
      </c>
      <c r="BM160" s="158" t="s">
        <v>774</v>
      </c>
    </row>
    <row r="161" spans="2:65" s="1" customFormat="1" ht="16.5" customHeight="1">
      <c r="B161" s="144"/>
      <c r="C161" s="160" t="s">
        <v>652</v>
      </c>
      <c r="D161" s="160" t="s">
        <v>196</v>
      </c>
      <c r="E161" s="161" t="s">
        <v>2035</v>
      </c>
      <c r="F161" s="162" t="s">
        <v>6580</v>
      </c>
      <c r="G161" s="163" t="s">
        <v>337</v>
      </c>
      <c r="H161" s="164">
        <v>42</v>
      </c>
      <c r="I161" s="165"/>
      <c r="J161" s="166">
        <f t="shared" si="0"/>
        <v>0</v>
      </c>
      <c r="K161" s="167"/>
      <c r="L161" s="32"/>
      <c r="M161" s="201" t="s">
        <v>1</v>
      </c>
      <c r="N161" s="202" t="s">
        <v>42</v>
      </c>
      <c r="O161" s="203"/>
      <c r="P161" s="204">
        <f t="shared" si="1"/>
        <v>0</v>
      </c>
      <c r="Q161" s="204">
        <v>0</v>
      </c>
      <c r="R161" s="204">
        <f t="shared" si="2"/>
        <v>0</v>
      </c>
      <c r="S161" s="204">
        <v>0</v>
      </c>
      <c r="T161" s="205">
        <f t="shared" si="3"/>
        <v>0</v>
      </c>
      <c r="AR161" s="158" t="s">
        <v>799</v>
      </c>
      <c r="AT161" s="158" t="s">
        <v>196</v>
      </c>
      <c r="AU161" s="158" t="s">
        <v>89</v>
      </c>
      <c r="AY161" s="17" t="s">
        <v>187</v>
      </c>
      <c r="BE161" s="159">
        <f t="shared" si="4"/>
        <v>0</v>
      </c>
      <c r="BF161" s="159">
        <f t="shared" si="5"/>
        <v>0</v>
      </c>
      <c r="BG161" s="159">
        <f t="shared" si="6"/>
        <v>0</v>
      </c>
      <c r="BH161" s="159">
        <f t="shared" si="7"/>
        <v>0</v>
      </c>
      <c r="BI161" s="159">
        <f t="shared" si="8"/>
        <v>0</v>
      </c>
      <c r="BJ161" s="17" t="s">
        <v>89</v>
      </c>
      <c r="BK161" s="159">
        <f t="shared" si="9"/>
        <v>0</v>
      </c>
      <c r="BL161" s="17" t="s">
        <v>799</v>
      </c>
      <c r="BM161" s="158" t="s">
        <v>799</v>
      </c>
    </row>
    <row r="162" spans="2:65" s="1" customFormat="1" ht="6.95" customHeight="1"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32"/>
    </row>
  </sheetData>
  <autoFilter ref="C121:K161" xr:uid="{00000000-0009-0000-0000-00000E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22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 t="s">
        <v>5</v>
      </c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135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149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BRATISLAVA  SOŠ  PZ - rekonštrukcia  objektu č.103 (blok A a B)- suťaž</v>
      </c>
      <c r="F7" s="269"/>
      <c r="G7" s="269"/>
      <c r="H7" s="269"/>
      <c r="L7" s="20"/>
    </row>
    <row r="8" spans="2:46" ht="12" customHeight="1">
      <c r="B8" s="20"/>
      <c r="D8" s="27" t="s">
        <v>155</v>
      </c>
      <c r="L8" s="20"/>
    </row>
    <row r="9" spans="2:46" s="1" customFormat="1" ht="16.5" customHeight="1">
      <c r="B9" s="32"/>
      <c r="E9" s="268" t="s">
        <v>2060</v>
      </c>
      <c r="F9" s="267"/>
      <c r="G9" s="267"/>
      <c r="H9" s="267"/>
      <c r="L9" s="32"/>
    </row>
    <row r="10" spans="2:46" s="1" customFormat="1" ht="12" customHeight="1">
      <c r="B10" s="32"/>
      <c r="D10" s="27" t="s">
        <v>157</v>
      </c>
      <c r="L10" s="32"/>
    </row>
    <row r="11" spans="2:46" s="1" customFormat="1" ht="16.5" customHeight="1">
      <c r="B11" s="32"/>
      <c r="E11" s="263" t="s">
        <v>6581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18. 10. 2023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6582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52" t="s">
        <v>1</v>
      </c>
      <c r="F29" s="252"/>
      <c r="G29" s="252"/>
      <c r="H29" s="252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ROUND(J128,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ROUND((SUM(BE128:BE221)),  2)</f>
        <v>0</v>
      </c>
      <c r="G35" s="101"/>
      <c r="H35" s="101"/>
      <c r="I35" s="102">
        <v>0.2</v>
      </c>
      <c r="J35" s="100">
        <f>ROUND(((SUM(BE128:BE221))*I35),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ROUND((SUM(BF128:BF221)),  2)</f>
        <v>0</v>
      </c>
      <c r="G36" s="101"/>
      <c r="H36" s="101"/>
      <c r="I36" s="102">
        <v>0.2</v>
      </c>
      <c r="J36" s="100">
        <f>ROUND(((SUM(BF128:BF221))*I36),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ROUND((SUM(BG128:BG221)),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ROUND((SUM(BH128:BH221)),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ROUND((SUM(BI128:BI221)),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BRATISLAVA  SOŠ  PZ - rekonštrukcia  objektu č.103 (blok A a B)- suťaž</v>
      </c>
      <c r="F85" s="269"/>
      <c r="G85" s="269"/>
      <c r="H85" s="269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8" t="s">
        <v>2060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16.5" customHeight="1">
      <c r="B89" s="32"/>
      <c r="E89" s="263" t="str">
        <f>E11</f>
        <v xml:space="preserve">E1.8b - E1.8 b Elektrická požiarna signalizácia 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18. 10. 2023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Ing.Dida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J128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164</v>
      </c>
      <c r="E99" s="117"/>
      <c r="F99" s="117"/>
      <c r="G99" s="117"/>
      <c r="H99" s="117"/>
      <c r="I99" s="117"/>
      <c r="J99" s="118">
        <f>J129</f>
        <v>0</v>
      </c>
      <c r="L99" s="115"/>
    </row>
    <row r="100" spans="2:47" s="9" customFormat="1" ht="19.899999999999999" customHeight="1">
      <c r="B100" s="119"/>
      <c r="D100" s="120" t="s">
        <v>6155</v>
      </c>
      <c r="E100" s="121"/>
      <c r="F100" s="121"/>
      <c r="G100" s="121"/>
      <c r="H100" s="121"/>
      <c r="I100" s="121"/>
      <c r="J100" s="122">
        <f>J130</f>
        <v>0</v>
      </c>
      <c r="L100" s="119"/>
    </row>
    <row r="101" spans="2:47" s="8" customFormat="1" ht="24.95" customHeight="1">
      <c r="B101" s="115"/>
      <c r="D101" s="116" t="s">
        <v>6583</v>
      </c>
      <c r="E101" s="117"/>
      <c r="F101" s="117"/>
      <c r="G101" s="117"/>
      <c r="H101" s="117"/>
      <c r="I101" s="117"/>
      <c r="J101" s="118">
        <f>J137</f>
        <v>0</v>
      </c>
      <c r="L101" s="115"/>
    </row>
    <row r="102" spans="2:47" s="9" customFormat="1" ht="19.899999999999999" customHeight="1">
      <c r="B102" s="119"/>
      <c r="D102" s="120" t="s">
        <v>6584</v>
      </c>
      <c r="E102" s="121"/>
      <c r="F102" s="121"/>
      <c r="G102" s="121"/>
      <c r="H102" s="121"/>
      <c r="I102" s="121"/>
      <c r="J102" s="122">
        <f>J138</f>
        <v>0</v>
      </c>
      <c r="L102" s="119"/>
    </row>
    <row r="103" spans="2:47" s="9" customFormat="1" ht="19.899999999999999" customHeight="1">
      <c r="B103" s="119"/>
      <c r="D103" s="120" t="s">
        <v>6585</v>
      </c>
      <c r="E103" s="121"/>
      <c r="F103" s="121"/>
      <c r="G103" s="121"/>
      <c r="H103" s="121"/>
      <c r="I103" s="121"/>
      <c r="J103" s="122">
        <f>J167</f>
        <v>0</v>
      </c>
      <c r="L103" s="119"/>
    </row>
    <row r="104" spans="2:47" s="9" customFormat="1" ht="19.899999999999999" customHeight="1">
      <c r="B104" s="119"/>
      <c r="D104" s="120" t="s">
        <v>6586</v>
      </c>
      <c r="E104" s="121"/>
      <c r="F104" s="121"/>
      <c r="G104" s="121"/>
      <c r="H104" s="121"/>
      <c r="I104" s="121"/>
      <c r="J104" s="122">
        <f>J188</f>
        <v>0</v>
      </c>
      <c r="L104" s="119"/>
    </row>
    <row r="105" spans="2:47" s="9" customFormat="1" ht="19.899999999999999" customHeight="1">
      <c r="B105" s="119"/>
      <c r="D105" s="120" t="s">
        <v>6587</v>
      </c>
      <c r="E105" s="121"/>
      <c r="F105" s="121"/>
      <c r="G105" s="121"/>
      <c r="H105" s="121"/>
      <c r="I105" s="121"/>
      <c r="J105" s="122">
        <f>J190</f>
        <v>0</v>
      </c>
      <c r="L105" s="119"/>
    </row>
    <row r="106" spans="2:47" s="9" customFormat="1" ht="19.899999999999999" customHeight="1">
      <c r="B106" s="119"/>
      <c r="D106" s="120" t="s">
        <v>6588</v>
      </c>
      <c r="E106" s="121"/>
      <c r="F106" s="121"/>
      <c r="G106" s="121"/>
      <c r="H106" s="121"/>
      <c r="I106" s="121"/>
      <c r="J106" s="122">
        <f>J215</f>
        <v>0</v>
      </c>
      <c r="L106" s="119"/>
    </row>
    <row r="107" spans="2:47" s="1" customFormat="1" ht="21.75" customHeight="1">
      <c r="B107" s="32"/>
      <c r="L107" s="32"/>
    </row>
    <row r="108" spans="2:47" s="1" customFormat="1" ht="6.9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12" spans="2:47" s="1" customFormat="1" ht="6.95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63" s="1" customFormat="1" ht="24.95" customHeight="1">
      <c r="B113" s="32"/>
      <c r="C113" s="21" t="s">
        <v>173</v>
      </c>
      <c r="L113" s="32"/>
    </row>
    <row r="114" spans="2:63" s="1" customFormat="1" ht="6.95" customHeight="1">
      <c r="B114" s="32"/>
      <c r="L114" s="32"/>
    </row>
    <row r="115" spans="2:63" s="1" customFormat="1" ht="12" customHeight="1">
      <c r="B115" s="32"/>
      <c r="C115" s="27" t="s">
        <v>15</v>
      </c>
      <c r="L115" s="32"/>
    </row>
    <row r="116" spans="2:63" s="1" customFormat="1" ht="26.25" customHeight="1">
      <c r="B116" s="32"/>
      <c r="E116" s="268" t="str">
        <f>E7</f>
        <v>BRATISLAVA  SOŠ  PZ - rekonštrukcia  objektu č.103 (blok A a B)- suťaž</v>
      </c>
      <c r="F116" s="269"/>
      <c r="G116" s="269"/>
      <c r="H116" s="269"/>
      <c r="L116" s="32"/>
    </row>
    <row r="117" spans="2:63" ht="12" customHeight="1">
      <c r="B117" s="20"/>
      <c r="C117" s="27" t="s">
        <v>155</v>
      </c>
      <c r="L117" s="20"/>
    </row>
    <row r="118" spans="2:63" s="1" customFormat="1" ht="16.5" customHeight="1">
      <c r="B118" s="32"/>
      <c r="E118" s="268" t="s">
        <v>2060</v>
      </c>
      <c r="F118" s="267"/>
      <c r="G118" s="267"/>
      <c r="H118" s="267"/>
      <c r="L118" s="32"/>
    </row>
    <row r="119" spans="2:63" s="1" customFormat="1" ht="12" customHeight="1">
      <c r="B119" s="32"/>
      <c r="C119" s="27" t="s">
        <v>157</v>
      </c>
      <c r="L119" s="32"/>
    </row>
    <row r="120" spans="2:63" s="1" customFormat="1" ht="16.5" customHeight="1">
      <c r="B120" s="32"/>
      <c r="E120" s="263" t="str">
        <f>E11</f>
        <v xml:space="preserve">E1.8b - E1.8 b Elektrická požiarna signalizácia </v>
      </c>
      <c r="F120" s="267"/>
      <c r="G120" s="267"/>
      <c r="H120" s="267"/>
      <c r="L120" s="32"/>
    </row>
    <row r="121" spans="2:63" s="1" customFormat="1" ht="6.95" customHeight="1">
      <c r="B121" s="32"/>
      <c r="L121" s="32"/>
    </row>
    <row r="122" spans="2:63" s="1" customFormat="1" ht="12" customHeight="1">
      <c r="B122" s="32"/>
      <c r="C122" s="27" t="s">
        <v>19</v>
      </c>
      <c r="F122" s="25" t="str">
        <f>F14</f>
        <v xml:space="preserve">Vápencová 36, 84009 Bratislava </v>
      </c>
      <c r="I122" s="27" t="s">
        <v>21</v>
      </c>
      <c r="J122" s="55" t="str">
        <f>IF(J14="","",J14)</f>
        <v>18. 10. 2023</v>
      </c>
      <c r="L122" s="32"/>
    </row>
    <row r="123" spans="2:63" s="1" customFormat="1" ht="6.95" customHeight="1">
      <c r="B123" s="32"/>
      <c r="L123" s="32"/>
    </row>
    <row r="124" spans="2:63" s="1" customFormat="1" ht="54.4" customHeight="1">
      <c r="B124" s="32"/>
      <c r="C124" s="27" t="s">
        <v>23</v>
      </c>
      <c r="F124" s="25" t="str">
        <f>E17</f>
        <v>MV SR Pribinova č.2, 81272 Bratislava</v>
      </c>
      <c r="I124" s="27" t="s">
        <v>29</v>
      </c>
      <c r="J124" s="30" t="str">
        <f>E23</f>
        <v>STAPRING a.s.Cintorínska 9, 81108 BRATISLAVA/Nitra</v>
      </c>
      <c r="L124" s="32"/>
    </row>
    <row r="125" spans="2:63" s="1" customFormat="1" ht="15.2" customHeight="1">
      <c r="B125" s="32"/>
      <c r="C125" s="27" t="s">
        <v>27</v>
      </c>
      <c r="F125" s="25" t="str">
        <f>IF(E20="","",E20)</f>
        <v>Vyplň údaj</v>
      </c>
      <c r="I125" s="27" t="s">
        <v>32</v>
      </c>
      <c r="J125" s="30" t="str">
        <f>E26</f>
        <v>Ing.Dida</v>
      </c>
      <c r="L125" s="32"/>
    </row>
    <row r="126" spans="2:63" s="1" customFormat="1" ht="10.35" customHeight="1">
      <c r="B126" s="32"/>
      <c r="L126" s="32"/>
    </row>
    <row r="127" spans="2:63" s="10" customFormat="1" ht="29.25" customHeight="1">
      <c r="B127" s="123"/>
      <c r="C127" s="124" t="s">
        <v>174</v>
      </c>
      <c r="D127" s="125" t="s">
        <v>61</v>
      </c>
      <c r="E127" s="125" t="s">
        <v>57</v>
      </c>
      <c r="F127" s="125" t="s">
        <v>58</v>
      </c>
      <c r="G127" s="125" t="s">
        <v>175</v>
      </c>
      <c r="H127" s="125" t="s">
        <v>176</v>
      </c>
      <c r="I127" s="125" t="s">
        <v>177</v>
      </c>
      <c r="J127" s="126" t="s">
        <v>161</v>
      </c>
      <c r="K127" s="127" t="s">
        <v>178</v>
      </c>
      <c r="L127" s="123"/>
      <c r="M127" s="62" t="s">
        <v>1</v>
      </c>
      <c r="N127" s="63" t="s">
        <v>40</v>
      </c>
      <c r="O127" s="63" t="s">
        <v>179</v>
      </c>
      <c r="P127" s="63" t="s">
        <v>180</v>
      </c>
      <c r="Q127" s="63" t="s">
        <v>181</v>
      </c>
      <c r="R127" s="63" t="s">
        <v>182</v>
      </c>
      <c r="S127" s="63" t="s">
        <v>183</v>
      </c>
      <c r="T127" s="64" t="s">
        <v>184</v>
      </c>
    </row>
    <row r="128" spans="2:63" s="1" customFormat="1" ht="22.9" customHeight="1">
      <c r="B128" s="32"/>
      <c r="C128" s="67" t="s">
        <v>162</v>
      </c>
      <c r="J128" s="128">
        <f>BK128</f>
        <v>0</v>
      </c>
      <c r="L128" s="32"/>
      <c r="M128" s="65"/>
      <c r="N128" s="56"/>
      <c r="O128" s="56"/>
      <c r="P128" s="129">
        <f>P129+P137</f>
        <v>0</v>
      </c>
      <c r="Q128" s="56"/>
      <c r="R128" s="129">
        <f>R129+R137</f>
        <v>15.3932</v>
      </c>
      <c r="S128" s="56"/>
      <c r="T128" s="130">
        <f>T129+T137</f>
        <v>0</v>
      </c>
      <c r="AT128" s="17" t="s">
        <v>75</v>
      </c>
      <c r="AU128" s="17" t="s">
        <v>163</v>
      </c>
      <c r="BK128" s="131">
        <f>BK129+BK137</f>
        <v>0</v>
      </c>
    </row>
    <row r="129" spans="2:65" s="11" customFormat="1" ht="25.9" customHeight="1">
      <c r="B129" s="132"/>
      <c r="D129" s="133" t="s">
        <v>75</v>
      </c>
      <c r="E129" s="134" t="s">
        <v>185</v>
      </c>
      <c r="F129" s="134" t="s">
        <v>186</v>
      </c>
      <c r="I129" s="135"/>
      <c r="J129" s="136">
        <f>BK129</f>
        <v>0</v>
      </c>
      <c r="L129" s="132"/>
      <c r="M129" s="137"/>
      <c r="P129" s="138">
        <f>P130</f>
        <v>0</v>
      </c>
      <c r="R129" s="138">
        <f>R130</f>
        <v>0</v>
      </c>
      <c r="T129" s="139">
        <f>T130</f>
        <v>0</v>
      </c>
      <c r="AR129" s="133" t="s">
        <v>83</v>
      </c>
      <c r="AT129" s="140" t="s">
        <v>75</v>
      </c>
      <c r="AU129" s="140" t="s">
        <v>76</v>
      </c>
      <c r="AY129" s="133" t="s">
        <v>187</v>
      </c>
      <c r="BK129" s="141">
        <f>BK130</f>
        <v>0</v>
      </c>
    </row>
    <row r="130" spans="2:65" s="11" customFormat="1" ht="22.9" customHeight="1">
      <c r="B130" s="132"/>
      <c r="D130" s="133" t="s">
        <v>75</v>
      </c>
      <c r="E130" s="142" t="s">
        <v>294</v>
      </c>
      <c r="F130" s="142" t="s">
        <v>6170</v>
      </c>
      <c r="I130" s="135"/>
      <c r="J130" s="143">
        <f>BK130</f>
        <v>0</v>
      </c>
      <c r="L130" s="132"/>
      <c r="M130" s="137"/>
      <c r="P130" s="138">
        <f>SUM(P131:P136)</f>
        <v>0</v>
      </c>
      <c r="R130" s="138">
        <f>SUM(R131:R136)</f>
        <v>0</v>
      </c>
      <c r="T130" s="139">
        <f>SUM(T131:T136)</f>
        <v>0</v>
      </c>
      <c r="AR130" s="133" t="s">
        <v>83</v>
      </c>
      <c r="AT130" s="140" t="s">
        <v>75</v>
      </c>
      <c r="AU130" s="140" t="s">
        <v>83</v>
      </c>
      <c r="AY130" s="133" t="s">
        <v>187</v>
      </c>
      <c r="BK130" s="141">
        <f>SUM(BK131:BK136)</f>
        <v>0</v>
      </c>
    </row>
    <row r="131" spans="2:65" s="1" customFormat="1" ht="24.2" customHeight="1">
      <c r="B131" s="144"/>
      <c r="C131" s="160" t="s">
        <v>83</v>
      </c>
      <c r="D131" s="160" t="s">
        <v>196</v>
      </c>
      <c r="E131" s="161" t="s">
        <v>2569</v>
      </c>
      <c r="F131" s="162" t="s">
        <v>6589</v>
      </c>
      <c r="G131" s="163" t="s">
        <v>337</v>
      </c>
      <c r="H131" s="164">
        <v>346</v>
      </c>
      <c r="I131" s="165"/>
      <c r="J131" s="166">
        <f>ROUND(I131*H131,2)</f>
        <v>0</v>
      </c>
      <c r="K131" s="167"/>
      <c r="L131" s="32"/>
      <c r="M131" s="168" t="s">
        <v>1</v>
      </c>
      <c r="N131" s="169" t="s">
        <v>42</v>
      </c>
      <c r="P131" s="156">
        <f>O131*H131</f>
        <v>0</v>
      </c>
      <c r="Q131" s="156">
        <v>0</v>
      </c>
      <c r="R131" s="156">
        <f>Q131*H131</f>
        <v>0</v>
      </c>
      <c r="S131" s="156">
        <v>0</v>
      </c>
      <c r="T131" s="157">
        <f>S131*H131</f>
        <v>0</v>
      </c>
      <c r="AR131" s="158" t="s">
        <v>194</v>
      </c>
      <c r="AT131" s="158" t="s">
        <v>196</v>
      </c>
      <c r="AU131" s="158" t="s">
        <v>89</v>
      </c>
      <c r="AY131" s="17" t="s">
        <v>187</v>
      </c>
      <c r="BE131" s="159">
        <f>IF(N131="základná",J131,0)</f>
        <v>0</v>
      </c>
      <c r="BF131" s="159">
        <f>IF(N131="znížená",J131,0)</f>
        <v>0</v>
      </c>
      <c r="BG131" s="159">
        <f>IF(N131="zákl. prenesená",J131,0)</f>
        <v>0</v>
      </c>
      <c r="BH131" s="159">
        <f>IF(N131="zníž. prenesená",J131,0)</f>
        <v>0</v>
      </c>
      <c r="BI131" s="159">
        <f>IF(N131="nulová",J131,0)</f>
        <v>0</v>
      </c>
      <c r="BJ131" s="17" t="s">
        <v>89</v>
      </c>
      <c r="BK131" s="159">
        <f>ROUND(I131*H131,2)</f>
        <v>0</v>
      </c>
      <c r="BL131" s="17" t="s">
        <v>194</v>
      </c>
      <c r="BM131" s="158" t="s">
        <v>89</v>
      </c>
    </row>
    <row r="132" spans="2:65" s="1" customFormat="1" ht="33" customHeight="1">
      <c r="B132" s="144"/>
      <c r="C132" s="160" t="s">
        <v>89</v>
      </c>
      <c r="D132" s="160" t="s">
        <v>196</v>
      </c>
      <c r="E132" s="161" t="s">
        <v>6590</v>
      </c>
      <c r="F132" s="162" t="s">
        <v>6591</v>
      </c>
      <c r="G132" s="163" t="s">
        <v>337</v>
      </c>
      <c r="H132" s="164">
        <v>8</v>
      </c>
      <c r="I132" s="165"/>
      <c r="J132" s="166">
        <f>ROUND(I132*H132,2)</f>
        <v>0</v>
      </c>
      <c r="K132" s="167"/>
      <c r="L132" s="32"/>
      <c r="M132" s="168" t="s">
        <v>1</v>
      </c>
      <c r="N132" s="169" t="s">
        <v>42</v>
      </c>
      <c r="P132" s="156">
        <f>O132*H132</f>
        <v>0</v>
      </c>
      <c r="Q132" s="156">
        <v>0</v>
      </c>
      <c r="R132" s="156">
        <f>Q132*H132</f>
        <v>0</v>
      </c>
      <c r="S132" s="156">
        <v>0</v>
      </c>
      <c r="T132" s="157">
        <f>S132*H132</f>
        <v>0</v>
      </c>
      <c r="AR132" s="158" t="s">
        <v>194</v>
      </c>
      <c r="AT132" s="158" t="s">
        <v>196</v>
      </c>
      <c r="AU132" s="158" t="s">
        <v>89</v>
      </c>
      <c r="AY132" s="17" t="s">
        <v>187</v>
      </c>
      <c r="BE132" s="159">
        <f>IF(N132="základná",J132,0)</f>
        <v>0</v>
      </c>
      <c r="BF132" s="159">
        <f>IF(N132="znížená",J132,0)</f>
        <v>0</v>
      </c>
      <c r="BG132" s="159">
        <f>IF(N132="zákl. prenesená",J132,0)</f>
        <v>0</v>
      </c>
      <c r="BH132" s="159">
        <f>IF(N132="zníž. prenesená",J132,0)</f>
        <v>0</v>
      </c>
      <c r="BI132" s="159">
        <f>IF(N132="nulová",J132,0)</f>
        <v>0</v>
      </c>
      <c r="BJ132" s="17" t="s">
        <v>89</v>
      </c>
      <c r="BK132" s="159">
        <f>ROUND(I132*H132,2)</f>
        <v>0</v>
      </c>
      <c r="BL132" s="17" t="s">
        <v>194</v>
      </c>
      <c r="BM132" s="158" t="s">
        <v>194</v>
      </c>
    </row>
    <row r="133" spans="2:65" s="1" customFormat="1" ht="24.2" customHeight="1">
      <c r="B133" s="144"/>
      <c r="C133" s="160" t="s">
        <v>207</v>
      </c>
      <c r="D133" s="160" t="s">
        <v>196</v>
      </c>
      <c r="E133" s="161" t="s">
        <v>6592</v>
      </c>
      <c r="F133" s="162" t="s">
        <v>6593</v>
      </c>
      <c r="G133" s="163" t="s">
        <v>1447</v>
      </c>
      <c r="H133" s="164">
        <v>30</v>
      </c>
      <c r="I133" s="165"/>
      <c r="J133" s="166">
        <f>ROUND(I133*H133,2)</f>
        <v>0</v>
      </c>
      <c r="K133" s="167"/>
      <c r="L133" s="32"/>
      <c r="M133" s="168" t="s">
        <v>1</v>
      </c>
      <c r="N133" s="169" t="s">
        <v>42</v>
      </c>
      <c r="P133" s="156">
        <f>O133*H133</f>
        <v>0</v>
      </c>
      <c r="Q133" s="156">
        <v>0</v>
      </c>
      <c r="R133" s="156">
        <f>Q133*H133</f>
        <v>0</v>
      </c>
      <c r="S133" s="156">
        <v>0</v>
      </c>
      <c r="T133" s="157">
        <f>S133*H133</f>
        <v>0</v>
      </c>
      <c r="AR133" s="158" t="s">
        <v>799</v>
      </c>
      <c r="AT133" s="158" t="s">
        <v>196</v>
      </c>
      <c r="AU133" s="158" t="s">
        <v>89</v>
      </c>
      <c r="AY133" s="17" t="s">
        <v>187</v>
      </c>
      <c r="BE133" s="159">
        <f>IF(N133="základná",J133,0)</f>
        <v>0</v>
      </c>
      <c r="BF133" s="159">
        <f>IF(N133="znížená",J133,0)</f>
        <v>0</v>
      </c>
      <c r="BG133" s="159">
        <f>IF(N133="zákl. prenesená",J133,0)</f>
        <v>0</v>
      </c>
      <c r="BH133" s="159">
        <f>IF(N133="zníž. prenesená",J133,0)</f>
        <v>0</v>
      </c>
      <c r="BI133" s="159">
        <f>IF(N133="nulová",J133,0)</f>
        <v>0</v>
      </c>
      <c r="BJ133" s="17" t="s">
        <v>89</v>
      </c>
      <c r="BK133" s="159">
        <f>ROUND(I133*H133,2)</f>
        <v>0</v>
      </c>
      <c r="BL133" s="17" t="s">
        <v>799</v>
      </c>
      <c r="BM133" s="158" t="s">
        <v>6594</v>
      </c>
    </row>
    <row r="134" spans="2:65" s="13" customFormat="1">
      <c r="B134" s="177"/>
      <c r="D134" s="171" t="s">
        <v>200</v>
      </c>
      <c r="E134" s="178" t="s">
        <v>1</v>
      </c>
      <c r="F134" s="179" t="s">
        <v>423</v>
      </c>
      <c r="H134" s="180">
        <v>30</v>
      </c>
      <c r="I134" s="181"/>
      <c r="L134" s="177"/>
      <c r="M134" s="182"/>
      <c r="T134" s="183"/>
      <c r="AT134" s="178" t="s">
        <v>200</v>
      </c>
      <c r="AU134" s="178" t="s">
        <v>89</v>
      </c>
      <c r="AV134" s="13" t="s">
        <v>89</v>
      </c>
      <c r="AW134" s="13" t="s">
        <v>31</v>
      </c>
      <c r="AX134" s="13" t="s">
        <v>83</v>
      </c>
      <c r="AY134" s="178" t="s">
        <v>187</v>
      </c>
    </row>
    <row r="135" spans="2:65" s="1" customFormat="1" ht="24.2" customHeight="1">
      <c r="B135" s="144"/>
      <c r="C135" s="160" t="s">
        <v>194</v>
      </c>
      <c r="D135" s="160" t="s">
        <v>196</v>
      </c>
      <c r="E135" s="161" t="s">
        <v>1440</v>
      </c>
      <c r="F135" s="162" t="s">
        <v>1441</v>
      </c>
      <c r="G135" s="163" t="s">
        <v>337</v>
      </c>
      <c r="H135" s="164">
        <v>3</v>
      </c>
      <c r="I135" s="165"/>
      <c r="J135" s="166">
        <f>ROUND(I135*H135,2)</f>
        <v>0</v>
      </c>
      <c r="K135" s="167"/>
      <c r="L135" s="32"/>
      <c r="M135" s="168" t="s">
        <v>1</v>
      </c>
      <c r="N135" s="169" t="s">
        <v>42</v>
      </c>
      <c r="P135" s="156">
        <f>O135*H135</f>
        <v>0</v>
      </c>
      <c r="Q135" s="156">
        <v>0</v>
      </c>
      <c r="R135" s="156">
        <f>Q135*H135</f>
        <v>0</v>
      </c>
      <c r="S135" s="156">
        <v>0</v>
      </c>
      <c r="T135" s="157">
        <f>S135*H135</f>
        <v>0</v>
      </c>
      <c r="AR135" s="158" t="s">
        <v>799</v>
      </c>
      <c r="AT135" s="158" t="s">
        <v>196</v>
      </c>
      <c r="AU135" s="158" t="s">
        <v>89</v>
      </c>
      <c r="AY135" s="17" t="s">
        <v>187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7" t="s">
        <v>89</v>
      </c>
      <c r="BK135" s="159">
        <f>ROUND(I135*H135,2)</f>
        <v>0</v>
      </c>
      <c r="BL135" s="17" t="s">
        <v>799</v>
      </c>
      <c r="BM135" s="158" t="s">
        <v>6595</v>
      </c>
    </row>
    <row r="136" spans="2:65" s="13" customFormat="1">
      <c r="B136" s="177"/>
      <c r="D136" s="171" t="s">
        <v>200</v>
      </c>
      <c r="E136" s="178" t="s">
        <v>1</v>
      </c>
      <c r="F136" s="179" t="s">
        <v>207</v>
      </c>
      <c r="H136" s="180">
        <v>3</v>
      </c>
      <c r="I136" s="181"/>
      <c r="L136" s="177"/>
      <c r="M136" s="182"/>
      <c r="T136" s="183"/>
      <c r="AT136" s="178" t="s">
        <v>200</v>
      </c>
      <c r="AU136" s="178" t="s">
        <v>89</v>
      </c>
      <c r="AV136" s="13" t="s">
        <v>89</v>
      </c>
      <c r="AW136" s="13" t="s">
        <v>31</v>
      </c>
      <c r="AX136" s="13" t="s">
        <v>83</v>
      </c>
      <c r="AY136" s="178" t="s">
        <v>187</v>
      </c>
    </row>
    <row r="137" spans="2:65" s="11" customFormat="1" ht="25.9" customHeight="1">
      <c r="B137" s="132"/>
      <c r="D137" s="133" t="s">
        <v>75</v>
      </c>
      <c r="E137" s="134" t="s">
        <v>190</v>
      </c>
      <c r="F137" s="134" t="s">
        <v>6596</v>
      </c>
      <c r="I137" s="135"/>
      <c r="J137" s="136">
        <f>BK137</f>
        <v>0</v>
      </c>
      <c r="L137" s="132"/>
      <c r="M137" s="137"/>
      <c r="P137" s="138">
        <f>P138+P167+P188+P190+P215</f>
        <v>0</v>
      </c>
      <c r="R137" s="138">
        <f>R138+R167+R188+R190+R215</f>
        <v>15.3932</v>
      </c>
      <c r="T137" s="139">
        <f>T138+T167+T188+T190+T215</f>
        <v>0</v>
      </c>
      <c r="AR137" s="133" t="s">
        <v>207</v>
      </c>
      <c r="AT137" s="140" t="s">
        <v>75</v>
      </c>
      <c r="AU137" s="140" t="s">
        <v>76</v>
      </c>
      <c r="AY137" s="133" t="s">
        <v>187</v>
      </c>
      <c r="BK137" s="141">
        <f>BK138+BK167+BK188+BK190+BK215</f>
        <v>0</v>
      </c>
    </row>
    <row r="138" spans="2:65" s="11" customFormat="1" ht="22.9" customHeight="1">
      <c r="B138" s="132"/>
      <c r="D138" s="133" t="s">
        <v>75</v>
      </c>
      <c r="E138" s="142" t="s">
        <v>6597</v>
      </c>
      <c r="F138" s="142" t="s">
        <v>6598</v>
      </c>
      <c r="I138" s="135"/>
      <c r="J138" s="143">
        <f>BK138</f>
        <v>0</v>
      </c>
      <c r="L138" s="132"/>
      <c r="M138" s="137"/>
      <c r="P138" s="138">
        <f>SUM(P139:P166)</f>
        <v>0</v>
      </c>
      <c r="R138" s="138">
        <f>SUM(R139:R166)</f>
        <v>0</v>
      </c>
      <c r="T138" s="139">
        <f>SUM(T139:T166)</f>
        <v>0</v>
      </c>
      <c r="AR138" s="133" t="s">
        <v>83</v>
      </c>
      <c r="AT138" s="140" t="s">
        <v>75</v>
      </c>
      <c r="AU138" s="140" t="s">
        <v>83</v>
      </c>
      <c r="AY138" s="133" t="s">
        <v>187</v>
      </c>
      <c r="BK138" s="141">
        <f>SUM(BK139:BK166)</f>
        <v>0</v>
      </c>
    </row>
    <row r="139" spans="2:65" s="1" customFormat="1" ht="24.2" customHeight="1">
      <c r="B139" s="144"/>
      <c r="C139" s="145" t="s">
        <v>263</v>
      </c>
      <c r="D139" s="145" t="s">
        <v>190</v>
      </c>
      <c r="E139" s="146" t="s">
        <v>6599</v>
      </c>
      <c r="F139" s="147" t="s">
        <v>6600</v>
      </c>
      <c r="G139" s="148" t="s">
        <v>337</v>
      </c>
      <c r="H139" s="149">
        <v>1</v>
      </c>
      <c r="I139" s="150"/>
      <c r="J139" s="151">
        <f t="shared" ref="J139:J163" si="0">ROUND(I139*H139,2)</f>
        <v>0</v>
      </c>
      <c r="K139" s="152"/>
      <c r="L139" s="153"/>
      <c r="M139" s="154" t="s">
        <v>1</v>
      </c>
      <c r="N139" s="155" t="s">
        <v>42</v>
      </c>
      <c r="P139" s="156">
        <f t="shared" ref="P139:P163" si="1">O139*H139</f>
        <v>0</v>
      </c>
      <c r="Q139" s="156">
        <v>0</v>
      </c>
      <c r="R139" s="156">
        <f t="shared" ref="R139:R163" si="2">Q139*H139</f>
        <v>0</v>
      </c>
      <c r="S139" s="156">
        <v>0</v>
      </c>
      <c r="T139" s="157">
        <f t="shared" ref="T139:T163" si="3">S139*H139</f>
        <v>0</v>
      </c>
      <c r="AR139" s="158" t="s">
        <v>1253</v>
      </c>
      <c r="AT139" s="158" t="s">
        <v>190</v>
      </c>
      <c r="AU139" s="158" t="s">
        <v>89</v>
      </c>
      <c r="AY139" s="17" t="s">
        <v>187</v>
      </c>
      <c r="BE139" s="159">
        <f t="shared" ref="BE139:BE163" si="4">IF(N139="základná",J139,0)</f>
        <v>0</v>
      </c>
      <c r="BF139" s="159">
        <f t="shared" ref="BF139:BF163" si="5">IF(N139="znížená",J139,0)</f>
        <v>0</v>
      </c>
      <c r="BG139" s="159">
        <f t="shared" ref="BG139:BG163" si="6">IF(N139="zákl. prenesená",J139,0)</f>
        <v>0</v>
      </c>
      <c r="BH139" s="159">
        <f t="shared" ref="BH139:BH163" si="7">IF(N139="zníž. prenesená",J139,0)</f>
        <v>0</v>
      </c>
      <c r="BI139" s="159">
        <f t="shared" ref="BI139:BI163" si="8">IF(N139="nulová",J139,0)</f>
        <v>0</v>
      </c>
      <c r="BJ139" s="17" t="s">
        <v>89</v>
      </c>
      <c r="BK139" s="159">
        <f t="shared" ref="BK139:BK163" si="9">ROUND(I139*H139,2)</f>
        <v>0</v>
      </c>
      <c r="BL139" s="17" t="s">
        <v>1253</v>
      </c>
      <c r="BM139" s="158" t="s">
        <v>193</v>
      </c>
    </row>
    <row r="140" spans="2:65" s="1" customFormat="1" ht="24.2" customHeight="1">
      <c r="B140" s="144"/>
      <c r="C140" s="145" t="s">
        <v>188</v>
      </c>
      <c r="D140" s="145" t="s">
        <v>190</v>
      </c>
      <c r="E140" s="146" t="s">
        <v>6601</v>
      </c>
      <c r="F140" s="147" t="s">
        <v>6602</v>
      </c>
      <c r="G140" s="148" t="s">
        <v>337</v>
      </c>
      <c r="H140" s="149">
        <v>2</v>
      </c>
      <c r="I140" s="150"/>
      <c r="J140" s="151">
        <f t="shared" si="0"/>
        <v>0</v>
      </c>
      <c r="K140" s="152"/>
      <c r="L140" s="153"/>
      <c r="M140" s="154" t="s">
        <v>1</v>
      </c>
      <c r="N140" s="155" t="s">
        <v>42</v>
      </c>
      <c r="P140" s="156">
        <f t="shared" si="1"/>
        <v>0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AR140" s="158" t="s">
        <v>1253</v>
      </c>
      <c r="AT140" s="158" t="s">
        <v>190</v>
      </c>
      <c r="AU140" s="158" t="s">
        <v>89</v>
      </c>
      <c r="AY140" s="17" t="s">
        <v>187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7" t="s">
        <v>89</v>
      </c>
      <c r="BK140" s="159">
        <f t="shared" si="9"/>
        <v>0</v>
      </c>
      <c r="BL140" s="17" t="s">
        <v>1253</v>
      </c>
      <c r="BM140" s="158" t="s">
        <v>317</v>
      </c>
    </row>
    <row r="141" spans="2:65" s="1" customFormat="1" ht="49.15" customHeight="1">
      <c r="B141" s="144"/>
      <c r="C141" s="145" t="s">
        <v>287</v>
      </c>
      <c r="D141" s="145" t="s">
        <v>190</v>
      </c>
      <c r="E141" s="146" t="s">
        <v>6603</v>
      </c>
      <c r="F141" s="147" t="s">
        <v>6604</v>
      </c>
      <c r="G141" s="148" t="s">
        <v>337</v>
      </c>
      <c r="H141" s="149">
        <v>1</v>
      </c>
      <c r="I141" s="150"/>
      <c r="J141" s="151">
        <f t="shared" si="0"/>
        <v>0</v>
      </c>
      <c r="K141" s="152"/>
      <c r="L141" s="153"/>
      <c r="M141" s="154" t="s">
        <v>1</v>
      </c>
      <c r="N141" s="155" t="s">
        <v>42</v>
      </c>
      <c r="P141" s="156">
        <f t="shared" si="1"/>
        <v>0</v>
      </c>
      <c r="Q141" s="156">
        <v>0</v>
      </c>
      <c r="R141" s="156">
        <f t="shared" si="2"/>
        <v>0</v>
      </c>
      <c r="S141" s="156">
        <v>0</v>
      </c>
      <c r="T141" s="157">
        <f t="shared" si="3"/>
        <v>0</v>
      </c>
      <c r="AR141" s="158" t="s">
        <v>1253</v>
      </c>
      <c r="AT141" s="158" t="s">
        <v>190</v>
      </c>
      <c r="AU141" s="158" t="s">
        <v>89</v>
      </c>
      <c r="AY141" s="17" t="s">
        <v>187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7" t="s">
        <v>89</v>
      </c>
      <c r="BK141" s="159">
        <f t="shared" si="9"/>
        <v>0</v>
      </c>
      <c r="BL141" s="17" t="s">
        <v>1253</v>
      </c>
      <c r="BM141" s="158" t="s">
        <v>334</v>
      </c>
    </row>
    <row r="142" spans="2:65" s="1" customFormat="1" ht="24.2" customHeight="1">
      <c r="B142" s="144"/>
      <c r="C142" s="145" t="s">
        <v>193</v>
      </c>
      <c r="D142" s="145" t="s">
        <v>190</v>
      </c>
      <c r="E142" s="146" t="s">
        <v>6605</v>
      </c>
      <c r="F142" s="147" t="s">
        <v>6606</v>
      </c>
      <c r="G142" s="148" t="s">
        <v>337</v>
      </c>
      <c r="H142" s="149">
        <v>1</v>
      </c>
      <c r="I142" s="150"/>
      <c r="J142" s="151">
        <f t="shared" si="0"/>
        <v>0</v>
      </c>
      <c r="K142" s="152"/>
      <c r="L142" s="153"/>
      <c r="M142" s="154" t="s">
        <v>1</v>
      </c>
      <c r="N142" s="155" t="s">
        <v>42</v>
      </c>
      <c r="P142" s="156">
        <f t="shared" si="1"/>
        <v>0</v>
      </c>
      <c r="Q142" s="156">
        <v>0</v>
      </c>
      <c r="R142" s="156">
        <f t="shared" si="2"/>
        <v>0</v>
      </c>
      <c r="S142" s="156">
        <v>0</v>
      </c>
      <c r="T142" s="157">
        <f t="shared" si="3"/>
        <v>0</v>
      </c>
      <c r="AR142" s="158" t="s">
        <v>1253</v>
      </c>
      <c r="AT142" s="158" t="s">
        <v>190</v>
      </c>
      <c r="AU142" s="158" t="s">
        <v>89</v>
      </c>
      <c r="AY142" s="17" t="s">
        <v>187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7" t="s">
        <v>89</v>
      </c>
      <c r="BK142" s="159">
        <f t="shared" si="9"/>
        <v>0</v>
      </c>
      <c r="BL142" s="17" t="s">
        <v>1253</v>
      </c>
      <c r="BM142" s="158" t="s">
        <v>329</v>
      </c>
    </row>
    <row r="143" spans="2:65" s="1" customFormat="1" ht="33" customHeight="1">
      <c r="B143" s="144"/>
      <c r="C143" s="145" t="s">
        <v>294</v>
      </c>
      <c r="D143" s="145" t="s">
        <v>190</v>
      </c>
      <c r="E143" s="146" t="s">
        <v>6607</v>
      </c>
      <c r="F143" s="147" t="s">
        <v>6608</v>
      </c>
      <c r="G143" s="148" t="s">
        <v>337</v>
      </c>
      <c r="H143" s="149">
        <v>1</v>
      </c>
      <c r="I143" s="150"/>
      <c r="J143" s="151">
        <f t="shared" si="0"/>
        <v>0</v>
      </c>
      <c r="K143" s="152"/>
      <c r="L143" s="153"/>
      <c r="M143" s="154" t="s">
        <v>1</v>
      </c>
      <c r="N143" s="155" t="s">
        <v>42</v>
      </c>
      <c r="P143" s="156">
        <f t="shared" si="1"/>
        <v>0</v>
      </c>
      <c r="Q143" s="156">
        <v>0</v>
      </c>
      <c r="R143" s="156">
        <f t="shared" si="2"/>
        <v>0</v>
      </c>
      <c r="S143" s="156">
        <v>0</v>
      </c>
      <c r="T143" s="157">
        <f t="shared" si="3"/>
        <v>0</v>
      </c>
      <c r="AR143" s="158" t="s">
        <v>1253</v>
      </c>
      <c r="AT143" s="158" t="s">
        <v>190</v>
      </c>
      <c r="AU143" s="158" t="s">
        <v>89</v>
      </c>
      <c r="AY143" s="17" t="s">
        <v>187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7" t="s">
        <v>89</v>
      </c>
      <c r="BK143" s="159">
        <f t="shared" si="9"/>
        <v>0</v>
      </c>
      <c r="BL143" s="17" t="s">
        <v>1253</v>
      </c>
      <c r="BM143" s="158" t="s">
        <v>353</v>
      </c>
    </row>
    <row r="144" spans="2:65" s="1" customFormat="1" ht="24.2" customHeight="1">
      <c r="B144" s="144"/>
      <c r="C144" s="145" t="s">
        <v>317</v>
      </c>
      <c r="D144" s="145" t="s">
        <v>190</v>
      </c>
      <c r="E144" s="146" t="s">
        <v>6609</v>
      </c>
      <c r="F144" s="147" t="s">
        <v>6610</v>
      </c>
      <c r="G144" s="148" t="s">
        <v>337</v>
      </c>
      <c r="H144" s="149">
        <v>2</v>
      </c>
      <c r="I144" s="150"/>
      <c r="J144" s="151">
        <f t="shared" si="0"/>
        <v>0</v>
      </c>
      <c r="K144" s="152"/>
      <c r="L144" s="153"/>
      <c r="M144" s="154" t="s">
        <v>1</v>
      </c>
      <c r="N144" s="155" t="s">
        <v>42</v>
      </c>
      <c r="P144" s="156">
        <f t="shared" si="1"/>
        <v>0</v>
      </c>
      <c r="Q144" s="156">
        <v>0</v>
      </c>
      <c r="R144" s="156">
        <f t="shared" si="2"/>
        <v>0</v>
      </c>
      <c r="S144" s="156">
        <v>0</v>
      </c>
      <c r="T144" s="157">
        <f t="shared" si="3"/>
        <v>0</v>
      </c>
      <c r="AR144" s="158" t="s">
        <v>1253</v>
      </c>
      <c r="AT144" s="158" t="s">
        <v>190</v>
      </c>
      <c r="AU144" s="158" t="s">
        <v>89</v>
      </c>
      <c r="AY144" s="17" t="s">
        <v>187</v>
      </c>
      <c r="BE144" s="159">
        <f t="shared" si="4"/>
        <v>0</v>
      </c>
      <c r="BF144" s="159">
        <f t="shared" si="5"/>
        <v>0</v>
      </c>
      <c r="BG144" s="159">
        <f t="shared" si="6"/>
        <v>0</v>
      </c>
      <c r="BH144" s="159">
        <f t="shared" si="7"/>
        <v>0</v>
      </c>
      <c r="BI144" s="159">
        <f t="shared" si="8"/>
        <v>0</v>
      </c>
      <c r="BJ144" s="17" t="s">
        <v>89</v>
      </c>
      <c r="BK144" s="159">
        <f t="shared" si="9"/>
        <v>0</v>
      </c>
      <c r="BL144" s="17" t="s">
        <v>1253</v>
      </c>
      <c r="BM144" s="158" t="s">
        <v>363</v>
      </c>
    </row>
    <row r="145" spans="2:65" s="1" customFormat="1" ht="24.2" customHeight="1">
      <c r="B145" s="144"/>
      <c r="C145" s="145" t="s">
        <v>323</v>
      </c>
      <c r="D145" s="145" t="s">
        <v>190</v>
      </c>
      <c r="E145" s="146" t="s">
        <v>6611</v>
      </c>
      <c r="F145" s="147" t="s">
        <v>6612</v>
      </c>
      <c r="G145" s="148" t="s">
        <v>337</v>
      </c>
      <c r="H145" s="149">
        <v>3</v>
      </c>
      <c r="I145" s="150"/>
      <c r="J145" s="151">
        <f t="shared" si="0"/>
        <v>0</v>
      </c>
      <c r="K145" s="152"/>
      <c r="L145" s="153"/>
      <c r="M145" s="154" t="s">
        <v>1</v>
      </c>
      <c r="N145" s="155" t="s">
        <v>42</v>
      </c>
      <c r="P145" s="156">
        <f t="shared" si="1"/>
        <v>0</v>
      </c>
      <c r="Q145" s="156">
        <v>0</v>
      </c>
      <c r="R145" s="156">
        <f t="shared" si="2"/>
        <v>0</v>
      </c>
      <c r="S145" s="156">
        <v>0</v>
      </c>
      <c r="T145" s="157">
        <f t="shared" si="3"/>
        <v>0</v>
      </c>
      <c r="AR145" s="158" t="s">
        <v>1253</v>
      </c>
      <c r="AT145" s="158" t="s">
        <v>190</v>
      </c>
      <c r="AU145" s="158" t="s">
        <v>89</v>
      </c>
      <c r="AY145" s="17" t="s">
        <v>187</v>
      </c>
      <c r="BE145" s="159">
        <f t="shared" si="4"/>
        <v>0</v>
      </c>
      <c r="BF145" s="159">
        <f t="shared" si="5"/>
        <v>0</v>
      </c>
      <c r="BG145" s="159">
        <f t="shared" si="6"/>
        <v>0</v>
      </c>
      <c r="BH145" s="159">
        <f t="shared" si="7"/>
        <v>0</v>
      </c>
      <c r="BI145" s="159">
        <f t="shared" si="8"/>
        <v>0</v>
      </c>
      <c r="BJ145" s="17" t="s">
        <v>89</v>
      </c>
      <c r="BK145" s="159">
        <f t="shared" si="9"/>
        <v>0</v>
      </c>
      <c r="BL145" s="17" t="s">
        <v>1253</v>
      </c>
      <c r="BM145" s="158" t="s">
        <v>7</v>
      </c>
    </row>
    <row r="146" spans="2:65" s="1" customFormat="1" ht="37.9" customHeight="1">
      <c r="B146" s="144"/>
      <c r="C146" s="145" t="s">
        <v>334</v>
      </c>
      <c r="D146" s="145" t="s">
        <v>190</v>
      </c>
      <c r="E146" s="146" t="s">
        <v>6613</v>
      </c>
      <c r="F146" s="147" t="s">
        <v>6614</v>
      </c>
      <c r="G146" s="148" t="s">
        <v>337</v>
      </c>
      <c r="H146" s="149">
        <v>1</v>
      </c>
      <c r="I146" s="150"/>
      <c r="J146" s="151">
        <f t="shared" si="0"/>
        <v>0</v>
      </c>
      <c r="K146" s="152"/>
      <c r="L146" s="153"/>
      <c r="M146" s="154" t="s">
        <v>1</v>
      </c>
      <c r="N146" s="155" t="s">
        <v>42</v>
      </c>
      <c r="P146" s="156">
        <f t="shared" si="1"/>
        <v>0</v>
      </c>
      <c r="Q146" s="156">
        <v>0</v>
      </c>
      <c r="R146" s="156">
        <f t="shared" si="2"/>
        <v>0</v>
      </c>
      <c r="S146" s="156">
        <v>0</v>
      </c>
      <c r="T146" s="157">
        <f t="shared" si="3"/>
        <v>0</v>
      </c>
      <c r="AR146" s="158" t="s">
        <v>1253</v>
      </c>
      <c r="AT146" s="158" t="s">
        <v>190</v>
      </c>
      <c r="AU146" s="158" t="s">
        <v>89</v>
      </c>
      <c r="AY146" s="17" t="s">
        <v>187</v>
      </c>
      <c r="BE146" s="159">
        <f t="shared" si="4"/>
        <v>0</v>
      </c>
      <c r="BF146" s="159">
        <f t="shared" si="5"/>
        <v>0</v>
      </c>
      <c r="BG146" s="159">
        <f t="shared" si="6"/>
        <v>0</v>
      </c>
      <c r="BH146" s="159">
        <f t="shared" si="7"/>
        <v>0</v>
      </c>
      <c r="BI146" s="159">
        <f t="shared" si="8"/>
        <v>0</v>
      </c>
      <c r="BJ146" s="17" t="s">
        <v>89</v>
      </c>
      <c r="BK146" s="159">
        <f t="shared" si="9"/>
        <v>0</v>
      </c>
      <c r="BL146" s="17" t="s">
        <v>1253</v>
      </c>
      <c r="BM146" s="158" t="s">
        <v>385</v>
      </c>
    </row>
    <row r="147" spans="2:65" s="1" customFormat="1" ht="33" customHeight="1">
      <c r="B147" s="144"/>
      <c r="C147" s="145" t="s">
        <v>342</v>
      </c>
      <c r="D147" s="145" t="s">
        <v>190</v>
      </c>
      <c r="E147" s="146" t="s">
        <v>6615</v>
      </c>
      <c r="F147" s="147" t="s">
        <v>6616</v>
      </c>
      <c r="G147" s="148" t="s">
        <v>337</v>
      </c>
      <c r="H147" s="149">
        <v>2</v>
      </c>
      <c r="I147" s="150"/>
      <c r="J147" s="151">
        <f t="shared" si="0"/>
        <v>0</v>
      </c>
      <c r="K147" s="152"/>
      <c r="L147" s="153"/>
      <c r="M147" s="154" t="s">
        <v>1</v>
      </c>
      <c r="N147" s="155" t="s">
        <v>42</v>
      </c>
      <c r="P147" s="156">
        <f t="shared" si="1"/>
        <v>0</v>
      </c>
      <c r="Q147" s="156">
        <v>0</v>
      </c>
      <c r="R147" s="156">
        <f t="shared" si="2"/>
        <v>0</v>
      </c>
      <c r="S147" s="156">
        <v>0</v>
      </c>
      <c r="T147" s="157">
        <f t="shared" si="3"/>
        <v>0</v>
      </c>
      <c r="AR147" s="158" t="s">
        <v>1253</v>
      </c>
      <c r="AT147" s="158" t="s">
        <v>190</v>
      </c>
      <c r="AU147" s="158" t="s">
        <v>89</v>
      </c>
      <c r="AY147" s="17" t="s">
        <v>187</v>
      </c>
      <c r="BE147" s="159">
        <f t="shared" si="4"/>
        <v>0</v>
      </c>
      <c r="BF147" s="159">
        <f t="shared" si="5"/>
        <v>0</v>
      </c>
      <c r="BG147" s="159">
        <f t="shared" si="6"/>
        <v>0</v>
      </c>
      <c r="BH147" s="159">
        <f t="shared" si="7"/>
        <v>0</v>
      </c>
      <c r="BI147" s="159">
        <f t="shared" si="8"/>
        <v>0</v>
      </c>
      <c r="BJ147" s="17" t="s">
        <v>89</v>
      </c>
      <c r="BK147" s="159">
        <f t="shared" si="9"/>
        <v>0</v>
      </c>
      <c r="BL147" s="17" t="s">
        <v>1253</v>
      </c>
      <c r="BM147" s="158" t="s">
        <v>395</v>
      </c>
    </row>
    <row r="148" spans="2:65" s="1" customFormat="1" ht="33" customHeight="1">
      <c r="B148" s="144"/>
      <c r="C148" s="145" t="s">
        <v>329</v>
      </c>
      <c r="D148" s="145" t="s">
        <v>190</v>
      </c>
      <c r="E148" s="146" t="s">
        <v>6617</v>
      </c>
      <c r="F148" s="147" t="s">
        <v>6618</v>
      </c>
      <c r="G148" s="148" t="s">
        <v>337</v>
      </c>
      <c r="H148" s="149">
        <v>1</v>
      </c>
      <c r="I148" s="150"/>
      <c r="J148" s="151">
        <f t="shared" si="0"/>
        <v>0</v>
      </c>
      <c r="K148" s="152"/>
      <c r="L148" s="153"/>
      <c r="M148" s="154" t="s">
        <v>1</v>
      </c>
      <c r="N148" s="155" t="s">
        <v>42</v>
      </c>
      <c r="P148" s="156">
        <f t="shared" si="1"/>
        <v>0</v>
      </c>
      <c r="Q148" s="156">
        <v>0</v>
      </c>
      <c r="R148" s="156">
        <f t="shared" si="2"/>
        <v>0</v>
      </c>
      <c r="S148" s="156">
        <v>0</v>
      </c>
      <c r="T148" s="157">
        <f t="shared" si="3"/>
        <v>0</v>
      </c>
      <c r="AR148" s="158" t="s">
        <v>1253</v>
      </c>
      <c r="AT148" s="158" t="s">
        <v>190</v>
      </c>
      <c r="AU148" s="158" t="s">
        <v>89</v>
      </c>
      <c r="AY148" s="17" t="s">
        <v>187</v>
      </c>
      <c r="BE148" s="159">
        <f t="shared" si="4"/>
        <v>0</v>
      </c>
      <c r="BF148" s="159">
        <f t="shared" si="5"/>
        <v>0</v>
      </c>
      <c r="BG148" s="159">
        <f t="shared" si="6"/>
        <v>0</v>
      </c>
      <c r="BH148" s="159">
        <f t="shared" si="7"/>
        <v>0</v>
      </c>
      <c r="BI148" s="159">
        <f t="shared" si="8"/>
        <v>0</v>
      </c>
      <c r="BJ148" s="17" t="s">
        <v>89</v>
      </c>
      <c r="BK148" s="159">
        <f t="shared" si="9"/>
        <v>0</v>
      </c>
      <c r="BL148" s="17" t="s">
        <v>1253</v>
      </c>
      <c r="BM148" s="158" t="s">
        <v>404</v>
      </c>
    </row>
    <row r="149" spans="2:65" s="1" customFormat="1" ht="24.2" customHeight="1">
      <c r="B149" s="144"/>
      <c r="C149" s="145" t="s">
        <v>348</v>
      </c>
      <c r="D149" s="145" t="s">
        <v>190</v>
      </c>
      <c r="E149" s="146" t="s">
        <v>6619</v>
      </c>
      <c r="F149" s="147" t="s">
        <v>6620</v>
      </c>
      <c r="G149" s="148" t="s">
        <v>337</v>
      </c>
      <c r="H149" s="149">
        <v>1</v>
      </c>
      <c r="I149" s="150"/>
      <c r="J149" s="151">
        <f t="shared" si="0"/>
        <v>0</v>
      </c>
      <c r="K149" s="152"/>
      <c r="L149" s="153"/>
      <c r="M149" s="154" t="s">
        <v>1</v>
      </c>
      <c r="N149" s="155" t="s">
        <v>42</v>
      </c>
      <c r="P149" s="156">
        <f t="shared" si="1"/>
        <v>0</v>
      </c>
      <c r="Q149" s="156">
        <v>0</v>
      </c>
      <c r="R149" s="156">
        <f t="shared" si="2"/>
        <v>0</v>
      </c>
      <c r="S149" s="156">
        <v>0</v>
      </c>
      <c r="T149" s="157">
        <f t="shared" si="3"/>
        <v>0</v>
      </c>
      <c r="AR149" s="158" t="s">
        <v>1253</v>
      </c>
      <c r="AT149" s="158" t="s">
        <v>190</v>
      </c>
      <c r="AU149" s="158" t="s">
        <v>89</v>
      </c>
      <c r="AY149" s="17" t="s">
        <v>187</v>
      </c>
      <c r="BE149" s="159">
        <f t="shared" si="4"/>
        <v>0</v>
      </c>
      <c r="BF149" s="159">
        <f t="shared" si="5"/>
        <v>0</v>
      </c>
      <c r="BG149" s="159">
        <f t="shared" si="6"/>
        <v>0</v>
      </c>
      <c r="BH149" s="159">
        <f t="shared" si="7"/>
        <v>0</v>
      </c>
      <c r="BI149" s="159">
        <f t="shared" si="8"/>
        <v>0</v>
      </c>
      <c r="BJ149" s="17" t="s">
        <v>89</v>
      </c>
      <c r="BK149" s="159">
        <f t="shared" si="9"/>
        <v>0</v>
      </c>
      <c r="BL149" s="17" t="s">
        <v>1253</v>
      </c>
      <c r="BM149" s="158" t="s">
        <v>414</v>
      </c>
    </row>
    <row r="150" spans="2:65" s="1" customFormat="1" ht="33" customHeight="1">
      <c r="B150" s="144"/>
      <c r="C150" s="145" t="s">
        <v>353</v>
      </c>
      <c r="D150" s="145" t="s">
        <v>190</v>
      </c>
      <c r="E150" s="146" t="s">
        <v>6621</v>
      </c>
      <c r="F150" s="147" t="s">
        <v>6622</v>
      </c>
      <c r="G150" s="148" t="s">
        <v>337</v>
      </c>
      <c r="H150" s="149">
        <v>1</v>
      </c>
      <c r="I150" s="150"/>
      <c r="J150" s="151">
        <f t="shared" si="0"/>
        <v>0</v>
      </c>
      <c r="K150" s="152"/>
      <c r="L150" s="153"/>
      <c r="M150" s="154" t="s">
        <v>1</v>
      </c>
      <c r="N150" s="155" t="s">
        <v>42</v>
      </c>
      <c r="P150" s="156">
        <f t="shared" si="1"/>
        <v>0</v>
      </c>
      <c r="Q150" s="156">
        <v>0</v>
      </c>
      <c r="R150" s="156">
        <f t="shared" si="2"/>
        <v>0</v>
      </c>
      <c r="S150" s="156">
        <v>0</v>
      </c>
      <c r="T150" s="157">
        <f t="shared" si="3"/>
        <v>0</v>
      </c>
      <c r="AR150" s="158" t="s">
        <v>1253</v>
      </c>
      <c r="AT150" s="158" t="s">
        <v>190</v>
      </c>
      <c r="AU150" s="158" t="s">
        <v>89</v>
      </c>
      <c r="AY150" s="17" t="s">
        <v>187</v>
      </c>
      <c r="BE150" s="159">
        <f t="shared" si="4"/>
        <v>0</v>
      </c>
      <c r="BF150" s="159">
        <f t="shared" si="5"/>
        <v>0</v>
      </c>
      <c r="BG150" s="159">
        <f t="shared" si="6"/>
        <v>0</v>
      </c>
      <c r="BH150" s="159">
        <f t="shared" si="7"/>
        <v>0</v>
      </c>
      <c r="BI150" s="159">
        <f t="shared" si="8"/>
        <v>0</v>
      </c>
      <c r="BJ150" s="17" t="s">
        <v>89</v>
      </c>
      <c r="BK150" s="159">
        <f t="shared" si="9"/>
        <v>0</v>
      </c>
      <c r="BL150" s="17" t="s">
        <v>1253</v>
      </c>
      <c r="BM150" s="158" t="s">
        <v>423</v>
      </c>
    </row>
    <row r="151" spans="2:65" s="1" customFormat="1" ht="76.349999999999994" customHeight="1">
      <c r="B151" s="144"/>
      <c r="C151" s="145" t="s">
        <v>359</v>
      </c>
      <c r="D151" s="145" t="s">
        <v>190</v>
      </c>
      <c r="E151" s="146" t="s">
        <v>6623</v>
      </c>
      <c r="F151" s="147" t="s">
        <v>6624</v>
      </c>
      <c r="G151" s="148" t="s">
        <v>337</v>
      </c>
      <c r="H151" s="149">
        <v>1</v>
      </c>
      <c r="I151" s="150"/>
      <c r="J151" s="151">
        <f t="shared" si="0"/>
        <v>0</v>
      </c>
      <c r="K151" s="152"/>
      <c r="L151" s="153"/>
      <c r="M151" s="154" t="s">
        <v>1</v>
      </c>
      <c r="N151" s="155" t="s">
        <v>42</v>
      </c>
      <c r="P151" s="156">
        <f t="shared" si="1"/>
        <v>0</v>
      </c>
      <c r="Q151" s="156">
        <v>0</v>
      </c>
      <c r="R151" s="156">
        <f t="shared" si="2"/>
        <v>0</v>
      </c>
      <c r="S151" s="156">
        <v>0</v>
      </c>
      <c r="T151" s="157">
        <f t="shared" si="3"/>
        <v>0</v>
      </c>
      <c r="AR151" s="158" t="s">
        <v>1253</v>
      </c>
      <c r="AT151" s="158" t="s">
        <v>190</v>
      </c>
      <c r="AU151" s="158" t="s">
        <v>89</v>
      </c>
      <c r="AY151" s="17" t="s">
        <v>187</v>
      </c>
      <c r="BE151" s="159">
        <f t="shared" si="4"/>
        <v>0</v>
      </c>
      <c r="BF151" s="159">
        <f t="shared" si="5"/>
        <v>0</v>
      </c>
      <c r="BG151" s="159">
        <f t="shared" si="6"/>
        <v>0</v>
      </c>
      <c r="BH151" s="159">
        <f t="shared" si="7"/>
        <v>0</v>
      </c>
      <c r="BI151" s="159">
        <f t="shared" si="8"/>
        <v>0</v>
      </c>
      <c r="BJ151" s="17" t="s">
        <v>89</v>
      </c>
      <c r="BK151" s="159">
        <f t="shared" si="9"/>
        <v>0</v>
      </c>
      <c r="BL151" s="17" t="s">
        <v>1253</v>
      </c>
      <c r="BM151" s="158" t="s">
        <v>388</v>
      </c>
    </row>
    <row r="152" spans="2:65" s="1" customFormat="1" ht="21.75" customHeight="1">
      <c r="B152" s="144"/>
      <c r="C152" s="145" t="s">
        <v>363</v>
      </c>
      <c r="D152" s="145" t="s">
        <v>190</v>
      </c>
      <c r="E152" s="146" t="s">
        <v>6625</v>
      </c>
      <c r="F152" s="147" t="s">
        <v>6626</v>
      </c>
      <c r="G152" s="148" t="s">
        <v>337</v>
      </c>
      <c r="H152" s="149">
        <v>4</v>
      </c>
      <c r="I152" s="150"/>
      <c r="J152" s="151">
        <f t="shared" si="0"/>
        <v>0</v>
      </c>
      <c r="K152" s="152"/>
      <c r="L152" s="153"/>
      <c r="M152" s="154" t="s">
        <v>1</v>
      </c>
      <c r="N152" s="155" t="s">
        <v>42</v>
      </c>
      <c r="P152" s="156">
        <f t="shared" si="1"/>
        <v>0</v>
      </c>
      <c r="Q152" s="156">
        <v>0</v>
      </c>
      <c r="R152" s="156">
        <f t="shared" si="2"/>
        <v>0</v>
      </c>
      <c r="S152" s="156">
        <v>0</v>
      </c>
      <c r="T152" s="157">
        <f t="shared" si="3"/>
        <v>0</v>
      </c>
      <c r="AR152" s="158" t="s">
        <v>1253</v>
      </c>
      <c r="AT152" s="158" t="s">
        <v>190</v>
      </c>
      <c r="AU152" s="158" t="s">
        <v>89</v>
      </c>
      <c r="AY152" s="17" t="s">
        <v>187</v>
      </c>
      <c r="BE152" s="159">
        <f t="shared" si="4"/>
        <v>0</v>
      </c>
      <c r="BF152" s="159">
        <f t="shared" si="5"/>
        <v>0</v>
      </c>
      <c r="BG152" s="159">
        <f t="shared" si="6"/>
        <v>0</v>
      </c>
      <c r="BH152" s="159">
        <f t="shared" si="7"/>
        <v>0</v>
      </c>
      <c r="BI152" s="159">
        <f t="shared" si="8"/>
        <v>0</v>
      </c>
      <c r="BJ152" s="17" t="s">
        <v>89</v>
      </c>
      <c r="BK152" s="159">
        <f t="shared" si="9"/>
        <v>0</v>
      </c>
      <c r="BL152" s="17" t="s">
        <v>1253</v>
      </c>
      <c r="BM152" s="158" t="s">
        <v>633</v>
      </c>
    </row>
    <row r="153" spans="2:65" s="1" customFormat="1" ht="21.75" customHeight="1">
      <c r="B153" s="144"/>
      <c r="C153" s="145" t="s">
        <v>367</v>
      </c>
      <c r="D153" s="145" t="s">
        <v>190</v>
      </c>
      <c r="E153" s="146" t="s">
        <v>6627</v>
      </c>
      <c r="F153" s="147" t="s">
        <v>6628</v>
      </c>
      <c r="G153" s="148" t="s">
        <v>337</v>
      </c>
      <c r="H153" s="149">
        <v>1</v>
      </c>
      <c r="I153" s="150"/>
      <c r="J153" s="151">
        <f t="shared" si="0"/>
        <v>0</v>
      </c>
      <c r="K153" s="152"/>
      <c r="L153" s="153"/>
      <c r="M153" s="154" t="s">
        <v>1</v>
      </c>
      <c r="N153" s="155" t="s">
        <v>42</v>
      </c>
      <c r="P153" s="156">
        <f t="shared" si="1"/>
        <v>0</v>
      </c>
      <c r="Q153" s="156">
        <v>0</v>
      </c>
      <c r="R153" s="156">
        <f t="shared" si="2"/>
        <v>0</v>
      </c>
      <c r="S153" s="156">
        <v>0</v>
      </c>
      <c r="T153" s="157">
        <f t="shared" si="3"/>
        <v>0</v>
      </c>
      <c r="AR153" s="158" t="s">
        <v>1253</v>
      </c>
      <c r="AT153" s="158" t="s">
        <v>190</v>
      </c>
      <c r="AU153" s="158" t="s">
        <v>89</v>
      </c>
      <c r="AY153" s="17" t="s">
        <v>187</v>
      </c>
      <c r="BE153" s="159">
        <f t="shared" si="4"/>
        <v>0</v>
      </c>
      <c r="BF153" s="159">
        <f t="shared" si="5"/>
        <v>0</v>
      </c>
      <c r="BG153" s="159">
        <f t="shared" si="6"/>
        <v>0</v>
      </c>
      <c r="BH153" s="159">
        <f t="shared" si="7"/>
        <v>0</v>
      </c>
      <c r="BI153" s="159">
        <f t="shared" si="8"/>
        <v>0</v>
      </c>
      <c r="BJ153" s="17" t="s">
        <v>89</v>
      </c>
      <c r="BK153" s="159">
        <f t="shared" si="9"/>
        <v>0</v>
      </c>
      <c r="BL153" s="17" t="s">
        <v>1253</v>
      </c>
      <c r="BM153" s="158" t="s">
        <v>646</v>
      </c>
    </row>
    <row r="154" spans="2:65" s="1" customFormat="1" ht="24.2" customHeight="1">
      <c r="B154" s="144"/>
      <c r="C154" s="145" t="s">
        <v>7</v>
      </c>
      <c r="D154" s="145" t="s">
        <v>190</v>
      </c>
      <c r="E154" s="146" t="s">
        <v>6629</v>
      </c>
      <c r="F154" s="147" t="s">
        <v>6630</v>
      </c>
      <c r="G154" s="148" t="s">
        <v>337</v>
      </c>
      <c r="H154" s="149">
        <v>1</v>
      </c>
      <c r="I154" s="150"/>
      <c r="J154" s="151">
        <f t="shared" si="0"/>
        <v>0</v>
      </c>
      <c r="K154" s="152"/>
      <c r="L154" s="153"/>
      <c r="M154" s="154" t="s">
        <v>1</v>
      </c>
      <c r="N154" s="155" t="s">
        <v>42</v>
      </c>
      <c r="P154" s="156">
        <f t="shared" si="1"/>
        <v>0</v>
      </c>
      <c r="Q154" s="156">
        <v>0</v>
      </c>
      <c r="R154" s="156">
        <f t="shared" si="2"/>
        <v>0</v>
      </c>
      <c r="S154" s="156">
        <v>0</v>
      </c>
      <c r="T154" s="157">
        <f t="shared" si="3"/>
        <v>0</v>
      </c>
      <c r="AR154" s="158" t="s">
        <v>1253</v>
      </c>
      <c r="AT154" s="158" t="s">
        <v>190</v>
      </c>
      <c r="AU154" s="158" t="s">
        <v>89</v>
      </c>
      <c r="AY154" s="17" t="s">
        <v>187</v>
      </c>
      <c r="BE154" s="159">
        <f t="shared" si="4"/>
        <v>0</v>
      </c>
      <c r="BF154" s="159">
        <f t="shared" si="5"/>
        <v>0</v>
      </c>
      <c r="BG154" s="159">
        <f t="shared" si="6"/>
        <v>0</v>
      </c>
      <c r="BH154" s="159">
        <f t="shared" si="7"/>
        <v>0</v>
      </c>
      <c r="BI154" s="159">
        <f t="shared" si="8"/>
        <v>0</v>
      </c>
      <c r="BJ154" s="17" t="s">
        <v>89</v>
      </c>
      <c r="BK154" s="159">
        <f t="shared" si="9"/>
        <v>0</v>
      </c>
      <c r="BL154" s="17" t="s">
        <v>1253</v>
      </c>
      <c r="BM154" s="158" t="s">
        <v>654</v>
      </c>
    </row>
    <row r="155" spans="2:65" s="1" customFormat="1" ht="24.2" customHeight="1">
      <c r="B155" s="144"/>
      <c r="C155" s="145" t="s">
        <v>381</v>
      </c>
      <c r="D155" s="145" t="s">
        <v>190</v>
      </c>
      <c r="E155" s="146" t="s">
        <v>6631</v>
      </c>
      <c r="F155" s="147" t="s">
        <v>6632</v>
      </c>
      <c r="G155" s="148" t="s">
        <v>337</v>
      </c>
      <c r="H155" s="149">
        <v>254</v>
      </c>
      <c r="I155" s="150"/>
      <c r="J155" s="151">
        <f t="shared" si="0"/>
        <v>0</v>
      </c>
      <c r="K155" s="152"/>
      <c r="L155" s="153"/>
      <c r="M155" s="154" t="s">
        <v>1</v>
      </c>
      <c r="N155" s="155" t="s">
        <v>42</v>
      </c>
      <c r="P155" s="156">
        <f t="shared" si="1"/>
        <v>0</v>
      </c>
      <c r="Q155" s="156">
        <v>0</v>
      </c>
      <c r="R155" s="156">
        <f t="shared" si="2"/>
        <v>0</v>
      </c>
      <c r="S155" s="156">
        <v>0</v>
      </c>
      <c r="T155" s="157">
        <f t="shared" si="3"/>
        <v>0</v>
      </c>
      <c r="AR155" s="158" t="s">
        <v>1253</v>
      </c>
      <c r="AT155" s="158" t="s">
        <v>190</v>
      </c>
      <c r="AU155" s="158" t="s">
        <v>89</v>
      </c>
      <c r="AY155" s="17" t="s">
        <v>187</v>
      </c>
      <c r="BE155" s="159">
        <f t="shared" si="4"/>
        <v>0</v>
      </c>
      <c r="BF155" s="159">
        <f t="shared" si="5"/>
        <v>0</v>
      </c>
      <c r="BG155" s="159">
        <f t="shared" si="6"/>
        <v>0</v>
      </c>
      <c r="BH155" s="159">
        <f t="shared" si="7"/>
        <v>0</v>
      </c>
      <c r="BI155" s="159">
        <f t="shared" si="8"/>
        <v>0</v>
      </c>
      <c r="BJ155" s="17" t="s">
        <v>89</v>
      </c>
      <c r="BK155" s="159">
        <f t="shared" si="9"/>
        <v>0</v>
      </c>
      <c r="BL155" s="17" t="s">
        <v>1253</v>
      </c>
      <c r="BM155" s="158" t="s">
        <v>663</v>
      </c>
    </row>
    <row r="156" spans="2:65" s="1" customFormat="1" ht="24.2" customHeight="1">
      <c r="B156" s="144"/>
      <c r="C156" s="145" t="s">
        <v>385</v>
      </c>
      <c r="D156" s="145" t="s">
        <v>190</v>
      </c>
      <c r="E156" s="146" t="s">
        <v>6633</v>
      </c>
      <c r="F156" s="147" t="s">
        <v>6634</v>
      </c>
      <c r="G156" s="148" t="s">
        <v>337</v>
      </c>
      <c r="H156" s="149">
        <v>196</v>
      </c>
      <c r="I156" s="150"/>
      <c r="J156" s="151">
        <f t="shared" si="0"/>
        <v>0</v>
      </c>
      <c r="K156" s="152"/>
      <c r="L156" s="153"/>
      <c r="M156" s="154" t="s">
        <v>1</v>
      </c>
      <c r="N156" s="155" t="s">
        <v>42</v>
      </c>
      <c r="P156" s="156">
        <f t="shared" si="1"/>
        <v>0</v>
      </c>
      <c r="Q156" s="156">
        <v>0</v>
      </c>
      <c r="R156" s="156">
        <f t="shared" si="2"/>
        <v>0</v>
      </c>
      <c r="S156" s="156">
        <v>0</v>
      </c>
      <c r="T156" s="157">
        <f t="shared" si="3"/>
        <v>0</v>
      </c>
      <c r="AR156" s="158" t="s">
        <v>1253</v>
      </c>
      <c r="AT156" s="158" t="s">
        <v>190</v>
      </c>
      <c r="AU156" s="158" t="s">
        <v>89</v>
      </c>
      <c r="AY156" s="17" t="s">
        <v>187</v>
      </c>
      <c r="BE156" s="159">
        <f t="shared" si="4"/>
        <v>0</v>
      </c>
      <c r="BF156" s="159">
        <f t="shared" si="5"/>
        <v>0</v>
      </c>
      <c r="BG156" s="159">
        <f t="shared" si="6"/>
        <v>0</v>
      </c>
      <c r="BH156" s="159">
        <f t="shared" si="7"/>
        <v>0</v>
      </c>
      <c r="BI156" s="159">
        <f t="shared" si="8"/>
        <v>0</v>
      </c>
      <c r="BJ156" s="17" t="s">
        <v>89</v>
      </c>
      <c r="BK156" s="159">
        <f t="shared" si="9"/>
        <v>0</v>
      </c>
      <c r="BL156" s="17" t="s">
        <v>1253</v>
      </c>
      <c r="BM156" s="158" t="s">
        <v>675</v>
      </c>
    </row>
    <row r="157" spans="2:65" s="1" customFormat="1" ht="24.2" customHeight="1">
      <c r="B157" s="144"/>
      <c r="C157" s="145" t="s">
        <v>391</v>
      </c>
      <c r="D157" s="145" t="s">
        <v>190</v>
      </c>
      <c r="E157" s="146" t="s">
        <v>6635</v>
      </c>
      <c r="F157" s="147" t="s">
        <v>6636</v>
      </c>
      <c r="G157" s="148" t="s">
        <v>337</v>
      </c>
      <c r="H157" s="149">
        <v>58</v>
      </c>
      <c r="I157" s="150"/>
      <c r="J157" s="151">
        <f t="shared" si="0"/>
        <v>0</v>
      </c>
      <c r="K157" s="152"/>
      <c r="L157" s="153"/>
      <c r="M157" s="154" t="s">
        <v>1</v>
      </c>
      <c r="N157" s="155" t="s">
        <v>42</v>
      </c>
      <c r="P157" s="156">
        <f t="shared" si="1"/>
        <v>0</v>
      </c>
      <c r="Q157" s="156">
        <v>0</v>
      </c>
      <c r="R157" s="156">
        <f t="shared" si="2"/>
        <v>0</v>
      </c>
      <c r="S157" s="156">
        <v>0</v>
      </c>
      <c r="T157" s="157">
        <f t="shared" si="3"/>
        <v>0</v>
      </c>
      <c r="AR157" s="158" t="s">
        <v>1253</v>
      </c>
      <c r="AT157" s="158" t="s">
        <v>190</v>
      </c>
      <c r="AU157" s="158" t="s">
        <v>89</v>
      </c>
      <c r="AY157" s="17" t="s">
        <v>187</v>
      </c>
      <c r="BE157" s="159">
        <f t="shared" si="4"/>
        <v>0</v>
      </c>
      <c r="BF157" s="159">
        <f t="shared" si="5"/>
        <v>0</v>
      </c>
      <c r="BG157" s="159">
        <f t="shared" si="6"/>
        <v>0</v>
      </c>
      <c r="BH157" s="159">
        <f t="shared" si="7"/>
        <v>0</v>
      </c>
      <c r="BI157" s="159">
        <f t="shared" si="8"/>
        <v>0</v>
      </c>
      <c r="BJ157" s="17" t="s">
        <v>89</v>
      </c>
      <c r="BK157" s="159">
        <f t="shared" si="9"/>
        <v>0</v>
      </c>
      <c r="BL157" s="17" t="s">
        <v>1253</v>
      </c>
      <c r="BM157" s="158" t="s">
        <v>692</v>
      </c>
    </row>
    <row r="158" spans="2:65" s="1" customFormat="1" ht="37.9" customHeight="1">
      <c r="B158" s="144"/>
      <c r="C158" s="145" t="s">
        <v>395</v>
      </c>
      <c r="D158" s="145" t="s">
        <v>190</v>
      </c>
      <c r="E158" s="146" t="s">
        <v>6637</v>
      </c>
      <c r="F158" s="147" t="s">
        <v>6638</v>
      </c>
      <c r="G158" s="148" t="s">
        <v>337</v>
      </c>
      <c r="H158" s="149">
        <v>5</v>
      </c>
      <c r="I158" s="150"/>
      <c r="J158" s="151">
        <f t="shared" si="0"/>
        <v>0</v>
      </c>
      <c r="K158" s="152"/>
      <c r="L158" s="153"/>
      <c r="M158" s="154" t="s">
        <v>1</v>
      </c>
      <c r="N158" s="155" t="s">
        <v>42</v>
      </c>
      <c r="P158" s="156">
        <f t="shared" si="1"/>
        <v>0</v>
      </c>
      <c r="Q158" s="156">
        <v>0</v>
      </c>
      <c r="R158" s="156">
        <f t="shared" si="2"/>
        <v>0</v>
      </c>
      <c r="S158" s="156">
        <v>0</v>
      </c>
      <c r="T158" s="157">
        <f t="shared" si="3"/>
        <v>0</v>
      </c>
      <c r="AR158" s="158" t="s">
        <v>1253</v>
      </c>
      <c r="AT158" s="158" t="s">
        <v>190</v>
      </c>
      <c r="AU158" s="158" t="s">
        <v>89</v>
      </c>
      <c r="AY158" s="17" t="s">
        <v>187</v>
      </c>
      <c r="BE158" s="159">
        <f t="shared" si="4"/>
        <v>0</v>
      </c>
      <c r="BF158" s="159">
        <f t="shared" si="5"/>
        <v>0</v>
      </c>
      <c r="BG158" s="159">
        <f t="shared" si="6"/>
        <v>0</v>
      </c>
      <c r="BH158" s="159">
        <f t="shared" si="7"/>
        <v>0</v>
      </c>
      <c r="BI158" s="159">
        <f t="shared" si="8"/>
        <v>0</v>
      </c>
      <c r="BJ158" s="17" t="s">
        <v>89</v>
      </c>
      <c r="BK158" s="159">
        <f t="shared" si="9"/>
        <v>0</v>
      </c>
      <c r="BL158" s="17" t="s">
        <v>1253</v>
      </c>
      <c r="BM158" s="158" t="s">
        <v>700</v>
      </c>
    </row>
    <row r="159" spans="2:65" s="1" customFormat="1" ht="24.2" customHeight="1">
      <c r="B159" s="144"/>
      <c r="C159" s="145" t="s">
        <v>400</v>
      </c>
      <c r="D159" s="145" t="s">
        <v>190</v>
      </c>
      <c r="E159" s="146" t="s">
        <v>6639</v>
      </c>
      <c r="F159" s="147" t="s">
        <v>6640</v>
      </c>
      <c r="G159" s="148" t="s">
        <v>337</v>
      </c>
      <c r="H159" s="149">
        <v>8</v>
      </c>
      <c r="I159" s="150"/>
      <c r="J159" s="151">
        <f t="shared" si="0"/>
        <v>0</v>
      </c>
      <c r="K159" s="152"/>
      <c r="L159" s="153"/>
      <c r="M159" s="154" t="s">
        <v>1</v>
      </c>
      <c r="N159" s="155" t="s">
        <v>42</v>
      </c>
      <c r="P159" s="156">
        <f t="shared" si="1"/>
        <v>0</v>
      </c>
      <c r="Q159" s="156">
        <v>0</v>
      </c>
      <c r="R159" s="156">
        <f t="shared" si="2"/>
        <v>0</v>
      </c>
      <c r="S159" s="156">
        <v>0</v>
      </c>
      <c r="T159" s="157">
        <f t="shared" si="3"/>
        <v>0</v>
      </c>
      <c r="AR159" s="158" t="s">
        <v>1253</v>
      </c>
      <c r="AT159" s="158" t="s">
        <v>190</v>
      </c>
      <c r="AU159" s="158" t="s">
        <v>89</v>
      </c>
      <c r="AY159" s="17" t="s">
        <v>187</v>
      </c>
      <c r="BE159" s="159">
        <f t="shared" si="4"/>
        <v>0</v>
      </c>
      <c r="BF159" s="159">
        <f t="shared" si="5"/>
        <v>0</v>
      </c>
      <c r="BG159" s="159">
        <f t="shared" si="6"/>
        <v>0</v>
      </c>
      <c r="BH159" s="159">
        <f t="shared" si="7"/>
        <v>0</v>
      </c>
      <c r="BI159" s="159">
        <f t="shared" si="8"/>
        <v>0</v>
      </c>
      <c r="BJ159" s="17" t="s">
        <v>89</v>
      </c>
      <c r="BK159" s="159">
        <f t="shared" si="9"/>
        <v>0</v>
      </c>
      <c r="BL159" s="17" t="s">
        <v>1253</v>
      </c>
      <c r="BM159" s="158" t="s">
        <v>710</v>
      </c>
    </row>
    <row r="160" spans="2:65" s="1" customFormat="1" ht="33" customHeight="1">
      <c r="B160" s="144"/>
      <c r="C160" s="145" t="s">
        <v>404</v>
      </c>
      <c r="D160" s="145" t="s">
        <v>190</v>
      </c>
      <c r="E160" s="146" t="s">
        <v>6641</v>
      </c>
      <c r="F160" s="147" t="s">
        <v>6642</v>
      </c>
      <c r="G160" s="148" t="s">
        <v>337</v>
      </c>
      <c r="H160" s="149">
        <v>8</v>
      </c>
      <c r="I160" s="150"/>
      <c r="J160" s="151">
        <f t="shared" si="0"/>
        <v>0</v>
      </c>
      <c r="K160" s="152"/>
      <c r="L160" s="153"/>
      <c r="M160" s="154" t="s">
        <v>1</v>
      </c>
      <c r="N160" s="155" t="s">
        <v>42</v>
      </c>
      <c r="P160" s="156">
        <f t="shared" si="1"/>
        <v>0</v>
      </c>
      <c r="Q160" s="156">
        <v>0</v>
      </c>
      <c r="R160" s="156">
        <f t="shared" si="2"/>
        <v>0</v>
      </c>
      <c r="S160" s="156">
        <v>0</v>
      </c>
      <c r="T160" s="157">
        <f t="shared" si="3"/>
        <v>0</v>
      </c>
      <c r="AR160" s="158" t="s">
        <v>1253</v>
      </c>
      <c r="AT160" s="158" t="s">
        <v>190</v>
      </c>
      <c r="AU160" s="158" t="s">
        <v>89</v>
      </c>
      <c r="AY160" s="17" t="s">
        <v>187</v>
      </c>
      <c r="BE160" s="159">
        <f t="shared" si="4"/>
        <v>0</v>
      </c>
      <c r="BF160" s="159">
        <f t="shared" si="5"/>
        <v>0</v>
      </c>
      <c r="BG160" s="159">
        <f t="shared" si="6"/>
        <v>0</v>
      </c>
      <c r="BH160" s="159">
        <f t="shared" si="7"/>
        <v>0</v>
      </c>
      <c r="BI160" s="159">
        <f t="shared" si="8"/>
        <v>0</v>
      </c>
      <c r="BJ160" s="17" t="s">
        <v>89</v>
      </c>
      <c r="BK160" s="159">
        <f t="shared" si="9"/>
        <v>0</v>
      </c>
      <c r="BL160" s="17" t="s">
        <v>1253</v>
      </c>
      <c r="BM160" s="158" t="s">
        <v>718</v>
      </c>
    </row>
    <row r="161" spans="2:65" s="1" customFormat="1" ht="24.2" customHeight="1">
      <c r="B161" s="144"/>
      <c r="C161" s="145" t="s">
        <v>410</v>
      </c>
      <c r="D161" s="145" t="s">
        <v>190</v>
      </c>
      <c r="E161" s="146" t="s">
        <v>6643</v>
      </c>
      <c r="F161" s="147" t="s">
        <v>6644</v>
      </c>
      <c r="G161" s="148" t="s">
        <v>337</v>
      </c>
      <c r="H161" s="149">
        <v>8</v>
      </c>
      <c r="I161" s="150"/>
      <c r="J161" s="151">
        <f t="shared" si="0"/>
        <v>0</v>
      </c>
      <c r="K161" s="152"/>
      <c r="L161" s="153"/>
      <c r="M161" s="154" t="s">
        <v>1</v>
      </c>
      <c r="N161" s="155" t="s">
        <v>42</v>
      </c>
      <c r="P161" s="156">
        <f t="shared" si="1"/>
        <v>0</v>
      </c>
      <c r="Q161" s="156">
        <v>0</v>
      </c>
      <c r="R161" s="156">
        <f t="shared" si="2"/>
        <v>0</v>
      </c>
      <c r="S161" s="156">
        <v>0</v>
      </c>
      <c r="T161" s="157">
        <f t="shared" si="3"/>
        <v>0</v>
      </c>
      <c r="AR161" s="158" t="s">
        <v>1253</v>
      </c>
      <c r="AT161" s="158" t="s">
        <v>190</v>
      </c>
      <c r="AU161" s="158" t="s">
        <v>89</v>
      </c>
      <c r="AY161" s="17" t="s">
        <v>187</v>
      </c>
      <c r="BE161" s="159">
        <f t="shared" si="4"/>
        <v>0</v>
      </c>
      <c r="BF161" s="159">
        <f t="shared" si="5"/>
        <v>0</v>
      </c>
      <c r="BG161" s="159">
        <f t="shared" si="6"/>
        <v>0</v>
      </c>
      <c r="BH161" s="159">
        <f t="shared" si="7"/>
        <v>0</v>
      </c>
      <c r="BI161" s="159">
        <f t="shared" si="8"/>
        <v>0</v>
      </c>
      <c r="BJ161" s="17" t="s">
        <v>89</v>
      </c>
      <c r="BK161" s="159">
        <f t="shared" si="9"/>
        <v>0</v>
      </c>
      <c r="BL161" s="17" t="s">
        <v>1253</v>
      </c>
      <c r="BM161" s="158" t="s">
        <v>727</v>
      </c>
    </row>
    <row r="162" spans="2:65" s="1" customFormat="1" ht="16.5" customHeight="1">
      <c r="B162" s="144"/>
      <c r="C162" s="145" t="s">
        <v>414</v>
      </c>
      <c r="D162" s="145" t="s">
        <v>190</v>
      </c>
      <c r="E162" s="146" t="s">
        <v>6645</v>
      </c>
      <c r="F162" s="147" t="s">
        <v>6646</v>
      </c>
      <c r="G162" s="148" t="s">
        <v>337</v>
      </c>
      <c r="H162" s="149">
        <v>4</v>
      </c>
      <c r="I162" s="150"/>
      <c r="J162" s="151">
        <f t="shared" si="0"/>
        <v>0</v>
      </c>
      <c r="K162" s="152"/>
      <c r="L162" s="153"/>
      <c r="M162" s="154" t="s">
        <v>1</v>
      </c>
      <c r="N162" s="155" t="s">
        <v>42</v>
      </c>
      <c r="P162" s="156">
        <f t="shared" si="1"/>
        <v>0</v>
      </c>
      <c r="Q162" s="156">
        <v>0</v>
      </c>
      <c r="R162" s="156">
        <f t="shared" si="2"/>
        <v>0</v>
      </c>
      <c r="S162" s="156">
        <v>0</v>
      </c>
      <c r="T162" s="157">
        <f t="shared" si="3"/>
        <v>0</v>
      </c>
      <c r="AR162" s="158" t="s">
        <v>1253</v>
      </c>
      <c r="AT162" s="158" t="s">
        <v>190</v>
      </c>
      <c r="AU162" s="158" t="s">
        <v>89</v>
      </c>
      <c r="AY162" s="17" t="s">
        <v>187</v>
      </c>
      <c r="BE162" s="159">
        <f t="shared" si="4"/>
        <v>0</v>
      </c>
      <c r="BF162" s="159">
        <f t="shared" si="5"/>
        <v>0</v>
      </c>
      <c r="BG162" s="159">
        <f t="shared" si="6"/>
        <v>0</v>
      </c>
      <c r="BH162" s="159">
        <f t="shared" si="7"/>
        <v>0</v>
      </c>
      <c r="BI162" s="159">
        <f t="shared" si="8"/>
        <v>0</v>
      </c>
      <c r="BJ162" s="17" t="s">
        <v>89</v>
      </c>
      <c r="BK162" s="159">
        <f t="shared" si="9"/>
        <v>0</v>
      </c>
      <c r="BL162" s="17" t="s">
        <v>1253</v>
      </c>
      <c r="BM162" s="158" t="s">
        <v>738</v>
      </c>
    </row>
    <row r="163" spans="2:65" s="1" customFormat="1" ht="16.5" customHeight="1">
      <c r="B163" s="144"/>
      <c r="C163" s="145" t="s">
        <v>419</v>
      </c>
      <c r="D163" s="145" t="s">
        <v>190</v>
      </c>
      <c r="E163" s="146" t="s">
        <v>6647</v>
      </c>
      <c r="F163" s="147" t="s">
        <v>6648</v>
      </c>
      <c r="G163" s="148" t="s">
        <v>1800</v>
      </c>
      <c r="H163" s="149">
        <v>20</v>
      </c>
      <c r="I163" s="150"/>
      <c r="J163" s="151">
        <f t="shared" si="0"/>
        <v>0</v>
      </c>
      <c r="K163" s="152"/>
      <c r="L163" s="153"/>
      <c r="M163" s="154" t="s">
        <v>1</v>
      </c>
      <c r="N163" s="155" t="s">
        <v>42</v>
      </c>
      <c r="P163" s="156">
        <f t="shared" si="1"/>
        <v>0</v>
      </c>
      <c r="Q163" s="156">
        <v>0</v>
      </c>
      <c r="R163" s="156">
        <f t="shared" si="2"/>
        <v>0</v>
      </c>
      <c r="S163" s="156">
        <v>0</v>
      </c>
      <c r="T163" s="157">
        <f t="shared" si="3"/>
        <v>0</v>
      </c>
      <c r="AR163" s="158" t="s">
        <v>1253</v>
      </c>
      <c r="AT163" s="158" t="s">
        <v>190</v>
      </c>
      <c r="AU163" s="158" t="s">
        <v>89</v>
      </c>
      <c r="AY163" s="17" t="s">
        <v>187</v>
      </c>
      <c r="BE163" s="159">
        <f t="shared" si="4"/>
        <v>0</v>
      </c>
      <c r="BF163" s="159">
        <f t="shared" si="5"/>
        <v>0</v>
      </c>
      <c r="BG163" s="159">
        <f t="shared" si="6"/>
        <v>0</v>
      </c>
      <c r="BH163" s="159">
        <f t="shared" si="7"/>
        <v>0</v>
      </c>
      <c r="BI163" s="159">
        <f t="shared" si="8"/>
        <v>0</v>
      </c>
      <c r="BJ163" s="17" t="s">
        <v>89</v>
      </c>
      <c r="BK163" s="159">
        <f t="shared" si="9"/>
        <v>0</v>
      </c>
      <c r="BL163" s="17" t="s">
        <v>1253</v>
      </c>
      <c r="BM163" s="158" t="s">
        <v>747</v>
      </c>
    </row>
    <row r="164" spans="2:65" s="13" customFormat="1">
      <c r="B164" s="177"/>
      <c r="D164" s="171" t="s">
        <v>200</v>
      </c>
      <c r="E164" s="178" t="s">
        <v>1</v>
      </c>
      <c r="F164" s="179" t="s">
        <v>7</v>
      </c>
      <c r="H164" s="180">
        <v>20</v>
      </c>
      <c r="I164" s="181"/>
      <c r="L164" s="177"/>
      <c r="M164" s="182"/>
      <c r="T164" s="183"/>
      <c r="AT164" s="178" t="s">
        <v>200</v>
      </c>
      <c r="AU164" s="178" t="s">
        <v>89</v>
      </c>
      <c r="AV164" s="13" t="s">
        <v>89</v>
      </c>
      <c r="AW164" s="13" t="s">
        <v>31</v>
      </c>
      <c r="AX164" s="13" t="s">
        <v>83</v>
      </c>
      <c r="AY164" s="178" t="s">
        <v>187</v>
      </c>
    </row>
    <row r="165" spans="2:65" s="1" customFormat="1" ht="16.5" customHeight="1">
      <c r="B165" s="144"/>
      <c r="C165" s="145" t="s">
        <v>423</v>
      </c>
      <c r="D165" s="145" t="s">
        <v>190</v>
      </c>
      <c r="E165" s="146" t="s">
        <v>6649</v>
      </c>
      <c r="F165" s="147" t="s">
        <v>6650</v>
      </c>
      <c r="G165" s="148" t="s">
        <v>1800</v>
      </c>
      <c r="H165" s="149">
        <v>30</v>
      </c>
      <c r="I165" s="150"/>
      <c r="J165" s="151">
        <f>ROUND(I165*H165,2)</f>
        <v>0</v>
      </c>
      <c r="K165" s="152"/>
      <c r="L165" s="153"/>
      <c r="M165" s="154" t="s">
        <v>1</v>
      </c>
      <c r="N165" s="155" t="s">
        <v>42</v>
      </c>
      <c r="P165" s="156">
        <f>O165*H165</f>
        <v>0</v>
      </c>
      <c r="Q165" s="156">
        <v>0</v>
      </c>
      <c r="R165" s="156">
        <f>Q165*H165</f>
        <v>0</v>
      </c>
      <c r="S165" s="156">
        <v>0</v>
      </c>
      <c r="T165" s="157">
        <f>S165*H165</f>
        <v>0</v>
      </c>
      <c r="AR165" s="158" t="s">
        <v>1253</v>
      </c>
      <c r="AT165" s="158" t="s">
        <v>190</v>
      </c>
      <c r="AU165" s="158" t="s">
        <v>89</v>
      </c>
      <c r="AY165" s="17" t="s">
        <v>187</v>
      </c>
      <c r="BE165" s="159">
        <f>IF(N165="základná",J165,0)</f>
        <v>0</v>
      </c>
      <c r="BF165" s="159">
        <f>IF(N165="znížená",J165,0)</f>
        <v>0</v>
      </c>
      <c r="BG165" s="159">
        <f>IF(N165="zákl. prenesená",J165,0)</f>
        <v>0</v>
      </c>
      <c r="BH165" s="159">
        <f>IF(N165="zníž. prenesená",J165,0)</f>
        <v>0</v>
      </c>
      <c r="BI165" s="159">
        <f>IF(N165="nulová",J165,0)</f>
        <v>0</v>
      </c>
      <c r="BJ165" s="17" t="s">
        <v>89</v>
      </c>
      <c r="BK165" s="159">
        <f>ROUND(I165*H165,2)</f>
        <v>0</v>
      </c>
      <c r="BL165" s="17" t="s">
        <v>1253</v>
      </c>
      <c r="BM165" s="158" t="s">
        <v>754</v>
      </c>
    </row>
    <row r="166" spans="2:65" s="13" customFormat="1">
      <c r="B166" s="177"/>
      <c r="D166" s="171" t="s">
        <v>200</v>
      </c>
      <c r="E166" s="178" t="s">
        <v>1</v>
      </c>
      <c r="F166" s="179" t="s">
        <v>423</v>
      </c>
      <c r="H166" s="180">
        <v>30</v>
      </c>
      <c r="I166" s="181"/>
      <c r="L166" s="177"/>
      <c r="M166" s="182"/>
      <c r="T166" s="183"/>
      <c r="AT166" s="178" t="s">
        <v>200</v>
      </c>
      <c r="AU166" s="178" t="s">
        <v>89</v>
      </c>
      <c r="AV166" s="13" t="s">
        <v>89</v>
      </c>
      <c r="AW166" s="13" t="s">
        <v>31</v>
      </c>
      <c r="AX166" s="13" t="s">
        <v>83</v>
      </c>
      <c r="AY166" s="178" t="s">
        <v>187</v>
      </c>
    </row>
    <row r="167" spans="2:65" s="11" customFormat="1" ht="22.9" customHeight="1">
      <c r="B167" s="132"/>
      <c r="D167" s="133" t="s">
        <v>75</v>
      </c>
      <c r="E167" s="142" t="s">
        <v>6651</v>
      </c>
      <c r="F167" s="142" t="s">
        <v>6652</v>
      </c>
      <c r="I167" s="135"/>
      <c r="J167" s="143">
        <f>BK167</f>
        <v>0</v>
      </c>
      <c r="L167" s="132"/>
      <c r="M167" s="137"/>
      <c r="P167" s="138">
        <f>SUM(P168:P187)</f>
        <v>0</v>
      </c>
      <c r="R167" s="138">
        <f>SUM(R168:R187)</f>
        <v>0.08</v>
      </c>
      <c r="T167" s="139">
        <f>SUM(T168:T187)</f>
        <v>0</v>
      </c>
      <c r="AR167" s="133" t="s">
        <v>83</v>
      </c>
      <c r="AT167" s="140" t="s">
        <v>75</v>
      </c>
      <c r="AU167" s="140" t="s">
        <v>83</v>
      </c>
      <c r="AY167" s="133" t="s">
        <v>187</v>
      </c>
      <c r="BK167" s="141">
        <f>SUM(BK168:BK187)</f>
        <v>0</v>
      </c>
    </row>
    <row r="168" spans="2:65" s="1" customFormat="1" ht="16.5" customHeight="1">
      <c r="B168" s="144"/>
      <c r="C168" s="145" t="s">
        <v>429</v>
      </c>
      <c r="D168" s="145" t="s">
        <v>190</v>
      </c>
      <c r="E168" s="146" t="s">
        <v>6653</v>
      </c>
      <c r="F168" s="147" t="s">
        <v>6654</v>
      </c>
      <c r="G168" s="148" t="s">
        <v>320</v>
      </c>
      <c r="H168" s="149">
        <v>2658</v>
      </c>
      <c r="I168" s="150"/>
      <c r="J168" s="151">
        <f t="shared" ref="J168:J186" si="10">ROUND(I168*H168,2)</f>
        <v>0</v>
      </c>
      <c r="K168" s="152"/>
      <c r="L168" s="153"/>
      <c r="M168" s="154" t="s">
        <v>1</v>
      </c>
      <c r="N168" s="155" t="s">
        <v>42</v>
      </c>
      <c r="P168" s="156">
        <f t="shared" ref="P168:P186" si="11">O168*H168</f>
        <v>0</v>
      </c>
      <c r="Q168" s="156">
        <v>0</v>
      </c>
      <c r="R168" s="156">
        <f t="shared" ref="R168:R186" si="12">Q168*H168</f>
        <v>0</v>
      </c>
      <c r="S168" s="156">
        <v>0</v>
      </c>
      <c r="T168" s="157">
        <f t="shared" ref="T168:T186" si="13">S168*H168</f>
        <v>0</v>
      </c>
      <c r="AR168" s="158" t="s">
        <v>1253</v>
      </c>
      <c r="AT168" s="158" t="s">
        <v>190</v>
      </c>
      <c r="AU168" s="158" t="s">
        <v>89</v>
      </c>
      <c r="AY168" s="17" t="s">
        <v>187</v>
      </c>
      <c r="BE168" s="159">
        <f t="shared" ref="BE168:BE186" si="14">IF(N168="základná",J168,0)</f>
        <v>0</v>
      </c>
      <c r="BF168" s="159">
        <f t="shared" ref="BF168:BF186" si="15">IF(N168="znížená",J168,0)</f>
        <v>0</v>
      </c>
      <c r="BG168" s="159">
        <f t="shared" ref="BG168:BG186" si="16">IF(N168="zákl. prenesená",J168,0)</f>
        <v>0</v>
      </c>
      <c r="BH168" s="159">
        <f t="shared" ref="BH168:BH186" si="17">IF(N168="zníž. prenesená",J168,0)</f>
        <v>0</v>
      </c>
      <c r="BI168" s="159">
        <f t="shared" ref="BI168:BI186" si="18">IF(N168="nulová",J168,0)</f>
        <v>0</v>
      </c>
      <c r="BJ168" s="17" t="s">
        <v>89</v>
      </c>
      <c r="BK168" s="159">
        <f t="shared" ref="BK168:BK186" si="19">ROUND(I168*H168,2)</f>
        <v>0</v>
      </c>
      <c r="BL168" s="17" t="s">
        <v>1253</v>
      </c>
      <c r="BM168" s="158" t="s">
        <v>766</v>
      </c>
    </row>
    <row r="169" spans="2:65" s="1" customFormat="1" ht="24.2" customHeight="1">
      <c r="B169" s="144"/>
      <c r="C169" s="145" t="s">
        <v>388</v>
      </c>
      <c r="D169" s="145" t="s">
        <v>190</v>
      </c>
      <c r="E169" s="146" t="s">
        <v>6655</v>
      </c>
      <c r="F169" s="147" t="s">
        <v>6656</v>
      </c>
      <c r="G169" s="148" t="s">
        <v>320</v>
      </c>
      <c r="H169" s="149">
        <v>530</v>
      </c>
      <c r="I169" s="150"/>
      <c r="J169" s="151">
        <f t="shared" si="10"/>
        <v>0</v>
      </c>
      <c r="K169" s="152"/>
      <c r="L169" s="153"/>
      <c r="M169" s="154" t="s">
        <v>1</v>
      </c>
      <c r="N169" s="155" t="s">
        <v>42</v>
      </c>
      <c r="P169" s="156">
        <f t="shared" si="11"/>
        <v>0</v>
      </c>
      <c r="Q169" s="156">
        <v>2.0000000000000002E-5</v>
      </c>
      <c r="R169" s="156">
        <f t="shared" si="12"/>
        <v>1.06E-2</v>
      </c>
      <c r="S169" s="156">
        <v>0</v>
      </c>
      <c r="T169" s="157">
        <f t="shared" si="13"/>
        <v>0</v>
      </c>
      <c r="AR169" s="158" t="s">
        <v>1253</v>
      </c>
      <c r="AT169" s="158" t="s">
        <v>190</v>
      </c>
      <c r="AU169" s="158" t="s">
        <v>89</v>
      </c>
      <c r="AY169" s="17" t="s">
        <v>187</v>
      </c>
      <c r="BE169" s="159">
        <f t="shared" si="14"/>
        <v>0</v>
      </c>
      <c r="BF169" s="159">
        <f t="shared" si="15"/>
        <v>0</v>
      </c>
      <c r="BG169" s="159">
        <f t="shared" si="16"/>
        <v>0</v>
      </c>
      <c r="BH169" s="159">
        <f t="shared" si="17"/>
        <v>0</v>
      </c>
      <c r="BI169" s="159">
        <f t="shared" si="18"/>
        <v>0</v>
      </c>
      <c r="BJ169" s="17" t="s">
        <v>89</v>
      </c>
      <c r="BK169" s="159">
        <f t="shared" si="19"/>
        <v>0</v>
      </c>
      <c r="BL169" s="17" t="s">
        <v>1253</v>
      </c>
      <c r="BM169" s="158" t="s">
        <v>774</v>
      </c>
    </row>
    <row r="170" spans="2:65" s="1" customFormat="1" ht="24.2" customHeight="1">
      <c r="B170" s="144"/>
      <c r="C170" s="145" t="s">
        <v>629</v>
      </c>
      <c r="D170" s="145" t="s">
        <v>190</v>
      </c>
      <c r="E170" s="146" t="s">
        <v>6657</v>
      </c>
      <c r="F170" s="147" t="s">
        <v>6658</v>
      </c>
      <c r="G170" s="148" t="s">
        <v>320</v>
      </c>
      <c r="H170" s="149">
        <v>154</v>
      </c>
      <c r="I170" s="150"/>
      <c r="J170" s="151">
        <f t="shared" si="10"/>
        <v>0</v>
      </c>
      <c r="K170" s="152"/>
      <c r="L170" s="153"/>
      <c r="M170" s="154" t="s">
        <v>1</v>
      </c>
      <c r="N170" s="155" t="s">
        <v>42</v>
      </c>
      <c r="P170" s="156">
        <f t="shared" si="11"/>
        <v>0</v>
      </c>
      <c r="Q170" s="156">
        <v>2.0000000000000002E-5</v>
      </c>
      <c r="R170" s="156">
        <f t="shared" si="12"/>
        <v>3.0800000000000003E-3</v>
      </c>
      <c r="S170" s="156">
        <v>0</v>
      </c>
      <c r="T170" s="157">
        <f t="shared" si="13"/>
        <v>0</v>
      </c>
      <c r="AR170" s="158" t="s">
        <v>1253</v>
      </c>
      <c r="AT170" s="158" t="s">
        <v>190</v>
      </c>
      <c r="AU170" s="158" t="s">
        <v>89</v>
      </c>
      <c r="AY170" s="17" t="s">
        <v>187</v>
      </c>
      <c r="BE170" s="159">
        <f t="shared" si="14"/>
        <v>0</v>
      </c>
      <c r="BF170" s="159">
        <f t="shared" si="15"/>
        <v>0</v>
      </c>
      <c r="BG170" s="159">
        <f t="shared" si="16"/>
        <v>0</v>
      </c>
      <c r="BH170" s="159">
        <f t="shared" si="17"/>
        <v>0</v>
      </c>
      <c r="BI170" s="159">
        <f t="shared" si="18"/>
        <v>0</v>
      </c>
      <c r="BJ170" s="17" t="s">
        <v>89</v>
      </c>
      <c r="BK170" s="159">
        <f t="shared" si="19"/>
        <v>0</v>
      </c>
      <c r="BL170" s="17" t="s">
        <v>1253</v>
      </c>
      <c r="BM170" s="158" t="s">
        <v>799</v>
      </c>
    </row>
    <row r="171" spans="2:65" s="1" customFormat="1" ht="16.5" customHeight="1">
      <c r="B171" s="144"/>
      <c r="C171" s="145" t="s">
        <v>633</v>
      </c>
      <c r="D171" s="145" t="s">
        <v>190</v>
      </c>
      <c r="E171" s="146" t="s">
        <v>6659</v>
      </c>
      <c r="F171" s="147" t="s">
        <v>6660</v>
      </c>
      <c r="G171" s="148" t="s">
        <v>320</v>
      </c>
      <c r="H171" s="149">
        <v>450</v>
      </c>
      <c r="I171" s="150"/>
      <c r="J171" s="151">
        <f t="shared" si="10"/>
        <v>0</v>
      </c>
      <c r="K171" s="152"/>
      <c r="L171" s="153"/>
      <c r="M171" s="154" t="s">
        <v>1</v>
      </c>
      <c r="N171" s="155" t="s">
        <v>42</v>
      </c>
      <c r="P171" s="156">
        <f t="shared" si="11"/>
        <v>0</v>
      </c>
      <c r="Q171" s="156">
        <v>2.0000000000000002E-5</v>
      </c>
      <c r="R171" s="156">
        <f t="shared" si="12"/>
        <v>9.0000000000000011E-3</v>
      </c>
      <c r="S171" s="156">
        <v>0</v>
      </c>
      <c r="T171" s="157">
        <f t="shared" si="13"/>
        <v>0</v>
      </c>
      <c r="AR171" s="158" t="s">
        <v>1253</v>
      </c>
      <c r="AT171" s="158" t="s">
        <v>190</v>
      </c>
      <c r="AU171" s="158" t="s">
        <v>89</v>
      </c>
      <c r="AY171" s="17" t="s">
        <v>187</v>
      </c>
      <c r="BE171" s="159">
        <f t="shared" si="14"/>
        <v>0</v>
      </c>
      <c r="BF171" s="159">
        <f t="shared" si="15"/>
        <v>0</v>
      </c>
      <c r="BG171" s="159">
        <f t="shared" si="16"/>
        <v>0</v>
      </c>
      <c r="BH171" s="159">
        <f t="shared" si="17"/>
        <v>0</v>
      </c>
      <c r="BI171" s="159">
        <f t="shared" si="18"/>
        <v>0</v>
      </c>
      <c r="BJ171" s="17" t="s">
        <v>89</v>
      </c>
      <c r="BK171" s="159">
        <f t="shared" si="19"/>
        <v>0</v>
      </c>
      <c r="BL171" s="17" t="s">
        <v>1253</v>
      </c>
      <c r="BM171" s="158" t="s">
        <v>1157</v>
      </c>
    </row>
    <row r="172" spans="2:65" s="1" customFormat="1" ht="16.5" customHeight="1">
      <c r="B172" s="144"/>
      <c r="C172" s="145" t="s">
        <v>637</v>
      </c>
      <c r="D172" s="145" t="s">
        <v>190</v>
      </c>
      <c r="E172" s="146" t="s">
        <v>6661</v>
      </c>
      <c r="F172" s="147" t="s">
        <v>6662</v>
      </c>
      <c r="G172" s="148" t="s">
        <v>337</v>
      </c>
      <c r="H172" s="149">
        <v>3966</v>
      </c>
      <c r="I172" s="150"/>
      <c r="J172" s="151">
        <f t="shared" si="10"/>
        <v>0</v>
      </c>
      <c r="K172" s="152"/>
      <c r="L172" s="153"/>
      <c r="M172" s="154" t="s">
        <v>1</v>
      </c>
      <c r="N172" s="155" t="s">
        <v>42</v>
      </c>
      <c r="P172" s="156">
        <f t="shared" si="11"/>
        <v>0</v>
      </c>
      <c r="Q172" s="156">
        <v>0</v>
      </c>
      <c r="R172" s="156">
        <f t="shared" si="12"/>
        <v>0</v>
      </c>
      <c r="S172" s="156">
        <v>0</v>
      </c>
      <c r="T172" s="157">
        <f t="shared" si="13"/>
        <v>0</v>
      </c>
      <c r="AR172" s="158" t="s">
        <v>1253</v>
      </c>
      <c r="AT172" s="158" t="s">
        <v>190</v>
      </c>
      <c r="AU172" s="158" t="s">
        <v>89</v>
      </c>
      <c r="AY172" s="17" t="s">
        <v>187</v>
      </c>
      <c r="BE172" s="159">
        <f t="shared" si="14"/>
        <v>0</v>
      </c>
      <c r="BF172" s="159">
        <f t="shared" si="15"/>
        <v>0</v>
      </c>
      <c r="BG172" s="159">
        <f t="shared" si="16"/>
        <v>0</v>
      </c>
      <c r="BH172" s="159">
        <f t="shared" si="17"/>
        <v>0</v>
      </c>
      <c r="BI172" s="159">
        <f t="shared" si="18"/>
        <v>0</v>
      </c>
      <c r="BJ172" s="17" t="s">
        <v>89</v>
      </c>
      <c r="BK172" s="159">
        <f t="shared" si="19"/>
        <v>0</v>
      </c>
      <c r="BL172" s="17" t="s">
        <v>1253</v>
      </c>
      <c r="BM172" s="158" t="s">
        <v>1160</v>
      </c>
    </row>
    <row r="173" spans="2:65" s="1" customFormat="1" ht="24.2" customHeight="1">
      <c r="B173" s="144"/>
      <c r="C173" s="145" t="s">
        <v>646</v>
      </c>
      <c r="D173" s="145" t="s">
        <v>190</v>
      </c>
      <c r="E173" s="146" t="s">
        <v>6663</v>
      </c>
      <c r="F173" s="147" t="s">
        <v>6664</v>
      </c>
      <c r="G173" s="148" t="s">
        <v>320</v>
      </c>
      <c r="H173" s="149">
        <v>12</v>
      </c>
      <c r="I173" s="150"/>
      <c r="J173" s="151">
        <f t="shared" si="10"/>
        <v>0</v>
      </c>
      <c r="K173" s="152"/>
      <c r="L173" s="153"/>
      <c r="M173" s="154" t="s">
        <v>1</v>
      </c>
      <c r="N173" s="155" t="s">
        <v>42</v>
      </c>
      <c r="P173" s="156">
        <f t="shared" si="11"/>
        <v>0</v>
      </c>
      <c r="Q173" s="156">
        <v>1.73E-3</v>
      </c>
      <c r="R173" s="156">
        <f t="shared" si="12"/>
        <v>2.0760000000000001E-2</v>
      </c>
      <c r="S173" s="156">
        <v>0</v>
      </c>
      <c r="T173" s="157">
        <f t="shared" si="13"/>
        <v>0</v>
      </c>
      <c r="AR173" s="158" t="s">
        <v>1253</v>
      </c>
      <c r="AT173" s="158" t="s">
        <v>190</v>
      </c>
      <c r="AU173" s="158" t="s">
        <v>89</v>
      </c>
      <c r="AY173" s="17" t="s">
        <v>187</v>
      </c>
      <c r="BE173" s="159">
        <f t="shared" si="14"/>
        <v>0</v>
      </c>
      <c r="BF173" s="159">
        <f t="shared" si="15"/>
        <v>0</v>
      </c>
      <c r="BG173" s="159">
        <f t="shared" si="16"/>
        <v>0</v>
      </c>
      <c r="BH173" s="159">
        <f t="shared" si="17"/>
        <v>0</v>
      </c>
      <c r="BI173" s="159">
        <f t="shared" si="18"/>
        <v>0</v>
      </c>
      <c r="BJ173" s="17" t="s">
        <v>89</v>
      </c>
      <c r="BK173" s="159">
        <f t="shared" si="19"/>
        <v>0</v>
      </c>
      <c r="BL173" s="17" t="s">
        <v>1253</v>
      </c>
      <c r="BM173" s="158" t="s">
        <v>1163</v>
      </c>
    </row>
    <row r="174" spans="2:65" s="1" customFormat="1" ht="24.2" customHeight="1">
      <c r="B174" s="144"/>
      <c r="C174" s="145" t="s">
        <v>652</v>
      </c>
      <c r="D174" s="145" t="s">
        <v>190</v>
      </c>
      <c r="E174" s="146" t="s">
        <v>6665</v>
      </c>
      <c r="F174" s="147" t="s">
        <v>6666</v>
      </c>
      <c r="G174" s="148" t="s">
        <v>320</v>
      </c>
      <c r="H174" s="149">
        <v>12</v>
      </c>
      <c r="I174" s="150"/>
      <c r="J174" s="151">
        <f t="shared" si="10"/>
        <v>0</v>
      </c>
      <c r="K174" s="152"/>
      <c r="L174" s="153"/>
      <c r="M174" s="154" t="s">
        <v>1</v>
      </c>
      <c r="N174" s="155" t="s">
        <v>42</v>
      </c>
      <c r="P174" s="156">
        <f t="shared" si="11"/>
        <v>0</v>
      </c>
      <c r="Q174" s="156">
        <v>2.6900000000000001E-3</v>
      </c>
      <c r="R174" s="156">
        <f t="shared" si="12"/>
        <v>3.2280000000000003E-2</v>
      </c>
      <c r="S174" s="156">
        <v>0</v>
      </c>
      <c r="T174" s="157">
        <f t="shared" si="13"/>
        <v>0</v>
      </c>
      <c r="AR174" s="158" t="s">
        <v>1253</v>
      </c>
      <c r="AT174" s="158" t="s">
        <v>190</v>
      </c>
      <c r="AU174" s="158" t="s">
        <v>89</v>
      </c>
      <c r="AY174" s="17" t="s">
        <v>187</v>
      </c>
      <c r="BE174" s="159">
        <f t="shared" si="14"/>
        <v>0</v>
      </c>
      <c r="BF174" s="159">
        <f t="shared" si="15"/>
        <v>0</v>
      </c>
      <c r="BG174" s="159">
        <f t="shared" si="16"/>
        <v>0</v>
      </c>
      <c r="BH174" s="159">
        <f t="shared" si="17"/>
        <v>0</v>
      </c>
      <c r="BI174" s="159">
        <f t="shared" si="18"/>
        <v>0</v>
      </c>
      <c r="BJ174" s="17" t="s">
        <v>89</v>
      </c>
      <c r="BK174" s="159">
        <f t="shared" si="19"/>
        <v>0</v>
      </c>
      <c r="BL174" s="17" t="s">
        <v>1253</v>
      </c>
      <c r="BM174" s="158" t="s">
        <v>1166</v>
      </c>
    </row>
    <row r="175" spans="2:65" s="1" customFormat="1" ht="24.2" customHeight="1">
      <c r="B175" s="144"/>
      <c r="C175" s="145" t="s">
        <v>654</v>
      </c>
      <c r="D175" s="145" t="s">
        <v>190</v>
      </c>
      <c r="E175" s="146" t="s">
        <v>6667</v>
      </c>
      <c r="F175" s="147" t="s">
        <v>6668</v>
      </c>
      <c r="G175" s="148" t="s">
        <v>337</v>
      </c>
      <c r="H175" s="149">
        <v>1765</v>
      </c>
      <c r="I175" s="150"/>
      <c r="J175" s="151">
        <f t="shared" si="10"/>
        <v>0</v>
      </c>
      <c r="K175" s="152"/>
      <c r="L175" s="153"/>
      <c r="M175" s="154" t="s">
        <v>1</v>
      </c>
      <c r="N175" s="155" t="s">
        <v>42</v>
      </c>
      <c r="P175" s="156">
        <f t="shared" si="11"/>
        <v>0</v>
      </c>
      <c r="Q175" s="156">
        <v>0</v>
      </c>
      <c r="R175" s="156">
        <f t="shared" si="12"/>
        <v>0</v>
      </c>
      <c r="S175" s="156">
        <v>0</v>
      </c>
      <c r="T175" s="157">
        <f t="shared" si="13"/>
        <v>0</v>
      </c>
      <c r="AR175" s="158" t="s">
        <v>1253</v>
      </c>
      <c r="AT175" s="158" t="s">
        <v>190</v>
      </c>
      <c r="AU175" s="158" t="s">
        <v>89</v>
      </c>
      <c r="AY175" s="17" t="s">
        <v>187</v>
      </c>
      <c r="BE175" s="159">
        <f t="shared" si="14"/>
        <v>0</v>
      </c>
      <c r="BF175" s="159">
        <f t="shared" si="15"/>
        <v>0</v>
      </c>
      <c r="BG175" s="159">
        <f t="shared" si="16"/>
        <v>0</v>
      </c>
      <c r="BH175" s="159">
        <f t="shared" si="17"/>
        <v>0</v>
      </c>
      <c r="BI175" s="159">
        <f t="shared" si="18"/>
        <v>0</v>
      </c>
      <c r="BJ175" s="17" t="s">
        <v>89</v>
      </c>
      <c r="BK175" s="159">
        <f t="shared" si="19"/>
        <v>0</v>
      </c>
      <c r="BL175" s="17" t="s">
        <v>1253</v>
      </c>
      <c r="BM175" s="158" t="s">
        <v>1169</v>
      </c>
    </row>
    <row r="176" spans="2:65" s="1" customFormat="1" ht="24.2" customHeight="1">
      <c r="B176" s="144"/>
      <c r="C176" s="145" t="s">
        <v>658</v>
      </c>
      <c r="D176" s="145" t="s">
        <v>190</v>
      </c>
      <c r="E176" s="146" t="s">
        <v>6669</v>
      </c>
      <c r="F176" s="147" t="s">
        <v>6670</v>
      </c>
      <c r="G176" s="148" t="s">
        <v>337</v>
      </c>
      <c r="H176" s="149">
        <v>513</v>
      </c>
      <c r="I176" s="150"/>
      <c r="J176" s="151">
        <f t="shared" si="10"/>
        <v>0</v>
      </c>
      <c r="K176" s="152"/>
      <c r="L176" s="153"/>
      <c r="M176" s="154" t="s">
        <v>1</v>
      </c>
      <c r="N176" s="155" t="s">
        <v>42</v>
      </c>
      <c r="P176" s="156">
        <f t="shared" si="11"/>
        <v>0</v>
      </c>
      <c r="Q176" s="156">
        <v>0</v>
      </c>
      <c r="R176" s="156">
        <f t="shared" si="12"/>
        <v>0</v>
      </c>
      <c r="S176" s="156">
        <v>0</v>
      </c>
      <c r="T176" s="157">
        <f t="shared" si="13"/>
        <v>0</v>
      </c>
      <c r="AR176" s="158" t="s">
        <v>1253</v>
      </c>
      <c r="AT176" s="158" t="s">
        <v>190</v>
      </c>
      <c r="AU176" s="158" t="s">
        <v>89</v>
      </c>
      <c r="AY176" s="17" t="s">
        <v>187</v>
      </c>
      <c r="BE176" s="159">
        <f t="shared" si="14"/>
        <v>0</v>
      </c>
      <c r="BF176" s="159">
        <f t="shared" si="15"/>
        <v>0</v>
      </c>
      <c r="BG176" s="159">
        <f t="shared" si="16"/>
        <v>0</v>
      </c>
      <c r="BH176" s="159">
        <f t="shared" si="17"/>
        <v>0</v>
      </c>
      <c r="BI176" s="159">
        <f t="shared" si="18"/>
        <v>0</v>
      </c>
      <c r="BJ176" s="17" t="s">
        <v>89</v>
      </c>
      <c r="BK176" s="159">
        <f t="shared" si="19"/>
        <v>0</v>
      </c>
      <c r="BL176" s="17" t="s">
        <v>1253</v>
      </c>
      <c r="BM176" s="158" t="s">
        <v>1172</v>
      </c>
    </row>
    <row r="177" spans="2:65" s="1" customFormat="1" ht="33" customHeight="1">
      <c r="B177" s="144"/>
      <c r="C177" s="145" t="s">
        <v>663</v>
      </c>
      <c r="D177" s="145" t="s">
        <v>190</v>
      </c>
      <c r="E177" s="146" t="s">
        <v>6671</v>
      </c>
      <c r="F177" s="147" t="s">
        <v>6672</v>
      </c>
      <c r="G177" s="148" t="s">
        <v>337</v>
      </c>
      <c r="H177" s="149">
        <v>2278</v>
      </c>
      <c r="I177" s="150"/>
      <c r="J177" s="151">
        <f t="shared" si="10"/>
        <v>0</v>
      </c>
      <c r="K177" s="152"/>
      <c r="L177" s="153"/>
      <c r="M177" s="154" t="s">
        <v>1</v>
      </c>
      <c r="N177" s="155" t="s">
        <v>42</v>
      </c>
      <c r="P177" s="156">
        <f t="shared" si="11"/>
        <v>0</v>
      </c>
      <c r="Q177" s="156">
        <v>0</v>
      </c>
      <c r="R177" s="156">
        <f t="shared" si="12"/>
        <v>0</v>
      </c>
      <c r="S177" s="156">
        <v>0</v>
      </c>
      <c r="T177" s="157">
        <f t="shared" si="13"/>
        <v>0</v>
      </c>
      <c r="AR177" s="158" t="s">
        <v>1253</v>
      </c>
      <c r="AT177" s="158" t="s">
        <v>190</v>
      </c>
      <c r="AU177" s="158" t="s">
        <v>89</v>
      </c>
      <c r="AY177" s="17" t="s">
        <v>187</v>
      </c>
      <c r="BE177" s="159">
        <f t="shared" si="14"/>
        <v>0</v>
      </c>
      <c r="BF177" s="159">
        <f t="shared" si="15"/>
        <v>0</v>
      </c>
      <c r="BG177" s="159">
        <f t="shared" si="16"/>
        <v>0</v>
      </c>
      <c r="BH177" s="159">
        <f t="shared" si="17"/>
        <v>0</v>
      </c>
      <c r="BI177" s="159">
        <f t="shared" si="18"/>
        <v>0</v>
      </c>
      <c r="BJ177" s="17" t="s">
        <v>89</v>
      </c>
      <c r="BK177" s="159">
        <f t="shared" si="19"/>
        <v>0</v>
      </c>
      <c r="BL177" s="17" t="s">
        <v>1253</v>
      </c>
      <c r="BM177" s="158" t="s">
        <v>1175</v>
      </c>
    </row>
    <row r="178" spans="2:65" s="1" customFormat="1" ht="37.9" customHeight="1">
      <c r="B178" s="144"/>
      <c r="C178" s="145" t="s">
        <v>670</v>
      </c>
      <c r="D178" s="145" t="s">
        <v>190</v>
      </c>
      <c r="E178" s="146" t="s">
        <v>6673</v>
      </c>
      <c r="F178" s="147" t="s">
        <v>6674</v>
      </c>
      <c r="G178" s="148" t="s">
        <v>320</v>
      </c>
      <c r="H178" s="149">
        <v>12</v>
      </c>
      <c r="I178" s="150"/>
      <c r="J178" s="151">
        <f t="shared" si="10"/>
        <v>0</v>
      </c>
      <c r="K178" s="152"/>
      <c r="L178" s="153"/>
      <c r="M178" s="154" t="s">
        <v>1</v>
      </c>
      <c r="N178" s="155" t="s">
        <v>42</v>
      </c>
      <c r="P178" s="156">
        <f t="shared" si="11"/>
        <v>0</v>
      </c>
      <c r="Q178" s="156">
        <v>0</v>
      </c>
      <c r="R178" s="156">
        <f t="shared" si="12"/>
        <v>0</v>
      </c>
      <c r="S178" s="156">
        <v>0</v>
      </c>
      <c r="T178" s="157">
        <f t="shared" si="13"/>
        <v>0</v>
      </c>
      <c r="AR178" s="158" t="s">
        <v>1253</v>
      </c>
      <c r="AT178" s="158" t="s">
        <v>190</v>
      </c>
      <c r="AU178" s="158" t="s">
        <v>89</v>
      </c>
      <c r="AY178" s="17" t="s">
        <v>187</v>
      </c>
      <c r="BE178" s="159">
        <f t="shared" si="14"/>
        <v>0</v>
      </c>
      <c r="BF178" s="159">
        <f t="shared" si="15"/>
        <v>0</v>
      </c>
      <c r="BG178" s="159">
        <f t="shared" si="16"/>
        <v>0</v>
      </c>
      <c r="BH178" s="159">
        <f t="shared" si="17"/>
        <v>0</v>
      </c>
      <c r="BI178" s="159">
        <f t="shared" si="18"/>
        <v>0</v>
      </c>
      <c r="BJ178" s="17" t="s">
        <v>89</v>
      </c>
      <c r="BK178" s="159">
        <f t="shared" si="19"/>
        <v>0</v>
      </c>
      <c r="BL178" s="17" t="s">
        <v>1253</v>
      </c>
      <c r="BM178" s="158" t="s">
        <v>1178</v>
      </c>
    </row>
    <row r="179" spans="2:65" s="1" customFormat="1" ht="16.5" customHeight="1">
      <c r="B179" s="144"/>
      <c r="C179" s="145" t="s">
        <v>675</v>
      </c>
      <c r="D179" s="145" t="s">
        <v>190</v>
      </c>
      <c r="E179" s="146" t="s">
        <v>6675</v>
      </c>
      <c r="F179" s="147" t="s">
        <v>6676</v>
      </c>
      <c r="G179" s="148" t="s">
        <v>337</v>
      </c>
      <c r="H179" s="149">
        <v>40</v>
      </c>
      <c r="I179" s="150"/>
      <c r="J179" s="151">
        <f t="shared" si="10"/>
        <v>0</v>
      </c>
      <c r="K179" s="152"/>
      <c r="L179" s="153"/>
      <c r="M179" s="154" t="s">
        <v>1</v>
      </c>
      <c r="N179" s="155" t="s">
        <v>42</v>
      </c>
      <c r="P179" s="156">
        <f t="shared" si="11"/>
        <v>0</v>
      </c>
      <c r="Q179" s="156">
        <v>0</v>
      </c>
      <c r="R179" s="156">
        <f t="shared" si="12"/>
        <v>0</v>
      </c>
      <c r="S179" s="156">
        <v>0</v>
      </c>
      <c r="T179" s="157">
        <f t="shared" si="13"/>
        <v>0</v>
      </c>
      <c r="AR179" s="158" t="s">
        <v>1253</v>
      </c>
      <c r="AT179" s="158" t="s">
        <v>190</v>
      </c>
      <c r="AU179" s="158" t="s">
        <v>89</v>
      </c>
      <c r="AY179" s="17" t="s">
        <v>187</v>
      </c>
      <c r="BE179" s="159">
        <f t="shared" si="14"/>
        <v>0</v>
      </c>
      <c r="BF179" s="159">
        <f t="shared" si="15"/>
        <v>0</v>
      </c>
      <c r="BG179" s="159">
        <f t="shared" si="16"/>
        <v>0</v>
      </c>
      <c r="BH179" s="159">
        <f t="shared" si="17"/>
        <v>0</v>
      </c>
      <c r="BI179" s="159">
        <f t="shared" si="18"/>
        <v>0</v>
      </c>
      <c r="BJ179" s="17" t="s">
        <v>89</v>
      </c>
      <c r="BK179" s="159">
        <f t="shared" si="19"/>
        <v>0</v>
      </c>
      <c r="BL179" s="17" t="s">
        <v>1253</v>
      </c>
      <c r="BM179" s="158" t="s">
        <v>1181</v>
      </c>
    </row>
    <row r="180" spans="2:65" s="1" customFormat="1" ht="24.2" customHeight="1">
      <c r="B180" s="144"/>
      <c r="C180" s="145" t="s">
        <v>683</v>
      </c>
      <c r="D180" s="145" t="s">
        <v>190</v>
      </c>
      <c r="E180" s="146" t="s">
        <v>6677</v>
      </c>
      <c r="F180" s="147" t="s">
        <v>6678</v>
      </c>
      <c r="G180" s="148" t="s">
        <v>337</v>
      </c>
      <c r="H180" s="149">
        <v>3</v>
      </c>
      <c r="I180" s="150"/>
      <c r="J180" s="151">
        <f t="shared" si="10"/>
        <v>0</v>
      </c>
      <c r="K180" s="152"/>
      <c r="L180" s="153"/>
      <c r="M180" s="154" t="s">
        <v>1</v>
      </c>
      <c r="N180" s="155" t="s">
        <v>42</v>
      </c>
      <c r="P180" s="156">
        <f t="shared" si="11"/>
        <v>0</v>
      </c>
      <c r="Q180" s="156">
        <v>0</v>
      </c>
      <c r="R180" s="156">
        <f t="shared" si="12"/>
        <v>0</v>
      </c>
      <c r="S180" s="156">
        <v>0</v>
      </c>
      <c r="T180" s="157">
        <f t="shared" si="13"/>
        <v>0</v>
      </c>
      <c r="AR180" s="158" t="s">
        <v>1253</v>
      </c>
      <c r="AT180" s="158" t="s">
        <v>190</v>
      </c>
      <c r="AU180" s="158" t="s">
        <v>89</v>
      </c>
      <c r="AY180" s="17" t="s">
        <v>187</v>
      </c>
      <c r="BE180" s="159">
        <f t="shared" si="14"/>
        <v>0</v>
      </c>
      <c r="BF180" s="159">
        <f t="shared" si="15"/>
        <v>0</v>
      </c>
      <c r="BG180" s="159">
        <f t="shared" si="16"/>
        <v>0</v>
      </c>
      <c r="BH180" s="159">
        <f t="shared" si="17"/>
        <v>0</v>
      </c>
      <c r="BI180" s="159">
        <f t="shared" si="18"/>
        <v>0</v>
      </c>
      <c r="BJ180" s="17" t="s">
        <v>89</v>
      </c>
      <c r="BK180" s="159">
        <f t="shared" si="19"/>
        <v>0</v>
      </c>
      <c r="BL180" s="17" t="s">
        <v>1253</v>
      </c>
      <c r="BM180" s="158" t="s">
        <v>1184</v>
      </c>
    </row>
    <row r="181" spans="2:65" s="1" customFormat="1" ht="24.2" customHeight="1">
      <c r="B181" s="144"/>
      <c r="C181" s="145" t="s">
        <v>692</v>
      </c>
      <c r="D181" s="145" t="s">
        <v>190</v>
      </c>
      <c r="E181" s="146" t="s">
        <v>6679</v>
      </c>
      <c r="F181" s="147" t="s">
        <v>6680</v>
      </c>
      <c r="G181" s="148" t="s">
        <v>337</v>
      </c>
      <c r="H181" s="149">
        <v>3</v>
      </c>
      <c r="I181" s="150"/>
      <c r="J181" s="151">
        <f t="shared" si="10"/>
        <v>0</v>
      </c>
      <c r="K181" s="152"/>
      <c r="L181" s="153"/>
      <c r="M181" s="154" t="s">
        <v>1</v>
      </c>
      <c r="N181" s="155" t="s">
        <v>42</v>
      </c>
      <c r="P181" s="156">
        <f t="shared" si="11"/>
        <v>0</v>
      </c>
      <c r="Q181" s="156">
        <v>0</v>
      </c>
      <c r="R181" s="156">
        <f t="shared" si="12"/>
        <v>0</v>
      </c>
      <c r="S181" s="156">
        <v>0</v>
      </c>
      <c r="T181" s="157">
        <f t="shared" si="13"/>
        <v>0</v>
      </c>
      <c r="AR181" s="158" t="s">
        <v>1253</v>
      </c>
      <c r="AT181" s="158" t="s">
        <v>190</v>
      </c>
      <c r="AU181" s="158" t="s">
        <v>89</v>
      </c>
      <c r="AY181" s="17" t="s">
        <v>187</v>
      </c>
      <c r="BE181" s="159">
        <f t="shared" si="14"/>
        <v>0</v>
      </c>
      <c r="BF181" s="159">
        <f t="shared" si="15"/>
        <v>0</v>
      </c>
      <c r="BG181" s="159">
        <f t="shared" si="16"/>
        <v>0</v>
      </c>
      <c r="BH181" s="159">
        <f t="shared" si="17"/>
        <v>0</v>
      </c>
      <c r="BI181" s="159">
        <f t="shared" si="18"/>
        <v>0</v>
      </c>
      <c r="BJ181" s="17" t="s">
        <v>89</v>
      </c>
      <c r="BK181" s="159">
        <f t="shared" si="19"/>
        <v>0</v>
      </c>
      <c r="BL181" s="17" t="s">
        <v>1253</v>
      </c>
      <c r="BM181" s="158" t="s">
        <v>1187</v>
      </c>
    </row>
    <row r="182" spans="2:65" s="1" customFormat="1" ht="16.5" customHeight="1">
      <c r="B182" s="144"/>
      <c r="C182" s="145" t="s">
        <v>695</v>
      </c>
      <c r="D182" s="145" t="s">
        <v>190</v>
      </c>
      <c r="E182" s="146" t="s">
        <v>6681</v>
      </c>
      <c r="F182" s="147" t="s">
        <v>6682</v>
      </c>
      <c r="G182" s="148" t="s">
        <v>337</v>
      </c>
      <c r="H182" s="149">
        <v>30</v>
      </c>
      <c r="I182" s="150"/>
      <c r="J182" s="151">
        <f t="shared" si="10"/>
        <v>0</v>
      </c>
      <c r="K182" s="152"/>
      <c r="L182" s="153"/>
      <c r="M182" s="154" t="s">
        <v>1</v>
      </c>
      <c r="N182" s="155" t="s">
        <v>42</v>
      </c>
      <c r="P182" s="156">
        <f t="shared" si="11"/>
        <v>0</v>
      </c>
      <c r="Q182" s="156">
        <v>1.3333333333333299E-4</v>
      </c>
      <c r="R182" s="156">
        <f t="shared" si="12"/>
        <v>3.9999999999999897E-3</v>
      </c>
      <c r="S182" s="156">
        <v>0</v>
      </c>
      <c r="T182" s="157">
        <f t="shared" si="13"/>
        <v>0</v>
      </c>
      <c r="AR182" s="158" t="s">
        <v>1253</v>
      </c>
      <c r="AT182" s="158" t="s">
        <v>190</v>
      </c>
      <c r="AU182" s="158" t="s">
        <v>89</v>
      </c>
      <c r="AY182" s="17" t="s">
        <v>187</v>
      </c>
      <c r="BE182" s="159">
        <f t="shared" si="14"/>
        <v>0</v>
      </c>
      <c r="BF182" s="159">
        <f t="shared" si="15"/>
        <v>0</v>
      </c>
      <c r="BG182" s="159">
        <f t="shared" si="16"/>
        <v>0</v>
      </c>
      <c r="BH182" s="159">
        <f t="shared" si="17"/>
        <v>0</v>
      </c>
      <c r="BI182" s="159">
        <f t="shared" si="18"/>
        <v>0</v>
      </c>
      <c r="BJ182" s="17" t="s">
        <v>89</v>
      </c>
      <c r="BK182" s="159">
        <f t="shared" si="19"/>
        <v>0</v>
      </c>
      <c r="BL182" s="17" t="s">
        <v>1253</v>
      </c>
      <c r="BM182" s="158" t="s">
        <v>1192</v>
      </c>
    </row>
    <row r="183" spans="2:65" s="1" customFormat="1" ht="24.2" customHeight="1">
      <c r="B183" s="144"/>
      <c r="C183" s="145" t="s">
        <v>700</v>
      </c>
      <c r="D183" s="145" t="s">
        <v>190</v>
      </c>
      <c r="E183" s="146" t="s">
        <v>6683</v>
      </c>
      <c r="F183" s="147" t="s">
        <v>6684</v>
      </c>
      <c r="G183" s="148" t="s">
        <v>337</v>
      </c>
      <c r="H183" s="149">
        <v>2</v>
      </c>
      <c r="I183" s="150"/>
      <c r="J183" s="151">
        <f t="shared" si="10"/>
        <v>0</v>
      </c>
      <c r="K183" s="152"/>
      <c r="L183" s="153"/>
      <c r="M183" s="154" t="s">
        <v>1</v>
      </c>
      <c r="N183" s="155" t="s">
        <v>42</v>
      </c>
      <c r="P183" s="156">
        <f t="shared" si="11"/>
        <v>0</v>
      </c>
      <c r="Q183" s="156">
        <v>1.3999999999999999E-4</v>
      </c>
      <c r="R183" s="156">
        <f t="shared" si="12"/>
        <v>2.7999999999999998E-4</v>
      </c>
      <c r="S183" s="156">
        <v>0</v>
      </c>
      <c r="T183" s="157">
        <f t="shared" si="13"/>
        <v>0</v>
      </c>
      <c r="AR183" s="158" t="s">
        <v>1253</v>
      </c>
      <c r="AT183" s="158" t="s">
        <v>190</v>
      </c>
      <c r="AU183" s="158" t="s">
        <v>89</v>
      </c>
      <c r="AY183" s="17" t="s">
        <v>187</v>
      </c>
      <c r="BE183" s="159">
        <f t="shared" si="14"/>
        <v>0</v>
      </c>
      <c r="BF183" s="159">
        <f t="shared" si="15"/>
        <v>0</v>
      </c>
      <c r="BG183" s="159">
        <f t="shared" si="16"/>
        <v>0</v>
      </c>
      <c r="BH183" s="159">
        <f t="shared" si="17"/>
        <v>0</v>
      </c>
      <c r="BI183" s="159">
        <f t="shared" si="18"/>
        <v>0</v>
      </c>
      <c r="BJ183" s="17" t="s">
        <v>89</v>
      </c>
      <c r="BK183" s="159">
        <f t="shared" si="19"/>
        <v>0</v>
      </c>
      <c r="BL183" s="17" t="s">
        <v>1253</v>
      </c>
      <c r="BM183" s="158" t="s">
        <v>1195</v>
      </c>
    </row>
    <row r="184" spans="2:65" s="1" customFormat="1" ht="16.5" customHeight="1">
      <c r="B184" s="144"/>
      <c r="C184" s="145" t="s">
        <v>704</v>
      </c>
      <c r="D184" s="145" t="s">
        <v>190</v>
      </c>
      <c r="E184" s="146" t="s">
        <v>6685</v>
      </c>
      <c r="F184" s="147" t="s">
        <v>6686</v>
      </c>
      <c r="G184" s="148" t="s">
        <v>144</v>
      </c>
      <c r="H184" s="149">
        <v>3</v>
      </c>
      <c r="I184" s="150"/>
      <c r="J184" s="151">
        <f t="shared" si="10"/>
        <v>0</v>
      </c>
      <c r="K184" s="152"/>
      <c r="L184" s="153"/>
      <c r="M184" s="154" t="s">
        <v>1</v>
      </c>
      <c r="N184" s="155" t="s">
        <v>42</v>
      </c>
      <c r="P184" s="156">
        <f t="shared" si="11"/>
        <v>0</v>
      </c>
      <c r="Q184" s="156">
        <v>0</v>
      </c>
      <c r="R184" s="156">
        <f t="shared" si="12"/>
        <v>0</v>
      </c>
      <c r="S184" s="156">
        <v>0</v>
      </c>
      <c r="T184" s="157">
        <f t="shared" si="13"/>
        <v>0</v>
      </c>
      <c r="AR184" s="158" t="s">
        <v>1253</v>
      </c>
      <c r="AT184" s="158" t="s">
        <v>190</v>
      </c>
      <c r="AU184" s="158" t="s">
        <v>89</v>
      </c>
      <c r="AY184" s="17" t="s">
        <v>187</v>
      </c>
      <c r="BE184" s="159">
        <f t="shared" si="14"/>
        <v>0</v>
      </c>
      <c r="BF184" s="159">
        <f t="shared" si="15"/>
        <v>0</v>
      </c>
      <c r="BG184" s="159">
        <f t="shared" si="16"/>
        <v>0</v>
      </c>
      <c r="BH184" s="159">
        <f t="shared" si="17"/>
        <v>0</v>
      </c>
      <c r="BI184" s="159">
        <f t="shared" si="18"/>
        <v>0</v>
      </c>
      <c r="BJ184" s="17" t="s">
        <v>89</v>
      </c>
      <c r="BK184" s="159">
        <f t="shared" si="19"/>
        <v>0</v>
      </c>
      <c r="BL184" s="17" t="s">
        <v>1253</v>
      </c>
      <c r="BM184" s="158" t="s">
        <v>1198</v>
      </c>
    </row>
    <row r="185" spans="2:65" s="1" customFormat="1" ht="16.5" customHeight="1">
      <c r="B185" s="144"/>
      <c r="C185" s="145" t="s">
        <v>710</v>
      </c>
      <c r="D185" s="145" t="s">
        <v>190</v>
      </c>
      <c r="E185" s="146" t="s">
        <v>6687</v>
      </c>
      <c r="F185" s="147" t="s">
        <v>6688</v>
      </c>
      <c r="G185" s="148" t="s">
        <v>337</v>
      </c>
      <c r="H185" s="149">
        <v>1</v>
      </c>
      <c r="I185" s="150"/>
      <c r="J185" s="151">
        <f t="shared" si="10"/>
        <v>0</v>
      </c>
      <c r="K185" s="152"/>
      <c r="L185" s="153"/>
      <c r="M185" s="154" t="s">
        <v>1</v>
      </c>
      <c r="N185" s="155" t="s">
        <v>42</v>
      </c>
      <c r="P185" s="156">
        <f t="shared" si="11"/>
        <v>0</v>
      </c>
      <c r="Q185" s="156">
        <v>0</v>
      </c>
      <c r="R185" s="156">
        <f t="shared" si="12"/>
        <v>0</v>
      </c>
      <c r="S185" s="156">
        <v>0</v>
      </c>
      <c r="T185" s="157">
        <f t="shared" si="13"/>
        <v>0</v>
      </c>
      <c r="AR185" s="158" t="s">
        <v>1253</v>
      </c>
      <c r="AT185" s="158" t="s">
        <v>190</v>
      </c>
      <c r="AU185" s="158" t="s">
        <v>89</v>
      </c>
      <c r="AY185" s="17" t="s">
        <v>187</v>
      </c>
      <c r="BE185" s="159">
        <f t="shared" si="14"/>
        <v>0</v>
      </c>
      <c r="BF185" s="159">
        <f t="shared" si="15"/>
        <v>0</v>
      </c>
      <c r="BG185" s="159">
        <f t="shared" si="16"/>
        <v>0</v>
      </c>
      <c r="BH185" s="159">
        <f t="shared" si="17"/>
        <v>0</v>
      </c>
      <c r="BI185" s="159">
        <f t="shared" si="18"/>
        <v>0</v>
      </c>
      <c r="BJ185" s="17" t="s">
        <v>89</v>
      </c>
      <c r="BK185" s="159">
        <f t="shared" si="19"/>
        <v>0</v>
      </c>
      <c r="BL185" s="17" t="s">
        <v>1253</v>
      </c>
      <c r="BM185" s="158" t="s">
        <v>346</v>
      </c>
    </row>
    <row r="186" spans="2:65" s="1" customFormat="1" ht="24.2" customHeight="1">
      <c r="B186" s="144"/>
      <c r="C186" s="145" t="s">
        <v>714</v>
      </c>
      <c r="D186" s="145" t="s">
        <v>190</v>
      </c>
      <c r="E186" s="146" t="s">
        <v>6689</v>
      </c>
      <c r="F186" s="147" t="s">
        <v>6690</v>
      </c>
      <c r="G186" s="148" t="s">
        <v>144</v>
      </c>
      <c r="H186" s="149">
        <v>50</v>
      </c>
      <c r="I186" s="150"/>
      <c r="J186" s="151">
        <f t="shared" si="10"/>
        <v>0</v>
      </c>
      <c r="K186" s="152"/>
      <c r="L186" s="153"/>
      <c r="M186" s="154" t="s">
        <v>1</v>
      </c>
      <c r="N186" s="155" t="s">
        <v>42</v>
      </c>
      <c r="P186" s="156">
        <f t="shared" si="11"/>
        <v>0</v>
      </c>
      <c r="Q186" s="156">
        <v>0</v>
      </c>
      <c r="R186" s="156">
        <f t="shared" si="12"/>
        <v>0</v>
      </c>
      <c r="S186" s="156">
        <v>0</v>
      </c>
      <c r="T186" s="157">
        <f t="shared" si="13"/>
        <v>0</v>
      </c>
      <c r="AR186" s="158" t="s">
        <v>1253</v>
      </c>
      <c r="AT186" s="158" t="s">
        <v>190</v>
      </c>
      <c r="AU186" s="158" t="s">
        <v>89</v>
      </c>
      <c r="AY186" s="17" t="s">
        <v>187</v>
      </c>
      <c r="BE186" s="159">
        <f t="shared" si="14"/>
        <v>0</v>
      </c>
      <c r="BF186" s="159">
        <f t="shared" si="15"/>
        <v>0</v>
      </c>
      <c r="BG186" s="159">
        <f t="shared" si="16"/>
        <v>0</v>
      </c>
      <c r="BH186" s="159">
        <f t="shared" si="17"/>
        <v>0</v>
      </c>
      <c r="BI186" s="159">
        <f t="shared" si="18"/>
        <v>0</v>
      </c>
      <c r="BJ186" s="17" t="s">
        <v>89</v>
      </c>
      <c r="BK186" s="159">
        <f t="shared" si="19"/>
        <v>0</v>
      </c>
      <c r="BL186" s="17" t="s">
        <v>1253</v>
      </c>
      <c r="BM186" s="158" t="s">
        <v>1203</v>
      </c>
    </row>
    <row r="187" spans="2:65" s="13" customFormat="1">
      <c r="B187" s="177"/>
      <c r="D187" s="171" t="s">
        <v>200</v>
      </c>
      <c r="E187" s="178" t="s">
        <v>1</v>
      </c>
      <c r="F187" s="179" t="s">
        <v>718</v>
      </c>
      <c r="H187" s="180">
        <v>50</v>
      </c>
      <c r="I187" s="181"/>
      <c r="L187" s="177"/>
      <c r="M187" s="182"/>
      <c r="T187" s="183"/>
      <c r="AT187" s="178" t="s">
        <v>200</v>
      </c>
      <c r="AU187" s="178" t="s">
        <v>89</v>
      </c>
      <c r="AV187" s="13" t="s">
        <v>89</v>
      </c>
      <c r="AW187" s="13" t="s">
        <v>31</v>
      </c>
      <c r="AX187" s="13" t="s">
        <v>83</v>
      </c>
      <c r="AY187" s="178" t="s">
        <v>187</v>
      </c>
    </row>
    <row r="188" spans="2:65" s="11" customFormat="1" ht="22.9" customHeight="1">
      <c r="B188" s="132"/>
      <c r="D188" s="133" t="s">
        <v>75</v>
      </c>
      <c r="E188" s="142" t="s">
        <v>6691</v>
      </c>
      <c r="F188" s="142" t="s">
        <v>6692</v>
      </c>
      <c r="I188" s="135"/>
      <c r="J188" s="143">
        <f>BK188</f>
        <v>0</v>
      </c>
      <c r="L188" s="132"/>
      <c r="M188" s="137"/>
      <c r="P188" s="138">
        <f>P189</f>
        <v>0</v>
      </c>
      <c r="R188" s="138">
        <f>R189</f>
        <v>0</v>
      </c>
      <c r="T188" s="139">
        <f>T189</f>
        <v>0</v>
      </c>
      <c r="AR188" s="133" t="s">
        <v>207</v>
      </c>
      <c r="AT188" s="140" t="s">
        <v>75</v>
      </c>
      <c r="AU188" s="140" t="s">
        <v>83</v>
      </c>
      <c r="AY188" s="133" t="s">
        <v>187</v>
      </c>
      <c r="BK188" s="141">
        <f>BK189</f>
        <v>0</v>
      </c>
    </row>
    <row r="189" spans="2:65" s="1" customFormat="1" ht="24.2" customHeight="1">
      <c r="B189" s="144"/>
      <c r="C189" s="160" t="s">
        <v>718</v>
      </c>
      <c r="D189" s="160" t="s">
        <v>196</v>
      </c>
      <c r="E189" s="161" t="s">
        <v>6693</v>
      </c>
      <c r="F189" s="162" t="s">
        <v>6694</v>
      </c>
      <c r="G189" s="163" t="s">
        <v>320</v>
      </c>
      <c r="H189" s="164">
        <v>675</v>
      </c>
      <c r="I189" s="165"/>
      <c r="J189" s="166">
        <f>ROUND(I189*H189,2)</f>
        <v>0</v>
      </c>
      <c r="K189" s="167"/>
      <c r="L189" s="32"/>
      <c r="M189" s="168" t="s">
        <v>1</v>
      </c>
      <c r="N189" s="169" t="s">
        <v>42</v>
      </c>
      <c r="P189" s="156">
        <f>O189*H189</f>
        <v>0</v>
      </c>
      <c r="Q189" s="156">
        <v>0</v>
      </c>
      <c r="R189" s="156">
        <f>Q189*H189</f>
        <v>0</v>
      </c>
      <c r="S189" s="156">
        <v>0</v>
      </c>
      <c r="T189" s="157">
        <f>S189*H189</f>
        <v>0</v>
      </c>
      <c r="AR189" s="158" t="s">
        <v>799</v>
      </c>
      <c r="AT189" s="158" t="s">
        <v>196</v>
      </c>
      <c r="AU189" s="158" t="s">
        <v>89</v>
      </c>
      <c r="AY189" s="17" t="s">
        <v>187</v>
      </c>
      <c r="BE189" s="159">
        <f>IF(N189="základná",J189,0)</f>
        <v>0</v>
      </c>
      <c r="BF189" s="159">
        <f>IF(N189="znížená",J189,0)</f>
        <v>0</v>
      </c>
      <c r="BG189" s="159">
        <f>IF(N189="zákl. prenesená",J189,0)</f>
        <v>0</v>
      </c>
      <c r="BH189" s="159">
        <f>IF(N189="zníž. prenesená",J189,0)</f>
        <v>0</v>
      </c>
      <c r="BI189" s="159">
        <f>IF(N189="nulová",J189,0)</f>
        <v>0</v>
      </c>
      <c r="BJ189" s="17" t="s">
        <v>89</v>
      </c>
      <c r="BK189" s="159">
        <f>ROUND(I189*H189,2)</f>
        <v>0</v>
      </c>
      <c r="BL189" s="17" t="s">
        <v>799</v>
      </c>
      <c r="BM189" s="158" t="s">
        <v>1206</v>
      </c>
    </row>
    <row r="190" spans="2:65" s="11" customFormat="1" ht="22.9" customHeight="1">
      <c r="B190" s="132"/>
      <c r="D190" s="133" t="s">
        <v>75</v>
      </c>
      <c r="E190" s="142" t="s">
        <v>6695</v>
      </c>
      <c r="F190" s="142" t="s">
        <v>6696</v>
      </c>
      <c r="I190" s="135"/>
      <c r="J190" s="143">
        <f>BK190</f>
        <v>0</v>
      </c>
      <c r="L190" s="132"/>
      <c r="M190" s="137"/>
      <c r="P190" s="138">
        <f>SUM(P191:P214)</f>
        <v>0</v>
      </c>
      <c r="R190" s="138">
        <f>SUM(R191:R214)</f>
        <v>0</v>
      </c>
      <c r="T190" s="139">
        <f>SUM(T191:T214)</f>
        <v>0</v>
      </c>
      <c r="AR190" s="133" t="s">
        <v>207</v>
      </c>
      <c r="AT190" s="140" t="s">
        <v>75</v>
      </c>
      <c r="AU190" s="140" t="s">
        <v>83</v>
      </c>
      <c r="AY190" s="133" t="s">
        <v>187</v>
      </c>
      <c r="BK190" s="141">
        <f>SUM(BK191:BK214)</f>
        <v>0</v>
      </c>
    </row>
    <row r="191" spans="2:65" s="1" customFormat="1" ht="16.5" customHeight="1">
      <c r="B191" s="144"/>
      <c r="C191" s="160" t="s">
        <v>723</v>
      </c>
      <c r="D191" s="160" t="s">
        <v>196</v>
      </c>
      <c r="E191" s="161" t="s">
        <v>6697</v>
      </c>
      <c r="F191" s="162" t="s">
        <v>6698</v>
      </c>
      <c r="G191" s="163" t="s">
        <v>144</v>
      </c>
      <c r="H191" s="164">
        <v>3</v>
      </c>
      <c r="I191" s="165"/>
      <c r="J191" s="166">
        <f t="shared" ref="J191:J214" si="20">ROUND(I191*H191,2)</f>
        <v>0</v>
      </c>
      <c r="K191" s="167"/>
      <c r="L191" s="32"/>
      <c r="M191" s="168" t="s">
        <v>1</v>
      </c>
      <c r="N191" s="169" t="s">
        <v>42</v>
      </c>
      <c r="P191" s="156">
        <f t="shared" ref="P191:P214" si="21">O191*H191</f>
        <v>0</v>
      </c>
      <c r="Q191" s="156">
        <v>0</v>
      </c>
      <c r="R191" s="156">
        <f t="shared" ref="R191:R214" si="22">Q191*H191</f>
        <v>0</v>
      </c>
      <c r="S191" s="156">
        <v>0</v>
      </c>
      <c r="T191" s="157">
        <f t="shared" ref="T191:T214" si="23">S191*H191</f>
        <v>0</v>
      </c>
      <c r="AR191" s="158" t="s">
        <v>799</v>
      </c>
      <c r="AT191" s="158" t="s">
        <v>196</v>
      </c>
      <c r="AU191" s="158" t="s">
        <v>89</v>
      </c>
      <c r="AY191" s="17" t="s">
        <v>187</v>
      </c>
      <c r="BE191" s="159">
        <f t="shared" ref="BE191:BE214" si="24">IF(N191="základná",J191,0)</f>
        <v>0</v>
      </c>
      <c r="BF191" s="159">
        <f t="shared" ref="BF191:BF214" si="25">IF(N191="znížená",J191,0)</f>
        <v>0</v>
      </c>
      <c r="BG191" s="159">
        <f t="shared" ref="BG191:BG214" si="26">IF(N191="zákl. prenesená",J191,0)</f>
        <v>0</v>
      </c>
      <c r="BH191" s="159">
        <f t="shared" ref="BH191:BH214" si="27">IF(N191="zníž. prenesená",J191,0)</f>
        <v>0</v>
      </c>
      <c r="BI191" s="159">
        <f t="shared" ref="BI191:BI214" si="28">IF(N191="nulová",J191,0)</f>
        <v>0</v>
      </c>
      <c r="BJ191" s="17" t="s">
        <v>89</v>
      </c>
      <c r="BK191" s="159">
        <f t="shared" ref="BK191:BK214" si="29">ROUND(I191*H191,2)</f>
        <v>0</v>
      </c>
      <c r="BL191" s="17" t="s">
        <v>799</v>
      </c>
      <c r="BM191" s="158" t="s">
        <v>1209</v>
      </c>
    </row>
    <row r="192" spans="2:65" s="1" customFormat="1" ht="44.25" customHeight="1">
      <c r="B192" s="144"/>
      <c r="C192" s="160" t="s">
        <v>727</v>
      </c>
      <c r="D192" s="160" t="s">
        <v>196</v>
      </c>
      <c r="E192" s="161" t="s">
        <v>6699</v>
      </c>
      <c r="F192" s="162" t="s">
        <v>6700</v>
      </c>
      <c r="G192" s="163" t="s">
        <v>320</v>
      </c>
      <c r="H192" s="164">
        <v>450</v>
      </c>
      <c r="I192" s="165"/>
      <c r="J192" s="166">
        <f t="shared" si="20"/>
        <v>0</v>
      </c>
      <c r="K192" s="167"/>
      <c r="L192" s="32"/>
      <c r="M192" s="168" t="s">
        <v>1</v>
      </c>
      <c r="N192" s="169" t="s">
        <v>42</v>
      </c>
      <c r="P192" s="156">
        <f t="shared" si="21"/>
        <v>0</v>
      </c>
      <c r="Q192" s="156">
        <v>0</v>
      </c>
      <c r="R192" s="156">
        <f t="shared" si="22"/>
        <v>0</v>
      </c>
      <c r="S192" s="156">
        <v>0</v>
      </c>
      <c r="T192" s="157">
        <f t="shared" si="23"/>
        <v>0</v>
      </c>
      <c r="AR192" s="158" t="s">
        <v>799</v>
      </c>
      <c r="AT192" s="158" t="s">
        <v>196</v>
      </c>
      <c r="AU192" s="158" t="s">
        <v>89</v>
      </c>
      <c r="AY192" s="17" t="s">
        <v>187</v>
      </c>
      <c r="BE192" s="159">
        <f t="shared" si="24"/>
        <v>0</v>
      </c>
      <c r="BF192" s="159">
        <f t="shared" si="25"/>
        <v>0</v>
      </c>
      <c r="BG192" s="159">
        <f t="shared" si="26"/>
        <v>0</v>
      </c>
      <c r="BH192" s="159">
        <f t="shared" si="27"/>
        <v>0</v>
      </c>
      <c r="BI192" s="159">
        <f t="shared" si="28"/>
        <v>0</v>
      </c>
      <c r="BJ192" s="17" t="s">
        <v>89</v>
      </c>
      <c r="BK192" s="159">
        <f t="shared" si="29"/>
        <v>0</v>
      </c>
      <c r="BL192" s="17" t="s">
        <v>799</v>
      </c>
      <c r="BM192" s="158" t="s">
        <v>1212</v>
      </c>
    </row>
    <row r="193" spans="2:65" s="1" customFormat="1" ht="24.2" customHeight="1">
      <c r="B193" s="144"/>
      <c r="C193" s="160" t="s">
        <v>733</v>
      </c>
      <c r="D193" s="160" t="s">
        <v>196</v>
      </c>
      <c r="E193" s="161" t="s">
        <v>6701</v>
      </c>
      <c r="F193" s="162" t="s">
        <v>6702</v>
      </c>
      <c r="G193" s="163" t="s">
        <v>337</v>
      </c>
      <c r="H193" s="164">
        <v>30</v>
      </c>
      <c r="I193" s="165"/>
      <c r="J193" s="166">
        <f t="shared" si="20"/>
        <v>0</v>
      </c>
      <c r="K193" s="167"/>
      <c r="L193" s="32"/>
      <c r="M193" s="168" t="s">
        <v>1</v>
      </c>
      <c r="N193" s="169" t="s">
        <v>42</v>
      </c>
      <c r="P193" s="156">
        <f t="shared" si="21"/>
        <v>0</v>
      </c>
      <c r="Q193" s="156">
        <v>0</v>
      </c>
      <c r="R193" s="156">
        <f t="shared" si="22"/>
        <v>0</v>
      </c>
      <c r="S193" s="156">
        <v>0</v>
      </c>
      <c r="T193" s="157">
        <f t="shared" si="23"/>
        <v>0</v>
      </c>
      <c r="AR193" s="158" t="s">
        <v>799</v>
      </c>
      <c r="AT193" s="158" t="s">
        <v>196</v>
      </c>
      <c r="AU193" s="158" t="s">
        <v>89</v>
      </c>
      <c r="AY193" s="17" t="s">
        <v>187</v>
      </c>
      <c r="BE193" s="159">
        <f t="shared" si="24"/>
        <v>0</v>
      </c>
      <c r="BF193" s="159">
        <f t="shared" si="25"/>
        <v>0</v>
      </c>
      <c r="BG193" s="159">
        <f t="shared" si="26"/>
        <v>0</v>
      </c>
      <c r="BH193" s="159">
        <f t="shared" si="27"/>
        <v>0</v>
      </c>
      <c r="BI193" s="159">
        <f t="shared" si="28"/>
        <v>0</v>
      </c>
      <c r="BJ193" s="17" t="s">
        <v>89</v>
      </c>
      <c r="BK193" s="159">
        <f t="shared" si="29"/>
        <v>0</v>
      </c>
      <c r="BL193" s="17" t="s">
        <v>799</v>
      </c>
      <c r="BM193" s="158" t="s">
        <v>1215</v>
      </c>
    </row>
    <row r="194" spans="2:65" s="1" customFormat="1" ht="33" customHeight="1">
      <c r="B194" s="144"/>
      <c r="C194" s="160" t="s">
        <v>738</v>
      </c>
      <c r="D194" s="160" t="s">
        <v>196</v>
      </c>
      <c r="E194" s="161" t="s">
        <v>6703</v>
      </c>
      <c r="F194" s="162" t="s">
        <v>6704</v>
      </c>
      <c r="G194" s="163" t="s">
        <v>337</v>
      </c>
      <c r="H194" s="164">
        <v>2</v>
      </c>
      <c r="I194" s="165"/>
      <c r="J194" s="166">
        <f t="shared" si="20"/>
        <v>0</v>
      </c>
      <c r="K194" s="167"/>
      <c r="L194" s="32"/>
      <c r="M194" s="168" t="s">
        <v>1</v>
      </c>
      <c r="N194" s="169" t="s">
        <v>42</v>
      </c>
      <c r="P194" s="156">
        <f t="shared" si="21"/>
        <v>0</v>
      </c>
      <c r="Q194" s="156">
        <v>0</v>
      </c>
      <c r="R194" s="156">
        <f t="shared" si="22"/>
        <v>0</v>
      </c>
      <c r="S194" s="156">
        <v>0</v>
      </c>
      <c r="T194" s="157">
        <f t="shared" si="23"/>
        <v>0</v>
      </c>
      <c r="AR194" s="158" t="s">
        <v>799</v>
      </c>
      <c r="AT194" s="158" t="s">
        <v>196</v>
      </c>
      <c r="AU194" s="158" t="s">
        <v>89</v>
      </c>
      <c r="AY194" s="17" t="s">
        <v>187</v>
      </c>
      <c r="BE194" s="159">
        <f t="shared" si="24"/>
        <v>0</v>
      </c>
      <c r="BF194" s="159">
        <f t="shared" si="25"/>
        <v>0</v>
      </c>
      <c r="BG194" s="159">
        <f t="shared" si="26"/>
        <v>0</v>
      </c>
      <c r="BH194" s="159">
        <f t="shared" si="27"/>
        <v>0</v>
      </c>
      <c r="BI194" s="159">
        <f t="shared" si="28"/>
        <v>0</v>
      </c>
      <c r="BJ194" s="17" t="s">
        <v>89</v>
      </c>
      <c r="BK194" s="159">
        <f t="shared" si="29"/>
        <v>0</v>
      </c>
      <c r="BL194" s="17" t="s">
        <v>799</v>
      </c>
      <c r="BM194" s="158" t="s">
        <v>1218</v>
      </c>
    </row>
    <row r="195" spans="2:65" s="1" customFormat="1" ht="24.2" customHeight="1">
      <c r="B195" s="144"/>
      <c r="C195" s="160" t="s">
        <v>743</v>
      </c>
      <c r="D195" s="160" t="s">
        <v>196</v>
      </c>
      <c r="E195" s="161" t="s">
        <v>6705</v>
      </c>
      <c r="F195" s="162" t="s">
        <v>6706</v>
      </c>
      <c r="G195" s="163" t="s">
        <v>320</v>
      </c>
      <c r="H195" s="164">
        <v>12</v>
      </c>
      <c r="I195" s="165"/>
      <c r="J195" s="166">
        <f t="shared" si="20"/>
        <v>0</v>
      </c>
      <c r="K195" s="167"/>
      <c r="L195" s="32"/>
      <c r="M195" s="168" t="s">
        <v>1</v>
      </c>
      <c r="N195" s="169" t="s">
        <v>42</v>
      </c>
      <c r="P195" s="156">
        <f t="shared" si="21"/>
        <v>0</v>
      </c>
      <c r="Q195" s="156">
        <v>0</v>
      </c>
      <c r="R195" s="156">
        <f t="shared" si="22"/>
        <v>0</v>
      </c>
      <c r="S195" s="156">
        <v>0</v>
      </c>
      <c r="T195" s="157">
        <f t="shared" si="23"/>
        <v>0</v>
      </c>
      <c r="AR195" s="158" t="s">
        <v>799</v>
      </c>
      <c r="AT195" s="158" t="s">
        <v>196</v>
      </c>
      <c r="AU195" s="158" t="s">
        <v>89</v>
      </c>
      <c r="AY195" s="17" t="s">
        <v>187</v>
      </c>
      <c r="BE195" s="159">
        <f t="shared" si="24"/>
        <v>0</v>
      </c>
      <c r="BF195" s="159">
        <f t="shared" si="25"/>
        <v>0</v>
      </c>
      <c r="BG195" s="159">
        <f t="shared" si="26"/>
        <v>0</v>
      </c>
      <c r="BH195" s="159">
        <f t="shared" si="27"/>
        <v>0</v>
      </c>
      <c r="BI195" s="159">
        <f t="shared" si="28"/>
        <v>0</v>
      </c>
      <c r="BJ195" s="17" t="s">
        <v>89</v>
      </c>
      <c r="BK195" s="159">
        <f t="shared" si="29"/>
        <v>0</v>
      </c>
      <c r="BL195" s="17" t="s">
        <v>799</v>
      </c>
      <c r="BM195" s="158" t="s">
        <v>1221</v>
      </c>
    </row>
    <row r="196" spans="2:65" s="1" customFormat="1" ht="33" customHeight="1">
      <c r="B196" s="144"/>
      <c r="C196" s="160" t="s">
        <v>747</v>
      </c>
      <c r="D196" s="160" t="s">
        <v>196</v>
      </c>
      <c r="E196" s="161" t="s">
        <v>6707</v>
      </c>
      <c r="F196" s="162" t="s">
        <v>6708</v>
      </c>
      <c r="G196" s="163" t="s">
        <v>320</v>
      </c>
      <c r="H196" s="164">
        <v>12</v>
      </c>
      <c r="I196" s="165"/>
      <c r="J196" s="166">
        <f t="shared" si="20"/>
        <v>0</v>
      </c>
      <c r="K196" s="167"/>
      <c r="L196" s="32"/>
      <c r="M196" s="168" t="s">
        <v>1</v>
      </c>
      <c r="N196" s="169" t="s">
        <v>42</v>
      </c>
      <c r="P196" s="156">
        <f t="shared" si="21"/>
        <v>0</v>
      </c>
      <c r="Q196" s="156">
        <v>0</v>
      </c>
      <c r="R196" s="156">
        <f t="shared" si="22"/>
        <v>0</v>
      </c>
      <c r="S196" s="156">
        <v>0</v>
      </c>
      <c r="T196" s="157">
        <f t="shared" si="23"/>
        <v>0</v>
      </c>
      <c r="AR196" s="158" t="s">
        <v>799</v>
      </c>
      <c r="AT196" s="158" t="s">
        <v>196</v>
      </c>
      <c r="AU196" s="158" t="s">
        <v>89</v>
      </c>
      <c r="AY196" s="17" t="s">
        <v>187</v>
      </c>
      <c r="BE196" s="159">
        <f t="shared" si="24"/>
        <v>0</v>
      </c>
      <c r="BF196" s="159">
        <f t="shared" si="25"/>
        <v>0</v>
      </c>
      <c r="BG196" s="159">
        <f t="shared" si="26"/>
        <v>0</v>
      </c>
      <c r="BH196" s="159">
        <f t="shared" si="27"/>
        <v>0</v>
      </c>
      <c r="BI196" s="159">
        <f t="shared" si="28"/>
        <v>0</v>
      </c>
      <c r="BJ196" s="17" t="s">
        <v>89</v>
      </c>
      <c r="BK196" s="159">
        <f t="shared" si="29"/>
        <v>0</v>
      </c>
      <c r="BL196" s="17" t="s">
        <v>799</v>
      </c>
      <c r="BM196" s="158" t="s">
        <v>1224</v>
      </c>
    </row>
    <row r="197" spans="2:65" s="1" customFormat="1" ht="16.5" customHeight="1">
      <c r="B197" s="144"/>
      <c r="C197" s="160" t="s">
        <v>750</v>
      </c>
      <c r="D197" s="160" t="s">
        <v>196</v>
      </c>
      <c r="E197" s="161" t="s">
        <v>6709</v>
      </c>
      <c r="F197" s="162" t="s">
        <v>6710</v>
      </c>
      <c r="G197" s="163" t="s">
        <v>337</v>
      </c>
      <c r="H197" s="164">
        <v>3</v>
      </c>
      <c r="I197" s="165"/>
      <c r="J197" s="166">
        <f t="shared" si="20"/>
        <v>0</v>
      </c>
      <c r="K197" s="167"/>
      <c r="L197" s="32"/>
      <c r="M197" s="168" t="s">
        <v>1</v>
      </c>
      <c r="N197" s="169" t="s">
        <v>42</v>
      </c>
      <c r="P197" s="156">
        <f t="shared" si="21"/>
        <v>0</v>
      </c>
      <c r="Q197" s="156">
        <v>0</v>
      </c>
      <c r="R197" s="156">
        <f t="shared" si="22"/>
        <v>0</v>
      </c>
      <c r="S197" s="156">
        <v>0</v>
      </c>
      <c r="T197" s="157">
        <f t="shared" si="23"/>
        <v>0</v>
      </c>
      <c r="AR197" s="158" t="s">
        <v>799</v>
      </c>
      <c r="AT197" s="158" t="s">
        <v>196</v>
      </c>
      <c r="AU197" s="158" t="s">
        <v>89</v>
      </c>
      <c r="AY197" s="17" t="s">
        <v>187</v>
      </c>
      <c r="BE197" s="159">
        <f t="shared" si="24"/>
        <v>0</v>
      </c>
      <c r="BF197" s="159">
        <f t="shared" si="25"/>
        <v>0</v>
      </c>
      <c r="BG197" s="159">
        <f t="shared" si="26"/>
        <v>0</v>
      </c>
      <c r="BH197" s="159">
        <f t="shared" si="27"/>
        <v>0</v>
      </c>
      <c r="BI197" s="159">
        <f t="shared" si="28"/>
        <v>0</v>
      </c>
      <c r="BJ197" s="17" t="s">
        <v>89</v>
      </c>
      <c r="BK197" s="159">
        <f t="shared" si="29"/>
        <v>0</v>
      </c>
      <c r="BL197" s="17" t="s">
        <v>799</v>
      </c>
      <c r="BM197" s="158" t="s">
        <v>1228</v>
      </c>
    </row>
    <row r="198" spans="2:65" s="1" customFormat="1" ht="24.2" customHeight="1">
      <c r="B198" s="144"/>
      <c r="C198" s="160" t="s">
        <v>754</v>
      </c>
      <c r="D198" s="160" t="s">
        <v>196</v>
      </c>
      <c r="E198" s="161" t="s">
        <v>6711</v>
      </c>
      <c r="F198" s="162" t="s">
        <v>6712</v>
      </c>
      <c r="G198" s="163" t="s">
        <v>337</v>
      </c>
      <c r="H198" s="164">
        <v>40</v>
      </c>
      <c r="I198" s="165"/>
      <c r="J198" s="166">
        <f t="shared" si="20"/>
        <v>0</v>
      </c>
      <c r="K198" s="167"/>
      <c r="L198" s="32"/>
      <c r="M198" s="168" t="s">
        <v>1</v>
      </c>
      <c r="N198" s="169" t="s">
        <v>42</v>
      </c>
      <c r="P198" s="156">
        <f t="shared" si="21"/>
        <v>0</v>
      </c>
      <c r="Q198" s="156">
        <v>0</v>
      </c>
      <c r="R198" s="156">
        <f t="shared" si="22"/>
        <v>0</v>
      </c>
      <c r="S198" s="156">
        <v>0</v>
      </c>
      <c r="T198" s="157">
        <f t="shared" si="23"/>
        <v>0</v>
      </c>
      <c r="AR198" s="158" t="s">
        <v>799</v>
      </c>
      <c r="AT198" s="158" t="s">
        <v>196</v>
      </c>
      <c r="AU198" s="158" t="s">
        <v>89</v>
      </c>
      <c r="AY198" s="17" t="s">
        <v>187</v>
      </c>
      <c r="BE198" s="159">
        <f t="shared" si="24"/>
        <v>0</v>
      </c>
      <c r="BF198" s="159">
        <f t="shared" si="25"/>
        <v>0</v>
      </c>
      <c r="BG198" s="159">
        <f t="shared" si="26"/>
        <v>0</v>
      </c>
      <c r="BH198" s="159">
        <f t="shared" si="27"/>
        <v>0</v>
      </c>
      <c r="BI198" s="159">
        <f t="shared" si="28"/>
        <v>0</v>
      </c>
      <c r="BJ198" s="17" t="s">
        <v>89</v>
      </c>
      <c r="BK198" s="159">
        <f t="shared" si="29"/>
        <v>0</v>
      </c>
      <c r="BL198" s="17" t="s">
        <v>799</v>
      </c>
      <c r="BM198" s="158" t="s">
        <v>1231</v>
      </c>
    </row>
    <row r="199" spans="2:65" s="1" customFormat="1" ht="24.2" customHeight="1">
      <c r="B199" s="144"/>
      <c r="C199" s="160" t="s">
        <v>760</v>
      </c>
      <c r="D199" s="160" t="s">
        <v>196</v>
      </c>
      <c r="E199" s="161" t="s">
        <v>6713</v>
      </c>
      <c r="F199" s="162" t="s">
        <v>6714</v>
      </c>
      <c r="G199" s="163" t="s">
        <v>337</v>
      </c>
      <c r="H199" s="164">
        <v>6244</v>
      </c>
      <c r="I199" s="165"/>
      <c r="J199" s="166">
        <f t="shared" si="20"/>
        <v>0</v>
      </c>
      <c r="K199" s="167"/>
      <c r="L199" s="32"/>
      <c r="M199" s="168" t="s">
        <v>1</v>
      </c>
      <c r="N199" s="169" t="s">
        <v>42</v>
      </c>
      <c r="P199" s="156">
        <f t="shared" si="21"/>
        <v>0</v>
      </c>
      <c r="Q199" s="156">
        <v>0</v>
      </c>
      <c r="R199" s="156">
        <f t="shared" si="22"/>
        <v>0</v>
      </c>
      <c r="S199" s="156">
        <v>0</v>
      </c>
      <c r="T199" s="157">
        <f t="shared" si="23"/>
        <v>0</v>
      </c>
      <c r="AR199" s="158" t="s">
        <v>799</v>
      </c>
      <c r="AT199" s="158" t="s">
        <v>196</v>
      </c>
      <c r="AU199" s="158" t="s">
        <v>89</v>
      </c>
      <c r="AY199" s="17" t="s">
        <v>187</v>
      </c>
      <c r="BE199" s="159">
        <f t="shared" si="24"/>
        <v>0</v>
      </c>
      <c r="BF199" s="159">
        <f t="shared" si="25"/>
        <v>0</v>
      </c>
      <c r="BG199" s="159">
        <f t="shared" si="26"/>
        <v>0</v>
      </c>
      <c r="BH199" s="159">
        <f t="shared" si="27"/>
        <v>0</v>
      </c>
      <c r="BI199" s="159">
        <f t="shared" si="28"/>
        <v>0</v>
      </c>
      <c r="BJ199" s="17" t="s">
        <v>89</v>
      </c>
      <c r="BK199" s="159">
        <f t="shared" si="29"/>
        <v>0</v>
      </c>
      <c r="BL199" s="17" t="s">
        <v>799</v>
      </c>
      <c r="BM199" s="158" t="s">
        <v>1234</v>
      </c>
    </row>
    <row r="200" spans="2:65" s="1" customFormat="1" ht="16.5" customHeight="1">
      <c r="B200" s="144"/>
      <c r="C200" s="160" t="s">
        <v>766</v>
      </c>
      <c r="D200" s="160" t="s">
        <v>196</v>
      </c>
      <c r="E200" s="161" t="s">
        <v>6715</v>
      </c>
      <c r="F200" s="162" t="s">
        <v>6564</v>
      </c>
      <c r="G200" s="163" t="s">
        <v>320</v>
      </c>
      <c r="H200" s="164">
        <v>500</v>
      </c>
      <c r="I200" s="165"/>
      <c r="J200" s="166">
        <f t="shared" si="20"/>
        <v>0</v>
      </c>
      <c r="K200" s="167"/>
      <c r="L200" s="32"/>
      <c r="M200" s="168" t="s">
        <v>1</v>
      </c>
      <c r="N200" s="169" t="s">
        <v>42</v>
      </c>
      <c r="P200" s="156">
        <f t="shared" si="21"/>
        <v>0</v>
      </c>
      <c r="Q200" s="156">
        <v>0</v>
      </c>
      <c r="R200" s="156">
        <f t="shared" si="22"/>
        <v>0</v>
      </c>
      <c r="S200" s="156">
        <v>0</v>
      </c>
      <c r="T200" s="157">
        <f t="shared" si="23"/>
        <v>0</v>
      </c>
      <c r="AR200" s="158" t="s">
        <v>799</v>
      </c>
      <c r="AT200" s="158" t="s">
        <v>196</v>
      </c>
      <c r="AU200" s="158" t="s">
        <v>89</v>
      </c>
      <c r="AY200" s="17" t="s">
        <v>187</v>
      </c>
      <c r="BE200" s="159">
        <f t="shared" si="24"/>
        <v>0</v>
      </c>
      <c r="BF200" s="159">
        <f t="shared" si="25"/>
        <v>0</v>
      </c>
      <c r="BG200" s="159">
        <f t="shared" si="26"/>
        <v>0</v>
      </c>
      <c r="BH200" s="159">
        <f t="shared" si="27"/>
        <v>0</v>
      </c>
      <c r="BI200" s="159">
        <f t="shared" si="28"/>
        <v>0</v>
      </c>
      <c r="BJ200" s="17" t="s">
        <v>89</v>
      </c>
      <c r="BK200" s="159">
        <f t="shared" si="29"/>
        <v>0</v>
      </c>
      <c r="BL200" s="17" t="s">
        <v>799</v>
      </c>
      <c r="BM200" s="158" t="s">
        <v>1237</v>
      </c>
    </row>
    <row r="201" spans="2:65" s="1" customFormat="1" ht="33" customHeight="1">
      <c r="B201" s="144"/>
      <c r="C201" s="160" t="s">
        <v>770</v>
      </c>
      <c r="D201" s="160" t="s">
        <v>196</v>
      </c>
      <c r="E201" s="161" t="s">
        <v>6716</v>
      </c>
      <c r="F201" s="162" t="s">
        <v>6717</v>
      </c>
      <c r="G201" s="163" t="s">
        <v>320</v>
      </c>
      <c r="H201" s="164">
        <v>1923</v>
      </c>
      <c r="I201" s="165"/>
      <c r="J201" s="166">
        <f t="shared" si="20"/>
        <v>0</v>
      </c>
      <c r="K201" s="167"/>
      <c r="L201" s="32"/>
      <c r="M201" s="168" t="s">
        <v>1</v>
      </c>
      <c r="N201" s="169" t="s">
        <v>42</v>
      </c>
      <c r="P201" s="156">
        <f t="shared" si="21"/>
        <v>0</v>
      </c>
      <c r="Q201" s="156">
        <v>0</v>
      </c>
      <c r="R201" s="156">
        <f t="shared" si="22"/>
        <v>0</v>
      </c>
      <c r="S201" s="156">
        <v>0</v>
      </c>
      <c r="T201" s="157">
        <f t="shared" si="23"/>
        <v>0</v>
      </c>
      <c r="AR201" s="158" t="s">
        <v>799</v>
      </c>
      <c r="AT201" s="158" t="s">
        <v>196</v>
      </c>
      <c r="AU201" s="158" t="s">
        <v>89</v>
      </c>
      <c r="AY201" s="17" t="s">
        <v>187</v>
      </c>
      <c r="BE201" s="159">
        <f t="shared" si="24"/>
        <v>0</v>
      </c>
      <c r="BF201" s="159">
        <f t="shared" si="25"/>
        <v>0</v>
      </c>
      <c r="BG201" s="159">
        <f t="shared" si="26"/>
        <v>0</v>
      </c>
      <c r="BH201" s="159">
        <f t="shared" si="27"/>
        <v>0</v>
      </c>
      <c r="BI201" s="159">
        <f t="shared" si="28"/>
        <v>0</v>
      </c>
      <c r="BJ201" s="17" t="s">
        <v>89</v>
      </c>
      <c r="BK201" s="159">
        <f t="shared" si="29"/>
        <v>0</v>
      </c>
      <c r="BL201" s="17" t="s">
        <v>799</v>
      </c>
      <c r="BM201" s="158" t="s">
        <v>1240</v>
      </c>
    </row>
    <row r="202" spans="2:65" s="1" customFormat="1" ht="24.2" customHeight="1">
      <c r="B202" s="144"/>
      <c r="C202" s="160" t="s">
        <v>774</v>
      </c>
      <c r="D202" s="160" t="s">
        <v>196</v>
      </c>
      <c r="E202" s="161" t="s">
        <v>6718</v>
      </c>
      <c r="F202" s="162" t="s">
        <v>6719</v>
      </c>
      <c r="G202" s="163" t="s">
        <v>320</v>
      </c>
      <c r="H202" s="164">
        <v>660</v>
      </c>
      <c r="I202" s="165"/>
      <c r="J202" s="166">
        <f t="shared" si="20"/>
        <v>0</v>
      </c>
      <c r="K202" s="167"/>
      <c r="L202" s="32"/>
      <c r="M202" s="168" t="s">
        <v>1</v>
      </c>
      <c r="N202" s="169" t="s">
        <v>42</v>
      </c>
      <c r="P202" s="156">
        <f t="shared" si="21"/>
        <v>0</v>
      </c>
      <c r="Q202" s="156">
        <v>0</v>
      </c>
      <c r="R202" s="156">
        <f t="shared" si="22"/>
        <v>0</v>
      </c>
      <c r="S202" s="156">
        <v>0</v>
      </c>
      <c r="T202" s="157">
        <f t="shared" si="23"/>
        <v>0</v>
      </c>
      <c r="AR202" s="158" t="s">
        <v>799</v>
      </c>
      <c r="AT202" s="158" t="s">
        <v>196</v>
      </c>
      <c r="AU202" s="158" t="s">
        <v>89</v>
      </c>
      <c r="AY202" s="17" t="s">
        <v>187</v>
      </c>
      <c r="BE202" s="159">
        <f t="shared" si="24"/>
        <v>0</v>
      </c>
      <c r="BF202" s="159">
        <f t="shared" si="25"/>
        <v>0</v>
      </c>
      <c r="BG202" s="159">
        <f t="shared" si="26"/>
        <v>0</v>
      </c>
      <c r="BH202" s="159">
        <f t="shared" si="27"/>
        <v>0</v>
      </c>
      <c r="BI202" s="159">
        <f t="shared" si="28"/>
        <v>0</v>
      </c>
      <c r="BJ202" s="17" t="s">
        <v>89</v>
      </c>
      <c r="BK202" s="159">
        <f t="shared" si="29"/>
        <v>0</v>
      </c>
      <c r="BL202" s="17" t="s">
        <v>799</v>
      </c>
      <c r="BM202" s="158" t="s">
        <v>1243</v>
      </c>
    </row>
    <row r="203" spans="2:65" s="1" customFormat="1" ht="24.2" customHeight="1">
      <c r="B203" s="144"/>
      <c r="C203" s="160" t="s">
        <v>1247</v>
      </c>
      <c r="D203" s="160" t="s">
        <v>196</v>
      </c>
      <c r="E203" s="161" t="s">
        <v>6720</v>
      </c>
      <c r="F203" s="162" t="s">
        <v>6721</v>
      </c>
      <c r="G203" s="163" t="s">
        <v>320</v>
      </c>
      <c r="H203" s="164">
        <v>675</v>
      </c>
      <c r="I203" s="165"/>
      <c r="J203" s="166">
        <f t="shared" si="20"/>
        <v>0</v>
      </c>
      <c r="K203" s="167"/>
      <c r="L203" s="32"/>
      <c r="M203" s="168" t="s">
        <v>1</v>
      </c>
      <c r="N203" s="169" t="s">
        <v>42</v>
      </c>
      <c r="P203" s="156">
        <f t="shared" si="21"/>
        <v>0</v>
      </c>
      <c r="Q203" s="156">
        <v>0</v>
      </c>
      <c r="R203" s="156">
        <f t="shared" si="22"/>
        <v>0</v>
      </c>
      <c r="S203" s="156">
        <v>0</v>
      </c>
      <c r="T203" s="157">
        <f t="shared" si="23"/>
        <v>0</v>
      </c>
      <c r="AR203" s="158" t="s">
        <v>799</v>
      </c>
      <c r="AT203" s="158" t="s">
        <v>196</v>
      </c>
      <c r="AU203" s="158" t="s">
        <v>89</v>
      </c>
      <c r="AY203" s="17" t="s">
        <v>187</v>
      </c>
      <c r="BE203" s="159">
        <f t="shared" si="24"/>
        <v>0</v>
      </c>
      <c r="BF203" s="159">
        <f t="shared" si="25"/>
        <v>0</v>
      </c>
      <c r="BG203" s="159">
        <f t="shared" si="26"/>
        <v>0</v>
      </c>
      <c r="BH203" s="159">
        <f t="shared" si="27"/>
        <v>0</v>
      </c>
      <c r="BI203" s="159">
        <f t="shared" si="28"/>
        <v>0</v>
      </c>
      <c r="BJ203" s="17" t="s">
        <v>89</v>
      </c>
      <c r="BK203" s="159">
        <f t="shared" si="29"/>
        <v>0</v>
      </c>
      <c r="BL203" s="17" t="s">
        <v>799</v>
      </c>
      <c r="BM203" s="158" t="s">
        <v>1246</v>
      </c>
    </row>
    <row r="204" spans="2:65" s="1" customFormat="1" ht="37.9" customHeight="1">
      <c r="B204" s="144"/>
      <c r="C204" s="160" t="s">
        <v>799</v>
      </c>
      <c r="D204" s="160" t="s">
        <v>196</v>
      </c>
      <c r="E204" s="161" t="s">
        <v>6722</v>
      </c>
      <c r="F204" s="162" t="s">
        <v>6723</v>
      </c>
      <c r="G204" s="163" t="s">
        <v>320</v>
      </c>
      <c r="H204" s="164">
        <v>78</v>
      </c>
      <c r="I204" s="165"/>
      <c r="J204" s="166">
        <f t="shared" si="20"/>
        <v>0</v>
      </c>
      <c r="K204" s="167"/>
      <c r="L204" s="32"/>
      <c r="M204" s="168" t="s">
        <v>1</v>
      </c>
      <c r="N204" s="169" t="s">
        <v>42</v>
      </c>
      <c r="P204" s="156">
        <f t="shared" si="21"/>
        <v>0</v>
      </c>
      <c r="Q204" s="156">
        <v>0</v>
      </c>
      <c r="R204" s="156">
        <f t="shared" si="22"/>
        <v>0</v>
      </c>
      <c r="S204" s="156">
        <v>0</v>
      </c>
      <c r="T204" s="157">
        <f t="shared" si="23"/>
        <v>0</v>
      </c>
      <c r="AR204" s="158" t="s">
        <v>799</v>
      </c>
      <c r="AT204" s="158" t="s">
        <v>196</v>
      </c>
      <c r="AU204" s="158" t="s">
        <v>89</v>
      </c>
      <c r="AY204" s="17" t="s">
        <v>187</v>
      </c>
      <c r="BE204" s="159">
        <f t="shared" si="24"/>
        <v>0</v>
      </c>
      <c r="BF204" s="159">
        <f t="shared" si="25"/>
        <v>0</v>
      </c>
      <c r="BG204" s="159">
        <f t="shared" si="26"/>
        <v>0</v>
      </c>
      <c r="BH204" s="159">
        <f t="shared" si="27"/>
        <v>0</v>
      </c>
      <c r="BI204" s="159">
        <f t="shared" si="28"/>
        <v>0</v>
      </c>
      <c r="BJ204" s="17" t="s">
        <v>89</v>
      </c>
      <c r="BK204" s="159">
        <f t="shared" si="29"/>
        <v>0</v>
      </c>
      <c r="BL204" s="17" t="s">
        <v>799</v>
      </c>
      <c r="BM204" s="158" t="s">
        <v>1250</v>
      </c>
    </row>
    <row r="205" spans="2:65" s="1" customFormat="1" ht="24.2" customHeight="1">
      <c r="B205" s="144"/>
      <c r="C205" s="160" t="s">
        <v>1254</v>
      </c>
      <c r="D205" s="160" t="s">
        <v>196</v>
      </c>
      <c r="E205" s="161" t="s">
        <v>6724</v>
      </c>
      <c r="F205" s="162" t="s">
        <v>6725</v>
      </c>
      <c r="G205" s="163" t="s">
        <v>337</v>
      </c>
      <c r="H205" s="164">
        <v>8</v>
      </c>
      <c r="I205" s="165"/>
      <c r="J205" s="166">
        <f t="shared" si="20"/>
        <v>0</v>
      </c>
      <c r="K205" s="167"/>
      <c r="L205" s="32"/>
      <c r="M205" s="168" t="s">
        <v>1</v>
      </c>
      <c r="N205" s="169" t="s">
        <v>42</v>
      </c>
      <c r="P205" s="156">
        <f t="shared" si="21"/>
        <v>0</v>
      </c>
      <c r="Q205" s="156">
        <v>0</v>
      </c>
      <c r="R205" s="156">
        <f t="shared" si="22"/>
        <v>0</v>
      </c>
      <c r="S205" s="156">
        <v>0</v>
      </c>
      <c r="T205" s="157">
        <f t="shared" si="23"/>
        <v>0</v>
      </c>
      <c r="AR205" s="158" t="s">
        <v>799</v>
      </c>
      <c r="AT205" s="158" t="s">
        <v>196</v>
      </c>
      <c r="AU205" s="158" t="s">
        <v>89</v>
      </c>
      <c r="AY205" s="17" t="s">
        <v>187</v>
      </c>
      <c r="BE205" s="159">
        <f t="shared" si="24"/>
        <v>0</v>
      </c>
      <c r="BF205" s="159">
        <f t="shared" si="25"/>
        <v>0</v>
      </c>
      <c r="BG205" s="159">
        <f t="shared" si="26"/>
        <v>0</v>
      </c>
      <c r="BH205" s="159">
        <f t="shared" si="27"/>
        <v>0</v>
      </c>
      <c r="BI205" s="159">
        <f t="shared" si="28"/>
        <v>0</v>
      </c>
      <c r="BJ205" s="17" t="s">
        <v>89</v>
      </c>
      <c r="BK205" s="159">
        <f t="shared" si="29"/>
        <v>0</v>
      </c>
      <c r="BL205" s="17" t="s">
        <v>799</v>
      </c>
      <c r="BM205" s="158" t="s">
        <v>1253</v>
      </c>
    </row>
    <row r="206" spans="2:65" s="1" customFormat="1" ht="24.2" customHeight="1">
      <c r="B206" s="144"/>
      <c r="C206" s="160" t="s">
        <v>1157</v>
      </c>
      <c r="D206" s="160" t="s">
        <v>196</v>
      </c>
      <c r="E206" s="161" t="s">
        <v>6726</v>
      </c>
      <c r="F206" s="162" t="s">
        <v>6727</v>
      </c>
      <c r="G206" s="163" t="s">
        <v>337</v>
      </c>
      <c r="H206" s="164">
        <v>254</v>
      </c>
      <c r="I206" s="165"/>
      <c r="J206" s="166">
        <f t="shared" si="20"/>
        <v>0</v>
      </c>
      <c r="K206" s="167"/>
      <c r="L206" s="32"/>
      <c r="M206" s="168" t="s">
        <v>1</v>
      </c>
      <c r="N206" s="169" t="s">
        <v>42</v>
      </c>
      <c r="P206" s="156">
        <f t="shared" si="21"/>
        <v>0</v>
      </c>
      <c r="Q206" s="156">
        <v>0</v>
      </c>
      <c r="R206" s="156">
        <f t="shared" si="22"/>
        <v>0</v>
      </c>
      <c r="S206" s="156">
        <v>0</v>
      </c>
      <c r="T206" s="157">
        <f t="shared" si="23"/>
        <v>0</v>
      </c>
      <c r="AR206" s="158" t="s">
        <v>799</v>
      </c>
      <c r="AT206" s="158" t="s">
        <v>196</v>
      </c>
      <c r="AU206" s="158" t="s">
        <v>89</v>
      </c>
      <c r="AY206" s="17" t="s">
        <v>187</v>
      </c>
      <c r="BE206" s="159">
        <f t="shared" si="24"/>
        <v>0</v>
      </c>
      <c r="BF206" s="159">
        <f t="shared" si="25"/>
        <v>0</v>
      </c>
      <c r="BG206" s="159">
        <f t="shared" si="26"/>
        <v>0</v>
      </c>
      <c r="BH206" s="159">
        <f t="shared" si="27"/>
        <v>0</v>
      </c>
      <c r="BI206" s="159">
        <f t="shared" si="28"/>
        <v>0</v>
      </c>
      <c r="BJ206" s="17" t="s">
        <v>89</v>
      </c>
      <c r="BK206" s="159">
        <f t="shared" si="29"/>
        <v>0</v>
      </c>
      <c r="BL206" s="17" t="s">
        <v>799</v>
      </c>
      <c r="BM206" s="158" t="s">
        <v>1257</v>
      </c>
    </row>
    <row r="207" spans="2:65" s="1" customFormat="1" ht="24.2" customHeight="1">
      <c r="B207" s="144"/>
      <c r="C207" s="160" t="s">
        <v>1261</v>
      </c>
      <c r="D207" s="160" t="s">
        <v>196</v>
      </c>
      <c r="E207" s="161" t="s">
        <v>6728</v>
      </c>
      <c r="F207" s="162" t="s">
        <v>6729</v>
      </c>
      <c r="G207" s="163" t="s">
        <v>337</v>
      </c>
      <c r="H207" s="164">
        <v>254</v>
      </c>
      <c r="I207" s="165"/>
      <c r="J207" s="166">
        <f t="shared" si="20"/>
        <v>0</v>
      </c>
      <c r="K207" s="167"/>
      <c r="L207" s="32"/>
      <c r="M207" s="168" t="s">
        <v>1</v>
      </c>
      <c r="N207" s="169" t="s">
        <v>42</v>
      </c>
      <c r="P207" s="156">
        <f t="shared" si="21"/>
        <v>0</v>
      </c>
      <c r="Q207" s="156">
        <v>0</v>
      </c>
      <c r="R207" s="156">
        <f t="shared" si="22"/>
        <v>0</v>
      </c>
      <c r="S207" s="156">
        <v>0</v>
      </c>
      <c r="T207" s="157">
        <f t="shared" si="23"/>
        <v>0</v>
      </c>
      <c r="AR207" s="158" t="s">
        <v>799</v>
      </c>
      <c r="AT207" s="158" t="s">
        <v>196</v>
      </c>
      <c r="AU207" s="158" t="s">
        <v>89</v>
      </c>
      <c r="AY207" s="17" t="s">
        <v>187</v>
      </c>
      <c r="BE207" s="159">
        <f t="shared" si="24"/>
        <v>0</v>
      </c>
      <c r="BF207" s="159">
        <f t="shared" si="25"/>
        <v>0</v>
      </c>
      <c r="BG207" s="159">
        <f t="shared" si="26"/>
        <v>0</v>
      </c>
      <c r="BH207" s="159">
        <f t="shared" si="27"/>
        <v>0</v>
      </c>
      <c r="BI207" s="159">
        <f t="shared" si="28"/>
        <v>0</v>
      </c>
      <c r="BJ207" s="17" t="s">
        <v>89</v>
      </c>
      <c r="BK207" s="159">
        <f t="shared" si="29"/>
        <v>0</v>
      </c>
      <c r="BL207" s="17" t="s">
        <v>799</v>
      </c>
      <c r="BM207" s="158" t="s">
        <v>1260</v>
      </c>
    </row>
    <row r="208" spans="2:65" s="1" customFormat="1" ht="33" customHeight="1">
      <c r="B208" s="144"/>
      <c r="C208" s="160" t="s">
        <v>1160</v>
      </c>
      <c r="D208" s="160" t="s">
        <v>196</v>
      </c>
      <c r="E208" s="161" t="s">
        <v>6730</v>
      </c>
      <c r="F208" s="162" t="s">
        <v>6731</v>
      </c>
      <c r="G208" s="163" t="s">
        <v>337</v>
      </c>
      <c r="H208" s="164">
        <v>254</v>
      </c>
      <c r="I208" s="165"/>
      <c r="J208" s="166">
        <f t="shared" si="20"/>
        <v>0</v>
      </c>
      <c r="K208" s="167"/>
      <c r="L208" s="32"/>
      <c r="M208" s="168" t="s">
        <v>1</v>
      </c>
      <c r="N208" s="169" t="s">
        <v>42</v>
      </c>
      <c r="P208" s="156">
        <f t="shared" si="21"/>
        <v>0</v>
      </c>
      <c r="Q208" s="156">
        <v>0</v>
      </c>
      <c r="R208" s="156">
        <f t="shared" si="22"/>
        <v>0</v>
      </c>
      <c r="S208" s="156">
        <v>0</v>
      </c>
      <c r="T208" s="157">
        <f t="shared" si="23"/>
        <v>0</v>
      </c>
      <c r="AR208" s="158" t="s">
        <v>799</v>
      </c>
      <c r="AT208" s="158" t="s">
        <v>196</v>
      </c>
      <c r="AU208" s="158" t="s">
        <v>89</v>
      </c>
      <c r="AY208" s="17" t="s">
        <v>187</v>
      </c>
      <c r="BE208" s="159">
        <f t="shared" si="24"/>
        <v>0</v>
      </c>
      <c r="BF208" s="159">
        <f t="shared" si="25"/>
        <v>0</v>
      </c>
      <c r="BG208" s="159">
        <f t="shared" si="26"/>
        <v>0</v>
      </c>
      <c r="BH208" s="159">
        <f t="shared" si="27"/>
        <v>0</v>
      </c>
      <c r="BI208" s="159">
        <f t="shared" si="28"/>
        <v>0</v>
      </c>
      <c r="BJ208" s="17" t="s">
        <v>89</v>
      </c>
      <c r="BK208" s="159">
        <f t="shared" si="29"/>
        <v>0</v>
      </c>
      <c r="BL208" s="17" t="s">
        <v>799</v>
      </c>
      <c r="BM208" s="158" t="s">
        <v>1264</v>
      </c>
    </row>
    <row r="209" spans="2:65" s="1" customFormat="1" ht="21.75" customHeight="1">
      <c r="B209" s="144"/>
      <c r="C209" s="160" t="s">
        <v>1270</v>
      </c>
      <c r="D209" s="160" t="s">
        <v>196</v>
      </c>
      <c r="E209" s="161" t="s">
        <v>6732</v>
      </c>
      <c r="F209" s="162" t="s">
        <v>6733</v>
      </c>
      <c r="G209" s="163" t="s">
        <v>337</v>
      </c>
      <c r="H209" s="164">
        <v>1</v>
      </c>
      <c r="I209" s="165"/>
      <c r="J209" s="166">
        <f t="shared" si="20"/>
        <v>0</v>
      </c>
      <c r="K209" s="167"/>
      <c r="L209" s="32"/>
      <c r="M209" s="168" t="s">
        <v>1</v>
      </c>
      <c r="N209" s="169" t="s">
        <v>42</v>
      </c>
      <c r="P209" s="156">
        <f t="shared" si="21"/>
        <v>0</v>
      </c>
      <c r="Q209" s="156">
        <v>0</v>
      </c>
      <c r="R209" s="156">
        <f t="shared" si="22"/>
        <v>0</v>
      </c>
      <c r="S209" s="156">
        <v>0</v>
      </c>
      <c r="T209" s="157">
        <f t="shared" si="23"/>
        <v>0</v>
      </c>
      <c r="AR209" s="158" t="s">
        <v>799</v>
      </c>
      <c r="AT209" s="158" t="s">
        <v>196</v>
      </c>
      <c r="AU209" s="158" t="s">
        <v>89</v>
      </c>
      <c r="AY209" s="17" t="s">
        <v>187</v>
      </c>
      <c r="BE209" s="159">
        <f t="shared" si="24"/>
        <v>0</v>
      </c>
      <c r="BF209" s="159">
        <f t="shared" si="25"/>
        <v>0</v>
      </c>
      <c r="BG209" s="159">
        <f t="shared" si="26"/>
        <v>0</v>
      </c>
      <c r="BH209" s="159">
        <f t="shared" si="27"/>
        <v>0</v>
      </c>
      <c r="BI209" s="159">
        <f t="shared" si="28"/>
        <v>0</v>
      </c>
      <c r="BJ209" s="17" t="s">
        <v>89</v>
      </c>
      <c r="BK209" s="159">
        <f t="shared" si="29"/>
        <v>0</v>
      </c>
      <c r="BL209" s="17" t="s">
        <v>799</v>
      </c>
      <c r="BM209" s="158" t="s">
        <v>1269</v>
      </c>
    </row>
    <row r="210" spans="2:65" s="1" customFormat="1" ht="16.5" customHeight="1">
      <c r="B210" s="144"/>
      <c r="C210" s="160" t="s">
        <v>1163</v>
      </c>
      <c r="D210" s="160" t="s">
        <v>196</v>
      </c>
      <c r="E210" s="161" t="s">
        <v>6734</v>
      </c>
      <c r="F210" s="162" t="s">
        <v>6735</v>
      </c>
      <c r="G210" s="163" t="s">
        <v>337</v>
      </c>
      <c r="H210" s="164">
        <v>1</v>
      </c>
      <c r="I210" s="165"/>
      <c r="J210" s="166">
        <f t="shared" si="20"/>
        <v>0</v>
      </c>
      <c r="K210" s="167"/>
      <c r="L210" s="32"/>
      <c r="M210" s="168" t="s">
        <v>1</v>
      </c>
      <c r="N210" s="169" t="s">
        <v>42</v>
      </c>
      <c r="P210" s="156">
        <f t="shared" si="21"/>
        <v>0</v>
      </c>
      <c r="Q210" s="156">
        <v>0</v>
      </c>
      <c r="R210" s="156">
        <f t="shared" si="22"/>
        <v>0</v>
      </c>
      <c r="S210" s="156">
        <v>0</v>
      </c>
      <c r="T210" s="157">
        <f t="shared" si="23"/>
        <v>0</v>
      </c>
      <c r="AR210" s="158" t="s">
        <v>799</v>
      </c>
      <c r="AT210" s="158" t="s">
        <v>196</v>
      </c>
      <c r="AU210" s="158" t="s">
        <v>89</v>
      </c>
      <c r="AY210" s="17" t="s">
        <v>187</v>
      </c>
      <c r="BE210" s="159">
        <f t="shared" si="24"/>
        <v>0</v>
      </c>
      <c r="BF210" s="159">
        <f t="shared" si="25"/>
        <v>0</v>
      </c>
      <c r="BG210" s="159">
        <f t="shared" si="26"/>
        <v>0</v>
      </c>
      <c r="BH210" s="159">
        <f t="shared" si="27"/>
        <v>0</v>
      </c>
      <c r="BI210" s="159">
        <f t="shared" si="28"/>
        <v>0</v>
      </c>
      <c r="BJ210" s="17" t="s">
        <v>89</v>
      </c>
      <c r="BK210" s="159">
        <f t="shared" si="29"/>
        <v>0</v>
      </c>
      <c r="BL210" s="17" t="s">
        <v>799</v>
      </c>
      <c r="BM210" s="158" t="s">
        <v>1273</v>
      </c>
    </row>
    <row r="211" spans="2:65" s="1" customFormat="1" ht="16.5" customHeight="1">
      <c r="B211" s="144"/>
      <c r="C211" s="160" t="s">
        <v>1277</v>
      </c>
      <c r="D211" s="160" t="s">
        <v>196</v>
      </c>
      <c r="E211" s="161" t="s">
        <v>6736</v>
      </c>
      <c r="F211" s="162" t="s">
        <v>6737</v>
      </c>
      <c r="G211" s="163" t="s">
        <v>337</v>
      </c>
      <c r="H211" s="164">
        <v>1</v>
      </c>
      <c r="I211" s="165"/>
      <c r="J211" s="166">
        <f t="shared" si="20"/>
        <v>0</v>
      </c>
      <c r="K211" s="167"/>
      <c r="L211" s="32"/>
      <c r="M211" s="168" t="s">
        <v>1</v>
      </c>
      <c r="N211" s="169" t="s">
        <v>42</v>
      </c>
      <c r="P211" s="156">
        <f t="shared" si="21"/>
        <v>0</v>
      </c>
      <c r="Q211" s="156">
        <v>0</v>
      </c>
      <c r="R211" s="156">
        <f t="shared" si="22"/>
        <v>0</v>
      </c>
      <c r="S211" s="156">
        <v>0</v>
      </c>
      <c r="T211" s="157">
        <f t="shared" si="23"/>
        <v>0</v>
      </c>
      <c r="AR211" s="158" t="s">
        <v>799</v>
      </c>
      <c r="AT211" s="158" t="s">
        <v>196</v>
      </c>
      <c r="AU211" s="158" t="s">
        <v>89</v>
      </c>
      <c r="AY211" s="17" t="s">
        <v>187</v>
      </c>
      <c r="BE211" s="159">
        <f t="shared" si="24"/>
        <v>0</v>
      </c>
      <c r="BF211" s="159">
        <f t="shared" si="25"/>
        <v>0</v>
      </c>
      <c r="BG211" s="159">
        <f t="shared" si="26"/>
        <v>0</v>
      </c>
      <c r="BH211" s="159">
        <f t="shared" si="27"/>
        <v>0</v>
      </c>
      <c r="BI211" s="159">
        <f t="shared" si="28"/>
        <v>0</v>
      </c>
      <c r="BJ211" s="17" t="s">
        <v>89</v>
      </c>
      <c r="BK211" s="159">
        <f t="shared" si="29"/>
        <v>0</v>
      </c>
      <c r="BL211" s="17" t="s">
        <v>799</v>
      </c>
      <c r="BM211" s="158" t="s">
        <v>1276</v>
      </c>
    </row>
    <row r="212" spans="2:65" s="1" customFormat="1" ht="24.2" customHeight="1">
      <c r="B212" s="144"/>
      <c r="C212" s="160" t="s">
        <v>1166</v>
      </c>
      <c r="D212" s="160" t="s">
        <v>196</v>
      </c>
      <c r="E212" s="161" t="s">
        <v>6738</v>
      </c>
      <c r="F212" s="162" t="s">
        <v>6739</v>
      </c>
      <c r="G212" s="163" t="s">
        <v>337</v>
      </c>
      <c r="H212" s="164">
        <v>8</v>
      </c>
      <c r="I212" s="165"/>
      <c r="J212" s="166">
        <f t="shared" si="20"/>
        <v>0</v>
      </c>
      <c r="K212" s="167"/>
      <c r="L212" s="32"/>
      <c r="M212" s="168" t="s">
        <v>1</v>
      </c>
      <c r="N212" s="169" t="s">
        <v>42</v>
      </c>
      <c r="P212" s="156">
        <f t="shared" si="21"/>
        <v>0</v>
      </c>
      <c r="Q212" s="156">
        <v>0</v>
      </c>
      <c r="R212" s="156">
        <f t="shared" si="22"/>
        <v>0</v>
      </c>
      <c r="S212" s="156">
        <v>0</v>
      </c>
      <c r="T212" s="157">
        <f t="shared" si="23"/>
        <v>0</v>
      </c>
      <c r="AR212" s="158" t="s">
        <v>799</v>
      </c>
      <c r="AT212" s="158" t="s">
        <v>196</v>
      </c>
      <c r="AU212" s="158" t="s">
        <v>89</v>
      </c>
      <c r="AY212" s="17" t="s">
        <v>187</v>
      </c>
      <c r="BE212" s="159">
        <f t="shared" si="24"/>
        <v>0</v>
      </c>
      <c r="BF212" s="159">
        <f t="shared" si="25"/>
        <v>0</v>
      </c>
      <c r="BG212" s="159">
        <f t="shared" si="26"/>
        <v>0</v>
      </c>
      <c r="BH212" s="159">
        <f t="shared" si="27"/>
        <v>0</v>
      </c>
      <c r="BI212" s="159">
        <f t="shared" si="28"/>
        <v>0</v>
      </c>
      <c r="BJ212" s="17" t="s">
        <v>89</v>
      </c>
      <c r="BK212" s="159">
        <f t="shared" si="29"/>
        <v>0</v>
      </c>
      <c r="BL212" s="17" t="s">
        <v>799</v>
      </c>
      <c r="BM212" s="158" t="s">
        <v>1280</v>
      </c>
    </row>
    <row r="213" spans="2:65" s="1" customFormat="1" ht="24.2" customHeight="1">
      <c r="B213" s="144"/>
      <c r="C213" s="160" t="s">
        <v>1284</v>
      </c>
      <c r="D213" s="160" t="s">
        <v>196</v>
      </c>
      <c r="E213" s="161" t="s">
        <v>6740</v>
      </c>
      <c r="F213" s="162" t="s">
        <v>6741</v>
      </c>
      <c r="G213" s="163" t="s">
        <v>1800</v>
      </c>
      <c r="H213" s="164">
        <v>143</v>
      </c>
      <c r="I213" s="165"/>
      <c r="J213" s="166">
        <f t="shared" si="20"/>
        <v>0</v>
      </c>
      <c r="K213" s="167"/>
      <c r="L213" s="32"/>
      <c r="M213" s="168" t="s">
        <v>1</v>
      </c>
      <c r="N213" s="169" t="s">
        <v>42</v>
      </c>
      <c r="P213" s="156">
        <f t="shared" si="21"/>
        <v>0</v>
      </c>
      <c r="Q213" s="156">
        <v>0</v>
      </c>
      <c r="R213" s="156">
        <f t="shared" si="22"/>
        <v>0</v>
      </c>
      <c r="S213" s="156">
        <v>0</v>
      </c>
      <c r="T213" s="157">
        <f t="shared" si="23"/>
        <v>0</v>
      </c>
      <c r="AR213" s="158" t="s">
        <v>799</v>
      </c>
      <c r="AT213" s="158" t="s">
        <v>196</v>
      </c>
      <c r="AU213" s="158" t="s">
        <v>89</v>
      </c>
      <c r="AY213" s="17" t="s">
        <v>187</v>
      </c>
      <c r="BE213" s="159">
        <f t="shared" si="24"/>
        <v>0</v>
      </c>
      <c r="BF213" s="159">
        <f t="shared" si="25"/>
        <v>0</v>
      </c>
      <c r="BG213" s="159">
        <f t="shared" si="26"/>
        <v>0</v>
      </c>
      <c r="BH213" s="159">
        <f t="shared" si="27"/>
        <v>0</v>
      </c>
      <c r="BI213" s="159">
        <f t="shared" si="28"/>
        <v>0</v>
      </c>
      <c r="BJ213" s="17" t="s">
        <v>89</v>
      </c>
      <c r="BK213" s="159">
        <f t="shared" si="29"/>
        <v>0</v>
      </c>
      <c r="BL213" s="17" t="s">
        <v>799</v>
      </c>
      <c r="BM213" s="158" t="s">
        <v>1283</v>
      </c>
    </row>
    <row r="214" spans="2:65" s="1" customFormat="1" ht="21.75" customHeight="1">
      <c r="B214" s="144"/>
      <c r="C214" s="160" t="s">
        <v>1169</v>
      </c>
      <c r="D214" s="160" t="s">
        <v>196</v>
      </c>
      <c r="E214" s="161" t="s">
        <v>6742</v>
      </c>
      <c r="F214" s="162" t="s">
        <v>6743</v>
      </c>
      <c r="G214" s="163" t="s">
        <v>337</v>
      </c>
      <c r="H214" s="164">
        <v>1</v>
      </c>
      <c r="I214" s="165"/>
      <c r="J214" s="166">
        <f t="shared" si="20"/>
        <v>0</v>
      </c>
      <c r="K214" s="167"/>
      <c r="L214" s="32"/>
      <c r="M214" s="168" t="s">
        <v>1</v>
      </c>
      <c r="N214" s="169" t="s">
        <v>42</v>
      </c>
      <c r="P214" s="156">
        <f t="shared" si="21"/>
        <v>0</v>
      </c>
      <c r="Q214" s="156">
        <v>0</v>
      </c>
      <c r="R214" s="156">
        <f t="shared" si="22"/>
        <v>0</v>
      </c>
      <c r="S214" s="156">
        <v>0</v>
      </c>
      <c r="T214" s="157">
        <f t="shared" si="23"/>
        <v>0</v>
      </c>
      <c r="AR214" s="158" t="s">
        <v>799</v>
      </c>
      <c r="AT214" s="158" t="s">
        <v>196</v>
      </c>
      <c r="AU214" s="158" t="s">
        <v>89</v>
      </c>
      <c r="AY214" s="17" t="s">
        <v>187</v>
      </c>
      <c r="BE214" s="159">
        <f t="shared" si="24"/>
        <v>0</v>
      </c>
      <c r="BF214" s="159">
        <f t="shared" si="25"/>
        <v>0</v>
      </c>
      <c r="BG214" s="159">
        <f t="shared" si="26"/>
        <v>0</v>
      </c>
      <c r="BH214" s="159">
        <f t="shared" si="27"/>
        <v>0</v>
      </c>
      <c r="BI214" s="159">
        <f t="shared" si="28"/>
        <v>0</v>
      </c>
      <c r="BJ214" s="17" t="s">
        <v>89</v>
      </c>
      <c r="BK214" s="159">
        <f t="shared" si="29"/>
        <v>0</v>
      </c>
      <c r="BL214" s="17" t="s">
        <v>799</v>
      </c>
      <c r="BM214" s="158" t="s">
        <v>1290</v>
      </c>
    </row>
    <row r="215" spans="2:65" s="11" customFormat="1" ht="22.9" customHeight="1">
      <c r="B215" s="132"/>
      <c r="D215" s="133" t="s">
        <v>75</v>
      </c>
      <c r="E215" s="142" t="s">
        <v>6744</v>
      </c>
      <c r="F215" s="142" t="s">
        <v>6745</v>
      </c>
      <c r="I215" s="135"/>
      <c r="J215" s="143">
        <f>BK215</f>
        <v>0</v>
      </c>
      <c r="L215" s="132"/>
      <c r="M215" s="137"/>
      <c r="P215" s="138">
        <f>SUM(P216:P221)</f>
        <v>0</v>
      </c>
      <c r="R215" s="138">
        <f>SUM(R216:R221)</f>
        <v>15.3132</v>
      </c>
      <c r="T215" s="139">
        <f>SUM(T216:T221)</f>
        <v>0</v>
      </c>
      <c r="AR215" s="133" t="s">
        <v>207</v>
      </c>
      <c r="AT215" s="140" t="s">
        <v>75</v>
      </c>
      <c r="AU215" s="140" t="s">
        <v>83</v>
      </c>
      <c r="AY215" s="133" t="s">
        <v>187</v>
      </c>
      <c r="BK215" s="141">
        <f>SUM(BK216:BK221)</f>
        <v>0</v>
      </c>
    </row>
    <row r="216" spans="2:65" s="1" customFormat="1" ht="24.2" customHeight="1">
      <c r="B216" s="144"/>
      <c r="C216" s="160" t="s">
        <v>1291</v>
      </c>
      <c r="D216" s="160" t="s">
        <v>196</v>
      </c>
      <c r="E216" s="161" t="s">
        <v>6746</v>
      </c>
      <c r="F216" s="162" t="s">
        <v>6747</v>
      </c>
      <c r="G216" s="163" t="s">
        <v>320</v>
      </c>
      <c r="H216" s="164">
        <v>305</v>
      </c>
      <c r="I216" s="165"/>
      <c r="J216" s="166">
        <f t="shared" ref="J216:J221" si="30">ROUND(I216*H216,2)</f>
        <v>0</v>
      </c>
      <c r="K216" s="167"/>
      <c r="L216" s="32"/>
      <c r="M216" s="168" t="s">
        <v>1</v>
      </c>
      <c r="N216" s="169" t="s">
        <v>42</v>
      </c>
      <c r="P216" s="156">
        <f t="shared" ref="P216:P221" si="31">O216*H216</f>
        <v>0</v>
      </c>
      <c r="Q216" s="156">
        <v>0</v>
      </c>
      <c r="R216" s="156">
        <f t="shared" ref="R216:R221" si="32">Q216*H216</f>
        <v>0</v>
      </c>
      <c r="S216" s="156">
        <v>0</v>
      </c>
      <c r="T216" s="157">
        <f t="shared" ref="T216:T221" si="33">S216*H216</f>
        <v>0</v>
      </c>
      <c r="AR216" s="158" t="s">
        <v>799</v>
      </c>
      <c r="AT216" s="158" t="s">
        <v>196</v>
      </c>
      <c r="AU216" s="158" t="s">
        <v>89</v>
      </c>
      <c r="AY216" s="17" t="s">
        <v>187</v>
      </c>
      <c r="BE216" s="159">
        <f t="shared" ref="BE216:BE221" si="34">IF(N216="základná",J216,0)</f>
        <v>0</v>
      </c>
      <c r="BF216" s="159">
        <f t="shared" ref="BF216:BF221" si="35">IF(N216="znížená",J216,0)</f>
        <v>0</v>
      </c>
      <c r="BG216" s="159">
        <f t="shared" ref="BG216:BG221" si="36">IF(N216="zákl. prenesená",J216,0)</f>
        <v>0</v>
      </c>
      <c r="BH216" s="159">
        <f t="shared" ref="BH216:BH221" si="37">IF(N216="zníž. prenesená",J216,0)</f>
        <v>0</v>
      </c>
      <c r="BI216" s="159">
        <f t="shared" ref="BI216:BI221" si="38">IF(N216="nulová",J216,0)</f>
        <v>0</v>
      </c>
      <c r="BJ216" s="17" t="s">
        <v>89</v>
      </c>
      <c r="BK216" s="159">
        <f t="shared" ref="BK216:BK221" si="39">ROUND(I216*H216,2)</f>
        <v>0</v>
      </c>
      <c r="BL216" s="17" t="s">
        <v>799</v>
      </c>
      <c r="BM216" s="158" t="s">
        <v>1294</v>
      </c>
    </row>
    <row r="217" spans="2:65" s="1" customFormat="1" ht="24.2" customHeight="1">
      <c r="B217" s="144"/>
      <c r="C217" s="160" t="s">
        <v>1172</v>
      </c>
      <c r="D217" s="160" t="s">
        <v>196</v>
      </c>
      <c r="E217" s="161" t="s">
        <v>6748</v>
      </c>
      <c r="F217" s="162" t="s">
        <v>6749</v>
      </c>
      <c r="G217" s="163" t="s">
        <v>320</v>
      </c>
      <c r="H217" s="164">
        <v>305</v>
      </c>
      <c r="I217" s="165"/>
      <c r="J217" s="166">
        <f t="shared" si="30"/>
        <v>0</v>
      </c>
      <c r="K217" s="167"/>
      <c r="L217" s="32"/>
      <c r="M217" s="168" t="s">
        <v>1</v>
      </c>
      <c r="N217" s="169" t="s">
        <v>42</v>
      </c>
      <c r="P217" s="156">
        <f t="shared" si="31"/>
        <v>0</v>
      </c>
      <c r="Q217" s="156">
        <v>0</v>
      </c>
      <c r="R217" s="156">
        <f t="shared" si="32"/>
        <v>0</v>
      </c>
      <c r="S217" s="156">
        <v>0</v>
      </c>
      <c r="T217" s="157">
        <f t="shared" si="33"/>
        <v>0</v>
      </c>
      <c r="AR217" s="158" t="s">
        <v>799</v>
      </c>
      <c r="AT217" s="158" t="s">
        <v>196</v>
      </c>
      <c r="AU217" s="158" t="s">
        <v>89</v>
      </c>
      <c r="AY217" s="17" t="s">
        <v>187</v>
      </c>
      <c r="BE217" s="159">
        <f t="shared" si="34"/>
        <v>0</v>
      </c>
      <c r="BF217" s="159">
        <f t="shared" si="35"/>
        <v>0</v>
      </c>
      <c r="BG217" s="159">
        <f t="shared" si="36"/>
        <v>0</v>
      </c>
      <c r="BH217" s="159">
        <f t="shared" si="37"/>
        <v>0</v>
      </c>
      <c r="BI217" s="159">
        <f t="shared" si="38"/>
        <v>0</v>
      </c>
      <c r="BJ217" s="17" t="s">
        <v>89</v>
      </c>
      <c r="BK217" s="159">
        <f t="shared" si="39"/>
        <v>0</v>
      </c>
      <c r="BL217" s="17" t="s">
        <v>799</v>
      </c>
      <c r="BM217" s="158" t="s">
        <v>1297</v>
      </c>
    </row>
    <row r="218" spans="2:65" s="1" customFormat="1" ht="16.5" customHeight="1">
      <c r="B218" s="144"/>
      <c r="C218" s="145" t="s">
        <v>1298</v>
      </c>
      <c r="D218" s="145" t="s">
        <v>190</v>
      </c>
      <c r="E218" s="146" t="s">
        <v>6750</v>
      </c>
      <c r="F218" s="147" t="s">
        <v>6751</v>
      </c>
      <c r="G218" s="148" t="s">
        <v>375</v>
      </c>
      <c r="H218" s="149">
        <v>11</v>
      </c>
      <c r="I218" s="150"/>
      <c r="J218" s="151">
        <f t="shared" si="30"/>
        <v>0</v>
      </c>
      <c r="K218" s="152"/>
      <c r="L218" s="153"/>
      <c r="M218" s="154" t="s">
        <v>1</v>
      </c>
      <c r="N218" s="155" t="s">
        <v>42</v>
      </c>
      <c r="P218" s="156">
        <f t="shared" si="31"/>
        <v>0</v>
      </c>
      <c r="Q218" s="156">
        <v>1</v>
      </c>
      <c r="R218" s="156">
        <f t="shared" si="32"/>
        <v>11</v>
      </c>
      <c r="S218" s="156">
        <v>0</v>
      </c>
      <c r="T218" s="157">
        <f t="shared" si="33"/>
        <v>0</v>
      </c>
      <c r="AR218" s="158" t="s">
        <v>1888</v>
      </c>
      <c r="AT218" s="158" t="s">
        <v>190</v>
      </c>
      <c r="AU218" s="158" t="s">
        <v>89</v>
      </c>
      <c r="AY218" s="17" t="s">
        <v>187</v>
      </c>
      <c r="BE218" s="159">
        <f t="shared" si="34"/>
        <v>0</v>
      </c>
      <c r="BF218" s="159">
        <f t="shared" si="35"/>
        <v>0</v>
      </c>
      <c r="BG218" s="159">
        <f t="shared" si="36"/>
        <v>0</v>
      </c>
      <c r="BH218" s="159">
        <f t="shared" si="37"/>
        <v>0</v>
      </c>
      <c r="BI218" s="159">
        <f t="shared" si="38"/>
        <v>0</v>
      </c>
      <c r="BJ218" s="17" t="s">
        <v>89</v>
      </c>
      <c r="BK218" s="159">
        <f t="shared" si="39"/>
        <v>0</v>
      </c>
      <c r="BL218" s="17" t="s">
        <v>799</v>
      </c>
      <c r="BM218" s="158" t="s">
        <v>1301</v>
      </c>
    </row>
    <row r="219" spans="2:65" s="1" customFormat="1" ht="24.2" customHeight="1">
      <c r="B219" s="144"/>
      <c r="C219" s="145" t="s">
        <v>1175</v>
      </c>
      <c r="D219" s="145" t="s">
        <v>190</v>
      </c>
      <c r="E219" s="146" t="s">
        <v>6752</v>
      </c>
      <c r="F219" s="147" t="s">
        <v>6753</v>
      </c>
      <c r="G219" s="148" t="s">
        <v>337</v>
      </c>
      <c r="H219" s="149">
        <v>1052</v>
      </c>
      <c r="I219" s="150"/>
      <c r="J219" s="151">
        <f t="shared" si="30"/>
        <v>0</v>
      </c>
      <c r="K219" s="152"/>
      <c r="L219" s="153"/>
      <c r="M219" s="154" t="s">
        <v>1</v>
      </c>
      <c r="N219" s="155" t="s">
        <v>42</v>
      </c>
      <c r="P219" s="156">
        <f t="shared" si="31"/>
        <v>0</v>
      </c>
      <c r="Q219" s="156">
        <v>4.1000000000000003E-3</v>
      </c>
      <c r="R219" s="156">
        <f t="shared" si="32"/>
        <v>4.3132000000000001</v>
      </c>
      <c r="S219" s="156">
        <v>0</v>
      </c>
      <c r="T219" s="157">
        <f t="shared" si="33"/>
        <v>0</v>
      </c>
      <c r="AR219" s="158" t="s">
        <v>1888</v>
      </c>
      <c r="AT219" s="158" t="s">
        <v>190</v>
      </c>
      <c r="AU219" s="158" t="s">
        <v>89</v>
      </c>
      <c r="AY219" s="17" t="s">
        <v>187</v>
      </c>
      <c r="BE219" s="159">
        <f t="shared" si="34"/>
        <v>0</v>
      </c>
      <c r="BF219" s="159">
        <f t="shared" si="35"/>
        <v>0</v>
      </c>
      <c r="BG219" s="159">
        <f t="shared" si="36"/>
        <v>0</v>
      </c>
      <c r="BH219" s="159">
        <f t="shared" si="37"/>
        <v>0</v>
      </c>
      <c r="BI219" s="159">
        <f t="shared" si="38"/>
        <v>0</v>
      </c>
      <c r="BJ219" s="17" t="s">
        <v>89</v>
      </c>
      <c r="BK219" s="159">
        <f t="shared" si="39"/>
        <v>0</v>
      </c>
      <c r="BL219" s="17" t="s">
        <v>799</v>
      </c>
      <c r="BM219" s="158" t="s">
        <v>1304</v>
      </c>
    </row>
    <row r="220" spans="2:65" s="1" customFormat="1" ht="33" customHeight="1">
      <c r="B220" s="144"/>
      <c r="C220" s="160" t="s">
        <v>1305</v>
      </c>
      <c r="D220" s="160" t="s">
        <v>196</v>
      </c>
      <c r="E220" s="161" t="s">
        <v>6754</v>
      </c>
      <c r="F220" s="162" t="s">
        <v>6755</v>
      </c>
      <c r="G220" s="163" t="s">
        <v>337</v>
      </c>
      <c r="H220" s="164">
        <v>3</v>
      </c>
      <c r="I220" s="165"/>
      <c r="J220" s="166">
        <f t="shared" si="30"/>
        <v>0</v>
      </c>
      <c r="K220" s="167"/>
      <c r="L220" s="32"/>
      <c r="M220" s="168" t="s">
        <v>1</v>
      </c>
      <c r="N220" s="169" t="s">
        <v>42</v>
      </c>
      <c r="P220" s="156">
        <f t="shared" si="31"/>
        <v>0</v>
      </c>
      <c r="Q220" s="156">
        <v>0</v>
      </c>
      <c r="R220" s="156">
        <f t="shared" si="32"/>
        <v>0</v>
      </c>
      <c r="S220" s="156">
        <v>0</v>
      </c>
      <c r="T220" s="157">
        <f t="shared" si="33"/>
        <v>0</v>
      </c>
      <c r="AR220" s="158" t="s">
        <v>799</v>
      </c>
      <c r="AT220" s="158" t="s">
        <v>196</v>
      </c>
      <c r="AU220" s="158" t="s">
        <v>89</v>
      </c>
      <c r="AY220" s="17" t="s">
        <v>187</v>
      </c>
      <c r="BE220" s="159">
        <f t="shared" si="34"/>
        <v>0</v>
      </c>
      <c r="BF220" s="159">
        <f t="shared" si="35"/>
        <v>0</v>
      </c>
      <c r="BG220" s="159">
        <f t="shared" si="36"/>
        <v>0</v>
      </c>
      <c r="BH220" s="159">
        <f t="shared" si="37"/>
        <v>0</v>
      </c>
      <c r="BI220" s="159">
        <f t="shared" si="38"/>
        <v>0</v>
      </c>
      <c r="BJ220" s="17" t="s">
        <v>89</v>
      </c>
      <c r="BK220" s="159">
        <f t="shared" si="39"/>
        <v>0</v>
      </c>
      <c r="BL220" s="17" t="s">
        <v>799</v>
      </c>
      <c r="BM220" s="158" t="s">
        <v>1308</v>
      </c>
    </row>
    <row r="221" spans="2:65" s="1" customFormat="1" ht="33" customHeight="1">
      <c r="B221" s="144"/>
      <c r="C221" s="160" t="s">
        <v>1178</v>
      </c>
      <c r="D221" s="160" t="s">
        <v>196</v>
      </c>
      <c r="E221" s="161" t="s">
        <v>6756</v>
      </c>
      <c r="F221" s="162" t="s">
        <v>6757</v>
      </c>
      <c r="G221" s="163" t="s">
        <v>320</v>
      </c>
      <c r="H221" s="164">
        <v>305</v>
      </c>
      <c r="I221" s="165"/>
      <c r="J221" s="166">
        <f t="shared" si="30"/>
        <v>0</v>
      </c>
      <c r="K221" s="167"/>
      <c r="L221" s="32"/>
      <c r="M221" s="201" t="s">
        <v>1</v>
      </c>
      <c r="N221" s="202" t="s">
        <v>42</v>
      </c>
      <c r="O221" s="203"/>
      <c r="P221" s="204">
        <f t="shared" si="31"/>
        <v>0</v>
      </c>
      <c r="Q221" s="204">
        <v>0</v>
      </c>
      <c r="R221" s="204">
        <f t="shared" si="32"/>
        <v>0</v>
      </c>
      <c r="S221" s="204">
        <v>0</v>
      </c>
      <c r="T221" s="205">
        <f t="shared" si="33"/>
        <v>0</v>
      </c>
      <c r="AR221" s="158" t="s">
        <v>799</v>
      </c>
      <c r="AT221" s="158" t="s">
        <v>196</v>
      </c>
      <c r="AU221" s="158" t="s">
        <v>89</v>
      </c>
      <c r="AY221" s="17" t="s">
        <v>187</v>
      </c>
      <c r="BE221" s="159">
        <f t="shared" si="34"/>
        <v>0</v>
      </c>
      <c r="BF221" s="159">
        <f t="shared" si="35"/>
        <v>0</v>
      </c>
      <c r="BG221" s="159">
        <f t="shared" si="36"/>
        <v>0</v>
      </c>
      <c r="BH221" s="159">
        <f t="shared" si="37"/>
        <v>0</v>
      </c>
      <c r="BI221" s="159">
        <f t="shared" si="38"/>
        <v>0</v>
      </c>
      <c r="BJ221" s="17" t="s">
        <v>89</v>
      </c>
      <c r="BK221" s="159">
        <f t="shared" si="39"/>
        <v>0</v>
      </c>
      <c r="BL221" s="17" t="s">
        <v>799</v>
      </c>
      <c r="BM221" s="158" t="s">
        <v>1311</v>
      </c>
    </row>
    <row r="222" spans="2:65" s="1" customFormat="1" ht="6.95" customHeight="1"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32"/>
    </row>
  </sheetData>
  <autoFilter ref="C127:K221" xr:uid="{00000000-0009-0000-0000-00000F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9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 t="s">
        <v>5</v>
      </c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138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149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BRATISLAVA  SOŠ  PZ - rekonštrukcia  objektu č.103 (blok A a B)- suťaž</v>
      </c>
      <c r="F7" s="269"/>
      <c r="G7" s="269"/>
      <c r="H7" s="269"/>
      <c r="L7" s="20"/>
    </row>
    <row r="8" spans="2:46" ht="12" customHeight="1">
      <c r="B8" s="20"/>
      <c r="D8" s="27" t="s">
        <v>155</v>
      </c>
      <c r="L8" s="20"/>
    </row>
    <row r="9" spans="2:46" s="1" customFormat="1" ht="16.5" customHeight="1">
      <c r="B9" s="32"/>
      <c r="E9" s="268" t="s">
        <v>2060</v>
      </c>
      <c r="F9" s="267"/>
      <c r="G9" s="267"/>
      <c r="H9" s="267"/>
      <c r="L9" s="32"/>
    </row>
    <row r="10" spans="2:46" s="1" customFormat="1" ht="12" customHeight="1">
      <c r="B10" s="32"/>
      <c r="D10" s="27" t="s">
        <v>157</v>
      </c>
      <c r="L10" s="32"/>
    </row>
    <row r="11" spans="2:46" s="1" customFormat="1" ht="16.5" customHeight="1">
      <c r="B11" s="32"/>
      <c r="E11" s="263" t="s">
        <v>6758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18. 10. 2023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6582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52" t="s">
        <v>1</v>
      </c>
      <c r="F29" s="252"/>
      <c r="G29" s="252"/>
      <c r="H29" s="252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ROUND(J126,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ROUND((SUM(BE126:BE189)),  2)</f>
        <v>0</v>
      </c>
      <c r="G35" s="101"/>
      <c r="H35" s="101"/>
      <c r="I35" s="102">
        <v>0.2</v>
      </c>
      <c r="J35" s="100">
        <f>ROUND(((SUM(BE126:BE189))*I35),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ROUND((SUM(BF126:BF189)),  2)</f>
        <v>0</v>
      </c>
      <c r="G36" s="101"/>
      <c r="H36" s="101"/>
      <c r="I36" s="102">
        <v>0.2</v>
      </c>
      <c r="J36" s="100">
        <f>ROUND(((SUM(BF126:BF189))*I36),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ROUND((SUM(BG126:BG189)),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ROUND((SUM(BH126:BH189)),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ROUND((SUM(BI126:BI189)),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BRATISLAVA  SOŠ  PZ - rekonštrukcia  objektu č.103 (blok A a B)- suťaž</v>
      </c>
      <c r="F85" s="269"/>
      <c r="G85" s="269"/>
      <c r="H85" s="269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8" t="s">
        <v>2060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16.5" customHeight="1">
      <c r="B89" s="32"/>
      <c r="E89" s="263" t="str">
        <f>E11</f>
        <v xml:space="preserve">E1.8c - E1.8 c Hlasová signalizácia 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18. 10. 2023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Ing.Dida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J126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6153</v>
      </c>
      <c r="E99" s="117"/>
      <c r="F99" s="117"/>
      <c r="G99" s="117"/>
      <c r="H99" s="117"/>
      <c r="I99" s="117"/>
      <c r="J99" s="118">
        <f>J127</f>
        <v>0</v>
      </c>
      <c r="L99" s="115"/>
    </row>
    <row r="100" spans="2:47" s="9" customFormat="1" ht="19.899999999999999" customHeight="1">
      <c r="B100" s="119"/>
      <c r="D100" s="120" t="s">
        <v>6155</v>
      </c>
      <c r="E100" s="121"/>
      <c r="F100" s="121"/>
      <c r="G100" s="121"/>
      <c r="H100" s="121"/>
      <c r="I100" s="121"/>
      <c r="J100" s="122">
        <f>J128</f>
        <v>0</v>
      </c>
      <c r="L100" s="119"/>
    </row>
    <row r="101" spans="2:47" s="9" customFormat="1" ht="19.899999999999999" customHeight="1">
      <c r="B101" s="119"/>
      <c r="D101" s="120" t="s">
        <v>6759</v>
      </c>
      <c r="E101" s="121"/>
      <c r="F101" s="121"/>
      <c r="G101" s="121"/>
      <c r="H101" s="121"/>
      <c r="I101" s="121"/>
      <c r="J101" s="122">
        <f>J133</f>
        <v>0</v>
      </c>
      <c r="L101" s="119"/>
    </row>
    <row r="102" spans="2:47" s="9" customFormat="1" ht="19.899999999999999" customHeight="1">
      <c r="B102" s="119"/>
      <c r="D102" s="120" t="s">
        <v>6760</v>
      </c>
      <c r="E102" s="121"/>
      <c r="F102" s="121"/>
      <c r="G102" s="121"/>
      <c r="H102" s="121"/>
      <c r="I102" s="121"/>
      <c r="J102" s="122">
        <f>J144</f>
        <v>0</v>
      </c>
      <c r="L102" s="119"/>
    </row>
    <row r="103" spans="2:47" s="8" customFormat="1" ht="24.95" customHeight="1">
      <c r="B103" s="115"/>
      <c r="D103" s="116" t="s">
        <v>6583</v>
      </c>
      <c r="E103" s="117"/>
      <c r="F103" s="117"/>
      <c r="G103" s="117"/>
      <c r="H103" s="117"/>
      <c r="I103" s="117"/>
      <c r="J103" s="118">
        <f>J163</f>
        <v>0</v>
      </c>
      <c r="L103" s="115"/>
    </row>
    <row r="104" spans="2:47" s="9" customFormat="1" ht="19.899999999999999" customHeight="1">
      <c r="B104" s="119"/>
      <c r="D104" s="120" t="s">
        <v>6587</v>
      </c>
      <c r="E104" s="121"/>
      <c r="F104" s="121"/>
      <c r="G104" s="121"/>
      <c r="H104" s="121"/>
      <c r="I104" s="121"/>
      <c r="J104" s="122">
        <f>J164</f>
        <v>0</v>
      </c>
      <c r="L104" s="119"/>
    </row>
    <row r="105" spans="2:47" s="1" customFormat="1" ht="21.75" customHeight="1">
      <c r="B105" s="32"/>
      <c r="L105" s="32"/>
    </row>
    <row r="106" spans="2:47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2"/>
    </row>
    <row r="110" spans="2:47" s="1" customFormat="1" ht="6.95" customHeight="1"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32"/>
    </row>
    <row r="111" spans="2:47" s="1" customFormat="1" ht="24.95" customHeight="1">
      <c r="B111" s="32"/>
      <c r="C111" s="21" t="s">
        <v>173</v>
      </c>
      <c r="L111" s="32"/>
    </row>
    <row r="112" spans="2:47" s="1" customFormat="1" ht="6.95" customHeight="1">
      <c r="B112" s="32"/>
      <c r="L112" s="32"/>
    </row>
    <row r="113" spans="2:63" s="1" customFormat="1" ht="12" customHeight="1">
      <c r="B113" s="32"/>
      <c r="C113" s="27" t="s">
        <v>15</v>
      </c>
      <c r="L113" s="32"/>
    </row>
    <row r="114" spans="2:63" s="1" customFormat="1" ht="26.25" customHeight="1">
      <c r="B114" s="32"/>
      <c r="E114" s="268" t="str">
        <f>E7</f>
        <v>BRATISLAVA  SOŠ  PZ - rekonštrukcia  objektu č.103 (blok A a B)- suťaž</v>
      </c>
      <c r="F114" s="269"/>
      <c r="G114" s="269"/>
      <c r="H114" s="269"/>
      <c r="L114" s="32"/>
    </row>
    <row r="115" spans="2:63" ht="12" customHeight="1">
      <c r="B115" s="20"/>
      <c r="C115" s="27" t="s">
        <v>155</v>
      </c>
      <c r="L115" s="20"/>
    </row>
    <row r="116" spans="2:63" s="1" customFormat="1" ht="16.5" customHeight="1">
      <c r="B116" s="32"/>
      <c r="E116" s="268" t="s">
        <v>2060</v>
      </c>
      <c r="F116" s="267"/>
      <c r="G116" s="267"/>
      <c r="H116" s="267"/>
      <c r="L116" s="32"/>
    </row>
    <row r="117" spans="2:63" s="1" customFormat="1" ht="12" customHeight="1">
      <c r="B117" s="32"/>
      <c r="C117" s="27" t="s">
        <v>157</v>
      </c>
      <c r="L117" s="32"/>
    </row>
    <row r="118" spans="2:63" s="1" customFormat="1" ht="16.5" customHeight="1">
      <c r="B118" s="32"/>
      <c r="E118" s="263" t="str">
        <f>E11</f>
        <v xml:space="preserve">E1.8c - E1.8 c Hlasová signalizácia </v>
      </c>
      <c r="F118" s="267"/>
      <c r="G118" s="267"/>
      <c r="H118" s="267"/>
      <c r="L118" s="32"/>
    </row>
    <row r="119" spans="2:63" s="1" customFormat="1" ht="6.95" customHeight="1">
      <c r="B119" s="32"/>
      <c r="L119" s="32"/>
    </row>
    <row r="120" spans="2:63" s="1" customFormat="1" ht="12" customHeight="1">
      <c r="B120" s="32"/>
      <c r="C120" s="27" t="s">
        <v>19</v>
      </c>
      <c r="F120" s="25" t="str">
        <f>F14</f>
        <v xml:space="preserve">Vápencová 36, 84009 Bratislava </v>
      </c>
      <c r="I120" s="27" t="s">
        <v>21</v>
      </c>
      <c r="J120" s="55" t="str">
        <f>IF(J14="","",J14)</f>
        <v>18. 10. 2023</v>
      </c>
      <c r="L120" s="32"/>
    </row>
    <row r="121" spans="2:63" s="1" customFormat="1" ht="6.95" customHeight="1">
      <c r="B121" s="32"/>
      <c r="L121" s="32"/>
    </row>
    <row r="122" spans="2:63" s="1" customFormat="1" ht="54.4" customHeight="1">
      <c r="B122" s="32"/>
      <c r="C122" s="27" t="s">
        <v>23</v>
      </c>
      <c r="F122" s="25" t="str">
        <f>E17</f>
        <v>MV SR Pribinova č.2, 81272 Bratislava</v>
      </c>
      <c r="I122" s="27" t="s">
        <v>29</v>
      </c>
      <c r="J122" s="30" t="str">
        <f>E23</f>
        <v>STAPRING a.s.Cintorínska 9, 81108 BRATISLAVA/Nitra</v>
      </c>
      <c r="L122" s="32"/>
    </row>
    <row r="123" spans="2:63" s="1" customFormat="1" ht="15.2" customHeight="1">
      <c r="B123" s="32"/>
      <c r="C123" s="27" t="s">
        <v>27</v>
      </c>
      <c r="F123" s="25" t="str">
        <f>IF(E20="","",E20)</f>
        <v>Vyplň údaj</v>
      </c>
      <c r="I123" s="27" t="s">
        <v>32</v>
      </c>
      <c r="J123" s="30" t="str">
        <f>E26</f>
        <v>Ing.Dida</v>
      </c>
      <c r="L123" s="32"/>
    </row>
    <row r="124" spans="2:63" s="1" customFormat="1" ht="10.35" customHeight="1">
      <c r="B124" s="32"/>
      <c r="L124" s="32"/>
    </row>
    <row r="125" spans="2:63" s="10" customFormat="1" ht="29.25" customHeight="1">
      <c r="B125" s="123"/>
      <c r="C125" s="124" t="s">
        <v>174</v>
      </c>
      <c r="D125" s="125" t="s">
        <v>61</v>
      </c>
      <c r="E125" s="125" t="s">
        <v>57</v>
      </c>
      <c r="F125" s="125" t="s">
        <v>58</v>
      </c>
      <c r="G125" s="125" t="s">
        <v>175</v>
      </c>
      <c r="H125" s="125" t="s">
        <v>176</v>
      </c>
      <c r="I125" s="125" t="s">
        <v>177</v>
      </c>
      <c r="J125" s="126" t="s">
        <v>161</v>
      </c>
      <c r="K125" s="127" t="s">
        <v>178</v>
      </c>
      <c r="L125" s="123"/>
      <c r="M125" s="62" t="s">
        <v>1</v>
      </c>
      <c r="N125" s="63" t="s">
        <v>40</v>
      </c>
      <c r="O125" s="63" t="s">
        <v>179</v>
      </c>
      <c r="P125" s="63" t="s">
        <v>180</v>
      </c>
      <c r="Q125" s="63" t="s">
        <v>181</v>
      </c>
      <c r="R125" s="63" t="s">
        <v>182</v>
      </c>
      <c r="S125" s="63" t="s">
        <v>183</v>
      </c>
      <c r="T125" s="64" t="s">
        <v>184</v>
      </c>
    </row>
    <row r="126" spans="2:63" s="1" customFormat="1" ht="22.9" customHeight="1">
      <c r="B126" s="32"/>
      <c r="C126" s="67" t="s">
        <v>162</v>
      </c>
      <c r="J126" s="128">
        <f>BK126</f>
        <v>0</v>
      </c>
      <c r="L126" s="32"/>
      <c r="M126" s="65"/>
      <c r="N126" s="56"/>
      <c r="O126" s="56"/>
      <c r="P126" s="129">
        <f>P127+P163</f>
        <v>0</v>
      </c>
      <c r="Q126" s="56"/>
      <c r="R126" s="129">
        <f>R127+R163</f>
        <v>0.24795999999999996</v>
      </c>
      <c r="S126" s="56"/>
      <c r="T126" s="130">
        <f>T127+T163</f>
        <v>0</v>
      </c>
      <c r="AT126" s="17" t="s">
        <v>75</v>
      </c>
      <c r="AU126" s="17" t="s">
        <v>163</v>
      </c>
      <c r="BK126" s="131">
        <f>BK127+BK163</f>
        <v>0</v>
      </c>
    </row>
    <row r="127" spans="2:63" s="11" customFormat="1" ht="25.9" customHeight="1">
      <c r="B127" s="132"/>
      <c r="D127" s="133" t="s">
        <v>75</v>
      </c>
      <c r="E127" s="134" t="s">
        <v>185</v>
      </c>
      <c r="F127" s="134" t="s">
        <v>6162</v>
      </c>
      <c r="I127" s="135"/>
      <c r="J127" s="136">
        <f>BK127</f>
        <v>0</v>
      </c>
      <c r="L127" s="132"/>
      <c r="M127" s="137"/>
      <c r="P127" s="138">
        <f>P128+P133+P144</f>
        <v>0</v>
      </c>
      <c r="R127" s="138">
        <f>R128+R133+R144</f>
        <v>0.24795999999999996</v>
      </c>
      <c r="T127" s="139">
        <f>T128+T133+T144</f>
        <v>0</v>
      </c>
      <c r="AR127" s="133" t="s">
        <v>83</v>
      </c>
      <c r="AT127" s="140" t="s">
        <v>75</v>
      </c>
      <c r="AU127" s="140" t="s">
        <v>76</v>
      </c>
      <c r="AY127" s="133" t="s">
        <v>187</v>
      </c>
      <c r="BK127" s="141">
        <f>BK128+BK133+BK144</f>
        <v>0</v>
      </c>
    </row>
    <row r="128" spans="2:63" s="11" customFormat="1" ht="22.9" customHeight="1">
      <c r="B128" s="132"/>
      <c r="D128" s="133" t="s">
        <v>75</v>
      </c>
      <c r="E128" s="142" t="s">
        <v>294</v>
      </c>
      <c r="F128" s="142" t="s">
        <v>6170</v>
      </c>
      <c r="I128" s="135"/>
      <c r="J128" s="143">
        <f>BK128</f>
        <v>0</v>
      </c>
      <c r="L128" s="132"/>
      <c r="M128" s="137"/>
      <c r="P128" s="138">
        <f>SUM(P129:P132)</f>
        <v>0</v>
      </c>
      <c r="R128" s="138">
        <f>SUM(R129:R132)</f>
        <v>0</v>
      </c>
      <c r="T128" s="139">
        <f>SUM(T129:T132)</f>
        <v>0</v>
      </c>
      <c r="AR128" s="133" t="s">
        <v>83</v>
      </c>
      <c r="AT128" s="140" t="s">
        <v>75</v>
      </c>
      <c r="AU128" s="140" t="s">
        <v>83</v>
      </c>
      <c r="AY128" s="133" t="s">
        <v>187</v>
      </c>
      <c r="BK128" s="141">
        <f>SUM(BK129:BK132)</f>
        <v>0</v>
      </c>
    </row>
    <row r="129" spans="2:65" s="1" customFormat="1" ht="24.2" customHeight="1">
      <c r="B129" s="144"/>
      <c r="C129" s="160" t="s">
        <v>83</v>
      </c>
      <c r="D129" s="160" t="s">
        <v>196</v>
      </c>
      <c r="E129" s="161" t="s">
        <v>1440</v>
      </c>
      <c r="F129" s="162" t="s">
        <v>1441</v>
      </c>
      <c r="G129" s="163" t="s">
        <v>337</v>
      </c>
      <c r="H129" s="164">
        <v>1</v>
      </c>
      <c r="I129" s="165"/>
      <c r="J129" s="166">
        <f>ROUND(I129*H129,2)</f>
        <v>0</v>
      </c>
      <c r="K129" s="167"/>
      <c r="L129" s="32"/>
      <c r="M129" s="168" t="s">
        <v>1</v>
      </c>
      <c r="N129" s="169" t="s">
        <v>42</v>
      </c>
      <c r="P129" s="156">
        <f>O129*H129</f>
        <v>0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AR129" s="158" t="s">
        <v>799</v>
      </c>
      <c r="AT129" s="158" t="s">
        <v>196</v>
      </c>
      <c r="AU129" s="158" t="s">
        <v>89</v>
      </c>
      <c r="AY129" s="17" t="s">
        <v>187</v>
      </c>
      <c r="BE129" s="159">
        <f>IF(N129="základná",J129,0)</f>
        <v>0</v>
      </c>
      <c r="BF129" s="159">
        <f>IF(N129="znížená",J129,0)</f>
        <v>0</v>
      </c>
      <c r="BG129" s="159">
        <f>IF(N129="zákl. prenesená",J129,0)</f>
        <v>0</v>
      </c>
      <c r="BH129" s="159">
        <f>IF(N129="zníž. prenesená",J129,0)</f>
        <v>0</v>
      </c>
      <c r="BI129" s="159">
        <f>IF(N129="nulová",J129,0)</f>
        <v>0</v>
      </c>
      <c r="BJ129" s="17" t="s">
        <v>89</v>
      </c>
      <c r="BK129" s="159">
        <f>ROUND(I129*H129,2)</f>
        <v>0</v>
      </c>
      <c r="BL129" s="17" t="s">
        <v>799</v>
      </c>
      <c r="BM129" s="158" t="s">
        <v>6761</v>
      </c>
    </row>
    <row r="130" spans="2:65" s="13" customFormat="1">
      <c r="B130" s="177"/>
      <c r="D130" s="171" t="s">
        <v>200</v>
      </c>
      <c r="E130" s="178" t="s">
        <v>1</v>
      </c>
      <c r="F130" s="179" t="s">
        <v>83</v>
      </c>
      <c r="H130" s="180">
        <v>1</v>
      </c>
      <c r="I130" s="181"/>
      <c r="L130" s="177"/>
      <c r="M130" s="182"/>
      <c r="T130" s="183"/>
      <c r="AT130" s="178" t="s">
        <v>200</v>
      </c>
      <c r="AU130" s="178" t="s">
        <v>89</v>
      </c>
      <c r="AV130" s="13" t="s">
        <v>89</v>
      </c>
      <c r="AW130" s="13" t="s">
        <v>31</v>
      </c>
      <c r="AX130" s="13" t="s">
        <v>83</v>
      </c>
      <c r="AY130" s="178" t="s">
        <v>187</v>
      </c>
    </row>
    <row r="131" spans="2:65" s="1" customFormat="1" ht="24.2" customHeight="1">
      <c r="B131" s="144"/>
      <c r="C131" s="160" t="s">
        <v>89</v>
      </c>
      <c r="D131" s="160" t="s">
        <v>196</v>
      </c>
      <c r="E131" s="161" t="s">
        <v>6592</v>
      </c>
      <c r="F131" s="162" t="s">
        <v>6593</v>
      </c>
      <c r="G131" s="163" t="s">
        <v>1447</v>
      </c>
      <c r="H131" s="164">
        <v>30</v>
      </c>
      <c r="I131" s="165"/>
      <c r="J131" s="166">
        <f>ROUND(I131*H131,2)</f>
        <v>0</v>
      </c>
      <c r="K131" s="167"/>
      <c r="L131" s="32"/>
      <c r="M131" s="168" t="s">
        <v>1</v>
      </c>
      <c r="N131" s="169" t="s">
        <v>42</v>
      </c>
      <c r="P131" s="156">
        <f>O131*H131</f>
        <v>0</v>
      </c>
      <c r="Q131" s="156">
        <v>0</v>
      </c>
      <c r="R131" s="156">
        <f>Q131*H131</f>
        <v>0</v>
      </c>
      <c r="S131" s="156">
        <v>0</v>
      </c>
      <c r="T131" s="157">
        <f>S131*H131</f>
        <v>0</v>
      </c>
      <c r="AR131" s="158" t="s">
        <v>799</v>
      </c>
      <c r="AT131" s="158" t="s">
        <v>196</v>
      </c>
      <c r="AU131" s="158" t="s">
        <v>89</v>
      </c>
      <c r="AY131" s="17" t="s">
        <v>187</v>
      </c>
      <c r="BE131" s="159">
        <f>IF(N131="základná",J131,0)</f>
        <v>0</v>
      </c>
      <c r="BF131" s="159">
        <f>IF(N131="znížená",J131,0)</f>
        <v>0</v>
      </c>
      <c r="BG131" s="159">
        <f>IF(N131="zákl. prenesená",J131,0)</f>
        <v>0</v>
      </c>
      <c r="BH131" s="159">
        <f>IF(N131="zníž. prenesená",J131,0)</f>
        <v>0</v>
      </c>
      <c r="BI131" s="159">
        <f>IF(N131="nulová",J131,0)</f>
        <v>0</v>
      </c>
      <c r="BJ131" s="17" t="s">
        <v>89</v>
      </c>
      <c r="BK131" s="159">
        <f>ROUND(I131*H131,2)</f>
        <v>0</v>
      </c>
      <c r="BL131" s="17" t="s">
        <v>799</v>
      </c>
      <c r="BM131" s="158" t="s">
        <v>6762</v>
      </c>
    </row>
    <row r="132" spans="2:65" s="13" customFormat="1">
      <c r="B132" s="177"/>
      <c r="D132" s="171" t="s">
        <v>200</v>
      </c>
      <c r="E132" s="178" t="s">
        <v>1</v>
      </c>
      <c r="F132" s="179" t="s">
        <v>423</v>
      </c>
      <c r="H132" s="180">
        <v>30</v>
      </c>
      <c r="I132" s="181"/>
      <c r="L132" s="177"/>
      <c r="M132" s="182"/>
      <c r="T132" s="183"/>
      <c r="AT132" s="178" t="s">
        <v>200</v>
      </c>
      <c r="AU132" s="178" t="s">
        <v>89</v>
      </c>
      <c r="AV132" s="13" t="s">
        <v>89</v>
      </c>
      <c r="AW132" s="13" t="s">
        <v>31</v>
      </c>
      <c r="AX132" s="13" t="s">
        <v>83</v>
      </c>
      <c r="AY132" s="178" t="s">
        <v>187</v>
      </c>
    </row>
    <row r="133" spans="2:65" s="11" customFormat="1" ht="22.9" customHeight="1">
      <c r="B133" s="132"/>
      <c r="D133" s="133" t="s">
        <v>75</v>
      </c>
      <c r="E133" s="142" t="s">
        <v>6763</v>
      </c>
      <c r="F133" s="142" t="s">
        <v>6764</v>
      </c>
      <c r="I133" s="135"/>
      <c r="J133" s="143">
        <f>BK133</f>
        <v>0</v>
      </c>
      <c r="L133" s="132"/>
      <c r="M133" s="137"/>
      <c r="P133" s="138">
        <f>SUM(P134:P143)</f>
        <v>0</v>
      </c>
      <c r="R133" s="138">
        <f>SUM(R134:R143)</f>
        <v>0</v>
      </c>
      <c r="T133" s="139">
        <f>SUM(T134:T143)</f>
        <v>0</v>
      </c>
      <c r="AR133" s="133" t="s">
        <v>83</v>
      </c>
      <c r="AT133" s="140" t="s">
        <v>75</v>
      </c>
      <c r="AU133" s="140" t="s">
        <v>83</v>
      </c>
      <c r="AY133" s="133" t="s">
        <v>187</v>
      </c>
      <c r="BK133" s="141">
        <f>SUM(BK134:BK143)</f>
        <v>0</v>
      </c>
    </row>
    <row r="134" spans="2:65" s="1" customFormat="1" ht="21.75" customHeight="1">
      <c r="B134" s="144"/>
      <c r="C134" s="145" t="s">
        <v>207</v>
      </c>
      <c r="D134" s="145" t="s">
        <v>190</v>
      </c>
      <c r="E134" s="146" t="s">
        <v>6765</v>
      </c>
      <c r="F134" s="147" t="s">
        <v>6766</v>
      </c>
      <c r="G134" s="148" t="s">
        <v>337</v>
      </c>
      <c r="H134" s="149">
        <v>1</v>
      </c>
      <c r="I134" s="150"/>
      <c r="J134" s="151">
        <f t="shared" ref="J134:J143" si="0">ROUND(I134*H134,2)</f>
        <v>0</v>
      </c>
      <c r="K134" s="152"/>
      <c r="L134" s="153"/>
      <c r="M134" s="154" t="s">
        <v>1</v>
      </c>
      <c r="N134" s="155" t="s">
        <v>42</v>
      </c>
      <c r="P134" s="156">
        <f t="shared" ref="P134:P143" si="1">O134*H134</f>
        <v>0</v>
      </c>
      <c r="Q134" s="156">
        <v>0</v>
      </c>
      <c r="R134" s="156">
        <f t="shared" ref="R134:R143" si="2">Q134*H134</f>
        <v>0</v>
      </c>
      <c r="S134" s="156">
        <v>0</v>
      </c>
      <c r="T134" s="157">
        <f t="shared" ref="T134:T143" si="3">S134*H134</f>
        <v>0</v>
      </c>
      <c r="AR134" s="158" t="s">
        <v>1253</v>
      </c>
      <c r="AT134" s="158" t="s">
        <v>190</v>
      </c>
      <c r="AU134" s="158" t="s">
        <v>89</v>
      </c>
      <c r="AY134" s="17" t="s">
        <v>187</v>
      </c>
      <c r="BE134" s="159">
        <f t="shared" ref="BE134:BE143" si="4">IF(N134="základná",J134,0)</f>
        <v>0</v>
      </c>
      <c r="BF134" s="159">
        <f t="shared" ref="BF134:BF143" si="5">IF(N134="znížená",J134,0)</f>
        <v>0</v>
      </c>
      <c r="BG134" s="159">
        <f t="shared" ref="BG134:BG143" si="6">IF(N134="zákl. prenesená",J134,0)</f>
        <v>0</v>
      </c>
      <c r="BH134" s="159">
        <f t="shared" ref="BH134:BH143" si="7">IF(N134="zníž. prenesená",J134,0)</f>
        <v>0</v>
      </c>
      <c r="BI134" s="159">
        <f t="shared" ref="BI134:BI143" si="8">IF(N134="nulová",J134,0)</f>
        <v>0</v>
      </c>
      <c r="BJ134" s="17" t="s">
        <v>89</v>
      </c>
      <c r="BK134" s="159">
        <f t="shared" ref="BK134:BK143" si="9">ROUND(I134*H134,2)</f>
        <v>0</v>
      </c>
      <c r="BL134" s="17" t="s">
        <v>1253</v>
      </c>
      <c r="BM134" s="158" t="s">
        <v>89</v>
      </c>
    </row>
    <row r="135" spans="2:65" s="1" customFormat="1" ht="24.2" customHeight="1">
      <c r="B135" s="144"/>
      <c r="C135" s="145" t="s">
        <v>194</v>
      </c>
      <c r="D135" s="145" t="s">
        <v>190</v>
      </c>
      <c r="E135" s="146" t="s">
        <v>6767</v>
      </c>
      <c r="F135" s="147" t="s">
        <v>6768</v>
      </c>
      <c r="G135" s="148" t="s">
        <v>337</v>
      </c>
      <c r="H135" s="149">
        <v>1</v>
      </c>
      <c r="I135" s="150"/>
      <c r="J135" s="151">
        <f t="shared" si="0"/>
        <v>0</v>
      </c>
      <c r="K135" s="152"/>
      <c r="L135" s="153"/>
      <c r="M135" s="154" t="s">
        <v>1</v>
      </c>
      <c r="N135" s="155" t="s">
        <v>42</v>
      </c>
      <c r="P135" s="156">
        <f t="shared" si="1"/>
        <v>0</v>
      </c>
      <c r="Q135" s="156">
        <v>0</v>
      </c>
      <c r="R135" s="156">
        <f t="shared" si="2"/>
        <v>0</v>
      </c>
      <c r="S135" s="156">
        <v>0</v>
      </c>
      <c r="T135" s="157">
        <f t="shared" si="3"/>
        <v>0</v>
      </c>
      <c r="AR135" s="158" t="s">
        <v>1253</v>
      </c>
      <c r="AT135" s="158" t="s">
        <v>190</v>
      </c>
      <c r="AU135" s="158" t="s">
        <v>89</v>
      </c>
      <c r="AY135" s="17" t="s">
        <v>187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7" t="s">
        <v>89</v>
      </c>
      <c r="BK135" s="159">
        <f t="shared" si="9"/>
        <v>0</v>
      </c>
      <c r="BL135" s="17" t="s">
        <v>1253</v>
      </c>
      <c r="BM135" s="158" t="s">
        <v>194</v>
      </c>
    </row>
    <row r="136" spans="2:65" s="1" customFormat="1" ht="24.2" customHeight="1">
      <c r="B136" s="144"/>
      <c r="C136" s="145" t="s">
        <v>263</v>
      </c>
      <c r="D136" s="145" t="s">
        <v>190</v>
      </c>
      <c r="E136" s="146" t="s">
        <v>6769</v>
      </c>
      <c r="F136" s="147" t="s">
        <v>6770</v>
      </c>
      <c r="G136" s="148" t="s">
        <v>337</v>
      </c>
      <c r="H136" s="149">
        <v>2</v>
      </c>
      <c r="I136" s="150"/>
      <c r="J136" s="151">
        <f t="shared" si="0"/>
        <v>0</v>
      </c>
      <c r="K136" s="152"/>
      <c r="L136" s="153"/>
      <c r="M136" s="154" t="s">
        <v>1</v>
      </c>
      <c r="N136" s="155" t="s">
        <v>42</v>
      </c>
      <c r="P136" s="156">
        <f t="shared" si="1"/>
        <v>0</v>
      </c>
      <c r="Q136" s="156">
        <v>0</v>
      </c>
      <c r="R136" s="156">
        <f t="shared" si="2"/>
        <v>0</v>
      </c>
      <c r="S136" s="156">
        <v>0</v>
      </c>
      <c r="T136" s="157">
        <f t="shared" si="3"/>
        <v>0</v>
      </c>
      <c r="AR136" s="158" t="s">
        <v>1253</v>
      </c>
      <c r="AT136" s="158" t="s">
        <v>190</v>
      </c>
      <c r="AU136" s="158" t="s">
        <v>89</v>
      </c>
      <c r="AY136" s="17" t="s">
        <v>187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7" t="s">
        <v>89</v>
      </c>
      <c r="BK136" s="159">
        <f t="shared" si="9"/>
        <v>0</v>
      </c>
      <c r="BL136" s="17" t="s">
        <v>1253</v>
      </c>
      <c r="BM136" s="158" t="s">
        <v>188</v>
      </c>
    </row>
    <row r="137" spans="2:65" s="1" customFormat="1" ht="33" customHeight="1">
      <c r="B137" s="144"/>
      <c r="C137" s="145" t="s">
        <v>188</v>
      </c>
      <c r="D137" s="145" t="s">
        <v>190</v>
      </c>
      <c r="E137" s="146" t="s">
        <v>6771</v>
      </c>
      <c r="F137" s="147" t="s">
        <v>6772</v>
      </c>
      <c r="G137" s="148" t="s">
        <v>337</v>
      </c>
      <c r="H137" s="149">
        <v>1</v>
      </c>
      <c r="I137" s="150"/>
      <c r="J137" s="151">
        <f t="shared" si="0"/>
        <v>0</v>
      </c>
      <c r="K137" s="152"/>
      <c r="L137" s="153"/>
      <c r="M137" s="154" t="s">
        <v>1</v>
      </c>
      <c r="N137" s="155" t="s">
        <v>42</v>
      </c>
      <c r="P137" s="156">
        <f t="shared" si="1"/>
        <v>0</v>
      </c>
      <c r="Q137" s="156">
        <v>0</v>
      </c>
      <c r="R137" s="156">
        <f t="shared" si="2"/>
        <v>0</v>
      </c>
      <c r="S137" s="156">
        <v>0</v>
      </c>
      <c r="T137" s="157">
        <f t="shared" si="3"/>
        <v>0</v>
      </c>
      <c r="AR137" s="158" t="s">
        <v>1253</v>
      </c>
      <c r="AT137" s="158" t="s">
        <v>190</v>
      </c>
      <c r="AU137" s="158" t="s">
        <v>89</v>
      </c>
      <c r="AY137" s="17" t="s">
        <v>187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7" t="s">
        <v>89</v>
      </c>
      <c r="BK137" s="159">
        <f t="shared" si="9"/>
        <v>0</v>
      </c>
      <c r="BL137" s="17" t="s">
        <v>1253</v>
      </c>
      <c r="BM137" s="158" t="s">
        <v>193</v>
      </c>
    </row>
    <row r="138" spans="2:65" s="1" customFormat="1" ht="24.2" customHeight="1">
      <c r="B138" s="144"/>
      <c r="C138" s="145" t="s">
        <v>287</v>
      </c>
      <c r="D138" s="145" t="s">
        <v>190</v>
      </c>
      <c r="E138" s="146" t="s">
        <v>6773</v>
      </c>
      <c r="F138" s="147" t="s">
        <v>6774</v>
      </c>
      <c r="G138" s="148" t="s">
        <v>337</v>
      </c>
      <c r="H138" s="149">
        <v>1</v>
      </c>
      <c r="I138" s="150"/>
      <c r="J138" s="151">
        <f t="shared" si="0"/>
        <v>0</v>
      </c>
      <c r="K138" s="152"/>
      <c r="L138" s="153"/>
      <c r="M138" s="154" t="s">
        <v>1</v>
      </c>
      <c r="N138" s="155" t="s">
        <v>42</v>
      </c>
      <c r="P138" s="156">
        <f t="shared" si="1"/>
        <v>0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AR138" s="158" t="s">
        <v>1253</v>
      </c>
      <c r="AT138" s="158" t="s">
        <v>190</v>
      </c>
      <c r="AU138" s="158" t="s">
        <v>89</v>
      </c>
      <c r="AY138" s="17" t="s">
        <v>187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7" t="s">
        <v>89</v>
      </c>
      <c r="BK138" s="159">
        <f t="shared" si="9"/>
        <v>0</v>
      </c>
      <c r="BL138" s="17" t="s">
        <v>1253</v>
      </c>
      <c r="BM138" s="158" t="s">
        <v>317</v>
      </c>
    </row>
    <row r="139" spans="2:65" s="1" customFormat="1" ht="24.2" customHeight="1">
      <c r="B139" s="144"/>
      <c r="C139" s="145" t="s">
        <v>193</v>
      </c>
      <c r="D139" s="145" t="s">
        <v>190</v>
      </c>
      <c r="E139" s="146" t="s">
        <v>6775</v>
      </c>
      <c r="F139" s="147" t="s">
        <v>6776</v>
      </c>
      <c r="G139" s="148" t="s">
        <v>337</v>
      </c>
      <c r="H139" s="149">
        <v>32</v>
      </c>
      <c r="I139" s="150"/>
      <c r="J139" s="151">
        <f t="shared" si="0"/>
        <v>0</v>
      </c>
      <c r="K139" s="152"/>
      <c r="L139" s="153"/>
      <c r="M139" s="154" t="s">
        <v>1</v>
      </c>
      <c r="N139" s="155" t="s">
        <v>42</v>
      </c>
      <c r="P139" s="156">
        <f t="shared" si="1"/>
        <v>0</v>
      </c>
      <c r="Q139" s="156">
        <v>0</v>
      </c>
      <c r="R139" s="156">
        <f t="shared" si="2"/>
        <v>0</v>
      </c>
      <c r="S139" s="156">
        <v>0</v>
      </c>
      <c r="T139" s="157">
        <f t="shared" si="3"/>
        <v>0</v>
      </c>
      <c r="AR139" s="158" t="s">
        <v>1253</v>
      </c>
      <c r="AT139" s="158" t="s">
        <v>190</v>
      </c>
      <c r="AU139" s="158" t="s">
        <v>89</v>
      </c>
      <c r="AY139" s="17" t="s">
        <v>187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7" t="s">
        <v>89</v>
      </c>
      <c r="BK139" s="159">
        <f t="shared" si="9"/>
        <v>0</v>
      </c>
      <c r="BL139" s="17" t="s">
        <v>1253</v>
      </c>
      <c r="BM139" s="158" t="s">
        <v>334</v>
      </c>
    </row>
    <row r="140" spans="2:65" s="1" customFormat="1" ht="24.2" customHeight="1">
      <c r="B140" s="144"/>
      <c r="C140" s="145" t="s">
        <v>294</v>
      </c>
      <c r="D140" s="145" t="s">
        <v>190</v>
      </c>
      <c r="E140" s="146" t="s">
        <v>6777</v>
      </c>
      <c r="F140" s="147" t="s">
        <v>6778</v>
      </c>
      <c r="G140" s="148" t="s">
        <v>337</v>
      </c>
      <c r="H140" s="149">
        <v>88</v>
      </c>
      <c r="I140" s="150"/>
      <c r="J140" s="151">
        <f t="shared" si="0"/>
        <v>0</v>
      </c>
      <c r="K140" s="152"/>
      <c r="L140" s="153"/>
      <c r="M140" s="154" t="s">
        <v>1</v>
      </c>
      <c r="N140" s="155" t="s">
        <v>42</v>
      </c>
      <c r="P140" s="156">
        <f t="shared" si="1"/>
        <v>0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AR140" s="158" t="s">
        <v>1253</v>
      </c>
      <c r="AT140" s="158" t="s">
        <v>190</v>
      </c>
      <c r="AU140" s="158" t="s">
        <v>89</v>
      </c>
      <c r="AY140" s="17" t="s">
        <v>187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7" t="s">
        <v>89</v>
      </c>
      <c r="BK140" s="159">
        <f t="shared" si="9"/>
        <v>0</v>
      </c>
      <c r="BL140" s="17" t="s">
        <v>1253</v>
      </c>
      <c r="BM140" s="158" t="s">
        <v>329</v>
      </c>
    </row>
    <row r="141" spans="2:65" s="1" customFormat="1" ht="16.5" customHeight="1">
      <c r="B141" s="144"/>
      <c r="C141" s="145" t="s">
        <v>317</v>
      </c>
      <c r="D141" s="145" t="s">
        <v>190</v>
      </c>
      <c r="E141" s="146" t="s">
        <v>6779</v>
      </c>
      <c r="F141" s="147" t="s">
        <v>6780</v>
      </c>
      <c r="G141" s="148" t="s">
        <v>337</v>
      </c>
      <c r="H141" s="149">
        <v>4</v>
      </c>
      <c r="I141" s="150"/>
      <c r="J141" s="151">
        <f t="shared" si="0"/>
        <v>0</v>
      </c>
      <c r="K141" s="152"/>
      <c r="L141" s="153"/>
      <c r="M141" s="154" t="s">
        <v>1</v>
      </c>
      <c r="N141" s="155" t="s">
        <v>42</v>
      </c>
      <c r="P141" s="156">
        <f t="shared" si="1"/>
        <v>0</v>
      </c>
      <c r="Q141" s="156">
        <v>0</v>
      </c>
      <c r="R141" s="156">
        <f t="shared" si="2"/>
        <v>0</v>
      </c>
      <c r="S141" s="156">
        <v>0</v>
      </c>
      <c r="T141" s="157">
        <f t="shared" si="3"/>
        <v>0</v>
      </c>
      <c r="AR141" s="158" t="s">
        <v>1253</v>
      </c>
      <c r="AT141" s="158" t="s">
        <v>190</v>
      </c>
      <c r="AU141" s="158" t="s">
        <v>89</v>
      </c>
      <c r="AY141" s="17" t="s">
        <v>187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7" t="s">
        <v>89</v>
      </c>
      <c r="BK141" s="159">
        <f t="shared" si="9"/>
        <v>0</v>
      </c>
      <c r="BL141" s="17" t="s">
        <v>1253</v>
      </c>
      <c r="BM141" s="158" t="s">
        <v>353</v>
      </c>
    </row>
    <row r="142" spans="2:65" s="1" customFormat="1" ht="16.5" customHeight="1">
      <c r="B142" s="144"/>
      <c r="C142" s="145" t="s">
        <v>323</v>
      </c>
      <c r="D142" s="145" t="s">
        <v>190</v>
      </c>
      <c r="E142" s="146" t="s">
        <v>6647</v>
      </c>
      <c r="F142" s="147" t="s">
        <v>6781</v>
      </c>
      <c r="G142" s="148" t="s">
        <v>6782</v>
      </c>
      <c r="H142" s="212"/>
      <c r="I142" s="150"/>
      <c r="J142" s="151">
        <f t="shared" si="0"/>
        <v>0</v>
      </c>
      <c r="K142" s="152"/>
      <c r="L142" s="153"/>
      <c r="M142" s="154" t="s">
        <v>1</v>
      </c>
      <c r="N142" s="155" t="s">
        <v>42</v>
      </c>
      <c r="P142" s="156">
        <f t="shared" si="1"/>
        <v>0</v>
      </c>
      <c r="Q142" s="156">
        <v>0</v>
      </c>
      <c r="R142" s="156">
        <f t="shared" si="2"/>
        <v>0</v>
      </c>
      <c r="S142" s="156">
        <v>0</v>
      </c>
      <c r="T142" s="157">
        <f t="shared" si="3"/>
        <v>0</v>
      </c>
      <c r="AR142" s="158" t="s">
        <v>1253</v>
      </c>
      <c r="AT142" s="158" t="s">
        <v>190</v>
      </c>
      <c r="AU142" s="158" t="s">
        <v>89</v>
      </c>
      <c r="AY142" s="17" t="s">
        <v>187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7" t="s">
        <v>89</v>
      </c>
      <c r="BK142" s="159">
        <f t="shared" si="9"/>
        <v>0</v>
      </c>
      <c r="BL142" s="17" t="s">
        <v>1253</v>
      </c>
      <c r="BM142" s="158" t="s">
        <v>363</v>
      </c>
    </row>
    <row r="143" spans="2:65" s="1" customFormat="1" ht="16.5" customHeight="1">
      <c r="B143" s="144"/>
      <c r="C143" s="145" t="s">
        <v>334</v>
      </c>
      <c r="D143" s="145" t="s">
        <v>190</v>
      </c>
      <c r="E143" s="146" t="s">
        <v>6649</v>
      </c>
      <c r="F143" s="147" t="s">
        <v>6783</v>
      </c>
      <c r="G143" s="148" t="s">
        <v>6782</v>
      </c>
      <c r="H143" s="212"/>
      <c r="I143" s="150"/>
      <c r="J143" s="151">
        <f t="shared" si="0"/>
        <v>0</v>
      </c>
      <c r="K143" s="152"/>
      <c r="L143" s="153"/>
      <c r="M143" s="154" t="s">
        <v>1</v>
      </c>
      <c r="N143" s="155" t="s">
        <v>42</v>
      </c>
      <c r="P143" s="156">
        <f t="shared" si="1"/>
        <v>0</v>
      </c>
      <c r="Q143" s="156">
        <v>0</v>
      </c>
      <c r="R143" s="156">
        <f t="shared" si="2"/>
        <v>0</v>
      </c>
      <c r="S143" s="156">
        <v>0</v>
      </c>
      <c r="T143" s="157">
        <f t="shared" si="3"/>
        <v>0</v>
      </c>
      <c r="AR143" s="158" t="s">
        <v>1253</v>
      </c>
      <c r="AT143" s="158" t="s">
        <v>190</v>
      </c>
      <c r="AU143" s="158" t="s">
        <v>89</v>
      </c>
      <c r="AY143" s="17" t="s">
        <v>187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7" t="s">
        <v>89</v>
      </c>
      <c r="BK143" s="159">
        <f t="shared" si="9"/>
        <v>0</v>
      </c>
      <c r="BL143" s="17" t="s">
        <v>1253</v>
      </c>
      <c r="BM143" s="158" t="s">
        <v>7</v>
      </c>
    </row>
    <row r="144" spans="2:65" s="11" customFormat="1" ht="22.9" customHeight="1">
      <c r="B144" s="132"/>
      <c r="D144" s="133" t="s">
        <v>75</v>
      </c>
      <c r="E144" s="142" t="s">
        <v>6784</v>
      </c>
      <c r="F144" s="142" t="s">
        <v>6785</v>
      </c>
      <c r="I144" s="135"/>
      <c r="J144" s="143">
        <f>BK144</f>
        <v>0</v>
      </c>
      <c r="L144" s="132"/>
      <c r="M144" s="137"/>
      <c r="P144" s="138">
        <f>SUM(P145:P162)</f>
        <v>0</v>
      </c>
      <c r="R144" s="138">
        <f>SUM(R145:R162)</f>
        <v>0.24795999999999996</v>
      </c>
      <c r="T144" s="139">
        <f>SUM(T145:T162)</f>
        <v>0</v>
      </c>
      <c r="AR144" s="133" t="s">
        <v>83</v>
      </c>
      <c r="AT144" s="140" t="s">
        <v>75</v>
      </c>
      <c r="AU144" s="140" t="s">
        <v>83</v>
      </c>
      <c r="AY144" s="133" t="s">
        <v>187</v>
      </c>
      <c r="BK144" s="141">
        <f>SUM(BK145:BK162)</f>
        <v>0</v>
      </c>
    </row>
    <row r="145" spans="2:65" s="1" customFormat="1" ht="21.75" customHeight="1">
      <c r="B145" s="144"/>
      <c r="C145" s="145" t="s">
        <v>342</v>
      </c>
      <c r="D145" s="145" t="s">
        <v>190</v>
      </c>
      <c r="E145" s="146" t="s">
        <v>6786</v>
      </c>
      <c r="F145" s="147" t="s">
        <v>6787</v>
      </c>
      <c r="G145" s="148" t="s">
        <v>337</v>
      </c>
      <c r="H145" s="149">
        <v>1</v>
      </c>
      <c r="I145" s="150"/>
      <c r="J145" s="151">
        <f t="shared" ref="J145:J162" si="10">ROUND(I145*H145,2)</f>
        <v>0</v>
      </c>
      <c r="K145" s="152"/>
      <c r="L145" s="153"/>
      <c r="M145" s="154" t="s">
        <v>1</v>
      </c>
      <c r="N145" s="155" t="s">
        <v>42</v>
      </c>
      <c r="P145" s="156">
        <f t="shared" ref="P145:P162" si="11">O145*H145</f>
        <v>0</v>
      </c>
      <c r="Q145" s="156">
        <v>7.1999999999999995E-2</v>
      </c>
      <c r="R145" s="156">
        <f t="shared" ref="R145:R162" si="12">Q145*H145</f>
        <v>7.1999999999999995E-2</v>
      </c>
      <c r="S145" s="156">
        <v>0</v>
      </c>
      <c r="T145" s="157">
        <f t="shared" ref="T145:T162" si="13">S145*H145</f>
        <v>0</v>
      </c>
      <c r="AR145" s="158" t="s">
        <v>1253</v>
      </c>
      <c r="AT145" s="158" t="s">
        <v>190</v>
      </c>
      <c r="AU145" s="158" t="s">
        <v>89</v>
      </c>
      <c r="AY145" s="17" t="s">
        <v>187</v>
      </c>
      <c r="BE145" s="159">
        <f t="shared" ref="BE145:BE162" si="14">IF(N145="základná",J145,0)</f>
        <v>0</v>
      </c>
      <c r="BF145" s="159">
        <f t="shared" ref="BF145:BF162" si="15">IF(N145="znížená",J145,0)</f>
        <v>0</v>
      </c>
      <c r="BG145" s="159">
        <f t="shared" ref="BG145:BG162" si="16">IF(N145="zákl. prenesená",J145,0)</f>
        <v>0</v>
      </c>
      <c r="BH145" s="159">
        <f t="shared" ref="BH145:BH162" si="17">IF(N145="zníž. prenesená",J145,0)</f>
        <v>0</v>
      </c>
      <c r="BI145" s="159">
        <f t="shared" ref="BI145:BI162" si="18">IF(N145="nulová",J145,0)</f>
        <v>0</v>
      </c>
      <c r="BJ145" s="17" t="s">
        <v>89</v>
      </c>
      <c r="BK145" s="159">
        <f t="shared" ref="BK145:BK162" si="19">ROUND(I145*H145,2)</f>
        <v>0</v>
      </c>
      <c r="BL145" s="17" t="s">
        <v>1253</v>
      </c>
      <c r="BM145" s="158" t="s">
        <v>385</v>
      </c>
    </row>
    <row r="146" spans="2:65" s="1" customFormat="1" ht="24.2" customHeight="1">
      <c r="B146" s="144"/>
      <c r="C146" s="145" t="s">
        <v>329</v>
      </c>
      <c r="D146" s="145" t="s">
        <v>190</v>
      </c>
      <c r="E146" s="146" t="s">
        <v>6788</v>
      </c>
      <c r="F146" s="147" t="s">
        <v>6789</v>
      </c>
      <c r="G146" s="148" t="s">
        <v>337</v>
      </c>
      <c r="H146" s="149">
        <v>1</v>
      </c>
      <c r="I146" s="150"/>
      <c r="J146" s="151">
        <f t="shared" si="10"/>
        <v>0</v>
      </c>
      <c r="K146" s="152"/>
      <c r="L146" s="153"/>
      <c r="M146" s="154" t="s">
        <v>1</v>
      </c>
      <c r="N146" s="155" t="s">
        <v>42</v>
      </c>
      <c r="P146" s="156">
        <f t="shared" si="11"/>
        <v>0</v>
      </c>
      <c r="Q146" s="156">
        <v>5.0000000000000001E-3</v>
      </c>
      <c r="R146" s="156">
        <f t="shared" si="12"/>
        <v>5.0000000000000001E-3</v>
      </c>
      <c r="S146" s="156">
        <v>0</v>
      </c>
      <c r="T146" s="157">
        <f t="shared" si="13"/>
        <v>0</v>
      </c>
      <c r="AR146" s="158" t="s">
        <v>1253</v>
      </c>
      <c r="AT146" s="158" t="s">
        <v>190</v>
      </c>
      <c r="AU146" s="158" t="s">
        <v>89</v>
      </c>
      <c r="AY146" s="17" t="s">
        <v>187</v>
      </c>
      <c r="BE146" s="159">
        <f t="shared" si="14"/>
        <v>0</v>
      </c>
      <c r="BF146" s="159">
        <f t="shared" si="15"/>
        <v>0</v>
      </c>
      <c r="BG146" s="159">
        <f t="shared" si="16"/>
        <v>0</v>
      </c>
      <c r="BH146" s="159">
        <f t="shared" si="17"/>
        <v>0</v>
      </c>
      <c r="BI146" s="159">
        <f t="shared" si="18"/>
        <v>0</v>
      </c>
      <c r="BJ146" s="17" t="s">
        <v>89</v>
      </c>
      <c r="BK146" s="159">
        <f t="shared" si="19"/>
        <v>0</v>
      </c>
      <c r="BL146" s="17" t="s">
        <v>1253</v>
      </c>
      <c r="BM146" s="158" t="s">
        <v>395</v>
      </c>
    </row>
    <row r="147" spans="2:65" s="1" customFormat="1" ht="24.2" customHeight="1">
      <c r="B147" s="144"/>
      <c r="C147" s="145" t="s">
        <v>348</v>
      </c>
      <c r="D147" s="145" t="s">
        <v>190</v>
      </c>
      <c r="E147" s="146" t="s">
        <v>6790</v>
      </c>
      <c r="F147" s="147" t="s">
        <v>6791</v>
      </c>
      <c r="G147" s="148" t="s">
        <v>337</v>
      </c>
      <c r="H147" s="149">
        <v>1</v>
      </c>
      <c r="I147" s="150"/>
      <c r="J147" s="151">
        <f t="shared" si="10"/>
        <v>0</v>
      </c>
      <c r="K147" s="152"/>
      <c r="L147" s="153"/>
      <c r="M147" s="154" t="s">
        <v>1</v>
      </c>
      <c r="N147" s="155" t="s">
        <v>42</v>
      </c>
      <c r="P147" s="156">
        <f t="shared" si="11"/>
        <v>0</v>
      </c>
      <c r="Q147" s="156">
        <v>1E-3</v>
      </c>
      <c r="R147" s="156">
        <f t="shared" si="12"/>
        <v>1E-3</v>
      </c>
      <c r="S147" s="156">
        <v>0</v>
      </c>
      <c r="T147" s="157">
        <f t="shared" si="13"/>
        <v>0</v>
      </c>
      <c r="AR147" s="158" t="s">
        <v>1253</v>
      </c>
      <c r="AT147" s="158" t="s">
        <v>190</v>
      </c>
      <c r="AU147" s="158" t="s">
        <v>89</v>
      </c>
      <c r="AY147" s="17" t="s">
        <v>187</v>
      </c>
      <c r="BE147" s="159">
        <f t="shared" si="14"/>
        <v>0</v>
      </c>
      <c r="BF147" s="159">
        <f t="shared" si="15"/>
        <v>0</v>
      </c>
      <c r="BG147" s="159">
        <f t="shared" si="16"/>
        <v>0</v>
      </c>
      <c r="BH147" s="159">
        <f t="shared" si="17"/>
        <v>0</v>
      </c>
      <c r="BI147" s="159">
        <f t="shared" si="18"/>
        <v>0</v>
      </c>
      <c r="BJ147" s="17" t="s">
        <v>89</v>
      </c>
      <c r="BK147" s="159">
        <f t="shared" si="19"/>
        <v>0</v>
      </c>
      <c r="BL147" s="17" t="s">
        <v>1253</v>
      </c>
      <c r="BM147" s="158" t="s">
        <v>404</v>
      </c>
    </row>
    <row r="148" spans="2:65" s="1" customFormat="1" ht="24.2" customHeight="1">
      <c r="B148" s="144"/>
      <c r="C148" s="145" t="s">
        <v>353</v>
      </c>
      <c r="D148" s="145" t="s">
        <v>190</v>
      </c>
      <c r="E148" s="146" t="s">
        <v>6792</v>
      </c>
      <c r="F148" s="147" t="s">
        <v>6793</v>
      </c>
      <c r="G148" s="148" t="s">
        <v>320</v>
      </c>
      <c r="H148" s="149">
        <v>1860</v>
      </c>
      <c r="I148" s="150"/>
      <c r="J148" s="151">
        <f t="shared" si="10"/>
        <v>0</v>
      </c>
      <c r="K148" s="152"/>
      <c r="L148" s="153"/>
      <c r="M148" s="154" t="s">
        <v>1</v>
      </c>
      <c r="N148" s="155" t="s">
        <v>42</v>
      </c>
      <c r="P148" s="156">
        <f t="shared" si="11"/>
        <v>0</v>
      </c>
      <c r="Q148" s="156">
        <v>5.0000000000000002E-5</v>
      </c>
      <c r="R148" s="156">
        <f t="shared" si="12"/>
        <v>9.2999999999999999E-2</v>
      </c>
      <c r="S148" s="156">
        <v>0</v>
      </c>
      <c r="T148" s="157">
        <f t="shared" si="13"/>
        <v>0</v>
      </c>
      <c r="AR148" s="158" t="s">
        <v>1253</v>
      </c>
      <c r="AT148" s="158" t="s">
        <v>190</v>
      </c>
      <c r="AU148" s="158" t="s">
        <v>89</v>
      </c>
      <c r="AY148" s="17" t="s">
        <v>187</v>
      </c>
      <c r="BE148" s="159">
        <f t="shared" si="14"/>
        <v>0</v>
      </c>
      <c r="BF148" s="159">
        <f t="shared" si="15"/>
        <v>0</v>
      </c>
      <c r="BG148" s="159">
        <f t="shared" si="16"/>
        <v>0</v>
      </c>
      <c r="BH148" s="159">
        <f t="shared" si="17"/>
        <v>0</v>
      </c>
      <c r="BI148" s="159">
        <f t="shared" si="18"/>
        <v>0</v>
      </c>
      <c r="BJ148" s="17" t="s">
        <v>89</v>
      </c>
      <c r="BK148" s="159">
        <f t="shared" si="19"/>
        <v>0</v>
      </c>
      <c r="BL148" s="17" t="s">
        <v>1253</v>
      </c>
      <c r="BM148" s="158" t="s">
        <v>414</v>
      </c>
    </row>
    <row r="149" spans="2:65" s="1" customFormat="1" ht="24.2" customHeight="1">
      <c r="B149" s="144"/>
      <c r="C149" s="145" t="s">
        <v>359</v>
      </c>
      <c r="D149" s="145" t="s">
        <v>190</v>
      </c>
      <c r="E149" s="146" t="s">
        <v>6794</v>
      </c>
      <c r="F149" s="147" t="s">
        <v>6795</v>
      </c>
      <c r="G149" s="148" t="s">
        <v>320</v>
      </c>
      <c r="H149" s="149">
        <v>446</v>
      </c>
      <c r="I149" s="150"/>
      <c r="J149" s="151">
        <f t="shared" si="10"/>
        <v>0</v>
      </c>
      <c r="K149" s="152"/>
      <c r="L149" s="153"/>
      <c r="M149" s="154" t="s">
        <v>1</v>
      </c>
      <c r="N149" s="155" t="s">
        <v>42</v>
      </c>
      <c r="P149" s="156">
        <f t="shared" si="11"/>
        <v>0</v>
      </c>
      <c r="Q149" s="156">
        <v>4.0000000000000003E-5</v>
      </c>
      <c r="R149" s="156">
        <f t="shared" si="12"/>
        <v>1.7840000000000002E-2</v>
      </c>
      <c r="S149" s="156">
        <v>0</v>
      </c>
      <c r="T149" s="157">
        <f t="shared" si="13"/>
        <v>0</v>
      </c>
      <c r="AR149" s="158" t="s">
        <v>1253</v>
      </c>
      <c r="AT149" s="158" t="s">
        <v>190</v>
      </c>
      <c r="AU149" s="158" t="s">
        <v>89</v>
      </c>
      <c r="AY149" s="17" t="s">
        <v>187</v>
      </c>
      <c r="BE149" s="159">
        <f t="shared" si="14"/>
        <v>0</v>
      </c>
      <c r="BF149" s="159">
        <f t="shared" si="15"/>
        <v>0</v>
      </c>
      <c r="BG149" s="159">
        <f t="shared" si="16"/>
        <v>0</v>
      </c>
      <c r="BH149" s="159">
        <f t="shared" si="17"/>
        <v>0</v>
      </c>
      <c r="BI149" s="159">
        <f t="shared" si="18"/>
        <v>0</v>
      </c>
      <c r="BJ149" s="17" t="s">
        <v>89</v>
      </c>
      <c r="BK149" s="159">
        <f t="shared" si="19"/>
        <v>0</v>
      </c>
      <c r="BL149" s="17" t="s">
        <v>1253</v>
      </c>
      <c r="BM149" s="158" t="s">
        <v>423</v>
      </c>
    </row>
    <row r="150" spans="2:65" s="1" customFormat="1" ht="24.2" customHeight="1">
      <c r="B150" s="144"/>
      <c r="C150" s="145" t="s">
        <v>363</v>
      </c>
      <c r="D150" s="145" t="s">
        <v>190</v>
      </c>
      <c r="E150" s="146" t="s">
        <v>6796</v>
      </c>
      <c r="F150" s="147" t="s">
        <v>6797</v>
      </c>
      <c r="G150" s="148" t="s">
        <v>320</v>
      </c>
      <c r="H150" s="149">
        <v>52</v>
      </c>
      <c r="I150" s="150"/>
      <c r="J150" s="151">
        <f t="shared" si="10"/>
        <v>0</v>
      </c>
      <c r="K150" s="152"/>
      <c r="L150" s="153"/>
      <c r="M150" s="154" t="s">
        <v>1</v>
      </c>
      <c r="N150" s="155" t="s">
        <v>42</v>
      </c>
      <c r="P150" s="156">
        <f t="shared" si="11"/>
        <v>0</v>
      </c>
      <c r="Q150" s="156">
        <v>4.0000000000000003E-5</v>
      </c>
      <c r="R150" s="156">
        <f t="shared" si="12"/>
        <v>2.0800000000000003E-3</v>
      </c>
      <c r="S150" s="156">
        <v>0</v>
      </c>
      <c r="T150" s="157">
        <f t="shared" si="13"/>
        <v>0</v>
      </c>
      <c r="AR150" s="158" t="s">
        <v>1253</v>
      </c>
      <c r="AT150" s="158" t="s">
        <v>190</v>
      </c>
      <c r="AU150" s="158" t="s">
        <v>89</v>
      </c>
      <c r="AY150" s="17" t="s">
        <v>187</v>
      </c>
      <c r="BE150" s="159">
        <f t="shared" si="14"/>
        <v>0</v>
      </c>
      <c r="BF150" s="159">
        <f t="shared" si="15"/>
        <v>0</v>
      </c>
      <c r="BG150" s="159">
        <f t="shared" si="16"/>
        <v>0</v>
      </c>
      <c r="BH150" s="159">
        <f t="shared" si="17"/>
        <v>0</v>
      </c>
      <c r="BI150" s="159">
        <f t="shared" si="18"/>
        <v>0</v>
      </c>
      <c r="BJ150" s="17" t="s">
        <v>89</v>
      </c>
      <c r="BK150" s="159">
        <f t="shared" si="19"/>
        <v>0</v>
      </c>
      <c r="BL150" s="17" t="s">
        <v>1253</v>
      </c>
      <c r="BM150" s="158" t="s">
        <v>388</v>
      </c>
    </row>
    <row r="151" spans="2:65" s="1" customFormat="1" ht="16.5" customHeight="1">
      <c r="B151" s="144"/>
      <c r="C151" s="145" t="s">
        <v>367</v>
      </c>
      <c r="D151" s="145" t="s">
        <v>190</v>
      </c>
      <c r="E151" s="146" t="s">
        <v>6798</v>
      </c>
      <c r="F151" s="147" t="s">
        <v>6799</v>
      </c>
      <c r="G151" s="148" t="s">
        <v>337</v>
      </c>
      <c r="H151" s="149">
        <v>892</v>
      </c>
      <c r="I151" s="150"/>
      <c r="J151" s="151">
        <f t="shared" si="10"/>
        <v>0</v>
      </c>
      <c r="K151" s="152"/>
      <c r="L151" s="153"/>
      <c r="M151" s="154" t="s">
        <v>1</v>
      </c>
      <c r="N151" s="155" t="s">
        <v>42</v>
      </c>
      <c r="P151" s="156">
        <f t="shared" si="11"/>
        <v>0</v>
      </c>
      <c r="Q151" s="156">
        <v>0</v>
      </c>
      <c r="R151" s="156">
        <f t="shared" si="12"/>
        <v>0</v>
      </c>
      <c r="S151" s="156">
        <v>0</v>
      </c>
      <c r="T151" s="157">
        <f t="shared" si="13"/>
        <v>0</v>
      </c>
      <c r="AR151" s="158" t="s">
        <v>1253</v>
      </c>
      <c r="AT151" s="158" t="s">
        <v>190</v>
      </c>
      <c r="AU151" s="158" t="s">
        <v>89</v>
      </c>
      <c r="AY151" s="17" t="s">
        <v>187</v>
      </c>
      <c r="BE151" s="159">
        <f t="shared" si="14"/>
        <v>0</v>
      </c>
      <c r="BF151" s="159">
        <f t="shared" si="15"/>
        <v>0</v>
      </c>
      <c r="BG151" s="159">
        <f t="shared" si="16"/>
        <v>0</v>
      </c>
      <c r="BH151" s="159">
        <f t="shared" si="17"/>
        <v>0</v>
      </c>
      <c r="BI151" s="159">
        <f t="shared" si="18"/>
        <v>0</v>
      </c>
      <c r="BJ151" s="17" t="s">
        <v>89</v>
      </c>
      <c r="BK151" s="159">
        <f t="shared" si="19"/>
        <v>0</v>
      </c>
      <c r="BL151" s="17" t="s">
        <v>1253</v>
      </c>
      <c r="BM151" s="158" t="s">
        <v>633</v>
      </c>
    </row>
    <row r="152" spans="2:65" s="1" customFormat="1" ht="21.75" customHeight="1">
      <c r="B152" s="144"/>
      <c r="C152" s="145" t="s">
        <v>7</v>
      </c>
      <c r="D152" s="145" t="s">
        <v>190</v>
      </c>
      <c r="E152" s="146" t="s">
        <v>6663</v>
      </c>
      <c r="F152" s="147" t="s">
        <v>6800</v>
      </c>
      <c r="G152" s="148" t="s">
        <v>320</v>
      </c>
      <c r="H152" s="149">
        <v>12</v>
      </c>
      <c r="I152" s="150"/>
      <c r="J152" s="151">
        <f t="shared" si="10"/>
        <v>0</v>
      </c>
      <c r="K152" s="152"/>
      <c r="L152" s="153"/>
      <c r="M152" s="154" t="s">
        <v>1</v>
      </c>
      <c r="N152" s="155" t="s">
        <v>42</v>
      </c>
      <c r="P152" s="156">
        <f t="shared" si="11"/>
        <v>0</v>
      </c>
      <c r="Q152" s="156">
        <v>1.73E-3</v>
      </c>
      <c r="R152" s="156">
        <f t="shared" si="12"/>
        <v>2.0760000000000001E-2</v>
      </c>
      <c r="S152" s="156">
        <v>0</v>
      </c>
      <c r="T152" s="157">
        <f t="shared" si="13"/>
        <v>0</v>
      </c>
      <c r="AR152" s="158" t="s">
        <v>1253</v>
      </c>
      <c r="AT152" s="158" t="s">
        <v>190</v>
      </c>
      <c r="AU152" s="158" t="s">
        <v>89</v>
      </c>
      <c r="AY152" s="17" t="s">
        <v>187</v>
      </c>
      <c r="BE152" s="159">
        <f t="shared" si="14"/>
        <v>0</v>
      </c>
      <c r="BF152" s="159">
        <f t="shared" si="15"/>
        <v>0</v>
      </c>
      <c r="BG152" s="159">
        <f t="shared" si="16"/>
        <v>0</v>
      </c>
      <c r="BH152" s="159">
        <f t="shared" si="17"/>
        <v>0</v>
      </c>
      <c r="BI152" s="159">
        <f t="shared" si="18"/>
        <v>0</v>
      </c>
      <c r="BJ152" s="17" t="s">
        <v>89</v>
      </c>
      <c r="BK152" s="159">
        <f t="shared" si="19"/>
        <v>0</v>
      </c>
      <c r="BL152" s="17" t="s">
        <v>1253</v>
      </c>
      <c r="BM152" s="158" t="s">
        <v>646</v>
      </c>
    </row>
    <row r="153" spans="2:65" s="1" customFormat="1" ht="16.5" customHeight="1">
      <c r="B153" s="144"/>
      <c r="C153" s="145" t="s">
        <v>381</v>
      </c>
      <c r="D153" s="145" t="s">
        <v>190</v>
      </c>
      <c r="E153" s="146" t="s">
        <v>6665</v>
      </c>
      <c r="F153" s="147" t="s">
        <v>6801</v>
      </c>
      <c r="G153" s="148" t="s">
        <v>320</v>
      </c>
      <c r="H153" s="149">
        <v>12</v>
      </c>
      <c r="I153" s="150"/>
      <c r="J153" s="151">
        <f t="shared" si="10"/>
        <v>0</v>
      </c>
      <c r="K153" s="152"/>
      <c r="L153" s="153"/>
      <c r="M153" s="154" t="s">
        <v>1</v>
      </c>
      <c r="N153" s="155" t="s">
        <v>42</v>
      </c>
      <c r="P153" s="156">
        <f t="shared" si="11"/>
        <v>0</v>
      </c>
      <c r="Q153" s="156">
        <v>2.6900000000000001E-3</v>
      </c>
      <c r="R153" s="156">
        <f t="shared" si="12"/>
        <v>3.2280000000000003E-2</v>
      </c>
      <c r="S153" s="156">
        <v>0</v>
      </c>
      <c r="T153" s="157">
        <f t="shared" si="13"/>
        <v>0</v>
      </c>
      <c r="AR153" s="158" t="s">
        <v>1253</v>
      </c>
      <c r="AT153" s="158" t="s">
        <v>190</v>
      </c>
      <c r="AU153" s="158" t="s">
        <v>89</v>
      </c>
      <c r="AY153" s="17" t="s">
        <v>187</v>
      </c>
      <c r="BE153" s="159">
        <f t="shared" si="14"/>
        <v>0</v>
      </c>
      <c r="BF153" s="159">
        <f t="shared" si="15"/>
        <v>0</v>
      </c>
      <c r="BG153" s="159">
        <f t="shared" si="16"/>
        <v>0</v>
      </c>
      <c r="BH153" s="159">
        <f t="shared" si="17"/>
        <v>0</v>
      </c>
      <c r="BI153" s="159">
        <f t="shared" si="18"/>
        <v>0</v>
      </c>
      <c r="BJ153" s="17" t="s">
        <v>89</v>
      </c>
      <c r="BK153" s="159">
        <f t="shared" si="19"/>
        <v>0</v>
      </c>
      <c r="BL153" s="17" t="s">
        <v>1253</v>
      </c>
      <c r="BM153" s="158" t="s">
        <v>654</v>
      </c>
    </row>
    <row r="154" spans="2:65" s="1" customFormat="1" ht="24.2" customHeight="1">
      <c r="B154" s="144"/>
      <c r="C154" s="145" t="s">
        <v>385</v>
      </c>
      <c r="D154" s="145" t="s">
        <v>190</v>
      </c>
      <c r="E154" s="146" t="s">
        <v>6667</v>
      </c>
      <c r="F154" s="147" t="s">
        <v>6668</v>
      </c>
      <c r="G154" s="148" t="s">
        <v>337</v>
      </c>
      <c r="H154" s="149">
        <v>5810</v>
      </c>
      <c r="I154" s="150"/>
      <c r="J154" s="151">
        <f t="shared" si="10"/>
        <v>0</v>
      </c>
      <c r="K154" s="152"/>
      <c r="L154" s="153"/>
      <c r="M154" s="154" t="s">
        <v>1</v>
      </c>
      <c r="N154" s="155" t="s">
        <v>42</v>
      </c>
      <c r="P154" s="156">
        <f t="shared" si="11"/>
        <v>0</v>
      </c>
      <c r="Q154" s="156">
        <v>0</v>
      </c>
      <c r="R154" s="156">
        <f t="shared" si="12"/>
        <v>0</v>
      </c>
      <c r="S154" s="156">
        <v>0</v>
      </c>
      <c r="T154" s="157">
        <f t="shared" si="13"/>
        <v>0</v>
      </c>
      <c r="AR154" s="158" t="s">
        <v>1253</v>
      </c>
      <c r="AT154" s="158" t="s">
        <v>190</v>
      </c>
      <c r="AU154" s="158" t="s">
        <v>89</v>
      </c>
      <c r="AY154" s="17" t="s">
        <v>187</v>
      </c>
      <c r="BE154" s="159">
        <f t="shared" si="14"/>
        <v>0</v>
      </c>
      <c r="BF154" s="159">
        <f t="shared" si="15"/>
        <v>0</v>
      </c>
      <c r="BG154" s="159">
        <f t="shared" si="16"/>
        <v>0</v>
      </c>
      <c r="BH154" s="159">
        <f t="shared" si="17"/>
        <v>0</v>
      </c>
      <c r="BI154" s="159">
        <f t="shared" si="18"/>
        <v>0</v>
      </c>
      <c r="BJ154" s="17" t="s">
        <v>89</v>
      </c>
      <c r="BK154" s="159">
        <f t="shared" si="19"/>
        <v>0</v>
      </c>
      <c r="BL154" s="17" t="s">
        <v>1253</v>
      </c>
      <c r="BM154" s="158" t="s">
        <v>663</v>
      </c>
    </row>
    <row r="155" spans="2:65" s="1" customFormat="1" ht="24.2" customHeight="1">
      <c r="B155" s="144"/>
      <c r="C155" s="145" t="s">
        <v>391</v>
      </c>
      <c r="D155" s="145" t="s">
        <v>190</v>
      </c>
      <c r="E155" s="146" t="s">
        <v>6671</v>
      </c>
      <c r="F155" s="147" t="s">
        <v>6802</v>
      </c>
      <c r="G155" s="148" t="s">
        <v>337</v>
      </c>
      <c r="H155" s="149">
        <v>5810</v>
      </c>
      <c r="I155" s="150"/>
      <c r="J155" s="151">
        <f t="shared" si="10"/>
        <v>0</v>
      </c>
      <c r="K155" s="152"/>
      <c r="L155" s="153"/>
      <c r="M155" s="154" t="s">
        <v>1</v>
      </c>
      <c r="N155" s="155" t="s">
        <v>42</v>
      </c>
      <c r="P155" s="156">
        <f t="shared" si="11"/>
        <v>0</v>
      </c>
      <c r="Q155" s="156">
        <v>0</v>
      </c>
      <c r="R155" s="156">
        <f t="shared" si="12"/>
        <v>0</v>
      </c>
      <c r="S155" s="156">
        <v>0</v>
      </c>
      <c r="T155" s="157">
        <f t="shared" si="13"/>
        <v>0</v>
      </c>
      <c r="AR155" s="158" t="s">
        <v>1253</v>
      </c>
      <c r="AT155" s="158" t="s">
        <v>190</v>
      </c>
      <c r="AU155" s="158" t="s">
        <v>89</v>
      </c>
      <c r="AY155" s="17" t="s">
        <v>187</v>
      </c>
      <c r="BE155" s="159">
        <f t="shared" si="14"/>
        <v>0</v>
      </c>
      <c r="BF155" s="159">
        <f t="shared" si="15"/>
        <v>0</v>
      </c>
      <c r="BG155" s="159">
        <f t="shared" si="16"/>
        <v>0</v>
      </c>
      <c r="BH155" s="159">
        <f t="shared" si="17"/>
        <v>0</v>
      </c>
      <c r="BI155" s="159">
        <f t="shared" si="18"/>
        <v>0</v>
      </c>
      <c r="BJ155" s="17" t="s">
        <v>89</v>
      </c>
      <c r="BK155" s="159">
        <f t="shared" si="19"/>
        <v>0</v>
      </c>
      <c r="BL155" s="17" t="s">
        <v>1253</v>
      </c>
      <c r="BM155" s="158" t="s">
        <v>675</v>
      </c>
    </row>
    <row r="156" spans="2:65" s="1" customFormat="1" ht="37.9" customHeight="1">
      <c r="B156" s="144"/>
      <c r="C156" s="145" t="s">
        <v>395</v>
      </c>
      <c r="D156" s="145" t="s">
        <v>190</v>
      </c>
      <c r="E156" s="146" t="s">
        <v>6673</v>
      </c>
      <c r="F156" s="147" t="s">
        <v>6803</v>
      </c>
      <c r="G156" s="148" t="s">
        <v>1</v>
      </c>
      <c r="H156" s="149">
        <v>0</v>
      </c>
      <c r="I156" s="150"/>
      <c r="J156" s="151">
        <f t="shared" si="10"/>
        <v>0</v>
      </c>
      <c r="K156" s="152"/>
      <c r="L156" s="153"/>
      <c r="M156" s="154" t="s">
        <v>1</v>
      </c>
      <c r="N156" s="155" t="s">
        <v>42</v>
      </c>
      <c r="P156" s="156">
        <f t="shared" si="11"/>
        <v>0</v>
      </c>
      <c r="Q156" s="156">
        <v>0</v>
      </c>
      <c r="R156" s="156">
        <f t="shared" si="12"/>
        <v>0</v>
      </c>
      <c r="S156" s="156">
        <v>0</v>
      </c>
      <c r="T156" s="157">
        <f t="shared" si="13"/>
        <v>0</v>
      </c>
      <c r="AR156" s="158" t="s">
        <v>1253</v>
      </c>
      <c r="AT156" s="158" t="s">
        <v>190</v>
      </c>
      <c r="AU156" s="158" t="s">
        <v>89</v>
      </c>
      <c r="AY156" s="17" t="s">
        <v>187</v>
      </c>
      <c r="BE156" s="159">
        <f t="shared" si="14"/>
        <v>0</v>
      </c>
      <c r="BF156" s="159">
        <f t="shared" si="15"/>
        <v>0</v>
      </c>
      <c r="BG156" s="159">
        <f t="shared" si="16"/>
        <v>0</v>
      </c>
      <c r="BH156" s="159">
        <f t="shared" si="17"/>
        <v>0</v>
      </c>
      <c r="BI156" s="159">
        <f t="shared" si="18"/>
        <v>0</v>
      </c>
      <c r="BJ156" s="17" t="s">
        <v>89</v>
      </c>
      <c r="BK156" s="159">
        <f t="shared" si="19"/>
        <v>0</v>
      </c>
      <c r="BL156" s="17" t="s">
        <v>1253</v>
      </c>
      <c r="BM156" s="158" t="s">
        <v>692</v>
      </c>
    </row>
    <row r="157" spans="2:65" s="1" customFormat="1" ht="16.5" customHeight="1">
      <c r="B157" s="144"/>
      <c r="C157" s="145" t="s">
        <v>400</v>
      </c>
      <c r="D157" s="145" t="s">
        <v>190</v>
      </c>
      <c r="E157" s="146" t="s">
        <v>6675</v>
      </c>
      <c r="F157" s="147" t="s">
        <v>6676</v>
      </c>
      <c r="G157" s="148" t="s">
        <v>337</v>
      </c>
      <c r="H157" s="149">
        <v>130</v>
      </c>
      <c r="I157" s="150"/>
      <c r="J157" s="151">
        <f t="shared" si="10"/>
        <v>0</v>
      </c>
      <c r="K157" s="152"/>
      <c r="L157" s="153"/>
      <c r="M157" s="154" t="s">
        <v>1</v>
      </c>
      <c r="N157" s="155" t="s">
        <v>42</v>
      </c>
      <c r="P157" s="156">
        <f t="shared" si="11"/>
        <v>0</v>
      </c>
      <c r="Q157" s="156">
        <v>0</v>
      </c>
      <c r="R157" s="156">
        <f t="shared" si="12"/>
        <v>0</v>
      </c>
      <c r="S157" s="156">
        <v>0</v>
      </c>
      <c r="T157" s="157">
        <f t="shared" si="13"/>
        <v>0</v>
      </c>
      <c r="AR157" s="158" t="s">
        <v>1253</v>
      </c>
      <c r="AT157" s="158" t="s">
        <v>190</v>
      </c>
      <c r="AU157" s="158" t="s">
        <v>89</v>
      </c>
      <c r="AY157" s="17" t="s">
        <v>187</v>
      </c>
      <c r="BE157" s="159">
        <f t="shared" si="14"/>
        <v>0</v>
      </c>
      <c r="BF157" s="159">
        <f t="shared" si="15"/>
        <v>0</v>
      </c>
      <c r="BG157" s="159">
        <f t="shared" si="16"/>
        <v>0</v>
      </c>
      <c r="BH157" s="159">
        <f t="shared" si="17"/>
        <v>0</v>
      </c>
      <c r="BI157" s="159">
        <f t="shared" si="18"/>
        <v>0</v>
      </c>
      <c r="BJ157" s="17" t="s">
        <v>89</v>
      </c>
      <c r="BK157" s="159">
        <f t="shared" si="19"/>
        <v>0</v>
      </c>
      <c r="BL157" s="17" t="s">
        <v>1253</v>
      </c>
      <c r="BM157" s="158" t="s">
        <v>700</v>
      </c>
    </row>
    <row r="158" spans="2:65" s="1" customFormat="1" ht="24.2" customHeight="1">
      <c r="B158" s="144"/>
      <c r="C158" s="145" t="s">
        <v>404</v>
      </c>
      <c r="D158" s="145" t="s">
        <v>190</v>
      </c>
      <c r="E158" s="146" t="s">
        <v>6804</v>
      </c>
      <c r="F158" s="147" t="s">
        <v>6805</v>
      </c>
      <c r="G158" s="148" t="s">
        <v>1</v>
      </c>
      <c r="H158" s="149">
        <v>0</v>
      </c>
      <c r="I158" s="150"/>
      <c r="J158" s="151">
        <f t="shared" si="10"/>
        <v>0</v>
      </c>
      <c r="K158" s="152"/>
      <c r="L158" s="153"/>
      <c r="M158" s="154" t="s">
        <v>1</v>
      </c>
      <c r="N158" s="155" t="s">
        <v>42</v>
      </c>
      <c r="P158" s="156">
        <f t="shared" si="11"/>
        <v>0</v>
      </c>
      <c r="Q158" s="156">
        <v>0</v>
      </c>
      <c r="R158" s="156">
        <f t="shared" si="12"/>
        <v>0</v>
      </c>
      <c r="S158" s="156">
        <v>0</v>
      </c>
      <c r="T158" s="157">
        <f t="shared" si="13"/>
        <v>0</v>
      </c>
      <c r="AR158" s="158" t="s">
        <v>1253</v>
      </c>
      <c r="AT158" s="158" t="s">
        <v>190</v>
      </c>
      <c r="AU158" s="158" t="s">
        <v>89</v>
      </c>
      <c r="AY158" s="17" t="s">
        <v>187</v>
      </c>
      <c r="BE158" s="159">
        <f t="shared" si="14"/>
        <v>0</v>
      </c>
      <c r="BF158" s="159">
        <f t="shared" si="15"/>
        <v>0</v>
      </c>
      <c r="BG158" s="159">
        <f t="shared" si="16"/>
        <v>0</v>
      </c>
      <c r="BH158" s="159">
        <f t="shared" si="17"/>
        <v>0</v>
      </c>
      <c r="BI158" s="159">
        <f t="shared" si="18"/>
        <v>0</v>
      </c>
      <c r="BJ158" s="17" t="s">
        <v>89</v>
      </c>
      <c r="BK158" s="159">
        <f t="shared" si="19"/>
        <v>0</v>
      </c>
      <c r="BL158" s="17" t="s">
        <v>1253</v>
      </c>
      <c r="BM158" s="158" t="s">
        <v>710</v>
      </c>
    </row>
    <row r="159" spans="2:65" s="1" customFormat="1" ht="33" customHeight="1">
      <c r="B159" s="144"/>
      <c r="C159" s="145" t="s">
        <v>410</v>
      </c>
      <c r="D159" s="145" t="s">
        <v>190</v>
      </c>
      <c r="E159" s="146" t="s">
        <v>6679</v>
      </c>
      <c r="F159" s="147" t="s">
        <v>6806</v>
      </c>
      <c r="G159" s="148" t="s">
        <v>1</v>
      </c>
      <c r="H159" s="149">
        <v>0</v>
      </c>
      <c r="I159" s="150"/>
      <c r="J159" s="151">
        <f t="shared" si="10"/>
        <v>0</v>
      </c>
      <c r="K159" s="152"/>
      <c r="L159" s="153"/>
      <c r="M159" s="154" t="s">
        <v>1</v>
      </c>
      <c r="N159" s="155" t="s">
        <v>42</v>
      </c>
      <c r="P159" s="156">
        <f t="shared" si="11"/>
        <v>0</v>
      </c>
      <c r="Q159" s="156">
        <v>0</v>
      </c>
      <c r="R159" s="156">
        <f t="shared" si="12"/>
        <v>0</v>
      </c>
      <c r="S159" s="156">
        <v>0</v>
      </c>
      <c r="T159" s="157">
        <f t="shared" si="13"/>
        <v>0</v>
      </c>
      <c r="AR159" s="158" t="s">
        <v>1253</v>
      </c>
      <c r="AT159" s="158" t="s">
        <v>190</v>
      </c>
      <c r="AU159" s="158" t="s">
        <v>89</v>
      </c>
      <c r="AY159" s="17" t="s">
        <v>187</v>
      </c>
      <c r="BE159" s="159">
        <f t="shared" si="14"/>
        <v>0</v>
      </c>
      <c r="BF159" s="159">
        <f t="shared" si="15"/>
        <v>0</v>
      </c>
      <c r="BG159" s="159">
        <f t="shared" si="16"/>
        <v>0</v>
      </c>
      <c r="BH159" s="159">
        <f t="shared" si="17"/>
        <v>0</v>
      </c>
      <c r="BI159" s="159">
        <f t="shared" si="18"/>
        <v>0</v>
      </c>
      <c r="BJ159" s="17" t="s">
        <v>89</v>
      </c>
      <c r="BK159" s="159">
        <f t="shared" si="19"/>
        <v>0</v>
      </c>
      <c r="BL159" s="17" t="s">
        <v>1253</v>
      </c>
      <c r="BM159" s="158" t="s">
        <v>718</v>
      </c>
    </row>
    <row r="160" spans="2:65" s="1" customFormat="1" ht="16.5" customHeight="1">
      <c r="B160" s="144"/>
      <c r="C160" s="145" t="s">
        <v>414</v>
      </c>
      <c r="D160" s="145" t="s">
        <v>190</v>
      </c>
      <c r="E160" s="146" t="s">
        <v>6681</v>
      </c>
      <c r="F160" s="147" t="s">
        <v>6682</v>
      </c>
      <c r="G160" s="148" t="s">
        <v>337</v>
      </c>
      <c r="H160" s="149">
        <v>30</v>
      </c>
      <c r="I160" s="150"/>
      <c r="J160" s="151">
        <f t="shared" si="10"/>
        <v>0</v>
      </c>
      <c r="K160" s="152"/>
      <c r="L160" s="153"/>
      <c r="M160" s="154" t="s">
        <v>1</v>
      </c>
      <c r="N160" s="155" t="s">
        <v>42</v>
      </c>
      <c r="P160" s="156">
        <f t="shared" si="11"/>
        <v>0</v>
      </c>
      <c r="Q160" s="156">
        <v>1.3333333333333299E-4</v>
      </c>
      <c r="R160" s="156">
        <f t="shared" si="12"/>
        <v>3.9999999999999897E-3</v>
      </c>
      <c r="S160" s="156">
        <v>0</v>
      </c>
      <c r="T160" s="157">
        <f t="shared" si="13"/>
        <v>0</v>
      </c>
      <c r="AR160" s="158" t="s">
        <v>1253</v>
      </c>
      <c r="AT160" s="158" t="s">
        <v>190</v>
      </c>
      <c r="AU160" s="158" t="s">
        <v>89</v>
      </c>
      <c r="AY160" s="17" t="s">
        <v>187</v>
      </c>
      <c r="BE160" s="159">
        <f t="shared" si="14"/>
        <v>0</v>
      </c>
      <c r="BF160" s="159">
        <f t="shared" si="15"/>
        <v>0</v>
      </c>
      <c r="BG160" s="159">
        <f t="shared" si="16"/>
        <v>0</v>
      </c>
      <c r="BH160" s="159">
        <f t="shared" si="17"/>
        <v>0</v>
      </c>
      <c r="BI160" s="159">
        <f t="shared" si="18"/>
        <v>0</v>
      </c>
      <c r="BJ160" s="17" t="s">
        <v>89</v>
      </c>
      <c r="BK160" s="159">
        <f t="shared" si="19"/>
        <v>0</v>
      </c>
      <c r="BL160" s="17" t="s">
        <v>1253</v>
      </c>
      <c r="BM160" s="158" t="s">
        <v>727</v>
      </c>
    </row>
    <row r="161" spans="2:65" s="1" customFormat="1" ht="16.5" customHeight="1">
      <c r="B161" s="144"/>
      <c r="C161" s="145" t="s">
        <v>419</v>
      </c>
      <c r="D161" s="145" t="s">
        <v>190</v>
      </c>
      <c r="E161" s="146" t="s">
        <v>6807</v>
      </c>
      <c r="F161" s="147" t="s">
        <v>6686</v>
      </c>
      <c r="G161" s="148" t="s">
        <v>144</v>
      </c>
      <c r="H161" s="149">
        <v>3</v>
      </c>
      <c r="I161" s="150"/>
      <c r="J161" s="151">
        <f t="shared" si="10"/>
        <v>0</v>
      </c>
      <c r="K161" s="152"/>
      <c r="L161" s="153"/>
      <c r="M161" s="154" t="s">
        <v>1</v>
      </c>
      <c r="N161" s="155" t="s">
        <v>42</v>
      </c>
      <c r="P161" s="156">
        <f t="shared" si="11"/>
        <v>0</v>
      </c>
      <c r="Q161" s="156">
        <v>0</v>
      </c>
      <c r="R161" s="156">
        <f t="shared" si="12"/>
        <v>0</v>
      </c>
      <c r="S161" s="156">
        <v>0</v>
      </c>
      <c r="T161" s="157">
        <f t="shared" si="13"/>
        <v>0</v>
      </c>
      <c r="AR161" s="158" t="s">
        <v>1253</v>
      </c>
      <c r="AT161" s="158" t="s">
        <v>190</v>
      </c>
      <c r="AU161" s="158" t="s">
        <v>89</v>
      </c>
      <c r="AY161" s="17" t="s">
        <v>187</v>
      </c>
      <c r="BE161" s="159">
        <f t="shared" si="14"/>
        <v>0</v>
      </c>
      <c r="BF161" s="159">
        <f t="shared" si="15"/>
        <v>0</v>
      </c>
      <c r="BG161" s="159">
        <f t="shared" si="16"/>
        <v>0</v>
      </c>
      <c r="BH161" s="159">
        <f t="shared" si="17"/>
        <v>0</v>
      </c>
      <c r="BI161" s="159">
        <f t="shared" si="18"/>
        <v>0</v>
      </c>
      <c r="BJ161" s="17" t="s">
        <v>89</v>
      </c>
      <c r="BK161" s="159">
        <f t="shared" si="19"/>
        <v>0</v>
      </c>
      <c r="BL161" s="17" t="s">
        <v>1253</v>
      </c>
      <c r="BM161" s="158" t="s">
        <v>738</v>
      </c>
    </row>
    <row r="162" spans="2:65" s="1" customFormat="1" ht="21.75" customHeight="1">
      <c r="B162" s="144"/>
      <c r="C162" s="145" t="s">
        <v>423</v>
      </c>
      <c r="D162" s="145" t="s">
        <v>190</v>
      </c>
      <c r="E162" s="146" t="s">
        <v>6808</v>
      </c>
      <c r="F162" s="147" t="s">
        <v>6809</v>
      </c>
      <c r="G162" s="148" t="s">
        <v>337</v>
      </c>
      <c r="H162" s="149">
        <v>1</v>
      </c>
      <c r="I162" s="150"/>
      <c r="J162" s="151">
        <f t="shared" si="10"/>
        <v>0</v>
      </c>
      <c r="K162" s="152"/>
      <c r="L162" s="153"/>
      <c r="M162" s="154" t="s">
        <v>1</v>
      </c>
      <c r="N162" s="155" t="s">
        <v>42</v>
      </c>
      <c r="P162" s="156">
        <f t="shared" si="11"/>
        <v>0</v>
      </c>
      <c r="Q162" s="156">
        <v>0</v>
      </c>
      <c r="R162" s="156">
        <f t="shared" si="12"/>
        <v>0</v>
      </c>
      <c r="S162" s="156">
        <v>0</v>
      </c>
      <c r="T162" s="157">
        <f t="shared" si="13"/>
        <v>0</v>
      </c>
      <c r="AR162" s="158" t="s">
        <v>1253</v>
      </c>
      <c r="AT162" s="158" t="s">
        <v>190</v>
      </c>
      <c r="AU162" s="158" t="s">
        <v>89</v>
      </c>
      <c r="AY162" s="17" t="s">
        <v>187</v>
      </c>
      <c r="BE162" s="159">
        <f t="shared" si="14"/>
        <v>0</v>
      </c>
      <c r="BF162" s="159">
        <f t="shared" si="15"/>
        <v>0</v>
      </c>
      <c r="BG162" s="159">
        <f t="shared" si="16"/>
        <v>0</v>
      </c>
      <c r="BH162" s="159">
        <f t="shared" si="17"/>
        <v>0</v>
      </c>
      <c r="BI162" s="159">
        <f t="shared" si="18"/>
        <v>0</v>
      </c>
      <c r="BJ162" s="17" t="s">
        <v>89</v>
      </c>
      <c r="BK162" s="159">
        <f t="shared" si="19"/>
        <v>0</v>
      </c>
      <c r="BL162" s="17" t="s">
        <v>1253</v>
      </c>
      <c r="BM162" s="158" t="s">
        <v>747</v>
      </c>
    </row>
    <row r="163" spans="2:65" s="11" customFormat="1" ht="25.9" customHeight="1">
      <c r="B163" s="132"/>
      <c r="D163" s="133" t="s">
        <v>75</v>
      </c>
      <c r="E163" s="134" t="s">
        <v>190</v>
      </c>
      <c r="F163" s="134" t="s">
        <v>6596</v>
      </c>
      <c r="I163" s="135"/>
      <c r="J163" s="136">
        <f>BK163</f>
        <v>0</v>
      </c>
      <c r="L163" s="132"/>
      <c r="M163" s="137"/>
      <c r="P163" s="138">
        <f>P164</f>
        <v>0</v>
      </c>
      <c r="R163" s="138">
        <f>R164</f>
        <v>0</v>
      </c>
      <c r="T163" s="139">
        <f>T164</f>
        <v>0</v>
      </c>
      <c r="AR163" s="133" t="s">
        <v>207</v>
      </c>
      <c r="AT163" s="140" t="s">
        <v>75</v>
      </c>
      <c r="AU163" s="140" t="s">
        <v>76</v>
      </c>
      <c r="AY163" s="133" t="s">
        <v>187</v>
      </c>
      <c r="BK163" s="141">
        <f>BK164</f>
        <v>0</v>
      </c>
    </row>
    <row r="164" spans="2:65" s="11" customFormat="1" ht="22.9" customHeight="1">
      <c r="B164" s="132"/>
      <c r="D164" s="133" t="s">
        <v>75</v>
      </c>
      <c r="E164" s="142" t="s">
        <v>6695</v>
      </c>
      <c r="F164" s="142" t="s">
        <v>6696</v>
      </c>
      <c r="I164" s="135"/>
      <c r="J164" s="143">
        <f>BK164</f>
        <v>0</v>
      </c>
      <c r="L164" s="132"/>
      <c r="M164" s="137"/>
      <c r="P164" s="138">
        <f>SUM(P165:P189)</f>
        <v>0</v>
      </c>
      <c r="R164" s="138">
        <f>SUM(R165:R189)</f>
        <v>0</v>
      </c>
      <c r="T164" s="139">
        <f>SUM(T165:T189)</f>
        <v>0</v>
      </c>
      <c r="AR164" s="133" t="s">
        <v>207</v>
      </c>
      <c r="AT164" s="140" t="s">
        <v>75</v>
      </c>
      <c r="AU164" s="140" t="s">
        <v>83</v>
      </c>
      <c r="AY164" s="133" t="s">
        <v>187</v>
      </c>
      <c r="BK164" s="141">
        <f>SUM(BK165:BK189)</f>
        <v>0</v>
      </c>
    </row>
    <row r="165" spans="2:65" s="1" customFormat="1" ht="16.5" customHeight="1">
      <c r="B165" s="144"/>
      <c r="C165" s="160" t="s">
        <v>429</v>
      </c>
      <c r="D165" s="160" t="s">
        <v>196</v>
      </c>
      <c r="E165" s="161" t="s">
        <v>6810</v>
      </c>
      <c r="F165" s="162" t="s">
        <v>6811</v>
      </c>
      <c r="G165" s="163" t="s">
        <v>144</v>
      </c>
      <c r="H165" s="164">
        <v>1</v>
      </c>
      <c r="I165" s="165"/>
      <c r="J165" s="166">
        <f t="shared" ref="J165:J189" si="20">ROUND(I165*H165,2)</f>
        <v>0</v>
      </c>
      <c r="K165" s="167"/>
      <c r="L165" s="32"/>
      <c r="M165" s="168" t="s">
        <v>1</v>
      </c>
      <c r="N165" s="169" t="s">
        <v>42</v>
      </c>
      <c r="P165" s="156">
        <f t="shared" ref="P165:P189" si="21">O165*H165</f>
        <v>0</v>
      </c>
      <c r="Q165" s="156">
        <v>0</v>
      </c>
      <c r="R165" s="156">
        <f t="shared" ref="R165:R189" si="22">Q165*H165</f>
        <v>0</v>
      </c>
      <c r="S165" s="156">
        <v>0</v>
      </c>
      <c r="T165" s="157">
        <f t="shared" ref="T165:T189" si="23">S165*H165</f>
        <v>0</v>
      </c>
      <c r="AR165" s="158" t="s">
        <v>799</v>
      </c>
      <c r="AT165" s="158" t="s">
        <v>196</v>
      </c>
      <c r="AU165" s="158" t="s">
        <v>89</v>
      </c>
      <c r="AY165" s="17" t="s">
        <v>187</v>
      </c>
      <c r="BE165" s="159">
        <f t="shared" ref="BE165:BE189" si="24">IF(N165="základná",J165,0)</f>
        <v>0</v>
      </c>
      <c r="BF165" s="159">
        <f t="shared" ref="BF165:BF189" si="25">IF(N165="znížená",J165,0)</f>
        <v>0</v>
      </c>
      <c r="BG165" s="159">
        <f t="shared" ref="BG165:BG189" si="26">IF(N165="zákl. prenesená",J165,0)</f>
        <v>0</v>
      </c>
      <c r="BH165" s="159">
        <f t="shared" ref="BH165:BH189" si="27">IF(N165="zníž. prenesená",J165,0)</f>
        <v>0</v>
      </c>
      <c r="BI165" s="159">
        <f t="shared" ref="BI165:BI189" si="28">IF(N165="nulová",J165,0)</f>
        <v>0</v>
      </c>
      <c r="BJ165" s="17" t="s">
        <v>89</v>
      </c>
      <c r="BK165" s="159">
        <f t="shared" ref="BK165:BK189" si="29">ROUND(I165*H165,2)</f>
        <v>0</v>
      </c>
      <c r="BL165" s="17" t="s">
        <v>799</v>
      </c>
      <c r="BM165" s="158" t="s">
        <v>766</v>
      </c>
    </row>
    <row r="166" spans="2:65" s="1" customFormat="1" ht="16.5" customHeight="1">
      <c r="B166" s="144"/>
      <c r="C166" s="160" t="s">
        <v>388</v>
      </c>
      <c r="D166" s="160" t="s">
        <v>196</v>
      </c>
      <c r="E166" s="161" t="s">
        <v>6812</v>
      </c>
      <c r="F166" s="162" t="s">
        <v>6813</v>
      </c>
      <c r="G166" s="163" t="s">
        <v>144</v>
      </c>
      <c r="H166" s="164">
        <v>2</v>
      </c>
      <c r="I166" s="165"/>
      <c r="J166" s="166">
        <f t="shared" si="20"/>
        <v>0</v>
      </c>
      <c r="K166" s="167"/>
      <c r="L166" s="32"/>
      <c r="M166" s="168" t="s">
        <v>1</v>
      </c>
      <c r="N166" s="169" t="s">
        <v>42</v>
      </c>
      <c r="P166" s="156">
        <f t="shared" si="21"/>
        <v>0</v>
      </c>
      <c r="Q166" s="156">
        <v>0</v>
      </c>
      <c r="R166" s="156">
        <f t="shared" si="22"/>
        <v>0</v>
      </c>
      <c r="S166" s="156">
        <v>0</v>
      </c>
      <c r="T166" s="157">
        <f t="shared" si="23"/>
        <v>0</v>
      </c>
      <c r="AR166" s="158" t="s">
        <v>799</v>
      </c>
      <c r="AT166" s="158" t="s">
        <v>196</v>
      </c>
      <c r="AU166" s="158" t="s">
        <v>89</v>
      </c>
      <c r="AY166" s="17" t="s">
        <v>187</v>
      </c>
      <c r="BE166" s="159">
        <f t="shared" si="24"/>
        <v>0</v>
      </c>
      <c r="BF166" s="159">
        <f t="shared" si="25"/>
        <v>0</v>
      </c>
      <c r="BG166" s="159">
        <f t="shared" si="26"/>
        <v>0</v>
      </c>
      <c r="BH166" s="159">
        <f t="shared" si="27"/>
        <v>0</v>
      </c>
      <c r="BI166" s="159">
        <f t="shared" si="28"/>
        <v>0</v>
      </c>
      <c r="BJ166" s="17" t="s">
        <v>89</v>
      </c>
      <c r="BK166" s="159">
        <f t="shared" si="29"/>
        <v>0</v>
      </c>
      <c r="BL166" s="17" t="s">
        <v>799</v>
      </c>
      <c r="BM166" s="158" t="s">
        <v>774</v>
      </c>
    </row>
    <row r="167" spans="2:65" s="1" customFormat="1" ht="21.75" customHeight="1">
      <c r="B167" s="144"/>
      <c r="C167" s="160" t="s">
        <v>629</v>
      </c>
      <c r="D167" s="160" t="s">
        <v>196</v>
      </c>
      <c r="E167" s="161" t="s">
        <v>6814</v>
      </c>
      <c r="F167" s="162" t="s">
        <v>6815</v>
      </c>
      <c r="G167" s="163" t="s">
        <v>320</v>
      </c>
      <c r="H167" s="164">
        <v>1860</v>
      </c>
      <c r="I167" s="165"/>
      <c r="J167" s="166">
        <f t="shared" si="20"/>
        <v>0</v>
      </c>
      <c r="K167" s="167"/>
      <c r="L167" s="32"/>
      <c r="M167" s="168" t="s">
        <v>1</v>
      </c>
      <c r="N167" s="169" t="s">
        <v>42</v>
      </c>
      <c r="P167" s="156">
        <f t="shared" si="21"/>
        <v>0</v>
      </c>
      <c r="Q167" s="156">
        <v>0</v>
      </c>
      <c r="R167" s="156">
        <f t="shared" si="22"/>
        <v>0</v>
      </c>
      <c r="S167" s="156">
        <v>0</v>
      </c>
      <c r="T167" s="157">
        <f t="shared" si="23"/>
        <v>0</v>
      </c>
      <c r="AR167" s="158" t="s">
        <v>799</v>
      </c>
      <c r="AT167" s="158" t="s">
        <v>196</v>
      </c>
      <c r="AU167" s="158" t="s">
        <v>89</v>
      </c>
      <c r="AY167" s="17" t="s">
        <v>187</v>
      </c>
      <c r="BE167" s="159">
        <f t="shared" si="24"/>
        <v>0</v>
      </c>
      <c r="BF167" s="159">
        <f t="shared" si="25"/>
        <v>0</v>
      </c>
      <c r="BG167" s="159">
        <f t="shared" si="26"/>
        <v>0</v>
      </c>
      <c r="BH167" s="159">
        <f t="shared" si="27"/>
        <v>0</v>
      </c>
      <c r="BI167" s="159">
        <f t="shared" si="28"/>
        <v>0</v>
      </c>
      <c r="BJ167" s="17" t="s">
        <v>89</v>
      </c>
      <c r="BK167" s="159">
        <f t="shared" si="29"/>
        <v>0</v>
      </c>
      <c r="BL167" s="17" t="s">
        <v>799</v>
      </c>
      <c r="BM167" s="158" t="s">
        <v>799</v>
      </c>
    </row>
    <row r="168" spans="2:65" s="1" customFormat="1" ht="24.2" customHeight="1">
      <c r="B168" s="144"/>
      <c r="C168" s="160" t="s">
        <v>633</v>
      </c>
      <c r="D168" s="160" t="s">
        <v>196</v>
      </c>
      <c r="E168" s="161" t="s">
        <v>6701</v>
      </c>
      <c r="F168" s="162" t="s">
        <v>6702</v>
      </c>
      <c r="G168" s="163" t="s">
        <v>337</v>
      </c>
      <c r="H168" s="164">
        <v>30</v>
      </c>
      <c r="I168" s="165"/>
      <c r="J168" s="166">
        <f t="shared" si="20"/>
        <v>0</v>
      </c>
      <c r="K168" s="167"/>
      <c r="L168" s="32"/>
      <c r="M168" s="168" t="s">
        <v>1</v>
      </c>
      <c r="N168" s="169" t="s">
        <v>42</v>
      </c>
      <c r="P168" s="156">
        <f t="shared" si="21"/>
        <v>0</v>
      </c>
      <c r="Q168" s="156">
        <v>0</v>
      </c>
      <c r="R168" s="156">
        <f t="shared" si="22"/>
        <v>0</v>
      </c>
      <c r="S168" s="156">
        <v>0</v>
      </c>
      <c r="T168" s="157">
        <f t="shared" si="23"/>
        <v>0</v>
      </c>
      <c r="AR168" s="158" t="s">
        <v>799</v>
      </c>
      <c r="AT168" s="158" t="s">
        <v>196</v>
      </c>
      <c r="AU168" s="158" t="s">
        <v>89</v>
      </c>
      <c r="AY168" s="17" t="s">
        <v>187</v>
      </c>
      <c r="BE168" s="159">
        <f t="shared" si="24"/>
        <v>0</v>
      </c>
      <c r="BF168" s="159">
        <f t="shared" si="25"/>
        <v>0</v>
      </c>
      <c r="BG168" s="159">
        <f t="shared" si="26"/>
        <v>0</v>
      </c>
      <c r="BH168" s="159">
        <f t="shared" si="27"/>
        <v>0</v>
      </c>
      <c r="BI168" s="159">
        <f t="shared" si="28"/>
        <v>0</v>
      </c>
      <c r="BJ168" s="17" t="s">
        <v>89</v>
      </c>
      <c r="BK168" s="159">
        <f t="shared" si="29"/>
        <v>0</v>
      </c>
      <c r="BL168" s="17" t="s">
        <v>799</v>
      </c>
      <c r="BM168" s="158" t="s">
        <v>1157</v>
      </c>
    </row>
    <row r="169" spans="2:65" s="1" customFormat="1" ht="33" customHeight="1">
      <c r="B169" s="144"/>
      <c r="C169" s="160" t="s">
        <v>637</v>
      </c>
      <c r="D169" s="160" t="s">
        <v>196</v>
      </c>
      <c r="E169" s="161" t="s">
        <v>6705</v>
      </c>
      <c r="F169" s="162" t="s">
        <v>6816</v>
      </c>
      <c r="G169" s="163" t="s">
        <v>320</v>
      </c>
      <c r="H169" s="164">
        <v>12</v>
      </c>
      <c r="I169" s="165"/>
      <c r="J169" s="166">
        <f t="shared" si="20"/>
        <v>0</v>
      </c>
      <c r="K169" s="167"/>
      <c r="L169" s="32"/>
      <c r="M169" s="168" t="s">
        <v>1</v>
      </c>
      <c r="N169" s="169" t="s">
        <v>42</v>
      </c>
      <c r="P169" s="156">
        <f t="shared" si="21"/>
        <v>0</v>
      </c>
      <c r="Q169" s="156">
        <v>0</v>
      </c>
      <c r="R169" s="156">
        <f t="shared" si="22"/>
        <v>0</v>
      </c>
      <c r="S169" s="156">
        <v>0</v>
      </c>
      <c r="T169" s="157">
        <f t="shared" si="23"/>
        <v>0</v>
      </c>
      <c r="AR169" s="158" t="s">
        <v>799</v>
      </c>
      <c r="AT169" s="158" t="s">
        <v>196</v>
      </c>
      <c r="AU169" s="158" t="s">
        <v>89</v>
      </c>
      <c r="AY169" s="17" t="s">
        <v>187</v>
      </c>
      <c r="BE169" s="159">
        <f t="shared" si="24"/>
        <v>0</v>
      </c>
      <c r="BF169" s="159">
        <f t="shared" si="25"/>
        <v>0</v>
      </c>
      <c r="BG169" s="159">
        <f t="shared" si="26"/>
        <v>0</v>
      </c>
      <c r="BH169" s="159">
        <f t="shared" si="27"/>
        <v>0</v>
      </c>
      <c r="BI169" s="159">
        <f t="shared" si="28"/>
        <v>0</v>
      </c>
      <c r="BJ169" s="17" t="s">
        <v>89</v>
      </c>
      <c r="BK169" s="159">
        <f t="shared" si="29"/>
        <v>0</v>
      </c>
      <c r="BL169" s="17" t="s">
        <v>799</v>
      </c>
      <c r="BM169" s="158" t="s">
        <v>1160</v>
      </c>
    </row>
    <row r="170" spans="2:65" s="1" customFormat="1" ht="24.2" customHeight="1">
      <c r="B170" s="144"/>
      <c r="C170" s="160" t="s">
        <v>646</v>
      </c>
      <c r="D170" s="160" t="s">
        <v>196</v>
      </c>
      <c r="E170" s="161" t="s">
        <v>6711</v>
      </c>
      <c r="F170" s="162" t="s">
        <v>6712</v>
      </c>
      <c r="G170" s="163" t="s">
        <v>337</v>
      </c>
      <c r="H170" s="164">
        <v>130</v>
      </c>
      <c r="I170" s="165"/>
      <c r="J170" s="166">
        <f t="shared" si="20"/>
        <v>0</v>
      </c>
      <c r="K170" s="167"/>
      <c r="L170" s="32"/>
      <c r="M170" s="168" t="s">
        <v>1</v>
      </c>
      <c r="N170" s="169" t="s">
        <v>42</v>
      </c>
      <c r="P170" s="156">
        <f t="shared" si="21"/>
        <v>0</v>
      </c>
      <c r="Q170" s="156">
        <v>0</v>
      </c>
      <c r="R170" s="156">
        <f t="shared" si="22"/>
        <v>0</v>
      </c>
      <c r="S170" s="156">
        <v>0</v>
      </c>
      <c r="T170" s="157">
        <f t="shared" si="23"/>
        <v>0</v>
      </c>
      <c r="AR170" s="158" t="s">
        <v>799</v>
      </c>
      <c r="AT170" s="158" t="s">
        <v>196</v>
      </c>
      <c r="AU170" s="158" t="s">
        <v>89</v>
      </c>
      <c r="AY170" s="17" t="s">
        <v>187</v>
      </c>
      <c r="BE170" s="159">
        <f t="shared" si="24"/>
        <v>0</v>
      </c>
      <c r="BF170" s="159">
        <f t="shared" si="25"/>
        <v>0</v>
      </c>
      <c r="BG170" s="159">
        <f t="shared" si="26"/>
        <v>0</v>
      </c>
      <c r="BH170" s="159">
        <f t="shared" si="27"/>
        <v>0</v>
      </c>
      <c r="BI170" s="159">
        <f t="shared" si="28"/>
        <v>0</v>
      </c>
      <c r="BJ170" s="17" t="s">
        <v>89</v>
      </c>
      <c r="BK170" s="159">
        <f t="shared" si="29"/>
        <v>0</v>
      </c>
      <c r="BL170" s="17" t="s">
        <v>799</v>
      </c>
      <c r="BM170" s="158" t="s">
        <v>1163</v>
      </c>
    </row>
    <row r="171" spans="2:65" s="1" customFormat="1" ht="24.2" customHeight="1">
      <c r="B171" s="144"/>
      <c r="C171" s="160" t="s">
        <v>652</v>
      </c>
      <c r="D171" s="160" t="s">
        <v>196</v>
      </c>
      <c r="E171" s="161" t="s">
        <v>6817</v>
      </c>
      <c r="F171" s="162" t="s">
        <v>6818</v>
      </c>
      <c r="G171" s="163" t="s">
        <v>337</v>
      </c>
      <c r="H171" s="164">
        <v>6702</v>
      </c>
      <c r="I171" s="165"/>
      <c r="J171" s="166">
        <f t="shared" si="20"/>
        <v>0</v>
      </c>
      <c r="K171" s="167"/>
      <c r="L171" s="32"/>
      <c r="M171" s="168" t="s">
        <v>1</v>
      </c>
      <c r="N171" s="169" t="s">
        <v>42</v>
      </c>
      <c r="P171" s="156">
        <f t="shared" si="21"/>
        <v>0</v>
      </c>
      <c r="Q171" s="156">
        <v>0</v>
      </c>
      <c r="R171" s="156">
        <f t="shared" si="22"/>
        <v>0</v>
      </c>
      <c r="S171" s="156">
        <v>0</v>
      </c>
      <c r="T171" s="157">
        <f t="shared" si="23"/>
        <v>0</v>
      </c>
      <c r="AR171" s="158" t="s">
        <v>799</v>
      </c>
      <c r="AT171" s="158" t="s">
        <v>196</v>
      </c>
      <c r="AU171" s="158" t="s">
        <v>89</v>
      </c>
      <c r="AY171" s="17" t="s">
        <v>187</v>
      </c>
      <c r="BE171" s="159">
        <f t="shared" si="24"/>
        <v>0</v>
      </c>
      <c r="BF171" s="159">
        <f t="shared" si="25"/>
        <v>0</v>
      </c>
      <c r="BG171" s="159">
        <f t="shared" si="26"/>
        <v>0</v>
      </c>
      <c r="BH171" s="159">
        <f t="shared" si="27"/>
        <v>0</v>
      </c>
      <c r="BI171" s="159">
        <f t="shared" si="28"/>
        <v>0</v>
      </c>
      <c r="BJ171" s="17" t="s">
        <v>89</v>
      </c>
      <c r="BK171" s="159">
        <f t="shared" si="29"/>
        <v>0</v>
      </c>
      <c r="BL171" s="17" t="s">
        <v>799</v>
      </c>
      <c r="BM171" s="158" t="s">
        <v>1166</v>
      </c>
    </row>
    <row r="172" spans="2:65" s="1" customFormat="1" ht="16.5" customHeight="1">
      <c r="B172" s="144"/>
      <c r="C172" s="160" t="s">
        <v>654</v>
      </c>
      <c r="D172" s="160" t="s">
        <v>196</v>
      </c>
      <c r="E172" s="161" t="s">
        <v>6819</v>
      </c>
      <c r="F172" s="162" t="s">
        <v>6564</v>
      </c>
      <c r="G172" s="163" t="s">
        <v>320</v>
      </c>
      <c r="H172" s="164">
        <v>500</v>
      </c>
      <c r="I172" s="165"/>
      <c r="J172" s="166">
        <f t="shared" si="20"/>
        <v>0</v>
      </c>
      <c r="K172" s="167"/>
      <c r="L172" s="32"/>
      <c r="M172" s="168" t="s">
        <v>1</v>
      </c>
      <c r="N172" s="169" t="s">
        <v>42</v>
      </c>
      <c r="P172" s="156">
        <f t="shared" si="21"/>
        <v>0</v>
      </c>
      <c r="Q172" s="156">
        <v>0</v>
      </c>
      <c r="R172" s="156">
        <f t="shared" si="22"/>
        <v>0</v>
      </c>
      <c r="S172" s="156">
        <v>0</v>
      </c>
      <c r="T172" s="157">
        <f t="shared" si="23"/>
        <v>0</v>
      </c>
      <c r="AR172" s="158" t="s">
        <v>799</v>
      </c>
      <c r="AT172" s="158" t="s">
        <v>196</v>
      </c>
      <c r="AU172" s="158" t="s">
        <v>89</v>
      </c>
      <c r="AY172" s="17" t="s">
        <v>187</v>
      </c>
      <c r="BE172" s="159">
        <f t="shared" si="24"/>
        <v>0</v>
      </c>
      <c r="BF172" s="159">
        <f t="shared" si="25"/>
        <v>0</v>
      </c>
      <c r="BG172" s="159">
        <f t="shared" si="26"/>
        <v>0</v>
      </c>
      <c r="BH172" s="159">
        <f t="shared" si="27"/>
        <v>0</v>
      </c>
      <c r="BI172" s="159">
        <f t="shared" si="28"/>
        <v>0</v>
      </c>
      <c r="BJ172" s="17" t="s">
        <v>89</v>
      </c>
      <c r="BK172" s="159">
        <f t="shared" si="29"/>
        <v>0</v>
      </c>
      <c r="BL172" s="17" t="s">
        <v>799</v>
      </c>
      <c r="BM172" s="158" t="s">
        <v>1169</v>
      </c>
    </row>
    <row r="173" spans="2:65" s="1" customFormat="1" ht="37.9" customHeight="1">
      <c r="B173" s="144"/>
      <c r="C173" s="160" t="s">
        <v>658</v>
      </c>
      <c r="D173" s="160" t="s">
        <v>196</v>
      </c>
      <c r="E173" s="161" t="s">
        <v>6716</v>
      </c>
      <c r="F173" s="162" t="s">
        <v>6820</v>
      </c>
      <c r="G173" s="163" t="s">
        <v>320</v>
      </c>
      <c r="H173" s="164">
        <v>498</v>
      </c>
      <c r="I173" s="165"/>
      <c r="J173" s="166">
        <f t="shared" si="20"/>
        <v>0</v>
      </c>
      <c r="K173" s="167"/>
      <c r="L173" s="32"/>
      <c r="M173" s="168" t="s">
        <v>1</v>
      </c>
      <c r="N173" s="169" t="s">
        <v>42</v>
      </c>
      <c r="P173" s="156">
        <f t="shared" si="21"/>
        <v>0</v>
      </c>
      <c r="Q173" s="156">
        <v>0</v>
      </c>
      <c r="R173" s="156">
        <f t="shared" si="22"/>
        <v>0</v>
      </c>
      <c r="S173" s="156">
        <v>0</v>
      </c>
      <c r="T173" s="157">
        <f t="shared" si="23"/>
        <v>0</v>
      </c>
      <c r="AR173" s="158" t="s">
        <v>799</v>
      </c>
      <c r="AT173" s="158" t="s">
        <v>196</v>
      </c>
      <c r="AU173" s="158" t="s">
        <v>89</v>
      </c>
      <c r="AY173" s="17" t="s">
        <v>187</v>
      </c>
      <c r="BE173" s="159">
        <f t="shared" si="24"/>
        <v>0</v>
      </c>
      <c r="BF173" s="159">
        <f t="shared" si="25"/>
        <v>0</v>
      </c>
      <c r="BG173" s="159">
        <f t="shared" si="26"/>
        <v>0</v>
      </c>
      <c r="BH173" s="159">
        <f t="shared" si="27"/>
        <v>0</v>
      </c>
      <c r="BI173" s="159">
        <f t="shared" si="28"/>
        <v>0</v>
      </c>
      <c r="BJ173" s="17" t="s">
        <v>89</v>
      </c>
      <c r="BK173" s="159">
        <f t="shared" si="29"/>
        <v>0</v>
      </c>
      <c r="BL173" s="17" t="s">
        <v>799</v>
      </c>
      <c r="BM173" s="158" t="s">
        <v>1172</v>
      </c>
    </row>
    <row r="174" spans="2:65" s="1" customFormat="1" ht="24.2" customHeight="1">
      <c r="B174" s="144"/>
      <c r="C174" s="160" t="s">
        <v>663</v>
      </c>
      <c r="D174" s="160" t="s">
        <v>196</v>
      </c>
      <c r="E174" s="161" t="s">
        <v>6821</v>
      </c>
      <c r="F174" s="162" t="s">
        <v>6822</v>
      </c>
      <c r="G174" s="163" t="s">
        <v>337</v>
      </c>
      <c r="H174" s="164">
        <v>1</v>
      </c>
      <c r="I174" s="165"/>
      <c r="J174" s="166">
        <f t="shared" si="20"/>
        <v>0</v>
      </c>
      <c r="K174" s="167"/>
      <c r="L174" s="32"/>
      <c r="M174" s="168" t="s">
        <v>1</v>
      </c>
      <c r="N174" s="169" t="s">
        <v>42</v>
      </c>
      <c r="P174" s="156">
        <f t="shared" si="21"/>
        <v>0</v>
      </c>
      <c r="Q174" s="156">
        <v>0</v>
      </c>
      <c r="R174" s="156">
        <f t="shared" si="22"/>
        <v>0</v>
      </c>
      <c r="S174" s="156">
        <v>0</v>
      </c>
      <c r="T174" s="157">
        <f t="shared" si="23"/>
        <v>0</v>
      </c>
      <c r="AR174" s="158" t="s">
        <v>799</v>
      </c>
      <c r="AT174" s="158" t="s">
        <v>196</v>
      </c>
      <c r="AU174" s="158" t="s">
        <v>89</v>
      </c>
      <c r="AY174" s="17" t="s">
        <v>187</v>
      </c>
      <c r="BE174" s="159">
        <f t="shared" si="24"/>
        <v>0</v>
      </c>
      <c r="BF174" s="159">
        <f t="shared" si="25"/>
        <v>0</v>
      </c>
      <c r="BG174" s="159">
        <f t="shared" si="26"/>
        <v>0</v>
      </c>
      <c r="BH174" s="159">
        <f t="shared" si="27"/>
        <v>0</v>
      </c>
      <c r="BI174" s="159">
        <f t="shared" si="28"/>
        <v>0</v>
      </c>
      <c r="BJ174" s="17" t="s">
        <v>89</v>
      </c>
      <c r="BK174" s="159">
        <f t="shared" si="29"/>
        <v>0</v>
      </c>
      <c r="BL174" s="17" t="s">
        <v>799</v>
      </c>
      <c r="BM174" s="158" t="s">
        <v>1175</v>
      </c>
    </row>
    <row r="175" spans="2:65" s="1" customFormat="1" ht="16.5" customHeight="1">
      <c r="B175" s="144"/>
      <c r="C175" s="160" t="s">
        <v>670</v>
      </c>
      <c r="D175" s="160" t="s">
        <v>196</v>
      </c>
      <c r="E175" s="161" t="s">
        <v>6823</v>
      </c>
      <c r="F175" s="162" t="s">
        <v>6824</v>
      </c>
      <c r="G175" s="163" t="s">
        <v>337</v>
      </c>
      <c r="H175" s="164">
        <v>6</v>
      </c>
      <c r="I175" s="165"/>
      <c r="J175" s="166">
        <f t="shared" si="20"/>
        <v>0</v>
      </c>
      <c r="K175" s="167"/>
      <c r="L175" s="32"/>
      <c r="M175" s="168" t="s">
        <v>1</v>
      </c>
      <c r="N175" s="169" t="s">
        <v>42</v>
      </c>
      <c r="P175" s="156">
        <f t="shared" si="21"/>
        <v>0</v>
      </c>
      <c r="Q175" s="156">
        <v>0</v>
      </c>
      <c r="R175" s="156">
        <f t="shared" si="22"/>
        <v>0</v>
      </c>
      <c r="S175" s="156">
        <v>0</v>
      </c>
      <c r="T175" s="157">
        <f t="shared" si="23"/>
        <v>0</v>
      </c>
      <c r="AR175" s="158" t="s">
        <v>799</v>
      </c>
      <c r="AT175" s="158" t="s">
        <v>196</v>
      </c>
      <c r="AU175" s="158" t="s">
        <v>89</v>
      </c>
      <c r="AY175" s="17" t="s">
        <v>187</v>
      </c>
      <c r="BE175" s="159">
        <f t="shared" si="24"/>
        <v>0</v>
      </c>
      <c r="BF175" s="159">
        <f t="shared" si="25"/>
        <v>0</v>
      </c>
      <c r="BG175" s="159">
        <f t="shared" si="26"/>
        <v>0</v>
      </c>
      <c r="BH175" s="159">
        <f t="shared" si="27"/>
        <v>0</v>
      </c>
      <c r="BI175" s="159">
        <f t="shared" si="28"/>
        <v>0</v>
      </c>
      <c r="BJ175" s="17" t="s">
        <v>89</v>
      </c>
      <c r="BK175" s="159">
        <f t="shared" si="29"/>
        <v>0</v>
      </c>
      <c r="BL175" s="17" t="s">
        <v>799</v>
      </c>
      <c r="BM175" s="158" t="s">
        <v>1178</v>
      </c>
    </row>
    <row r="176" spans="2:65" s="1" customFormat="1" ht="37.9" customHeight="1">
      <c r="B176" s="144"/>
      <c r="C176" s="160" t="s">
        <v>675</v>
      </c>
      <c r="D176" s="160" t="s">
        <v>196</v>
      </c>
      <c r="E176" s="161" t="s">
        <v>6825</v>
      </c>
      <c r="F176" s="162" t="s">
        <v>6826</v>
      </c>
      <c r="G176" s="163" t="s">
        <v>337</v>
      </c>
      <c r="H176" s="164">
        <v>2</v>
      </c>
      <c r="I176" s="165"/>
      <c r="J176" s="166">
        <f t="shared" si="20"/>
        <v>0</v>
      </c>
      <c r="K176" s="167"/>
      <c r="L176" s="32"/>
      <c r="M176" s="168" t="s">
        <v>1</v>
      </c>
      <c r="N176" s="169" t="s">
        <v>42</v>
      </c>
      <c r="P176" s="156">
        <f t="shared" si="21"/>
        <v>0</v>
      </c>
      <c r="Q176" s="156">
        <v>0</v>
      </c>
      <c r="R176" s="156">
        <f t="shared" si="22"/>
        <v>0</v>
      </c>
      <c r="S176" s="156">
        <v>0</v>
      </c>
      <c r="T176" s="157">
        <f t="shared" si="23"/>
        <v>0</v>
      </c>
      <c r="AR176" s="158" t="s">
        <v>799</v>
      </c>
      <c r="AT176" s="158" t="s">
        <v>196</v>
      </c>
      <c r="AU176" s="158" t="s">
        <v>89</v>
      </c>
      <c r="AY176" s="17" t="s">
        <v>187</v>
      </c>
      <c r="BE176" s="159">
        <f t="shared" si="24"/>
        <v>0</v>
      </c>
      <c r="BF176" s="159">
        <f t="shared" si="25"/>
        <v>0</v>
      </c>
      <c r="BG176" s="159">
        <f t="shared" si="26"/>
        <v>0</v>
      </c>
      <c r="BH176" s="159">
        <f t="shared" si="27"/>
        <v>0</v>
      </c>
      <c r="BI176" s="159">
        <f t="shared" si="28"/>
        <v>0</v>
      </c>
      <c r="BJ176" s="17" t="s">
        <v>89</v>
      </c>
      <c r="BK176" s="159">
        <f t="shared" si="29"/>
        <v>0</v>
      </c>
      <c r="BL176" s="17" t="s">
        <v>799</v>
      </c>
      <c r="BM176" s="158" t="s">
        <v>1181</v>
      </c>
    </row>
    <row r="177" spans="2:65" s="1" customFormat="1" ht="16.5" customHeight="1">
      <c r="B177" s="144"/>
      <c r="C177" s="160" t="s">
        <v>683</v>
      </c>
      <c r="D177" s="160" t="s">
        <v>196</v>
      </c>
      <c r="E177" s="161" t="s">
        <v>6827</v>
      </c>
      <c r="F177" s="162" t="s">
        <v>6828</v>
      </c>
      <c r="G177" s="163" t="s">
        <v>337</v>
      </c>
      <c r="H177" s="164">
        <v>1</v>
      </c>
      <c r="I177" s="165"/>
      <c r="J177" s="166">
        <f t="shared" si="20"/>
        <v>0</v>
      </c>
      <c r="K177" s="167"/>
      <c r="L177" s="32"/>
      <c r="M177" s="168" t="s">
        <v>1</v>
      </c>
      <c r="N177" s="169" t="s">
        <v>42</v>
      </c>
      <c r="P177" s="156">
        <f t="shared" si="21"/>
        <v>0</v>
      </c>
      <c r="Q177" s="156">
        <v>0</v>
      </c>
      <c r="R177" s="156">
        <f t="shared" si="22"/>
        <v>0</v>
      </c>
      <c r="S177" s="156">
        <v>0</v>
      </c>
      <c r="T177" s="157">
        <f t="shared" si="23"/>
        <v>0</v>
      </c>
      <c r="AR177" s="158" t="s">
        <v>799</v>
      </c>
      <c r="AT177" s="158" t="s">
        <v>196</v>
      </c>
      <c r="AU177" s="158" t="s">
        <v>89</v>
      </c>
      <c r="AY177" s="17" t="s">
        <v>187</v>
      </c>
      <c r="BE177" s="159">
        <f t="shared" si="24"/>
        <v>0</v>
      </c>
      <c r="BF177" s="159">
        <f t="shared" si="25"/>
        <v>0</v>
      </c>
      <c r="BG177" s="159">
        <f t="shared" si="26"/>
        <v>0</v>
      </c>
      <c r="BH177" s="159">
        <f t="shared" si="27"/>
        <v>0</v>
      </c>
      <c r="BI177" s="159">
        <f t="shared" si="28"/>
        <v>0</v>
      </c>
      <c r="BJ177" s="17" t="s">
        <v>89</v>
      </c>
      <c r="BK177" s="159">
        <f t="shared" si="29"/>
        <v>0</v>
      </c>
      <c r="BL177" s="17" t="s">
        <v>799</v>
      </c>
      <c r="BM177" s="158" t="s">
        <v>1184</v>
      </c>
    </row>
    <row r="178" spans="2:65" s="1" customFormat="1" ht="24.2" customHeight="1">
      <c r="B178" s="144"/>
      <c r="C178" s="160" t="s">
        <v>692</v>
      </c>
      <c r="D178" s="160" t="s">
        <v>196</v>
      </c>
      <c r="E178" s="161" t="s">
        <v>6829</v>
      </c>
      <c r="F178" s="162" t="s">
        <v>6830</v>
      </c>
      <c r="G178" s="163" t="s">
        <v>337</v>
      </c>
      <c r="H178" s="164">
        <v>1</v>
      </c>
      <c r="I178" s="165"/>
      <c r="J178" s="166">
        <f t="shared" si="20"/>
        <v>0</v>
      </c>
      <c r="K178" s="167"/>
      <c r="L178" s="32"/>
      <c r="M178" s="168" t="s">
        <v>1</v>
      </c>
      <c r="N178" s="169" t="s">
        <v>42</v>
      </c>
      <c r="P178" s="156">
        <f t="shared" si="21"/>
        <v>0</v>
      </c>
      <c r="Q178" s="156">
        <v>0</v>
      </c>
      <c r="R178" s="156">
        <f t="shared" si="22"/>
        <v>0</v>
      </c>
      <c r="S178" s="156">
        <v>0</v>
      </c>
      <c r="T178" s="157">
        <f t="shared" si="23"/>
        <v>0</v>
      </c>
      <c r="AR178" s="158" t="s">
        <v>799</v>
      </c>
      <c r="AT178" s="158" t="s">
        <v>196</v>
      </c>
      <c r="AU178" s="158" t="s">
        <v>89</v>
      </c>
      <c r="AY178" s="17" t="s">
        <v>187</v>
      </c>
      <c r="BE178" s="159">
        <f t="shared" si="24"/>
        <v>0</v>
      </c>
      <c r="BF178" s="159">
        <f t="shared" si="25"/>
        <v>0</v>
      </c>
      <c r="BG178" s="159">
        <f t="shared" si="26"/>
        <v>0</v>
      </c>
      <c r="BH178" s="159">
        <f t="shared" si="27"/>
        <v>0</v>
      </c>
      <c r="BI178" s="159">
        <f t="shared" si="28"/>
        <v>0</v>
      </c>
      <c r="BJ178" s="17" t="s">
        <v>89</v>
      </c>
      <c r="BK178" s="159">
        <f t="shared" si="29"/>
        <v>0</v>
      </c>
      <c r="BL178" s="17" t="s">
        <v>799</v>
      </c>
      <c r="BM178" s="158" t="s">
        <v>1187</v>
      </c>
    </row>
    <row r="179" spans="2:65" s="1" customFormat="1" ht="24.2" customHeight="1">
      <c r="B179" s="144"/>
      <c r="C179" s="160" t="s">
        <v>695</v>
      </c>
      <c r="D179" s="160" t="s">
        <v>196</v>
      </c>
      <c r="E179" s="161" t="s">
        <v>6831</v>
      </c>
      <c r="F179" s="162" t="s">
        <v>6832</v>
      </c>
      <c r="G179" s="163" t="s">
        <v>337</v>
      </c>
      <c r="H179" s="164">
        <v>32</v>
      </c>
      <c r="I179" s="165"/>
      <c r="J179" s="166">
        <f t="shared" si="20"/>
        <v>0</v>
      </c>
      <c r="K179" s="167"/>
      <c r="L179" s="32"/>
      <c r="M179" s="168" t="s">
        <v>1</v>
      </c>
      <c r="N179" s="169" t="s">
        <v>42</v>
      </c>
      <c r="P179" s="156">
        <f t="shared" si="21"/>
        <v>0</v>
      </c>
      <c r="Q179" s="156">
        <v>0</v>
      </c>
      <c r="R179" s="156">
        <f t="shared" si="22"/>
        <v>0</v>
      </c>
      <c r="S179" s="156">
        <v>0</v>
      </c>
      <c r="T179" s="157">
        <f t="shared" si="23"/>
        <v>0</v>
      </c>
      <c r="AR179" s="158" t="s">
        <v>799</v>
      </c>
      <c r="AT179" s="158" t="s">
        <v>196</v>
      </c>
      <c r="AU179" s="158" t="s">
        <v>89</v>
      </c>
      <c r="AY179" s="17" t="s">
        <v>187</v>
      </c>
      <c r="BE179" s="159">
        <f t="shared" si="24"/>
        <v>0</v>
      </c>
      <c r="BF179" s="159">
        <f t="shared" si="25"/>
        <v>0</v>
      </c>
      <c r="BG179" s="159">
        <f t="shared" si="26"/>
        <v>0</v>
      </c>
      <c r="BH179" s="159">
        <f t="shared" si="27"/>
        <v>0</v>
      </c>
      <c r="BI179" s="159">
        <f t="shared" si="28"/>
        <v>0</v>
      </c>
      <c r="BJ179" s="17" t="s">
        <v>89</v>
      </c>
      <c r="BK179" s="159">
        <f t="shared" si="29"/>
        <v>0</v>
      </c>
      <c r="BL179" s="17" t="s">
        <v>799</v>
      </c>
      <c r="BM179" s="158" t="s">
        <v>1192</v>
      </c>
    </row>
    <row r="180" spans="2:65" s="1" customFormat="1" ht="24.2" customHeight="1">
      <c r="B180" s="144"/>
      <c r="C180" s="160" t="s">
        <v>700</v>
      </c>
      <c r="D180" s="160" t="s">
        <v>196</v>
      </c>
      <c r="E180" s="161" t="s">
        <v>6833</v>
      </c>
      <c r="F180" s="162" t="s">
        <v>6834</v>
      </c>
      <c r="G180" s="163" t="s">
        <v>337</v>
      </c>
      <c r="H180" s="164">
        <v>88</v>
      </c>
      <c r="I180" s="165"/>
      <c r="J180" s="166">
        <f t="shared" si="20"/>
        <v>0</v>
      </c>
      <c r="K180" s="167"/>
      <c r="L180" s="32"/>
      <c r="M180" s="168" t="s">
        <v>1</v>
      </c>
      <c r="N180" s="169" t="s">
        <v>42</v>
      </c>
      <c r="P180" s="156">
        <f t="shared" si="21"/>
        <v>0</v>
      </c>
      <c r="Q180" s="156">
        <v>0</v>
      </c>
      <c r="R180" s="156">
        <f t="shared" si="22"/>
        <v>0</v>
      </c>
      <c r="S180" s="156">
        <v>0</v>
      </c>
      <c r="T180" s="157">
        <f t="shared" si="23"/>
        <v>0</v>
      </c>
      <c r="AR180" s="158" t="s">
        <v>799</v>
      </c>
      <c r="AT180" s="158" t="s">
        <v>196</v>
      </c>
      <c r="AU180" s="158" t="s">
        <v>89</v>
      </c>
      <c r="AY180" s="17" t="s">
        <v>187</v>
      </c>
      <c r="BE180" s="159">
        <f t="shared" si="24"/>
        <v>0</v>
      </c>
      <c r="BF180" s="159">
        <f t="shared" si="25"/>
        <v>0</v>
      </c>
      <c r="BG180" s="159">
        <f t="shared" si="26"/>
        <v>0</v>
      </c>
      <c r="BH180" s="159">
        <f t="shared" si="27"/>
        <v>0</v>
      </c>
      <c r="BI180" s="159">
        <f t="shared" si="28"/>
        <v>0</v>
      </c>
      <c r="BJ180" s="17" t="s">
        <v>89</v>
      </c>
      <c r="BK180" s="159">
        <f t="shared" si="29"/>
        <v>0</v>
      </c>
      <c r="BL180" s="17" t="s">
        <v>799</v>
      </c>
      <c r="BM180" s="158" t="s">
        <v>1195</v>
      </c>
    </row>
    <row r="181" spans="2:65" s="1" customFormat="1" ht="24.2" customHeight="1">
      <c r="B181" s="144"/>
      <c r="C181" s="160" t="s">
        <v>704</v>
      </c>
      <c r="D181" s="160" t="s">
        <v>196</v>
      </c>
      <c r="E181" s="161" t="s">
        <v>6835</v>
      </c>
      <c r="F181" s="162" t="s">
        <v>6836</v>
      </c>
      <c r="G181" s="163" t="s">
        <v>337</v>
      </c>
      <c r="H181" s="164">
        <v>120</v>
      </c>
      <c r="I181" s="165"/>
      <c r="J181" s="166">
        <f t="shared" si="20"/>
        <v>0</v>
      </c>
      <c r="K181" s="167"/>
      <c r="L181" s="32"/>
      <c r="M181" s="168" t="s">
        <v>1</v>
      </c>
      <c r="N181" s="169" t="s">
        <v>42</v>
      </c>
      <c r="P181" s="156">
        <f t="shared" si="21"/>
        <v>0</v>
      </c>
      <c r="Q181" s="156">
        <v>0</v>
      </c>
      <c r="R181" s="156">
        <f t="shared" si="22"/>
        <v>0</v>
      </c>
      <c r="S181" s="156">
        <v>0</v>
      </c>
      <c r="T181" s="157">
        <f t="shared" si="23"/>
        <v>0</v>
      </c>
      <c r="AR181" s="158" t="s">
        <v>799</v>
      </c>
      <c r="AT181" s="158" t="s">
        <v>196</v>
      </c>
      <c r="AU181" s="158" t="s">
        <v>89</v>
      </c>
      <c r="AY181" s="17" t="s">
        <v>187</v>
      </c>
      <c r="BE181" s="159">
        <f t="shared" si="24"/>
        <v>0</v>
      </c>
      <c r="BF181" s="159">
        <f t="shared" si="25"/>
        <v>0</v>
      </c>
      <c r="BG181" s="159">
        <f t="shared" si="26"/>
        <v>0</v>
      </c>
      <c r="BH181" s="159">
        <f t="shared" si="27"/>
        <v>0</v>
      </c>
      <c r="BI181" s="159">
        <f t="shared" si="28"/>
        <v>0</v>
      </c>
      <c r="BJ181" s="17" t="s">
        <v>89</v>
      </c>
      <c r="BK181" s="159">
        <f t="shared" si="29"/>
        <v>0</v>
      </c>
      <c r="BL181" s="17" t="s">
        <v>799</v>
      </c>
      <c r="BM181" s="158" t="s">
        <v>1198</v>
      </c>
    </row>
    <row r="182" spans="2:65" s="1" customFormat="1" ht="16.5" customHeight="1">
      <c r="B182" s="144"/>
      <c r="C182" s="160" t="s">
        <v>710</v>
      </c>
      <c r="D182" s="160" t="s">
        <v>196</v>
      </c>
      <c r="E182" s="161" t="s">
        <v>6837</v>
      </c>
      <c r="F182" s="162" t="s">
        <v>6838</v>
      </c>
      <c r="G182" s="163" t="s">
        <v>337</v>
      </c>
      <c r="H182" s="164">
        <v>1</v>
      </c>
      <c r="I182" s="165"/>
      <c r="J182" s="166">
        <f t="shared" si="20"/>
        <v>0</v>
      </c>
      <c r="K182" s="167"/>
      <c r="L182" s="32"/>
      <c r="M182" s="168" t="s">
        <v>1</v>
      </c>
      <c r="N182" s="169" t="s">
        <v>42</v>
      </c>
      <c r="P182" s="156">
        <f t="shared" si="21"/>
        <v>0</v>
      </c>
      <c r="Q182" s="156">
        <v>0</v>
      </c>
      <c r="R182" s="156">
        <f t="shared" si="22"/>
        <v>0</v>
      </c>
      <c r="S182" s="156">
        <v>0</v>
      </c>
      <c r="T182" s="157">
        <f t="shared" si="23"/>
        <v>0</v>
      </c>
      <c r="AR182" s="158" t="s">
        <v>799</v>
      </c>
      <c r="AT182" s="158" t="s">
        <v>196</v>
      </c>
      <c r="AU182" s="158" t="s">
        <v>89</v>
      </c>
      <c r="AY182" s="17" t="s">
        <v>187</v>
      </c>
      <c r="BE182" s="159">
        <f t="shared" si="24"/>
        <v>0</v>
      </c>
      <c r="BF182" s="159">
        <f t="shared" si="25"/>
        <v>0</v>
      </c>
      <c r="BG182" s="159">
        <f t="shared" si="26"/>
        <v>0</v>
      </c>
      <c r="BH182" s="159">
        <f t="shared" si="27"/>
        <v>0</v>
      </c>
      <c r="BI182" s="159">
        <f t="shared" si="28"/>
        <v>0</v>
      </c>
      <c r="BJ182" s="17" t="s">
        <v>89</v>
      </c>
      <c r="BK182" s="159">
        <f t="shared" si="29"/>
        <v>0</v>
      </c>
      <c r="BL182" s="17" t="s">
        <v>799</v>
      </c>
      <c r="BM182" s="158" t="s">
        <v>346</v>
      </c>
    </row>
    <row r="183" spans="2:65" s="1" customFormat="1" ht="24.2" customHeight="1">
      <c r="B183" s="144"/>
      <c r="C183" s="160" t="s">
        <v>714</v>
      </c>
      <c r="D183" s="160" t="s">
        <v>196</v>
      </c>
      <c r="E183" s="161" t="s">
        <v>6839</v>
      </c>
      <c r="F183" s="162" t="s">
        <v>6840</v>
      </c>
      <c r="G183" s="163" t="s">
        <v>337</v>
      </c>
      <c r="H183" s="164">
        <v>1</v>
      </c>
      <c r="I183" s="165"/>
      <c r="J183" s="166">
        <f t="shared" si="20"/>
        <v>0</v>
      </c>
      <c r="K183" s="167"/>
      <c r="L183" s="32"/>
      <c r="M183" s="168" t="s">
        <v>1</v>
      </c>
      <c r="N183" s="169" t="s">
        <v>42</v>
      </c>
      <c r="P183" s="156">
        <f t="shared" si="21"/>
        <v>0</v>
      </c>
      <c r="Q183" s="156">
        <v>0</v>
      </c>
      <c r="R183" s="156">
        <f t="shared" si="22"/>
        <v>0</v>
      </c>
      <c r="S183" s="156">
        <v>0</v>
      </c>
      <c r="T183" s="157">
        <f t="shared" si="23"/>
        <v>0</v>
      </c>
      <c r="AR183" s="158" t="s">
        <v>799</v>
      </c>
      <c r="AT183" s="158" t="s">
        <v>196</v>
      </c>
      <c r="AU183" s="158" t="s">
        <v>89</v>
      </c>
      <c r="AY183" s="17" t="s">
        <v>187</v>
      </c>
      <c r="BE183" s="159">
        <f t="shared" si="24"/>
        <v>0</v>
      </c>
      <c r="BF183" s="159">
        <f t="shared" si="25"/>
        <v>0</v>
      </c>
      <c r="BG183" s="159">
        <f t="shared" si="26"/>
        <v>0</v>
      </c>
      <c r="BH183" s="159">
        <f t="shared" si="27"/>
        <v>0</v>
      </c>
      <c r="BI183" s="159">
        <f t="shared" si="28"/>
        <v>0</v>
      </c>
      <c r="BJ183" s="17" t="s">
        <v>89</v>
      </c>
      <c r="BK183" s="159">
        <f t="shared" si="29"/>
        <v>0</v>
      </c>
      <c r="BL183" s="17" t="s">
        <v>799</v>
      </c>
      <c r="BM183" s="158" t="s">
        <v>1203</v>
      </c>
    </row>
    <row r="184" spans="2:65" s="1" customFormat="1" ht="21.75" customHeight="1">
      <c r="B184" s="144"/>
      <c r="C184" s="160" t="s">
        <v>718</v>
      </c>
      <c r="D184" s="160" t="s">
        <v>196</v>
      </c>
      <c r="E184" s="161" t="s">
        <v>6841</v>
      </c>
      <c r="F184" s="162" t="s">
        <v>6842</v>
      </c>
      <c r="G184" s="163" t="s">
        <v>337</v>
      </c>
      <c r="H184" s="164">
        <v>1</v>
      </c>
      <c r="I184" s="165"/>
      <c r="J184" s="166">
        <f t="shared" si="20"/>
        <v>0</v>
      </c>
      <c r="K184" s="167"/>
      <c r="L184" s="32"/>
      <c r="M184" s="168" t="s">
        <v>1</v>
      </c>
      <c r="N184" s="169" t="s">
        <v>42</v>
      </c>
      <c r="P184" s="156">
        <f t="shared" si="21"/>
        <v>0</v>
      </c>
      <c r="Q184" s="156">
        <v>0</v>
      </c>
      <c r="R184" s="156">
        <f t="shared" si="22"/>
        <v>0</v>
      </c>
      <c r="S184" s="156">
        <v>0</v>
      </c>
      <c r="T184" s="157">
        <f t="shared" si="23"/>
        <v>0</v>
      </c>
      <c r="AR184" s="158" t="s">
        <v>799</v>
      </c>
      <c r="AT184" s="158" t="s">
        <v>196</v>
      </c>
      <c r="AU184" s="158" t="s">
        <v>89</v>
      </c>
      <c r="AY184" s="17" t="s">
        <v>187</v>
      </c>
      <c r="BE184" s="159">
        <f t="shared" si="24"/>
        <v>0</v>
      </c>
      <c r="BF184" s="159">
        <f t="shared" si="25"/>
        <v>0</v>
      </c>
      <c r="BG184" s="159">
        <f t="shared" si="26"/>
        <v>0</v>
      </c>
      <c r="BH184" s="159">
        <f t="shared" si="27"/>
        <v>0</v>
      </c>
      <c r="BI184" s="159">
        <f t="shared" si="28"/>
        <v>0</v>
      </c>
      <c r="BJ184" s="17" t="s">
        <v>89</v>
      </c>
      <c r="BK184" s="159">
        <f t="shared" si="29"/>
        <v>0</v>
      </c>
      <c r="BL184" s="17" t="s">
        <v>799</v>
      </c>
      <c r="BM184" s="158" t="s">
        <v>1206</v>
      </c>
    </row>
    <row r="185" spans="2:65" s="1" customFormat="1" ht="24.2" customHeight="1">
      <c r="B185" s="144"/>
      <c r="C185" s="160" t="s">
        <v>723</v>
      </c>
      <c r="D185" s="160" t="s">
        <v>196</v>
      </c>
      <c r="E185" s="161" t="s">
        <v>2569</v>
      </c>
      <c r="F185" s="162" t="s">
        <v>6589</v>
      </c>
      <c r="G185" s="163" t="s">
        <v>337</v>
      </c>
      <c r="H185" s="164">
        <v>320</v>
      </c>
      <c r="I185" s="165"/>
      <c r="J185" s="166">
        <f t="shared" si="20"/>
        <v>0</v>
      </c>
      <c r="K185" s="167"/>
      <c r="L185" s="32"/>
      <c r="M185" s="168" t="s">
        <v>1</v>
      </c>
      <c r="N185" s="169" t="s">
        <v>42</v>
      </c>
      <c r="P185" s="156">
        <f t="shared" si="21"/>
        <v>0</v>
      </c>
      <c r="Q185" s="156">
        <v>0</v>
      </c>
      <c r="R185" s="156">
        <f t="shared" si="22"/>
        <v>0</v>
      </c>
      <c r="S185" s="156">
        <v>0</v>
      </c>
      <c r="T185" s="157">
        <f t="shared" si="23"/>
        <v>0</v>
      </c>
      <c r="AR185" s="158" t="s">
        <v>799</v>
      </c>
      <c r="AT185" s="158" t="s">
        <v>196</v>
      </c>
      <c r="AU185" s="158" t="s">
        <v>89</v>
      </c>
      <c r="AY185" s="17" t="s">
        <v>187</v>
      </c>
      <c r="BE185" s="159">
        <f t="shared" si="24"/>
        <v>0</v>
      </c>
      <c r="BF185" s="159">
        <f t="shared" si="25"/>
        <v>0</v>
      </c>
      <c r="BG185" s="159">
        <f t="shared" si="26"/>
        <v>0</v>
      </c>
      <c r="BH185" s="159">
        <f t="shared" si="27"/>
        <v>0</v>
      </c>
      <c r="BI185" s="159">
        <f t="shared" si="28"/>
        <v>0</v>
      </c>
      <c r="BJ185" s="17" t="s">
        <v>89</v>
      </c>
      <c r="BK185" s="159">
        <f t="shared" si="29"/>
        <v>0</v>
      </c>
      <c r="BL185" s="17" t="s">
        <v>799</v>
      </c>
      <c r="BM185" s="158" t="s">
        <v>1209</v>
      </c>
    </row>
    <row r="186" spans="2:65" s="1" customFormat="1" ht="24.2" customHeight="1">
      <c r="B186" s="144"/>
      <c r="C186" s="160" t="s">
        <v>727</v>
      </c>
      <c r="D186" s="160" t="s">
        <v>196</v>
      </c>
      <c r="E186" s="161" t="s">
        <v>6843</v>
      </c>
      <c r="F186" s="162" t="s">
        <v>6844</v>
      </c>
      <c r="G186" s="163" t="s">
        <v>337</v>
      </c>
      <c r="H186" s="164">
        <v>4</v>
      </c>
      <c r="I186" s="165"/>
      <c r="J186" s="166">
        <f t="shared" si="20"/>
        <v>0</v>
      </c>
      <c r="K186" s="167"/>
      <c r="L186" s="32"/>
      <c r="M186" s="168" t="s">
        <v>1</v>
      </c>
      <c r="N186" s="169" t="s">
        <v>42</v>
      </c>
      <c r="P186" s="156">
        <f t="shared" si="21"/>
        <v>0</v>
      </c>
      <c r="Q186" s="156">
        <v>0</v>
      </c>
      <c r="R186" s="156">
        <f t="shared" si="22"/>
        <v>0</v>
      </c>
      <c r="S186" s="156">
        <v>0</v>
      </c>
      <c r="T186" s="157">
        <f t="shared" si="23"/>
        <v>0</v>
      </c>
      <c r="AR186" s="158" t="s">
        <v>799</v>
      </c>
      <c r="AT186" s="158" t="s">
        <v>196</v>
      </c>
      <c r="AU186" s="158" t="s">
        <v>89</v>
      </c>
      <c r="AY186" s="17" t="s">
        <v>187</v>
      </c>
      <c r="BE186" s="159">
        <f t="shared" si="24"/>
        <v>0</v>
      </c>
      <c r="BF186" s="159">
        <f t="shared" si="25"/>
        <v>0</v>
      </c>
      <c r="BG186" s="159">
        <f t="shared" si="26"/>
        <v>0</v>
      </c>
      <c r="BH186" s="159">
        <f t="shared" si="27"/>
        <v>0</v>
      </c>
      <c r="BI186" s="159">
        <f t="shared" si="28"/>
        <v>0</v>
      </c>
      <c r="BJ186" s="17" t="s">
        <v>89</v>
      </c>
      <c r="BK186" s="159">
        <f t="shared" si="29"/>
        <v>0</v>
      </c>
      <c r="BL186" s="17" t="s">
        <v>799</v>
      </c>
      <c r="BM186" s="158" t="s">
        <v>1212</v>
      </c>
    </row>
    <row r="187" spans="2:65" s="1" customFormat="1" ht="33" customHeight="1">
      <c r="B187" s="144"/>
      <c r="C187" s="160" t="s">
        <v>733</v>
      </c>
      <c r="D187" s="160" t="s">
        <v>196</v>
      </c>
      <c r="E187" s="161" t="s">
        <v>6590</v>
      </c>
      <c r="F187" s="162" t="s">
        <v>6591</v>
      </c>
      <c r="G187" s="163" t="s">
        <v>337</v>
      </c>
      <c r="H187" s="164">
        <v>4</v>
      </c>
      <c r="I187" s="165"/>
      <c r="J187" s="166">
        <f t="shared" si="20"/>
        <v>0</v>
      </c>
      <c r="K187" s="167"/>
      <c r="L187" s="32"/>
      <c r="M187" s="168" t="s">
        <v>1</v>
      </c>
      <c r="N187" s="169" t="s">
        <v>42</v>
      </c>
      <c r="P187" s="156">
        <f t="shared" si="21"/>
        <v>0</v>
      </c>
      <c r="Q187" s="156">
        <v>0</v>
      </c>
      <c r="R187" s="156">
        <f t="shared" si="22"/>
        <v>0</v>
      </c>
      <c r="S187" s="156">
        <v>0</v>
      </c>
      <c r="T187" s="157">
        <f t="shared" si="23"/>
        <v>0</v>
      </c>
      <c r="AR187" s="158" t="s">
        <v>799</v>
      </c>
      <c r="AT187" s="158" t="s">
        <v>196</v>
      </c>
      <c r="AU187" s="158" t="s">
        <v>89</v>
      </c>
      <c r="AY187" s="17" t="s">
        <v>187</v>
      </c>
      <c r="BE187" s="159">
        <f t="shared" si="24"/>
        <v>0</v>
      </c>
      <c r="BF187" s="159">
        <f t="shared" si="25"/>
        <v>0</v>
      </c>
      <c r="BG187" s="159">
        <f t="shared" si="26"/>
        <v>0</v>
      </c>
      <c r="BH187" s="159">
        <f t="shared" si="27"/>
        <v>0</v>
      </c>
      <c r="BI187" s="159">
        <f t="shared" si="28"/>
        <v>0</v>
      </c>
      <c r="BJ187" s="17" t="s">
        <v>89</v>
      </c>
      <c r="BK187" s="159">
        <f t="shared" si="29"/>
        <v>0</v>
      </c>
      <c r="BL187" s="17" t="s">
        <v>799</v>
      </c>
      <c r="BM187" s="158" t="s">
        <v>1215</v>
      </c>
    </row>
    <row r="188" spans="2:65" s="1" customFormat="1" ht="16.5" customHeight="1">
      <c r="B188" s="144"/>
      <c r="C188" s="160" t="s">
        <v>738</v>
      </c>
      <c r="D188" s="160" t="s">
        <v>196</v>
      </c>
      <c r="E188" s="161" t="s">
        <v>6845</v>
      </c>
      <c r="F188" s="162" t="s">
        <v>6846</v>
      </c>
      <c r="G188" s="163" t="s">
        <v>1447</v>
      </c>
      <c r="H188" s="164">
        <v>30</v>
      </c>
      <c r="I188" s="165"/>
      <c r="J188" s="166">
        <f t="shared" si="20"/>
        <v>0</v>
      </c>
      <c r="K188" s="167"/>
      <c r="L188" s="32"/>
      <c r="M188" s="168" t="s">
        <v>1</v>
      </c>
      <c r="N188" s="169" t="s">
        <v>42</v>
      </c>
      <c r="P188" s="156">
        <f t="shared" si="21"/>
        <v>0</v>
      </c>
      <c r="Q188" s="156">
        <v>0</v>
      </c>
      <c r="R188" s="156">
        <f t="shared" si="22"/>
        <v>0</v>
      </c>
      <c r="S188" s="156">
        <v>0</v>
      </c>
      <c r="T188" s="157">
        <f t="shared" si="23"/>
        <v>0</v>
      </c>
      <c r="AR188" s="158" t="s">
        <v>2844</v>
      </c>
      <c r="AT188" s="158" t="s">
        <v>196</v>
      </c>
      <c r="AU188" s="158" t="s">
        <v>89</v>
      </c>
      <c r="AY188" s="17" t="s">
        <v>187</v>
      </c>
      <c r="BE188" s="159">
        <f t="shared" si="24"/>
        <v>0</v>
      </c>
      <c r="BF188" s="159">
        <f t="shared" si="25"/>
        <v>0</v>
      </c>
      <c r="BG188" s="159">
        <f t="shared" si="26"/>
        <v>0</v>
      </c>
      <c r="BH188" s="159">
        <f t="shared" si="27"/>
        <v>0</v>
      </c>
      <c r="BI188" s="159">
        <f t="shared" si="28"/>
        <v>0</v>
      </c>
      <c r="BJ188" s="17" t="s">
        <v>89</v>
      </c>
      <c r="BK188" s="159">
        <f t="shared" si="29"/>
        <v>0</v>
      </c>
      <c r="BL188" s="17" t="s">
        <v>2844</v>
      </c>
      <c r="BM188" s="158" t="s">
        <v>6847</v>
      </c>
    </row>
    <row r="189" spans="2:65" s="1" customFormat="1" ht="16.5" customHeight="1">
      <c r="B189" s="144"/>
      <c r="C189" s="160" t="s">
        <v>743</v>
      </c>
      <c r="D189" s="160" t="s">
        <v>196</v>
      </c>
      <c r="E189" s="161" t="s">
        <v>6848</v>
      </c>
      <c r="F189" s="162" t="s">
        <v>6849</v>
      </c>
      <c r="G189" s="163" t="s">
        <v>337</v>
      </c>
      <c r="H189" s="164">
        <v>1</v>
      </c>
      <c r="I189" s="165"/>
      <c r="J189" s="166">
        <f t="shared" si="20"/>
        <v>0</v>
      </c>
      <c r="K189" s="167"/>
      <c r="L189" s="32"/>
      <c r="M189" s="201" t="s">
        <v>1</v>
      </c>
      <c r="N189" s="202" t="s">
        <v>42</v>
      </c>
      <c r="O189" s="203"/>
      <c r="P189" s="204">
        <f t="shared" si="21"/>
        <v>0</v>
      </c>
      <c r="Q189" s="204">
        <v>0</v>
      </c>
      <c r="R189" s="204">
        <f t="shared" si="22"/>
        <v>0</v>
      </c>
      <c r="S189" s="204">
        <v>0</v>
      </c>
      <c r="T189" s="205">
        <f t="shared" si="23"/>
        <v>0</v>
      </c>
      <c r="AR189" s="158" t="s">
        <v>799</v>
      </c>
      <c r="AT189" s="158" t="s">
        <v>196</v>
      </c>
      <c r="AU189" s="158" t="s">
        <v>89</v>
      </c>
      <c r="AY189" s="17" t="s">
        <v>187</v>
      </c>
      <c r="BE189" s="159">
        <f t="shared" si="24"/>
        <v>0</v>
      </c>
      <c r="BF189" s="159">
        <f t="shared" si="25"/>
        <v>0</v>
      </c>
      <c r="BG189" s="159">
        <f t="shared" si="26"/>
        <v>0</v>
      </c>
      <c r="BH189" s="159">
        <f t="shared" si="27"/>
        <v>0</v>
      </c>
      <c r="BI189" s="159">
        <f t="shared" si="28"/>
        <v>0</v>
      </c>
      <c r="BJ189" s="17" t="s">
        <v>89</v>
      </c>
      <c r="BK189" s="159">
        <f t="shared" si="29"/>
        <v>0</v>
      </c>
      <c r="BL189" s="17" t="s">
        <v>799</v>
      </c>
      <c r="BM189" s="158" t="s">
        <v>1221</v>
      </c>
    </row>
    <row r="190" spans="2:65" s="1" customFormat="1" ht="6.9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32"/>
    </row>
  </sheetData>
  <autoFilter ref="C125:K189" xr:uid="{00000000-0009-0000-0000-000010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7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 t="s">
        <v>5</v>
      </c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141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149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BRATISLAVA  SOŠ  PZ - rekonštrukcia  objektu č.103 (blok A a B)- suťaž</v>
      </c>
      <c r="F7" s="269"/>
      <c r="G7" s="269"/>
      <c r="H7" s="269"/>
      <c r="L7" s="20"/>
    </row>
    <row r="8" spans="2:46" ht="12" customHeight="1">
      <c r="B8" s="20"/>
      <c r="D8" s="27" t="s">
        <v>155</v>
      </c>
      <c r="L8" s="20"/>
    </row>
    <row r="9" spans="2:46" s="1" customFormat="1" ht="16.5" customHeight="1">
      <c r="B9" s="32"/>
      <c r="E9" s="268" t="s">
        <v>2060</v>
      </c>
      <c r="F9" s="267"/>
      <c r="G9" s="267"/>
      <c r="H9" s="267"/>
      <c r="L9" s="32"/>
    </row>
    <row r="10" spans="2:46" s="1" customFormat="1" ht="12" customHeight="1">
      <c r="B10" s="32"/>
      <c r="D10" s="27" t="s">
        <v>157</v>
      </c>
      <c r="L10" s="32"/>
    </row>
    <row r="11" spans="2:46" s="1" customFormat="1" ht="16.5" customHeight="1">
      <c r="B11" s="32"/>
      <c r="E11" s="263" t="s">
        <v>6850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18. 10. 2023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6851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52" t="s">
        <v>1</v>
      </c>
      <c r="F29" s="252"/>
      <c r="G29" s="252"/>
      <c r="H29" s="252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ROUND(J129,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ROUND((SUM(BE129:BE169)),  2)</f>
        <v>0</v>
      </c>
      <c r="G35" s="101"/>
      <c r="H35" s="101"/>
      <c r="I35" s="102">
        <v>0.2</v>
      </c>
      <c r="J35" s="100">
        <f>ROUND(((SUM(BE129:BE169))*I35),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ROUND((SUM(BF129:BF169)),  2)</f>
        <v>0</v>
      </c>
      <c r="G36" s="101"/>
      <c r="H36" s="101"/>
      <c r="I36" s="102">
        <v>0.2</v>
      </c>
      <c r="J36" s="100">
        <f>ROUND(((SUM(BF129:BF169))*I36),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ROUND((SUM(BG129:BG169)),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ROUND((SUM(BH129:BH169)),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ROUND((SUM(BI129:BI169)),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BRATISLAVA  SOŠ  PZ - rekonštrukcia  objektu č.103 (blok A a B)- suťaž</v>
      </c>
      <c r="F85" s="269"/>
      <c r="G85" s="269"/>
      <c r="H85" s="269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8" t="s">
        <v>2060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16.5" customHeight="1">
      <c r="B89" s="32"/>
      <c r="E89" s="263" t="str">
        <f>E11</f>
        <v xml:space="preserve">E1.9 - E1.9 Bleskozvod 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18. 10. 2023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Ing.Benko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J129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1862</v>
      </c>
      <c r="E99" s="117"/>
      <c r="F99" s="117"/>
      <c r="G99" s="117"/>
      <c r="H99" s="117"/>
      <c r="I99" s="117"/>
      <c r="J99" s="118">
        <f>J130</f>
        <v>0</v>
      </c>
      <c r="L99" s="115"/>
    </row>
    <row r="100" spans="2:47" s="9" customFormat="1" ht="19.899999999999999" customHeight="1">
      <c r="B100" s="119"/>
      <c r="D100" s="120" t="s">
        <v>6852</v>
      </c>
      <c r="E100" s="121"/>
      <c r="F100" s="121"/>
      <c r="G100" s="121"/>
      <c r="H100" s="121"/>
      <c r="I100" s="121"/>
      <c r="J100" s="122">
        <f>J131</f>
        <v>0</v>
      </c>
      <c r="L100" s="119"/>
    </row>
    <row r="101" spans="2:47" s="9" customFormat="1" ht="19.899999999999999" customHeight="1">
      <c r="B101" s="119"/>
      <c r="D101" s="120" t="s">
        <v>6853</v>
      </c>
      <c r="E101" s="121"/>
      <c r="F101" s="121"/>
      <c r="G101" s="121"/>
      <c r="H101" s="121"/>
      <c r="I101" s="121"/>
      <c r="J101" s="122">
        <f>J144</f>
        <v>0</v>
      </c>
      <c r="L101" s="119"/>
    </row>
    <row r="102" spans="2:47" s="9" customFormat="1" ht="19.899999999999999" customHeight="1">
      <c r="B102" s="119"/>
      <c r="D102" s="120" t="s">
        <v>6854</v>
      </c>
      <c r="E102" s="121"/>
      <c r="F102" s="121"/>
      <c r="G102" s="121"/>
      <c r="H102" s="121"/>
      <c r="I102" s="121"/>
      <c r="J102" s="122">
        <f>J149</f>
        <v>0</v>
      </c>
      <c r="L102" s="119"/>
    </row>
    <row r="103" spans="2:47" s="9" customFormat="1" ht="19.899999999999999" customHeight="1">
      <c r="B103" s="119"/>
      <c r="D103" s="120" t="s">
        <v>6854</v>
      </c>
      <c r="E103" s="121"/>
      <c r="F103" s="121"/>
      <c r="G103" s="121"/>
      <c r="H103" s="121"/>
      <c r="I103" s="121"/>
      <c r="J103" s="122">
        <f>J158</f>
        <v>0</v>
      </c>
      <c r="L103" s="119"/>
    </row>
    <row r="104" spans="2:47" s="9" customFormat="1" ht="19.899999999999999" customHeight="1">
      <c r="B104" s="119"/>
      <c r="D104" s="120" t="s">
        <v>6854</v>
      </c>
      <c r="E104" s="121"/>
      <c r="F104" s="121"/>
      <c r="G104" s="121"/>
      <c r="H104" s="121"/>
      <c r="I104" s="121"/>
      <c r="J104" s="122">
        <f>J160</f>
        <v>0</v>
      </c>
      <c r="L104" s="119"/>
    </row>
    <row r="105" spans="2:47" s="9" customFormat="1" ht="19.899999999999999" customHeight="1">
      <c r="B105" s="119"/>
      <c r="D105" s="120" t="s">
        <v>6855</v>
      </c>
      <c r="E105" s="121"/>
      <c r="F105" s="121"/>
      <c r="G105" s="121"/>
      <c r="H105" s="121"/>
      <c r="I105" s="121"/>
      <c r="J105" s="122">
        <f>J163</f>
        <v>0</v>
      </c>
      <c r="L105" s="119"/>
    </row>
    <row r="106" spans="2:47" s="9" customFormat="1" ht="19.899999999999999" customHeight="1">
      <c r="B106" s="119"/>
      <c r="D106" s="120" t="s">
        <v>6856</v>
      </c>
      <c r="E106" s="121"/>
      <c r="F106" s="121"/>
      <c r="G106" s="121"/>
      <c r="H106" s="121"/>
      <c r="I106" s="121"/>
      <c r="J106" s="122">
        <f>J165</f>
        <v>0</v>
      </c>
      <c r="L106" s="119"/>
    </row>
    <row r="107" spans="2:47" s="9" customFormat="1" ht="19.899999999999999" customHeight="1">
      <c r="B107" s="119"/>
      <c r="D107" s="120" t="s">
        <v>6857</v>
      </c>
      <c r="E107" s="121"/>
      <c r="F107" s="121"/>
      <c r="G107" s="121"/>
      <c r="H107" s="121"/>
      <c r="I107" s="121"/>
      <c r="J107" s="122">
        <f>J168</f>
        <v>0</v>
      </c>
      <c r="L107" s="119"/>
    </row>
    <row r="108" spans="2:47" s="1" customFormat="1" ht="21.75" customHeight="1">
      <c r="B108" s="32"/>
      <c r="L108" s="32"/>
    </row>
    <row r="109" spans="2:47" s="1" customFormat="1" ht="6.9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32"/>
    </row>
    <row r="113" spans="2:20" s="1" customFormat="1" ht="6.95" customHeight="1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2"/>
    </row>
    <row r="114" spans="2:20" s="1" customFormat="1" ht="24.95" customHeight="1">
      <c r="B114" s="32"/>
      <c r="C114" s="21" t="s">
        <v>173</v>
      </c>
      <c r="L114" s="32"/>
    </row>
    <row r="115" spans="2:20" s="1" customFormat="1" ht="6.95" customHeight="1">
      <c r="B115" s="32"/>
      <c r="L115" s="32"/>
    </row>
    <row r="116" spans="2:20" s="1" customFormat="1" ht="12" customHeight="1">
      <c r="B116" s="32"/>
      <c r="C116" s="27" t="s">
        <v>15</v>
      </c>
      <c r="L116" s="32"/>
    </row>
    <row r="117" spans="2:20" s="1" customFormat="1" ht="26.25" customHeight="1">
      <c r="B117" s="32"/>
      <c r="E117" s="268" t="str">
        <f>E7</f>
        <v>BRATISLAVA  SOŠ  PZ - rekonštrukcia  objektu č.103 (blok A a B)- suťaž</v>
      </c>
      <c r="F117" s="269"/>
      <c r="G117" s="269"/>
      <c r="H117" s="269"/>
      <c r="L117" s="32"/>
    </row>
    <row r="118" spans="2:20" ht="12" customHeight="1">
      <c r="B118" s="20"/>
      <c r="C118" s="27" t="s">
        <v>155</v>
      </c>
      <c r="L118" s="20"/>
    </row>
    <row r="119" spans="2:20" s="1" customFormat="1" ht="16.5" customHeight="1">
      <c r="B119" s="32"/>
      <c r="E119" s="268" t="s">
        <v>2060</v>
      </c>
      <c r="F119" s="267"/>
      <c r="G119" s="267"/>
      <c r="H119" s="267"/>
      <c r="L119" s="32"/>
    </row>
    <row r="120" spans="2:20" s="1" customFormat="1" ht="12" customHeight="1">
      <c r="B120" s="32"/>
      <c r="C120" s="27" t="s">
        <v>157</v>
      </c>
      <c r="L120" s="32"/>
    </row>
    <row r="121" spans="2:20" s="1" customFormat="1" ht="16.5" customHeight="1">
      <c r="B121" s="32"/>
      <c r="E121" s="263" t="str">
        <f>E11</f>
        <v xml:space="preserve">E1.9 - E1.9 Bleskozvod </v>
      </c>
      <c r="F121" s="267"/>
      <c r="G121" s="267"/>
      <c r="H121" s="267"/>
      <c r="L121" s="32"/>
    </row>
    <row r="122" spans="2:20" s="1" customFormat="1" ht="6.95" customHeight="1">
      <c r="B122" s="32"/>
      <c r="L122" s="32"/>
    </row>
    <row r="123" spans="2:20" s="1" customFormat="1" ht="12" customHeight="1">
      <c r="B123" s="32"/>
      <c r="C123" s="27" t="s">
        <v>19</v>
      </c>
      <c r="F123" s="25" t="str">
        <f>F14</f>
        <v xml:space="preserve">Vápencová 36, 84009 Bratislava </v>
      </c>
      <c r="I123" s="27" t="s">
        <v>21</v>
      </c>
      <c r="J123" s="55" t="str">
        <f>IF(J14="","",J14)</f>
        <v>18. 10. 2023</v>
      </c>
      <c r="L123" s="32"/>
    </row>
    <row r="124" spans="2:20" s="1" customFormat="1" ht="6.95" customHeight="1">
      <c r="B124" s="32"/>
      <c r="L124" s="32"/>
    </row>
    <row r="125" spans="2:20" s="1" customFormat="1" ht="54.4" customHeight="1">
      <c r="B125" s="32"/>
      <c r="C125" s="27" t="s">
        <v>23</v>
      </c>
      <c r="F125" s="25" t="str">
        <f>E17</f>
        <v>MV SR Pribinova č.2, 81272 Bratislava</v>
      </c>
      <c r="I125" s="27" t="s">
        <v>29</v>
      </c>
      <c r="J125" s="30" t="str">
        <f>E23</f>
        <v>STAPRING a.s.Cintorínska 9, 81108 BRATISLAVA/Nitra</v>
      </c>
      <c r="L125" s="32"/>
    </row>
    <row r="126" spans="2:20" s="1" customFormat="1" ht="15.2" customHeight="1">
      <c r="B126" s="32"/>
      <c r="C126" s="27" t="s">
        <v>27</v>
      </c>
      <c r="F126" s="25" t="str">
        <f>IF(E20="","",E20)</f>
        <v>Vyplň údaj</v>
      </c>
      <c r="I126" s="27" t="s">
        <v>32</v>
      </c>
      <c r="J126" s="30" t="str">
        <f>E26</f>
        <v xml:space="preserve">Ing.Benko </v>
      </c>
      <c r="L126" s="32"/>
    </row>
    <row r="127" spans="2:20" s="1" customFormat="1" ht="10.35" customHeight="1">
      <c r="B127" s="32"/>
      <c r="L127" s="32"/>
    </row>
    <row r="128" spans="2:20" s="10" customFormat="1" ht="29.25" customHeight="1">
      <c r="B128" s="123"/>
      <c r="C128" s="124" t="s">
        <v>174</v>
      </c>
      <c r="D128" s="125" t="s">
        <v>61</v>
      </c>
      <c r="E128" s="125" t="s">
        <v>57</v>
      </c>
      <c r="F128" s="125" t="s">
        <v>58</v>
      </c>
      <c r="G128" s="125" t="s">
        <v>175</v>
      </c>
      <c r="H128" s="125" t="s">
        <v>176</v>
      </c>
      <c r="I128" s="125" t="s">
        <v>177</v>
      </c>
      <c r="J128" s="126" t="s">
        <v>161</v>
      </c>
      <c r="K128" s="127" t="s">
        <v>178</v>
      </c>
      <c r="L128" s="123"/>
      <c r="M128" s="62" t="s">
        <v>1</v>
      </c>
      <c r="N128" s="63" t="s">
        <v>40</v>
      </c>
      <c r="O128" s="63" t="s">
        <v>179</v>
      </c>
      <c r="P128" s="63" t="s">
        <v>180</v>
      </c>
      <c r="Q128" s="63" t="s">
        <v>181</v>
      </c>
      <c r="R128" s="63" t="s">
        <v>182</v>
      </c>
      <c r="S128" s="63" t="s">
        <v>183</v>
      </c>
      <c r="T128" s="64" t="s">
        <v>184</v>
      </c>
    </row>
    <row r="129" spans="2:65" s="1" customFormat="1" ht="22.9" customHeight="1">
      <c r="B129" s="32"/>
      <c r="C129" s="67" t="s">
        <v>162</v>
      </c>
      <c r="J129" s="128">
        <f>BK129</f>
        <v>0</v>
      </c>
      <c r="L129" s="32"/>
      <c r="M129" s="65"/>
      <c r="N129" s="56"/>
      <c r="O129" s="56"/>
      <c r="P129" s="129">
        <f>P130</f>
        <v>0</v>
      </c>
      <c r="Q129" s="56"/>
      <c r="R129" s="129">
        <f>R130</f>
        <v>0</v>
      </c>
      <c r="S129" s="56"/>
      <c r="T129" s="130">
        <f>T130</f>
        <v>0</v>
      </c>
      <c r="AT129" s="17" t="s">
        <v>75</v>
      </c>
      <c r="AU129" s="17" t="s">
        <v>163</v>
      </c>
      <c r="BK129" s="131">
        <f>BK130</f>
        <v>0</v>
      </c>
    </row>
    <row r="130" spans="2:65" s="11" customFormat="1" ht="25.9" customHeight="1">
      <c r="B130" s="132"/>
      <c r="D130" s="133" t="s">
        <v>75</v>
      </c>
      <c r="E130" s="134" t="s">
        <v>190</v>
      </c>
      <c r="F130" s="134" t="s">
        <v>1867</v>
      </c>
      <c r="I130" s="135"/>
      <c r="J130" s="136">
        <f>BK130</f>
        <v>0</v>
      </c>
      <c r="L130" s="132"/>
      <c r="M130" s="137"/>
      <c r="P130" s="138">
        <f>P131+P144+P149+P158+P160+P163+P165+P168</f>
        <v>0</v>
      </c>
      <c r="R130" s="138">
        <f>R131+R144+R149+R158+R160+R163+R165+R168</f>
        <v>0</v>
      </c>
      <c r="T130" s="139">
        <f>T131+T144+T149+T158+T160+T163+T165+T168</f>
        <v>0</v>
      </c>
      <c r="AR130" s="133" t="s">
        <v>207</v>
      </c>
      <c r="AT130" s="140" t="s">
        <v>75</v>
      </c>
      <c r="AU130" s="140" t="s">
        <v>76</v>
      </c>
      <c r="AY130" s="133" t="s">
        <v>187</v>
      </c>
      <c r="BK130" s="141">
        <f>BK131+BK144+BK149+BK158+BK160+BK163+BK165+BK168</f>
        <v>0</v>
      </c>
    </row>
    <row r="131" spans="2:65" s="11" customFormat="1" ht="22.9" customHeight="1">
      <c r="B131" s="132"/>
      <c r="D131" s="133" t="s">
        <v>75</v>
      </c>
      <c r="E131" s="142" t="s">
        <v>1868</v>
      </c>
      <c r="F131" s="142" t="s">
        <v>6858</v>
      </c>
      <c r="I131" s="135"/>
      <c r="J131" s="143">
        <f>BK131</f>
        <v>0</v>
      </c>
      <c r="L131" s="132"/>
      <c r="M131" s="137"/>
      <c r="P131" s="138">
        <f>SUM(P132:P143)</f>
        <v>0</v>
      </c>
      <c r="R131" s="138">
        <f>SUM(R132:R143)</f>
        <v>0</v>
      </c>
      <c r="T131" s="139">
        <f>SUM(T132:T143)</f>
        <v>0</v>
      </c>
      <c r="AR131" s="133" t="s">
        <v>83</v>
      </c>
      <c r="AT131" s="140" t="s">
        <v>75</v>
      </c>
      <c r="AU131" s="140" t="s">
        <v>83</v>
      </c>
      <c r="AY131" s="133" t="s">
        <v>187</v>
      </c>
      <c r="BK131" s="141">
        <f>SUM(BK132:BK143)</f>
        <v>0</v>
      </c>
    </row>
    <row r="132" spans="2:65" s="1" customFormat="1" ht="16.5" customHeight="1">
      <c r="B132" s="144"/>
      <c r="C132" s="145" t="s">
        <v>83</v>
      </c>
      <c r="D132" s="145" t="s">
        <v>190</v>
      </c>
      <c r="E132" s="146" t="s">
        <v>6859</v>
      </c>
      <c r="F132" s="147" t="s">
        <v>6860</v>
      </c>
      <c r="G132" s="148" t="s">
        <v>337</v>
      </c>
      <c r="H132" s="149">
        <v>180</v>
      </c>
      <c r="I132" s="150"/>
      <c r="J132" s="151">
        <f t="shared" ref="J132:J143" si="0">ROUND(I132*H132,2)</f>
        <v>0</v>
      </c>
      <c r="K132" s="152"/>
      <c r="L132" s="153"/>
      <c r="M132" s="154" t="s">
        <v>1</v>
      </c>
      <c r="N132" s="155" t="s">
        <v>42</v>
      </c>
      <c r="P132" s="156">
        <f t="shared" ref="P132:P143" si="1">O132*H132</f>
        <v>0</v>
      </c>
      <c r="Q132" s="156">
        <v>0</v>
      </c>
      <c r="R132" s="156">
        <f t="shared" ref="R132:R143" si="2">Q132*H132</f>
        <v>0</v>
      </c>
      <c r="S132" s="156">
        <v>0</v>
      </c>
      <c r="T132" s="157">
        <f t="shared" ref="T132:T143" si="3">S132*H132</f>
        <v>0</v>
      </c>
      <c r="AR132" s="158" t="s">
        <v>1888</v>
      </c>
      <c r="AT132" s="158" t="s">
        <v>190</v>
      </c>
      <c r="AU132" s="158" t="s">
        <v>89</v>
      </c>
      <c r="AY132" s="17" t="s">
        <v>187</v>
      </c>
      <c r="BE132" s="159">
        <f t="shared" ref="BE132:BE143" si="4">IF(N132="základná",J132,0)</f>
        <v>0</v>
      </c>
      <c r="BF132" s="159">
        <f t="shared" ref="BF132:BF143" si="5">IF(N132="znížená",J132,0)</f>
        <v>0</v>
      </c>
      <c r="BG132" s="159">
        <f t="shared" ref="BG132:BG143" si="6">IF(N132="zákl. prenesená",J132,0)</f>
        <v>0</v>
      </c>
      <c r="BH132" s="159">
        <f t="shared" ref="BH132:BH143" si="7">IF(N132="zníž. prenesená",J132,0)</f>
        <v>0</v>
      </c>
      <c r="BI132" s="159">
        <f t="shared" ref="BI132:BI143" si="8">IF(N132="nulová",J132,0)</f>
        <v>0</v>
      </c>
      <c r="BJ132" s="17" t="s">
        <v>89</v>
      </c>
      <c r="BK132" s="159">
        <f t="shared" ref="BK132:BK143" si="9">ROUND(I132*H132,2)</f>
        <v>0</v>
      </c>
      <c r="BL132" s="17" t="s">
        <v>799</v>
      </c>
      <c r="BM132" s="158" t="s">
        <v>89</v>
      </c>
    </row>
    <row r="133" spans="2:65" s="1" customFormat="1" ht="16.5" customHeight="1">
      <c r="B133" s="144"/>
      <c r="C133" s="145" t="s">
        <v>89</v>
      </c>
      <c r="D133" s="145" t="s">
        <v>190</v>
      </c>
      <c r="E133" s="146" t="s">
        <v>6861</v>
      </c>
      <c r="F133" s="147" t="s">
        <v>6862</v>
      </c>
      <c r="G133" s="148" t="s">
        <v>337</v>
      </c>
      <c r="H133" s="149">
        <v>250</v>
      </c>
      <c r="I133" s="150"/>
      <c r="J133" s="151">
        <f t="shared" si="0"/>
        <v>0</v>
      </c>
      <c r="K133" s="152"/>
      <c r="L133" s="153"/>
      <c r="M133" s="154" t="s">
        <v>1</v>
      </c>
      <c r="N133" s="155" t="s">
        <v>42</v>
      </c>
      <c r="P133" s="156">
        <f t="shared" si="1"/>
        <v>0</v>
      </c>
      <c r="Q133" s="156">
        <v>0</v>
      </c>
      <c r="R133" s="156">
        <f t="shared" si="2"/>
        <v>0</v>
      </c>
      <c r="S133" s="156">
        <v>0</v>
      </c>
      <c r="T133" s="157">
        <f t="shared" si="3"/>
        <v>0</v>
      </c>
      <c r="AR133" s="158" t="s">
        <v>1888</v>
      </c>
      <c r="AT133" s="158" t="s">
        <v>190</v>
      </c>
      <c r="AU133" s="158" t="s">
        <v>89</v>
      </c>
      <c r="AY133" s="17" t="s">
        <v>187</v>
      </c>
      <c r="BE133" s="159">
        <f t="shared" si="4"/>
        <v>0</v>
      </c>
      <c r="BF133" s="159">
        <f t="shared" si="5"/>
        <v>0</v>
      </c>
      <c r="BG133" s="159">
        <f t="shared" si="6"/>
        <v>0</v>
      </c>
      <c r="BH133" s="159">
        <f t="shared" si="7"/>
        <v>0</v>
      </c>
      <c r="BI133" s="159">
        <f t="shared" si="8"/>
        <v>0</v>
      </c>
      <c r="BJ133" s="17" t="s">
        <v>89</v>
      </c>
      <c r="BK133" s="159">
        <f t="shared" si="9"/>
        <v>0</v>
      </c>
      <c r="BL133" s="17" t="s">
        <v>799</v>
      </c>
      <c r="BM133" s="158" t="s">
        <v>194</v>
      </c>
    </row>
    <row r="134" spans="2:65" s="1" customFormat="1" ht="16.5" customHeight="1">
      <c r="B134" s="144"/>
      <c r="C134" s="145" t="s">
        <v>207</v>
      </c>
      <c r="D134" s="145" t="s">
        <v>190</v>
      </c>
      <c r="E134" s="146" t="s">
        <v>6863</v>
      </c>
      <c r="F134" s="147" t="s">
        <v>6864</v>
      </c>
      <c r="G134" s="148" t="s">
        <v>337</v>
      </c>
      <c r="H134" s="149">
        <v>220</v>
      </c>
      <c r="I134" s="150"/>
      <c r="J134" s="151">
        <f t="shared" si="0"/>
        <v>0</v>
      </c>
      <c r="K134" s="152"/>
      <c r="L134" s="153"/>
      <c r="M134" s="154" t="s">
        <v>1</v>
      </c>
      <c r="N134" s="155" t="s">
        <v>42</v>
      </c>
      <c r="P134" s="156">
        <f t="shared" si="1"/>
        <v>0</v>
      </c>
      <c r="Q134" s="156">
        <v>0</v>
      </c>
      <c r="R134" s="156">
        <f t="shared" si="2"/>
        <v>0</v>
      </c>
      <c r="S134" s="156">
        <v>0</v>
      </c>
      <c r="T134" s="157">
        <f t="shared" si="3"/>
        <v>0</v>
      </c>
      <c r="AR134" s="158" t="s">
        <v>1888</v>
      </c>
      <c r="AT134" s="158" t="s">
        <v>190</v>
      </c>
      <c r="AU134" s="158" t="s">
        <v>89</v>
      </c>
      <c r="AY134" s="17" t="s">
        <v>187</v>
      </c>
      <c r="BE134" s="159">
        <f t="shared" si="4"/>
        <v>0</v>
      </c>
      <c r="BF134" s="159">
        <f t="shared" si="5"/>
        <v>0</v>
      </c>
      <c r="BG134" s="159">
        <f t="shared" si="6"/>
        <v>0</v>
      </c>
      <c r="BH134" s="159">
        <f t="shared" si="7"/>
        <v>0</v>
      </c>
      <c r="BI134" s="159">
        <f t="shared" si="8"/>
        <v>0</v>
      </c>
      <c r="BJ134" s="17" t="s">
        <v>89</v>
      </c>
      <c r="BK134" s="159">
        <f t="shared" si="9"/>
        <v>0</v>
      </c>
      <c r="BL134" s="17" t="s">
        <v>799</v>
      </c>
      <c r="BM134" s="158" t="s">
        <v>188</v>
      </c>
    </row>
    <row r="135" spans="2:65" s="1" customFormat="1" ht="16.5" customHeight="1">
      <c r="B135" s="144"/>
      <c r="C135" s="145" t="s">
        <v>194</v>
      </c>
      <c r="D135" s="145" t="s">
        <v>190</v>
      </c>
      <c r="E135" s="146" t="s">
        <v>6865</v>
      </c>
      <c r="F135" s="147" t="s">
        <v>6866</v>
      </c>
      <c r="G135" s="148" t="s">
        <v>337</v>
      </c>
      <c r="H135" s="149">
        <v>230</v>
      </c>
      <c r="I135" s="150"/>
      <c r="J135" s="151">
        <f t="shared" si="0"/>
        <v>0</v>
      </c>
      <c r="K135" s="152"/>
      <c r="L135" s="153"/>
      <c r="M135" s="154" t="s">
        <v>1</v>
      </c>
      <c r="N135" s="155" t="s">
        <v>42</v>
      </c>
      <c r="P135" s="156">
        <f t="shared" si="1"/>
        <v>0</v>
      </c>
      <c r="Q135" s="156">
        <v>0</v>
      </c>
      <c r="R135" s="156">
        <f t="shared" si="2"/>
        <v>0</v>
      </c>
      <c r="S135" s="156">
        <v>0</v>
      </c>
      <c r="T135" s="157">
        <f t="shared" si="3"/>
        <v>0</v>
      </c>
      <c r="AR135" s="158" t="s">
        <v>1888</v>
      </c>
      <c r="AT135" s="158" t="s">
        <v>190</v>
      </c>
      <c r="AU135" s="158" t="s">
        <v>89</v>
      </c>
      <c r="AY135" s="17" t="s">
        <v>187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7" t="s">
        <v>89</v>
      </c>
      <c r="BK135" s="159">
        <f t="shared" si="9"/>
        <v>0</v>
      </c>
      <c r="BL135" s="17" t="s">
        <v>799</v>
      </c>
      <c r="BM135" s="158" t="s">
        <v>193</v>
      </c>
    </row>
    <row r="136" spans="2:65" s="1" customFormat="1" ht="16.5" customHeight="1">
      <c r="B136" s="144"/>
      <c r="C136" s="145" t="s">
        <v>263</v>
      </c>
      <c r="D136" s="145" t="s">
        <v>190</v>
      </c>
      <c r="E136" s="146" t="s">
        <v>6867</v>
      </c>
      <c r="F136" s="147" t="s">
        <v>6868</v>
      </c>
      <c r="G136" s="148" t="s">
        <v>337</v>
      </c>
      <c r="H136" s="149">
        <v>30</v>
      </c>
      <c r="I136" s="150"/>
      <c r="J136" s="151">
        <f t="shared" si="0"/>
        <v>0</v>
      </c>
      <c r="K136" s="152"/>
      <c r="L136" s="153"/>
      <c r="M136" s="154" t="s">
        <v>1</v>
      </c>
      <c r="N136" s="155" t="s">
        <v>42</v>
      </c>
      <c r="P136" s="156">
        <f t="shared" si="1"/>
        <v>0</v>
      </c>
      <c r="Q136" s="156">
        <v>0</v>
      </c>
      <c r="R136" s="156">
        <f t="shared" si="2"/>
        <v>0</v>
      </c>
      <c r="S136" s="156">
        <v>0</v>
      </c>
      <c r="T136" s="157">
        <f t="shared" si="3"/>
        <v>0</v>
      </c>
      <c r="AR136" s="158" t="s">
        <v>1888</v>
      </c>
      <c r="AT136" s="158" t="s">
        <v>190</v>
      </c>
      <c r="AU136" s="158" t="s">
        <v>89</v>
      </c>
      <c r="AY136" s="17" t="s">
        <v>187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7" t="s">
        <v>89</v>
      </c>
      <c r="BK136" s="159">
        <f t="shared" si="9"/>
        <v>0</v>
      </c>
      <c r="BL136" s="17" t="s">
        <v>799</v>
      </c>
      <c r="BM136" s="158" t="s">
        <v>317</v>
      </c>
    </row>
    <row r="137" spans="2:65" s="1" customFormat="1" ht="21.75" customHeight="1">
      <c r="B137" s="144"/>
      <c r="C137" s="145" t="s">
        <v>188</v>
      </c>
      <c r="D137" s="145" t="s">
        <v>190</v>
      </c>
      <c r="E137" s="146" t="s">
        <v>6869</v>
      </c>
      <c r="F137" s="147" t="s">
        <v>6870</v>
      </c>
      <c r="G137" s="148" t="s">
        <v>337</v>
      </c>
      <c r="H137" s="149">
        <v>14</v>
      </c>
      <c r="I137" s="150"/>
      <c r="J137" s="151">
        <f t="shared" si="0"/>
        <v>0</v>
      </c>
      <c r="K137" s="152"/>
      <c r="L137" s="153"/>
      <c r="M137" s="154" t="s">
        <v>1</v>
      </c>
      <c r="N137" s="155" t="s">
        <v>42</v>
      </c>
      <c r="P137" s="156">
        <f t="shared" si="1"/>
        <v>0</v>
      </c>
      <c r="Q137" s="156">
        <v>0</v>
      </c>
      <c r="R137" s="156">
        <f t="shared" si="2"/>
        <v>0</v>
      </c>
      <c r="S137" s="156">
        <v>0</v>
      </c>
      <c r="T137" s="157">
        <f t="shared" si="3"/>
        <v>0</v>
      </c>
      <c r="AR137" s="158" t="s">
        <v>1888</v>
      </c>
      <c r="AT137" s="158" t="s">
        <v>190</v>
      </c>
      <c r="AU137" s="158" t="s">
        <v>89</v>
      </c>
      <c r="AY137" s="17" t="s">
        <v>187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7" t="s">
        <v>89</v>
      </c>
      <c r="BK137" s="159">
        <f t="shared" si="9"/>
        <v>0</v>
      </c>
      <c r="BL137" s="17" t="s">
        <v>799</v>
      </c>
      <c r="BM137" s="158" t="s">
        <v>334</v>
      </c>
    </row>
    <row r="138" spans="2:65" s="1" customFormat="1" ht="16.5" customHeight="1">
      <c r="B138" s="144"/>
      <c r="C138" s="145" t="s">
        <v>287</v>
      </c>
      <c r="D138" s="145" t="s">
        <v>190</v>
      </c>
      <c r="E138" s="146" t="s">
        <v>6871</v>
      </c>
      <c r="F138" s="147" t="s">
        <v>6872</v>
      </c>
      <c r="G138" s="148" t="s">
        <v>337</v>
      </c>
      <c r="H138" s="149">
        <v>10</v>
      </c>
      <c r="I138" s="150"/>
      <c r="J138" s="151">
        <f t="shared" si="0"/>
        <v>0</v>
      </c>
      <c r="K138" s="152"/>
      <c r="L138" s="153"/>
      <c r="M138" s="154" t="s">
        <v>1</v>
      </c>
      <c r="N138" s="155" t="s">
        <v>42</v>
      </c>
      <c r="P138" s="156">
        <f t="shared" si="1"/>
        <v>0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AR138" s="158" t="s">
        <v>1888</v>
      </c>
      <c r="AT138" s="158" t="s">
        <v>190</v>
      </c>
      <c r="AU138" s="158" t="s">
        <v>89</v>
      </c>
      <c r="AY138" s="17" t="s">
        <v>187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7" t="s">
        <v>89</v>
      </c>
      <c r="BK138" s="159">
        <f t="shared" si="9"/>
        <v>0</v>
      </c>
      <c r="BL138" s="17" t="s">
        <v>799</v>
      </c>
      <c r="BM138" s="158" t="s">
        <v>329</v>
      </c>
    </row>
    <row r="139" spans="2:65" s="1" customFormat="1" ht="16.5" customHeight="1">
      <c r="B139" s="144"/>
      <c r="C139" s="145" t="s">
        <v>193</v>
      </c>
      <c r="D139" s="145" t="s">
        <v>190</v>
      </c>
      <c r="E139" s="146" t="s">
        <v>6873</v>
      </c>
      <c r="F139" s="147" t="s">
        <v>6874</v>
      </c>
      <c r="G139" s="148" t="s">
        <v>337</v>
      </c>
      <c r="H139" s="149">
        <v>15</v>
      </c>
      <c r="I139" s="150"/>
      <c r="J139" s="151">
        <f t="shared" si="0"/>
        <v>0</v>
      </c>
      <c r="K139" s="152"/>
      <c r="L139" s="153"/>
      <c r="M139" s="154" t="s">
        <v>1</v>
      </c>
      <c r="N139" s="155" t="s">
        <v>42</v>
      </c>
      <c r="P139" s="156">
        <f t="shared" si="1"/>
        <v>0</v>
      </c>
      <c r="Q139" s="156">
        <v>0</v>
      </c>
      <c r="R139" s="156">
        <f t="shared" si="2"/>
        <v>0</v>
      </c>
      <c r="S139" s="156">
        <v>0</v>
      </c>
      <c r="T139" s="157">
        <f t="shared" si="3"/>
        <v>0</v>
      </c>
      <c r="AR139" s="158" t="s">
        <v>1888</v>
      </c>
      <c r="AT139" s="158" t="s">
        <v>190</v>
      </c>
      <c r="AU139" s="158" t="s">
        <v>89</v>
      </c>
      <c r="AY139" s="17" t="s">
        <v>187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7" t="s">
        <v>89</v>
      </c>
      <c r="BK139" s="159">
        <f t="shared" si="9"/>
        <v>0</v>
      </c>
      <c r="BL139" s="17" t="s">
        <v>799</v>
      </c>
      <c r="BM139" s="158" t="s">
        <v>353</v>
      </c>
    </row>
    <row r="140" spans="2:65" s="1" customFormat="1" ht="16.5" customHeight="1">
      <c r="B140" s="144"/>
      <c r="C140" s="145" t="s">
        <v>294</v>
      </c>
      <c r="D140" s="145" t="s">
        <v>190</v>
      </c>
      <c r="E140" s="146" t="s">
        <v>6875</v>
      </c>
      <c r="F140" s="147" t="s">
        <v>6876</v>
      </c>
      <c r="G140" s="148" t="s">
        <v>337</v>
      </c>
      <c r="H140" s="149">
        <v>15</v>
      </c>
      <c r="I140" s="150"/>
      <c r="J140" s="151">
        <f t="shared" si="0"/>
        <v>0</v>
      </c>
      <c r="K140" s="152"/>
      <c r="L140" s="153"/>
      <c r="M140" s="154" t="s">
        <v>1</v>
      </c>
      <c r="N140" s="155" t="s">
        <v>42</v>
      </c>
      <c r="P140" s="156">
        <f t="shared" si="1"/>
        <v>0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AR140" s="158" t="s">
        <v>1888</v>
      </c>
      <c r="AT140" s="158" t="s">
        <v>190</v>
      </c>
      <c r="AU140" s="158" t="s">
        <v>89</v>
      </c>
      <c r="AY140" s="17" t="s">
        <v>187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7" t="s">
        <v>89</v>
      </c>
      <c r="BK140" s="159">
        <f t="shared" si="9"/>
        <v>0</v>
      </c>
      <c r="BL140" s="17" t="s">
        <v>799</v>
      </c>
      <c r="BM140" s="158" t="s">
        <v>363</v>
      </c>
    </row>
    <row r="141" spans="2:65" s="1" customFormat="1" ht="16.5" customHeight="1">
      <c r="B141" s="144"/>
      <c r="C141" s="145" t="s">
        <v>317</v>
      </c>
      <c r="D141" s="145" t="s">
        <v>190</v>
      </c>
      <c r="E141" s="146" t="s">
        <v>6877</v>
      </c>
      <c r="F141" s="147" t="s">
        <v>6878</v>
      </c>
      <c r="G141" s="148" t="s">
        <v>320</v>
      </c>
      <c r="H141" s="149">
        <v>70</v>
      </c>
      <c r="I141" s="150"/>
      <c r="J141" s="151">
        <f t="shared" si="0"/>
        <v>0</v>
      </c>
      <c r="K141" s="152"/>
      <c r="L141" s="153"/>
      <c r="M141" s="154" t="s">
        <v>1</v>
      </c>
      <c r="N141" s="155" t="s">
        <v>42</v>
      </c>
      <c r="P141" s="156">
        <f t="shared" si="1"/>
        <v>0</v>
      </c>
      <c r="Q141" s="156">
        <v>0</v>
      </c>
      <c r="R141" s="156">
        <f t="shared" si="2"/>
        <v>0</v>
      </c>
      <c r="S141" s="156">
        <v>0</v>
      </c>
      <c r="T141" s="157">
        <f t="shared" si="3"/>
        <v>0</v>
      </c>
      <c r="AR141" s="158" t="s">
        <v>1888</v>
      </c>
      <c r="AT141" s="158" t="s">
        <v>190</v>
      </c>
      <c r="AU141" s="158" t="s">
        <v>89</v>
      </c>
      <c r="AY141" s="17" t="s">
        <v>187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7" t="s">
        <v>89</v>
      </c>
      <c r="BK141" s="159">
        <f t="shared" si="9"/>
        <v>0</v>
      </c>
      <c r="BL141" s="17" t="s">
        <v>799</v>
      </c>
      <c r="BM141" s="158" t="s">
        <v>7</v>
      </c>
    </row>
    <row r="142" spans="2:65" s="1" customFormat="1" ht="16.5" customHeight="1">
      <c r="B142" s="144"/>
      <c r="C142" s="145" t="s">
        <v>323</v>
      </c>
      <c r="D142" s="145" t="s">
        <v>190</v>
      </c>
      <c r="E142" s="146" t="s">
        <v>6879</v>
      </c>
      <c r="F142" s="147" t="s">
        <v>6880</v>
      </c>
      <c r="G142" s="148" t="s">
        <v>320</v>
      </c>
      <c r="H142" s="149">
        <v>15</v>
      </c>
      <c r="I142" s="150"/>
      <c r="J142" s="151">
        <f t="shared" si="0"/>
        <v>0</v>
      </c>
      <c r="K142" s="152"/>
      <c r="L142" s="153"/>
      <c r="M142" s="154" t="s">
        <v>1</v>
      </c>
      <c r="N142" s="155" t="s">
        <v>42</v>
      </c>
      <c r="P142" s="156">
        <f t="shared" si="1"/>
        <v>0</v>
      </c>
      <c r="Q142" s="156">
        <v>0</v>
      </c>
      <c r="R142" s="156">
        <f t="shared" si="2"/>
        <v>0</v>
      </c>
      <c r="S142" s="156">
        <v>0</v>
      </c>
      <c r="T142" s="157">
        <f t="shared" si="3"/>
        <v>0</v>
      </c>
      <c r="AR142" s="158" t="s">
        <v>1888</v>
      </c>
      <c r="AT142" s="158" t="s">
        <v>190</v>
      </c>
      <c r="AU142" s="158" t="s">
        <v>89</v>
      </c>
      <c r="AY142" s="17" t="s">
        <v>187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7" t="s">
        <v>89</v>
      </c>
      <c r="BK142" s="159">
        <f t="shared" si="9"/>
        <v>0</v>
      </c>
      <c r="BL142" s="17" t="s">
        <v>799</v>
      </c>
      <c r="BM142" s="158" t="s">
        <v>385</v>
      </c>
    </row>
    <row r="143" spans="2:65" s="1" customFormat="1" ht="16.5" customHeight="1">
      <c r="B143" s="144"/>
      <c r="C143" s="145" t="s">
        <v>334</v>
      </c>
      <c r="D143" s="145" t="s">
        <v>190</v>
      </c>
      <c r="E143" s="146" t="s">
        <v>6881</v>
      </c>
      <c r="F143" s="147" t="s">
        <v>6682</v>
      </c>
      <c r="G143" s="148" t="s">
        <v>320</v>
      </c>
      <c r="H143" s="149">
        <v>15</v>
      </c>
      <c r="I143" s="150"/>
      <c r="J143" s="151">
        <f t="shared" si="0"/>
        <v>0</v>
      </c>
      <c r="K143" s="152"/>
      <c r="L143" s="153"/>
      <c r="M143" s="154" t="s">
        <v>1</v>
      </c>
      <c r="N143" s="155" t="s">
        <v>42</v>
      </c>
      <c r="P143" s="156">
        <f t="shared" si="1"/>
        <v>0</v>
      </c>
      <c r="Q143" s="156">
        <v>0</v>
      </c>
      <c r="R143" s="156">
        <f t="shared" si="2"/>
        <v>0</v>
      </c>
      <c r="S143" s="156">
        <v>0</v>
      </c>
      <c r="T143" s="157">
        <f t="shared" si="3"/>
        <v>0</v>
      </c>
      <c r="AR143" s="158" t="s">
        <v>1888</v>
      </c>
      <c r="AT143" s="158" t="s">
        <v>190</v>
      </c>
      <c r="AU143" s="158" t="s">
        <v>89</v>
      </c>
      <c r="AY143" s="17" t="s">
        <v>187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7" t="s">
        <v>89</v>
      </c>
      <c r="BK143" s="159">
        <f t="shared" si="9"/>
        <v>0</v>
      </c>
      <c r="BL143" s="17" t="s">
        <v>799</v>
      </c>
      <c r="BM143" s="158" t="s">
        <v>395</v>
      </c>
    </row>
    <row r="144" spans="2:65" s="11" customFormat="1" ht="22.9" customHeight="1">
      <c r="B144" s="132"/>
      <c r="D144" s="133" t="s">
        <v>75</v>
      </c>
      <c r="E144" s="142" t="s">
        <v>1487</v>
      </c>
      <c r="F144" s="142" t="s">
        <v>6882</v>
      </c>
      <c r="I144" s="135"/>
      <c r="J144" s="143">
        <f>BK144</f>
        <v>0</v>
      </c>
      <c r="L144" s="132"/>
      <c r="M144" s="137"/>
      <c r="P144" s="138">
        <f>SUM(P145:P148)</f>
        <v>0</v>
      </c>
      <c r="R144" s="138">
        <f>SUM(R145:R148)</f>
        <v>0</v>
      </c>
      <c r="T144" s="139">
        <f>SUM(T145:T148)</f>
        <v>0</v>
      </c>
      <c r="AR144" s="133" t="s">
        <v>83</v>
      </c>
      <c r="AT144" s="140" t="s">
        <v>75</v>
      </c>
      <c r="AU144" s="140" t="s">
        <v>83</v>
      </c>
      <c r="AY144" s="133" t="s">
        <v>187</v>
      </c>
      <c r="BK144" s="141">
        <f>SUM(BK145:BK148)</f>
        <v>0</v>
      </c>
    </row>
    <row r="145" spans="2:65" s="1" customFormat="1" ht="24.2" customHeight="1">
      <c r="B145" s="144"/>
      <c r="C145" s="145" t="s">
        <v>342</v>
      </c>
      <c r="D145" s="145" t="s">
        <v>190</v>
      </c>
      <c r="E145" s="146" t="s">
        <v>1212</v>
      </c>
      <c r="F145" s="147" t="s">
        <v>6883</v>
      </c>
      <c r="G145" s="148" t="s">
        <v>337</v>
      </c>
      <c r="H145" s="149">
        <v>36</v>
      </c>
      <c r="I145" s="150"/>
      <c r="J145" s="151">
        <f>ROUND(I145*H145,2)</f>
        <v>0</v>
      </c>
      <c r="K145" s="152"/>
      <c r="L145" s="153"/>
      <c r="M145" s="154" t="s">
        <v>1</v>
      </c>
      <c r="N145" s="155" t="s">
        <v>42</v>
      </c>
      <c r="P145" s="156">
        <f>O145*H145</f>
        <v>0</v>
      </c>
      <c r="Q145" s="156">
        <v>0</v>
      </c>
      <c r="R145" s="156">
        <f>Q145*H145</f>
        <v>0</v>
      </c>
      <c r="S145" s="156">
        <v>0</v>
      </c>
      <c r="T145" s="157">
        <f>S145*H145</f>
        <v>0</v>
      </c>
      <c r="AR145" s="158" t="s">
        <v>1888</v>
      </c>
      <c r="AT145" s="158" t="s">
        <v>190</v>
      </c>
      <c r="AU145" s="158" t="s">
        <v>89</v>
      </c>
      <c r="AY145" s="17" t="s">
        <v>187</v>
      </c>
      <c r="BE145" s="159">
        <f>IF(N145="základná",J145,0)</f>
        <v>0</v>
      </c>
      <c r="BF145" s="159">
        <f>IF(N145="znížená",J145,0)</f>
        <v>0</v>
      </c>
      <c r="BG145" s="159">
        <f>IF(N145="zákl. prenesená",J145,0)</f>
        <v>0</v>
      </c>
      <c r="BH145" s="159">
        <f>IF(N145="zníž. prenesená",J145,0)</f>
        <v>0</v>
      </c>
      <c r="BI145" s="159">
        <f>IF(N145="nulová",J145,0)</f>
        <v>0</v>
      </c>
      <c r="BJ145" s="17" t="s">
        <v>89</v>
      </c>
      <c r="BK145" s="159">
        <f>ROUND(I145*H145,2)</f>
        <v>0</v>
      </c>
      <c r="BL145" s="17" t="s">
        <v>799</v>
      </c>
      <c r="BM145" s="158" t="s">
        <v>404</v>
      </c>
    </row>
    <row r="146" spans="2:65" s="1" customFormat="1" ht="37.9" customHeight="1">
      <c r="B146" s="144"/>
      <c r="C146" s="145" t="s">
        <v>329</v>
      </c>
      <c r="D146" s="145" t="s">
        <v>190</v>
      </c>
      <c r="E146" s="146" t="s">
        <v>1390</v>
      </c>
      <c r="F146" s="147" t="s">
        <v>6884</v>
      </c>
      <c r="G146" s="148" t="s">
        <v>337</v>
      </c>
      <c r="H146" s="149">
        <v>8</v>
      </c>
      <c r="I146" s="150"/>
      <c r="J146" s="151">
        <f>ROUND(I146*H146,2)</f>
        <v>0</v>
      </c>
      <c r="K146" s="152"/>
      <c r="L146" s="153"/>
      <c r="M146" s="154" t="s">
        <v>1</v>
      </c>
      <c r="N146" s="155" t="s">
        <v>42</v>
      </c>
      <c r="P146" s="156">
        <f>O146*H146</f>
        <v>0</v>
      </c>
      <c r="Q146" s="156">
        <v>0</v>
      </c>
      <c r="R146" s="156">
        <f>Q146*H146</f>
        <v>0</v>
      </c>
      <c r="S146" s="156">
        <v>0</v>
      </c>
      <c r="T146" s="157">
        <f>S146*H146</f>
        <v>0</v>
      </c>
      <c r="AR146" s="158" t="s">
        <v>1888</v>
      </c>
      <c r="AT146" s="158" t="s">
        <v>190</v>
      </c>
      <c r="AU146" s="158" t="s">
        <v>89</v>
      </c>
      <c r="AY146" s="17" t="s">
        <v>187</v>
      </c>
      <c r="BE146" s="159">
        <f>IF(N146="základná",J146,0)</f>
        <v>0</v>
      </c>
      <c r="BF146" s="159">
        <f>IF(N146="znížená",J146,0)</f>
        <v>0</v>
      </c>
      <c r="BG146" s="159">
        <f>IF(N146="zákl. prenesená",J146,0)</f>
        <v>0</v>
      </c>
      <c r="BH146" s="159">
        <f>IF(N146="zníž. prenesená",J146,0)</f>
        <v>0</v>
      </c>
      <c r="BI146" s="159">
        <f>IF(N146="nulová",J146,0)</f>
        <v>0</v>
      </c>
      <c r="BJ146" s="17" t="s">
        <v>89</v>
      </c>
      <c r="BK146" s="159">
        <f>ROUND(I146*H146,2)</f>
        <v>0</v>
      </c>
      <c r="BL146" s="17" t="s">
        <v>799</v>
      </c>
      <c r="BM146" s="158" t="s">
        <v>414</v>
      </c>
    </row>
    <row r="147" spans="2:65" s="1" customFormat="1" ht="24.2" customHeight="1">
      <c r="B147" s="144"/>
      <c r="C147" s="145" t="s">
        <v>348</v>
      </c>
      <c r="D147" s="145" t="s">
        <v>190</v>
      </c>
      <c r="E147" s="146" t="s">
        <v>1215</v>
      </c>
      <c r="F147" s="147" t="s">
        <v>6885</v>
      </c>
      <c r="G147" s="148" t="s">
        <v>337</v>
      </c>
      <c r="H147" s="149">
        <v>4</v>
      </c>
      <c r="I147" s="150"/>
      <c r="J147" s="151">
        <f>ROUND(I147*H147,2)</f>
        <v>0</v>
      </c>
      <c r="K147" s="152"/>
      <c r="L147" s="153"/>
      <c r="M147" s="154" t="s">
        <v>1</v>
      </c>
      <c r="N147" s="155" t="s">
        <v>42</v>
      </c>
      <c r="P147" s="156">
        <f>O147*H147</f>
        <v>0</v>
      </c>
      <c r="Q147" s="156">
        <v>0</v>
      </c>
      <c r="R147" s="156">
        <f>Q147*H147</f>
        <v>0</v>
      </c>
      <c r="S147" s="156">
        <v>0</v>
      </c>
      <c r="T147" s="157">
        <f>S147*H147</f>
        <v>0</v>
      </c>
      <c r="AR147" s="158" t="s">
        <v>1888</v>
      </c>
      <c r="AT147" s="158" t="s">
        <v>190</v>
      </c>
      <c r="AU147" s="158" t="s">
        <v>89</v>
      </c>
      <c r="AY147" s="17" t="s">
        <v>187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7" t="s">
        <v>89</v>
      </c>
      <c r="BK147" s="159">
        <f>ROUND(I147*H147,2)</f>
        <v>0</v>
      </c>
      <c r="BL147" s="17" t="s">
        <v>799</v>
      </c>
      <c r="BM147" s="158" t="s">
        <v>423</v>
      </c>
    </row>
    <row r="148" spans="2:65" s="1" customFormat="1" ht="24.2" customHeight="1">
      <c r="B148" s="144"/>
      <c r="C148" s="145" t="s">
        <v>353</v>
      </c>
      <c r="D148" s="145" t="s">
        <v>190</v>
      </c>
      <c r="E148" s="146" t="s">
        <v>1397</v>
      </c>
      <c r="F148" s="147" t="s">
        <v>6886</v>
      </c>
      <c r="G148" s="148" t="s">
        <v>337</v>
      </c>
      <c r="H148" s="149">
        <v>22</v>
      </c>
      <c r="I148" s="150"/>
      <c r="J148" s="151">
        <f>ROUND(I148*H148,2)</f>
        <v>0</v>
      </c>
      <c r="K148" s="152"/>
      <c r="L148" s="153"/>
      <c r="M148" s="154" t="s">
        <v>1</v>
      </c>
      <c r="N148" s="155" t="s">
        <v>42</v>
      </c>
      <c r="P148" s="156">
        <f>O148*H148</f>
        <v>0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AR148" s="158" t="s">
        <v>1888</v>
      </c>
      <c r="AT148" s="158" t="s">
        <v>190</v>
      </c>
      <c r="AU148" s="158" t="s">
        <v>89</v>
      </c>
      <c r="AY148" s="17" t="s">
        <v>187</v>
      </c>
      <c r="BE148" s="159">
        <f>IF(N148="základná",J148,0)</f>
        <v>0</v>
      </c>
      <c r="BF148" s="159">
        <f>IF(N148="znížená",J148,0)</f>
        <v>0</v>
      </c>
      <c r="BG148" s="159">
        <f>IF(N148="zákl. prenesená",J148,0)</f>
        <v>0</v>
      </c>
      <c r="BH148" s="159">
        <f>IF(N148="zníž. prenesená",J148,0)</f>
        <v>0</v>
      </c>
      <c r="BI148" s="159">
        <f>IF(N148="nulová",J148,0)</f>
        <v>0</v>
      </c>
      <c r="BJ148" s="17" t="s">
        <v>89</v>
      </c>
      <c r="BK148" s="159">
        <f>ROUND(I148*H148,2)</f>
        <v>0</v>
      </c>
      <c r="BL148" s="17" t="s">
        <v>799</v>
      </c>
      <c r="BM148" s="158" t="s">
        <v>388</v>
      </c>
    </row>
    <row r="149" spans="2:65" s="11" customFormat="1" ht="22.9" customHeight="1">
      <c r="B149" s="132"/>
      <c r="D149" s="133" t="s">
        <v>75</v>
      </c>
      <c r="E149" s="142" t="s">
        <v>1490</v>
      </c>
      <c r="F149" s="142" t="s">
        <v>6887</v>
      </c>
      <c r="I149" s="135"/>
      <c r="J149" s="143">
        <f>BK149</f>
        <v>0</v>
      </c>
      <c r="L149" s="132"/>
      <c r="M149" s="137"/>
      <c r="P149" s="138">
        <f>SUM(P150:P157)</f>
        <v>0</v>
      </c>
      <c r="R149" s="138">
        <f>SUM(R150:R157)</f>
        <v>0</v>
      </c>
      <c r="T149" s="139">
        <f>SUM(T150:T157)</f>
        <v>0</v>
      </c>
      <c r="AR149" s="133" t="s">
        <v>83</v>
      </c>
      <c r="AT149" s="140" t="s">
        <v>75</v>
      </c>
      <c r="AU149" s="140" t="s">
        <v>83</v>
      </c>
      <c r="AY149" s="133" t="s">
        <v>187</v>
      </c>
      <c r="BK149" s="141">
        <f>SUM(BK150:BK157)</f>
        <v>0</v>
      </c>
    </row>
    <row r="150" spans="2:65" s="1" customFormat="1" ht="16.5" customHeight="1">
      <c r="B150" s="144"/>
      <c r="C150" s="160" t="s">
        <v>359</v>
      </c>
      <c r="D150" s="160" t="s">
        <v>196</v>
      </c>
      <c r="E150" s="161" t="s">
        <v>1870</v>
      </c>
      <c r="F150" s="162" t="s">
        <v>6888</v>
      </c>
      <c r="G150" s="163" t="s">
        <v>337</v>
      </c>
      <c r="H150" s="164">
        <v>20</v>
      </c>
      <c r="I150" s="165"/>
      <c r="J150" s="166">
        <f t="shared" ref="J150:J157" si="10">ROUND(I150*H150,2)</f>
        <v>0</v>
      </c>
      <c r="K150" s="167"/>
      <c r="L150" s="32"/>
      <c r="M150" s="168" t="s">
        <v>1</v>
      </c>
      <c r="N150" s="169" t="s">
        <v>42</v>
      </c>
      <c r="P150" s="156">
        <f t="shared" ref="P150:P157" si="11">O150*H150</f>
        <v>0</v>
      </c>
      <c r="Q150" s="156">
        <v>0</v>
      </c>
      <c r="R150" s="156">
        <f t="shared" ref="R150:R157" si="12">Q150*H150</f>
        <v>0</v>
      </c>
      <c r="S150" s="156">
        <v>0</v>
      </c>
      <c r="T150" s="157">
        <f t="shared" ref="T150:T157" si="13">S150*H150</f>
        <v>0</v>
      </c>
      <c r="AR150" s="158" t="s">
        <v>799</v>
      </c>
      <c r="AT150" s="158" t="s">
        <v>196</v>
      </c>
      <c r="AU150" s="158" t="s">
        <v>89</v>
      </c>
      <c r="AY150" s="17" t="s">
        <v>187</v>
      </c>
      <c r="BE150" s="159">
        <f t="shared" ref="BE150:BE157" si="14">IF(N150="základná",J150,0)</f>
        <v>0</v>
      </c>
      <c r="BF150" s="159">
        <f t="shared" ref="BF150:BF157" si="15">IF(N150="znížená",J150,0)</f>
        <v>0</v>
      </c>
      <c r="BG150" s="159">
        <f t="shared" ref="BG150:BG157" si="16">IF(N150="zákl. prenesená",J150,0)</f>
        <v>0</v>
      </c>
      <c r="BH150" s="159">
        <f t="shared" ref="BH150:BH157" si="17">IF(N150="zníž. prenesená",J150,0)</f>
        <v>0</v>
      </c>
      <c r="BI150" s="159">
        <f t="shared" ref="BI150:BI157" si="18">IF(N150="nulová",J150,0)</f>
        <v>0</v>
      </c>
      <c r="BJ150" s="17" t="s">
        <v>89</v>
      </c>
      <c r="BK150" s="159">
        <f t="shared" ref="BK150:BK157" si="19">ROUND(I150*H150,2)</f>
        <v>0</v>
      </c>
      <c r="BL150" s="17" t="s">
        <v>799</v>
      </c>
      <c r="BM150" s="158" t="s">
        <v>633</v>
      </c>
    </row>
    <row r="151" spans="2:65" s="1" customFormat="1" ht="16.5" customHeight="1">
      <c r="B151" s="144"/>
      <c r="C151" s="160" t="s">
        <v>363</v>
      </c>
      <c r="D151" s="160" t="s">
        <v>196</v>
      </c>
      <c r="E151" s="161" t="s">
        <v>1872</v>
      </c>
      <c r="F151" s="162" t="s">
        <v>6889</v>
      </c>
      <c r="G151" s="163" t="s">
        <v>320</v>
      </c>
      <c r="H151" s="164">
        <v>5</v>
      </c>
      <c r="I151" s="165"/>
      <c r="J151" s="166">
        <f t="shared" si="10"/>
        <v>0</v>
      </c>
      <c r="K151" s="167"/>
      <c r="L151" s="32"/>
      <c r="M151" s="168" t="s">
        <v>1</v>
      </c>
      <c r="N151" s="169" t="s">
        <v>42</v>
      </c>
      <c r="P151" s="156">
        <f t="shared" si="11"/>
        <v>0</v>
      </c>
      <c r="Q151" s="156">
        <v>0</v>
      </c>
      <c r="R151" s="156">
        <f t="shared" si="12"/>
        <v>0</v>
      </c>
      <c r="S151" s="156">
        <v>0</v>
      </c>
      <c r="T151" s="157">
        <f t="shared" si="13"/>
        <v>0</v>
      </c>
      <c r="AR151" s="158" t="s">
        <v>799</v>
      </c>
      <c r="AT151" s="158" t="s">
        <v>196</v>
      </c>
      <c r="AU151" s="158" t="s">
        <v>89</v>
      </c>
      <c r="AY151" s="17" t="s">
        <v>187</v>
      </c>
      <c r="BE151" s="159">
        <f t="shared" si="14"/>
        <v>0</v>
      </c>
      <c r="BF151" s="159">
        <f t="shared" si="15"/>
        <v>0</v>
      </c>
      <c r="BG151" s="159">
        <f t="shared" si="16"/>
        <v>0</v>
      </c>
      <c r="BH151" s="159">
        <f t="shared" si="17"/>
        <v>0</v>
      </c>
      <c r="BI151" s="159">
        <f t="shared" si="18"/>
        <v>0</v>
      </c>
      <c r="BJ151" s="17" t="s">
        <v>89</v>
      </c>
      <c r="BK151" s="159">
        <f t="shared" si="19"/>
        <v>0</v>
      </c>
      <c r="BL151" s="17" t="s">
        <v>799</v>
      </c>
      <c r="BM151" s="158" t="s">
        <v>646</v>
      </c>
    </row>
    <row r="152" spans="2:65" s="1" customFormat="1" ht="16.5" customHeight="1">
      <c r="B152" s="144"/>
      <c r="C152" s="160" t="s">
        <v>367</v>
      </c>
      <c r="D152" s="160" t="s">
        <v>196</v>
      </c>
      <c r="E152" s="161" t="s">
        <v>1911</v>
      </c>
      <c r="F152" s="162" t="s">
        <v>6890</v>
      </c>
      <c r="G152" s="163" t="s">
        <v>320</v>
      </c>
      <c r="H152" s="164">
        <v>30</v>
      </c>
      <c r="I152" s="165"/>
      <c r="J152" s="166">
        <f t="shared" si="10"/>
        <v>0</v>
      </c>
      <c r="K152" s="167"/>
      <c r="L152" s="32"/>
      <c r="M152" s="168" t="s">
        <v>1</v>
      </c>
      <c r="N152" s="169" t="s">
        <v>42</v>
      </c>
      <c r="P152" s="156">
        <f t="shared" si="11"/>
        <v>0</v>
      </c>
      <c r="Q152" s="156">
        <v>0</v>
      </c>
      <c r="R152" s="156">
        <f t="shared" si="12"/>
        <v>0</v>
      </c>
      <c r="S152" s="156">
        <v>0</v>
      </c>
      <c r="T152" s="157">
        <f t="shared" si="13"/>
        <v>0</v>
      </c>
      <c r="AR152" s="158" t="s">
        <v>799</v>
      </c>
      <c r="AT152" s="158" t="s">
        <v>196</v>
      </c>
      <c r="AU152" s="158" t="s">
        <v>89</v>
      </c>
      <c r="AY152" s="17" t="s">
        <v>187</v>
      </c>
      <c r="BE152" s="159">
        <f t="shared" si="14"/>
        <v>0</v>
      </c>
      <c r="BF152" s="159">
        <f t="shared" si="15"/>
        <v>0</v>
      </c>
      <c r="BG152" s="159">
        <f t="shared" si="16"/>
        <v>0</v>
      </c>
      <c r="BH152" s="159">
        <f t="shared" si="17"/>
        <v>0</v>
      </c>
      <c r="BI152" s="159">
        <f t="shared" si="18"/>
        <v>0</v>
      </c>
      <c r="BJ152" s="17" t="s">
        <v>89</v>
      </c>
      <c r="BK152" s="159">
        <f t="shared" si="19"/>
        <v>0</v>
      </c>
      <c r="BL152" s="17" t="s">
        <v>799</v>
      </c>
      <c r="BM152" s="158" t="s">
        <v>654</v>
      </c>
    </row>
    <row r="153" spans="2:65" s="1" customFormat="1" ht="16.5" customHeight="1">
      <c r="B153" s="144"/>
      <c r="C153" s="160" t="s">
        <v>7</v>
      </c>
      <c r="D153" s="160" t="s">
        <v>196</v>
      </c>
      <c r="E153" s="161" t="s">
        <v>1912</v>
      </c>
      <c r="F153" s="162" t="s">
        <v>6891</v>
      </c>
      <c r="G153" s="163" t="s">
        <v>320</v>
      </c>
      <c r="H153" s="164">
        <v>80</v>
      </c>
      <c r="I153" s="165"/>
      <c r="J153" s="166">
        <f t="shared" si="10"/>
        <v>0</v>
      </c>
      <c r="K153" s="167"/>
      <c r="L153" s="32"/>
      <c r="M153" s="168" t="s">
        <v>1</v>
      </c>
      <c r="N153" s="169" t="s">
        <v>42</v>
      </c>
      <c r="P153" s="156">
        <f t="shared" si="11"/>
        <v>0</v>
      </c>
      <c r="Q153" s="156">
        <v>0</v>
      </c>
      <c r="R153" s="156">
        <f t="shared" si="12"/>
        <v>0</v>
      </c>
      <c r="S153" s="156">
        <v>0</v>
      </c>
      <c r="T153" s="157">
        <f t="shared" si="13"/>
        <v>0</v>
      </c>
      <c r="AR153" s="158" t="s">
        <v>799</v>
      </c>
      <c r="AT153" s="158" t="s">
        <v>196</v>
      </c>
      <c r="AU153" s="158" t="s">
        <v>89</v>
      </c>
      <c r="AY153" s="17" t="s">
        <v>187</v>
      </c>
      <c r="BE153" s="159">
        <f t="shared" si="14"/>
        <v>0</v>
      </c>
      <c r="BF153" s="159">
        <f t="shared" si="15"/>
        <v>0</v>
      </c>
      <c r="BG153" s="159">
        <f t="shared" si="16"/>
        <v>0</v>
      </c>
      <c r="BH153" s="159">
        <f t="shared" si="17"/>
        <v>0</v>
      </c>
      <c r="BI153" s="159">
        <f t="shared" si="18"/>
        <v>0</v>
      </c>
      <c r="BJ153" s="17" t="s">
        <v>89</v>
      </c>
      <c r="BK153" s="159">
        <f t="shared" si="19"/>
        <v>0</v>
      </c>
      <c r="BL153" s="17" t="s">
        <v>799</v>
      </c>
      <c r="BM153" s="158" t="s">
        <v>663</v>
      </c>
    </row>
    <row r="154" spans="2:65" s="1" customFormat="1" ht="49.15" customHeight="1">
      <c r="B154" s="144"/>
      <c r="C154" s="160" t="s">
        <v>381</v>
      </c>
      <c r="D154" s="160" t="s">
        <v>196</v>
      </c>
      <c r="E154" s="161" t="s">
        <v>6892</v>
      </c>
      <c r="F154" s="162" t="s">
        <v>6893</v>
      </c>
      <c r="G154" s="163" t="s">
        <v>320</v>
      </c>
      <c r="H154" s="164">
        <v>40</v>
      </c>
      <c r="I154" s="165"/>
      <c r="J154" s="166">
        <f t="shared" si="10"/>
        <v>0</v>
      </c>
      <c r="K154" s="167"/>
      <c r="L154" s="32"/>
      <c r="M154" s="168" t="s">
        <v>1</v>
      </c>
      <c r="N154" s="169" t="s">
        <v>42</v>
      </c>
      <c r="P154" s="156">
        <f t="shared" si="11"/>
        <v>0</v>
      </c>
      <c r="Q154" s="156">
        <v>0</v>
      </c>
      <c r="R154" s="156">
        <f t="shared" si="12"/>
        <v>0</v>
      </c>
      <c r="S154" s="156">
        <v>0</v>
      </c>
      <c r="T154" s="157">
        <f t="shared" si="13"/>
        <v>0</v>
      </c>
      <c r="AR154" s="158" t="s">
        <v>799</v>
      </c>
      <c r="AT154" s="158" t="s">
        <v>196</v>
      </c>
      <c r="AU154" s="158" t="s">
        <v>89</v>
      </c>
      <c r="AY154" s="17" t="s">
        <v>187</v>
      </c>
      <c r="BE154" s="159">
        <f t="shared" si="14"/>
        <v>0</v>
      </c>
      <c r="BF154" s="159">
        <f t="shared" si="15"/>
        <v>0</v>
      </c>
      <c r="BG154" s="159">
        <f t="shared" si="16"/>
        <v>0</v>
      </c>
      <c r="BH154" s="159">
        <f t="shared" si="17"/>
        <v>0</v>
      </c>
      <c r="BI154" s="159">
        <f t="shared" si="18"/>
        <v>0</v>
      </c>
      <c r="BJ154" s="17" t="s">
        <v>89</v>
      </c>
      <c r="BK154" s="159">
        <f t="shared" si="19"/>
        <v>0</v>
      </c>
      <c r="BL154" s="17" t="s">
        <v>799</v>
      </c>
      <c r="BM154" s="158" t="s">
        <v>6894</v>
      </c>
    </row>
    <row r="155" spans="2:65" s="1" customFormat="1" ht="55.5" customHeight="1">
      <c r="B155" s="144"/>
      <c r="C155" s="145" t="s">
        <v>385</v>
      </c>
      <c r="D155" s="145" t="s">
        <v>190</v>
      </c>
      <c r="E155" s="146" t="s">
        <v>6895</v>
      </c>
      <c r="F155" s="147" t="s">
        <v>6896</v>
      </c>
      <c r="G155" s="148" t="s">
        <v>320</v>
      </c>
      <c r="H155" s="149">
        <v>40</v>
      </c>
      <c r="I155" s="150"/>
      <c r="J155" s="151">
        <f t="shared" si="10"/>
        <v>0</v>
      </c>
      <c r="K155" s="152"/>
      <c r="L155" s="153"/>
      <c r="M155" s="154" t="s">
        <v>1</v>
      </c>
      <c r="N155" s="155" t="s">
        <v>42</v>
      </c>
      <c r="P155" s="156">
        <f t="shared" si="11"/>
        <v>0</v>
      </c>
      <c r="Q155" s="156">
        <v>0</v>
      </c>
      <c r="R155" s="156">
        <f t="shared" si="12"/>
        <v>0</v>
      </c>
      <c r="S155" s="156">
        <v>0</v>
      </c>
      <c r="T155" s="157">
        <f t="shared" si="13"/>
        <v>0</v>
      </c>
      <c r="AR155" s="158" t="s">
        <v>1888</v>
      </c>
      <c r="AT155" s="158" t="s">
        <v>190</v>
      </c>
      <c r="AU155" s="158" t="s">
        <v>89</v>
      </c>
      <c r="AY155" s="17" t="s">
        <v>187</v>
      </c>
      <c r="BE155" s="159">
        <f t="shared" si="14"/>
        <v>0</v>
      </c>
      <c r="BF155" s="159">
        <f t="shared" si="15"/>
        <v>0</v>
      </c>
      <c r="BG155" s="159">
        <f t="shared" si="16"/>
        <v>0</v>
      </c>
      <c r="BH155" s="159">
        <f t="shared" si="17"/>
        <v>0</v>
      </c>
      <c r="BI155" s="159">
        <f t="shared" si="18"/>
        <v>0</v>
      </c>
      <c r="BJ155" s="17" t="s">
        <v>89</v>
      </c>
      <c r="BK155" s="159">
        <f t="shared" si="19"/>
        <v>0</v>
      </c>
      <c r="BL155" s="17" t="s">
        <v>799</v>
      </c>
      <c r="BM155" s="158" t="s">
        <v>700</v>
      </c>
    </row>
    <row r="156" spans="2:65" s="1" customFormat="1" ht="16.5" customHeight="1">
      <c r="B156" s="144"/>
      <c r="C156" s="160" t="s">
        <v>391</v>
      </c>
      <c r="D156" s="160" t="s">
        <v>196</v>
      </c>
      <c r="E156" s="161" t="s">
        <v>6897</v>
      </c>
      <c r="F156" s="162" t="s">
        <v>6898</v>
      </c>
      <c r="G156" s="163" t="s">
        <v>337</v>
      </c>
      <c r="H156" s="164">
        <v>20</v>
      </c>
      <c r="I156" s="165"/>
      <c r="J156" s="166">
        <f t="shared" si="10"/>
        <v>0</v>
      </c>
      <c r="K156" s="167"/>
      <c r="L156" s="32"/>
      <c r="M156" s="168" t="s">
        <v>1</v>
      </c>
      <c r="N156" s="169" t="s">
        <v>42</v>
      </c>
      <c r="P156" s="156">
        <f t="shared" si="11"/>
        <v>0</v>
      </c>
      <c r="Q156" s="156">
        <v>0</v>
      </c>
      <c r="R156" s="156">
        <f t="shared" si="12"/>
        <v>0</v>
      </c>
      <c r="S156" s="156">
        <v>0</v>
      </c>
      <c r="T156" s="157">
        <f t="shared" si="13"/>
        <v>0</v>
      </c>
      <c r="AR156" s="158" t="s">
        <v>799</v>
      </c>
      <c r="AT156" s="158" t="s">
        <v>196</v>
      </c>
      <c r="AU156" s="158" t="s">
        <v>89</v>
      </c>
      <c r="AY156" s="17" t="s">
        <v>187</v>
      </c>
      <c r="BE156" s="159">
        <f t="shared" si="14"/>
        <v>0</v>
      </c>
      <c r="BF156" s="159">
        <f t="shared" si="15"/>
        <v>0</v>
      </c>
      <c r="BG156" s="159">
        <f t="shared" si="16"/>
        <v>0</v>
      </c>
      <c r="BH156" s="159">
        <f t="shared" si="17"/>
        <v>0</v>
      </c>
      <c r="BI156" s="159">
        <f t="shared" si="18"/>
        <v>0</v>
      </c>
      <c r="BJ156" s="17" t="s">
        <v>89</v>
      </c>
      <c r="BK156" s="159">
        <f t="shared" si="19"/>
        <v>0</v>
      </c>
      <c r="BL156" s="17" t="s">
        <v>799</v>
      </c>
      <c r="BM156" s="158" t="s">
        <v>718</v>
      </c>
    </row>
    <row r="157" spans="2:65" s="1" customFormat="1" ht="16.5" customHeight="1">
      <c r="B157" s="144"/>
      <c r="C157" s="160" t="s">
        <v>395</v>
      </c>
      <c r="D157" s="160" t="s">
        <v>196</v>
      </c>
      <c r="E157" s="161" t="s">
        <v>6899</v>
      </c>
      <c r="F157" s="162" t="s">
        <v>6900</v>
      </c>
      <c r="G157" s="163" t="s">
        <v>337</v>
      </c>
      <c r="H157" s="164">
        <v>40</v>
      </c>
      <c r="I157" s="165"/>
      <c r="J157" s="166">
        <f t="shared" si="10"/>
        <v>0</v>
      </c>
      <c r="K157" s="167"/>
      <c r="L157" s="32"/>
      <c r="M157" s="168" t="s">
        <v>1</v>
      </c>
      <c r="N157" s="169" t="s">
        <v>42</v>
      </c>
      <c r="P157" s="156">
        <f t="shared" si="11"/>
        <v>0</v>
      </c>
      <c r="Q157" s="156">
        <v>0</v>
      </c>
      <c r="R157" s="156">
        <f t="shared" si="12"/>
        <v>0</v>
      </c>
      <c r="S157" s="156">
        <v>0</v>
      </c>
      <c r="T157" s="157">
        <f t="shared" si="13"/>
        <v>0</v>
      </c>
      <c r="AR157" s="158" t="s">
        <v>799</v>
      </c>
      <c r="AT157" s="158" t="s">
        <v>196</v>
      </c>
      <c r="AU157" s="158" t="s">
        <v>89</v>
      </c>
      <c r="AY157" s="17" t="s">
        <v>187</v>
      </c>
      <c r="BE157" s="159">
        <f t="shared" si="14"/>
        <v>0</v>
      </c>
      <c r="BF157" s="159">
        <f t="shared" si="15"/>
        <v>0</v>
      </c>
      <c r="BG157" s="159">
        <f t="shared" si="16"/>
        <v>0</v>
      </c>
      <c r="BH157" s="159">
        <f t="shared" si="17"/>
        <v>0</v>
      </c>
      <c r="BI157" s="159">
        <f t="shared" si="18"/>
        <v>0</v>
      </c>
      <c r="BJ157" s="17" t="s">
        <v>89</v>
      </c>
      <c r="BK157" s="159">
        <f t="shared" si="19"/>
        <v>0</v>
      </c>
      <c r="BL157" s="17" t="s">
        <v>799</v>
      </c>
      <c r="BM157" s="158" t="s">
        <v>727</v>
      </c>
    </row>
    <row r="158" spans="2:65" s="11" customFormat="1" ht="22.9" customHeight="1">
      <c r="B158" s="132"/>
      <c r="D158" s="133" t="s">
        <v>75</v>
      </c>
      <c r="E158" s="142" t="s">
        <v>1490</v>
      </c>
      <c r="F158" s="142" t="s">
        <v>6887</v>
      </c>
      <c r="I158" s="135"/>
      <c r="J158" s="143">
        <f>BK158</f>
        <v>0</v>
      </c>
      <c r="L158" s="132"/>
      <c r="M158" s="137"/>
      <c r="P158" s="138">
        <f>P159</f>
        <v>0</v>
      </c>
      <c r="R158" s="138">
        <f>R159</f>
        <v>0</v>
      </c>
      <c r="T158" s="139">
        <f>T159</f>
        <v>0</v>
      </c>
      <c r="AR158" s="133" t="s">
        <v>83</v>
      </c>
      <c r="AT158" s="140" t="s">
        <v>75</v>
      </c>
      <c r="AU158" s="140" t="s">
        <v>83</v>
      </c>
      <c r="AY158" s="133" t="s">
        <v>187</v>
      </c>
      <c r="BK158" s="141">
        <f>BK159</f>
        <v>0</v>
      </c>
    </row>
    <row r="159" spans="2:65" s="1" customFormat="1" ht="16.5" customHeight="1">
      <c r="B159" s="144"/>
      <c r="C159" s="160" t="s">
        <v>400</v>
      </c>
      <c r="D159" s="160" t="s">
        <v>196</v>
      </c>
      <c r="E159" s="161" t="s">
        <v>1926</v>
      </c>
      <c r="F159" s="162" t="s">
        <v>6901</v>
      </c>
      <c r="G159" s="163" t="s">
        <v>337</v>
      </c>
      <c r="H159" s="164">
        <v>1</v>
      </c>
      <c r="I159" s="165"/>
      <c r="J159" s="166">
        <f>ROUND(I159*H159,2)</f>
        <v>0</v>
      </c>
      <c r="K159" s="167"/>
      <c r="L159" s="32"/>
      <c r="M159" s="168" t="s">
        <v>1</v>
      </c>
      <c r="N159" s="169" t="s">
        <v>42</v>
      </c>
      <c r="P159" s="156">
        <f>O159*H159</f>
        <v>0</v>
      </c>
      <c r="Q159" s="156">
        <v>0</v>
      </c>
      <c r="R159" s="156">
        <f>Q159*H159</f>
        <v>0</v>
      </c>
      <c r="S159" s="156">
        <v>0</v>
      </c>
      <c r="T159" s="157">
        <f>S159*H159</f>
        <v>0</v>
      </c>
      <c r="AR159" s="158" t="s">
        <v>799</v>
      </c>
      <c r="AT159" s="158" t="s">
        <v>196</v>
      </c>
      <c r="AU159" s="158" t="s">
        <v>89</v>
      </c>
      <c r="AY159" s="17" t="s">
        <v>187</v>
      </c>
      <c r="BE159" s="159">
        <f>IF(N159="základná",J159,0)</f>
        <v>0</v>
      </c>
      <c r="BF159" s="159">
        <f>IF(N159="znížená",J159,0)</f>
        <v>0</v>
      </c>
      <c r="BG159" s="159">
        <f>IF(N159="zákl. prenesená",J159,0)</f>
        <v>0</v>
      </c>
      <c r="BH159" s="159">
        <f>IF(N159="zníž. prenesená",J159,0)</f>
        <v>0</v>
      </c>
      <c r="BI159" s="159">
        <f>IF(N159="nulová",J159,0)</f>
        <v>0</v>
      </c>
      <c r="BJ159" s="17" t="s">
        <v>89</v>
      </c>
      <c r="BK159" s="159">
        <f>ROUND(I159*H159,2)</f>
        <v>0</v>
      </c>
      <c r="BL159" s="17" t="s">
        <v>799</v>
      </c>
      <c r="BM159" s="158" t="s">
        <v>738</v>
      </c>
    </row>
    <row r="160" spans="2:65" s="11" customFormat="1" ht="22.9" customHeight="1">
      <c r="B160" s="132"/>
      <c r="D160" s="133" t="s">
        <v>75</v>
      </c>
      <c r="E160" s="142" t="s">
        <v>1490</v>
      </c>
      <c r="F160" s="142" t="s">
        <v>6887</v>
      </c>
      <c r="I160" s="135"/>
      <c r="J160" s="143">
        <f>BK160</f>
        <v>0</v>
      </c>
      <c r="L160" s="132"/>
      <c r="M160" s="137"/>
      <c r="P160" s="138">
        <f>SUM(P161:P162)</f>
        <v>0</v>
      </c>
      <c r="R160" s="138">
        <f>SUM(R161:R162)</f>
        <v>0</v>
      </c>
      <c r="T160" s="139">
        <f>SUM(T161:T162)</f>
        <v>0</v>
      </c>
      <c r="AR160" s="133" t="s">
        <v>83</v>
      </c>
      <c r="AT160" s="140" t="s">
        <v>75</v>
      </c>
      <c r="AU160" s="140" t="s">
        <v>83</v>
      </c>
      <c r="AY160" s="133" t="s">
        <v>187</v>
      </c>
      <c r="BK160" s="141">
        <f>SUM(BK161:BK162)</f>
        <v>0</v>
      </c>
    </row>
    <row r="161" spans="2:65" s="1" customFormat="1" ht="16.5" customHeight="1">
      <c r="B161" s="144"/>
      <c r="C161" s="160" t="s">
        <v>404</v>
      </c>
      <c r="D161" s="160" t="s">
        <v>196</v>
      </c>
      <c r="E161" s="161" t="s">
        <v>6902</v>
      </c>
      <c r="F161" s="162" t="s">
        <v>6903</v>
      </c>
      <c r="G161" s="163" t="s">
        <v>337</v>
      </c>
      <c r="H161" s="164">
        <v>80</v>
      </c>
      <c r="I161" s="165"/>
      <c r="J161" s="166">
        <f>ROUND(I161*H161,2)</f>
        <v>0</v>
      </c>
      <c r="K161" s="167"/>
      <c r="L161" s="32"/>
      <c r="M161" s="168" t="s">
        <v>1</v>
      </c>
      <c r="N161" s="169" t="s">
        <v>42</v>
      </c>
      <c r="P161" s="156">
        <f>O161*H161</f>
        <v>0</v>
      </c>
      <c r="Q161" s="156">
        <v>0</v>
      </c>
      <c r="R161" s="156">
        <f>Q161*H161</f>
        <v>0</v>
      </c>
      <c r="S161" s="156">
        <v>0</v>
      </c>
      <c r="T161" s="157">
        <f>S161*H161</f>
        <v>0</v>
      </c>
      <c r="AR161" s="158" t="s">
        <v>799</v>
      </c>
      <c r="AT161" s="158" t="s">
        <v>196</v>
      </c>
      <c r="AU161" s="158" t="s">
        <v>89</v>
      </c>
      <c r="AY161" s="17" t="s">
        <v>187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7" t="s">
        <v>89</v>
      </c>
      <c r="BK161" s="159">
        <f>ROUND(I161*H161,2)</f>
        <v>0</v>
      </c>
      <c r="BL161" s="17" t="s">
        <v>799</v>
      </c>
      <c r="BM161" s="158" t="s">
        <v>747</v>
      </c>
    </row>
    <row r="162" spans="2:65" s="1" customFormat="1" ht="16.5" customHeight="1">
      <c r="B162" s="144"/>
      <c r="C162" s="160" t="s">
        <v>410</v>
      </c>
      <c r="D162" s="160" t="s">
        <v>196</v>
      </c>
      <c r="E162" s="161" t="s">
        <v>6904</v>
      </c>
      <c r="F162" s="162" t="s">
        <v>6905</v>
      </c>
      <c r="G162" s="163" t="s">
        <v>320</v>
      </c>
      <c r="H162" s="164">
        <v>22</v>
      </c>
      <c r="I162" s="165"/>
      <c r="J162" s="166">
        <f>ROUND(I162*H162,2)</f>
        <v>0</v>
      </c>
      <c r="K162" s="167"/>
      <c r="L162" s="32"/>
      <c r="M162" s="168" t="s">
        <v>1</v>
      </c>
      <c r="N162" s="169" t="s">
        <v>42</v>
      </c>
      <c r="P162" s="156">
        <f>O162*H162</f>
        <v>0</v>
      </c>
      <c r="Q162" s="156">
        <v>0</v>
      </c>
      <c r="R162" s="156">
        <f>Q162*H162</f>
        <v>0</v>
      </c>
      <c r="S162" s="156">
        <v>0</v>
      </c>
      <c r="T162" s="157">
        <f>S162*H162</f>
        <v>0</v>
      </c>
      <c r="AR162" s="158" t="s">
        <v>799</v>
      </c>
      <c r="AT162" s="158" t="s">
        <v>196</v>
      </c>
      <c r="AU162" s="158" t="s">
        <v>89</v>
      </c>
      <c r="AY162" s="17" t="s">
        <v>187</v>
      </c>
      <c r="BE162" s="159">
        <f>IF(N162="základná",J162,0)</f>
        <v>0</v>
      </c>
      <c r="BF162" s="159">
        <f>IF(N162="znížená",J162,0)</f>
        <v>0</v>
      </c>
      <c r="BG162" s="159">
        <f>IF(N162="zákl. prenesená",J162,0)</f>
        <v>0</v>
      </c>
      <c r="BH162" s="159">
        <f>IF(N162="zníž. prenesená",J162,0)</f>
        <v>0</v>
      </c>
      <c r="BI162" s="159">
        <f>IF(N162="nulová",J162,0)</f>
        <v>0</v>
      </c>
      <c r="BJ162" s="17" t="s">
        <v>89</v>
      </c>
      <c r="BK162" s="159">
        <f>ROUND(I162*H162,2)</f>
        <v>0</v>
      </c>
      <c r="BL162" s="17" t="s">
        <v>799</v>
      </c>
      <c r="BM162" s="158" t="s">
        <v>754</v>
      </c>
    </row>
    <row r="163" spans="2:65" s="11" customFormat="1" ht="22.9" customHeight="1">
      <c r="B163" s="132"/>
      <c r="D163" s="133" t="s">
        <v>75</v>
      </c>
      <c r="E163" s="142" t="s">
        <v>1493</v>
      </c>
      <c r="F163" s="142" t="s">
        <v>6906</v>
      </c>
      <c r="I163" s="135"/>
      <c r="J163" s="143">
        <f>BK163</f>
        <v>0</v>
      </c>
      <c r="L163" s="132"/>
      <c r="M163" s="137"/>
      <c r="P163" s="138">
        <f>P164</f>
        <v>0</v>
      </c>
      <c r="R163" s="138">
        <f>R164</f>
        <v>0</v>
      </c>
      <c r="T163" s="139">
        <f>T164</f>
        <v>0</v>
      </c>
      <c r="AR163" s="133" t="s">
        <v>83</v>
      </c>
      <c r="AT163" s="140" t="s">
        <v>75</v>
      </c>
      <c r="AU163" s="140" t="s">
        <v>83</v>
      </c>
      <c r="AY163" s="133" t="s">
        <v>187</v>
      </c>
      <c r="BK163" s="141">
        <f>BK164</f>
        <v>0</v>
      </c>
    </row>
    <row r="164" spans="2:65" s="1" customFormat="1" ht="66.75" customHeight="1">
      <c r="B164" s="144"/>
      <c r="C164" s="160" t="s">
        <v>414</v>
      </c>
      <c r="D164" s="160" t="s">
        <v>196</v>
      </c>
      <c r="E164" s="161" t="s">
        <v>6907</v>
      </c>
      <c r="F164" s="162" t="s">
        <v>6908</v>
      </c>
      <c r="G164" s="163" t="s">
        <v>337</v>
      </c>
      <c r="H164" s="164">
        <v>1</v>
      </c>
      <c r="I164" s="165"/>
      <c r="J164" s="166">
        <f>ROUND(I164*H164,2)</f>
        <v>0</v>
      </c>
      <c r="K164" s="167"/>
      <c r="L164" s="32"/>
      <c r="M164" s="168" t="s">
        <v>1</v>
      </c>
      <c r="N164" s="169" t="s">
        <v>42</v>
      </c>
      <c r="P164" s="156">
        <f>O164*H164</f>
        <v>0</v>
      </c>
      <c r="Q164" s="156">
        <v>0</v>
      </c>
      <c r="R164" s="156">
        <f>Q164*H164</f>
        <v>0</v>
      </c>
      <c r="S164" s="156">
        <v>0</v>
      </c>
      <c r="T164" s="157">
        <f>S164*H164</f>
        <v>0</v>
      </c>
      <c r="AR164" s="158" t="s">
        <v>799</v>
      </c>
      <c r="AT164" s="158" t="s">
        <v>196</v>
      </c>
      <c r="AU164" s="158" t="s">
        <v>89</v>
      </c>
      <c r="AY164" s="17" t="s">
        <v>187</v>
      </c>
      <c r="BE164" s="159">
        <f>IF(N164="základná",J164,0)</f>
        <v>0</v>
      </c>
      <c r="BF164" s="159">
        <f>IF(N164="znížená",J164,0)</f>
        <v>0</v>
      </c>
      <c r="BG164" s="159">
        <f>IF(N164="zákl. prenesená",J164,0)</f>
        <v>0</v>
      </c>
      <c r="BH164" s="159">
        <f>IF(N164="zníž. prenesená",J164,0)</f>
        <v>0</v>
      </c>
      <c r="BI164" s="159">
        <f>IF(N164="nulová",J164,0)</f>
        <v>0</v>
      </c>
      <c r="BJ164" s="17" t="s">
        <v>89</v>
      </c>
      <c r="BK164" s="159">
        <f>ROUND(I164*H164,2)</f>
        <v>0</v>
      </c>
      <c r="BL164" s="17" t="s">
        <v>799</v>
      </c>
      <c r="BM164" s="158" t="s">
        <v>766</v>
      </c>
    </row>
    <row r="165" spans="2:65" s="11" customFormat="1" ht="22.9" customHeight="1">
      <c r="B165" s="132"/>
      <c r="D165" s="133" t="s">
        <v>75</v>
      </c>
      <c r="E165" s="142" t="s">
        <v>1497</v>
      </c>
      <c r="F165" s="142" t="s">
        <v>6909</v>
      </c>
      <c r="I165" s="135"/>
      <c r="J165" s="143">
        <f>BK165</f>
        <v>0</v>
      </c>
      <c r="L165" s="132"/>
      <c r="M165" s="137"/>
      <c r="P165" s="138">
        <f>SUM(P166:P167)</f>
        <v>0</v>
      </c>
      <c r="R165" s="138">
        <f>SUM(R166:R167)</f>
        <v>0</v>
      </c>
      <c r="T165" s="139">
        <f>SUM(T166:T167)</f>
        <v>0</v>
      </c>
      <c r="AR165" s="133" t="s">
        <v>83</v>
      </c>
      <c r="AT165" s="140" t="s">
        <v>75</v>
      </c>
      <c r="AU165" s="140" t="s">
        <v>83</v>
      </c>
      <c r="AY165" s="133" t="s">
        <v>187</v>
      </c>
      <c r="BK165" s="141">
        <f>SUM(BK166:BK167)</f>
        <v>0</v>
      </c>
    </row>
    <row r="166" spans="2:65" s="1" customFormat="1" ht="16.5" customHeight="1">
      <c r="B166" s="144"/>
      <c r="C166" s="145" t="s">
        <v>419</v>
      </c>
      <c r="D166" s="145" t="s">
        <v>190</v>
      </c>
      <c r="E166" s="146" t="s">
        <v>6910</v>
      </c>
      <c r="F166" s="147" t="s">
        <v>6911</v>
      </c>
      <c r="G166" s="148" t="s">
        <v>320</v>
      </c>
      <c r="H166" s="149">
        <v>20</v>
      </c>
      <c r="I166" s="150"/>
      <c r="J166" s="151">
        <f>ROUND(I166*H166,2)</f>
        <v>0</v>
      </c>
      <c r="K166" s="152"/>
      <c r="L166" s="153"/>
      <c r="M166" s="154" t="s">
        <v>1</v>
      </c>
      <c r="N166" s="155" t="s">
        <v>42</v>
      </c>
      <c r="P166" s="156">
        <f>O166*H166</f>
        <v>0</v>
      </c>
      <c r="Q166" s="156">
        <v>0</v>
      </c>
      <c r="R166" s="156">
        <f>Q166*H166</f>
        <v>0</v>
      </c>
      <c r="S166" s="156">
        <v>0</v>
      </c>
      <c r="T166" s="157">
        <f>S166*H166</f>
        <v>0</v>
      </c>
      <c r="AR166" s="158" t="s">
        <v>1888</v>
      </c>
      <c r="AT166" s="158" t="s">
        <v>190</v>
      </c>
      <c r="AU166" s="158" t="s">
        <v>89</v>
      </c>
      <c r="AY166" s="17" t="s">
        <v>187</v>
      </c>
      <c r="BE166" s="159">
        <f>IF(N166="základná",J166,0)</f>
        <v>0</v>
      </c>
      <c r="BF166" s="159">
        <f>IF(N166="znížená",J166,0)</f>
        <v>0</v>
      </c>
      <c r="BG166" s="159">
        <f>IF(N166="zákl. prenesená",J166,0)</f>
        <v>0</v>
      </c>
      <c r="BH166" s="159">
        <f>IF(N166="zníž. prenesená",J166,0)</f>
        <v>0</v>
      </c>
      <c r="BI166" s="159">
        <f>IF(N166="nulová",J166,0)</f>
        <v>0</v>
      </c>
      <c r="BJ166" s="17" t="s">
        <v>89</v>
      </c>
      <c r="BK166" s="159">
        <f>ROUND(I166*H166,2)</f>
        <v>0</v>
      </c>
      <c r="BL166" s="17" t="s">
        <v>799</v>
      </c>
      <c r="BM166" s="158" t="s">
        <v>774</v>
      </c>
    </row>
    <row r="167" spans="2:65" s="1" customFormat="1" ht="16.5" customHeight="1">
      <c r="B167" s="144"/>
      <c r="C167" s="145" t="s">
        <v>423</v>
      </c>
      <c r="D167" s="145" t="s">
        <v>190</v>
      </c>
      <c r="E167" s="146" t="s">
        <v>6912</v>
      </c>
      <c r="F167" s="147" t="s">
        <v>6913</v>
      </c>
      <c r="G167" s="148" t="s">
        <v>320</v>
      </c>
      <c r="H167" s="149">
        <v>275</v>
      </c>
      <c r="I167" s="150"/>
      <c r="J167" s="151">
        <f>ROUND(I167*H167,2)</f>
        <v>0</v>
      </c>
      <c r="K167" s="152"/>
      <c r="L167" s="153"/>
      <c r="M167" s="154" t="s">
        <v>1</v>
      </c>
      <c r="N167" s="155" t="s">
        <v>42</v>
      </c>
      <c r="P167" s="156">
        <f>O167*H167</f>
        <v>0</v>
      </c>
      <c r="Q167" s="156">
        <v>0</v>
      </c>
      <c r="R167" s="156">
        <f>Q167*H167</f>
        <v>0</v>
      </c>
      <c r="S167" s="156">
        <v>0</v>
      </c>
      <c r="T167" s="157">
        <f>S167*H167</f>
        <v>0</v>
      </c>
      <c r="AR167" s="158" t="s">
        <v>1888</v>
      </c>
      <c r="AT167" s="158" t="s">
        <v>190</v>
      </c>
      <c r="AU167" s="158" t="s">
        <v>89</v>
      </c>
      <c r="AY167" s="17" t="s">
        <v>187</v>
      </c>
      <c r="BE167" s="159">
        <f>IF(N167="základná",J167,0)</f>
        <v>0</v>
      </c>
      <c r="BF167" s="159">
        <f>IF(N167="znížená",J167,0)</f>
        <v>0</v>
      </c>
      <c r="BG167" s="159">
        <f>IF(N167="zákl. prenesená",J167,0)</f>
        <v>0</v>
      </c>
      <c r="BH167" s="159">
        <f>IF(N167="zníž. prenesená",J167,0)</f>
        <v>0</v>
      </c>
      <c r="BI167" s="159">
        <f>IF(N167="nulová",J167,0)</f>
        <v>0</v>
      </c>
      <c r="BJ167" s="17" t="s">
        <v>89</v>
      </c>
      <c r="BK167" s="159">
        <f>ROUND(I167*H167,2)</f>
        <v>0</v>
      </c>
      <c r="BL167" s="17" t="s">
        <v>799</v>
      </c>
      <c r="BM167" s="158" t="s">
        <v>799</v>
      </c>
    </row>
    <row r="168" spans="2:65" s="11" customFormat="1" ht="22.9" customHeight="1">
      <c r="B168" s="132"/>
      <c r="D168" s="133" t="s">
        <v>75</v>
      </c>
      <c r="E168" s="142" t="s">
        <v>6691</v>
      </c>
      <c r="F168" s="142" t="s">
        <v>1869</v>
      </c>
      <c r="I168" s="135"/>
      <c r="J168" s="143">
        <f>BK168</f>
        <v>0</v>
      </c>
      <c r="L168" s="132"/>
      <c r="M168" s="137"/>
      <c r="P168" s="138">
        <f>P169</f>
        <v>0</v>
      </c>
      <c r="R168" s="138">
        <f>R169</f>
        <v>0</v>
      </c>
      <c r="T168" s="139">
        <f>T169</f>
        <v>0</v>
      </c>
      <c r="AR168" s="133" t="s">
        <v>207</v>
      </c>
      <c r="AT168" s="140" t="s">
        <v>75</v>
      </c>
      <c r="AU168" s="140" t="s">
        <v>83</v>
      </c>
      <c r="AY168" s="133" t="s">
        <v>187</v>
      </c>
      <c r="BK168" s="141">
        <f>BK169</f>
        <v>0</v>
      </c>
    </row>
    <row r="169" spans="2:65" s="1" customFormat="1" ht="16.5" customHeight="1">
      <c r="B169" s="144"/>
      <c r="C169" s="160" t="s">
        <v>429</v>
      </c>
      <c r="D169" s="160" t="s">
        <v>196</v>
      </c>
      <c r="E169" s="161" t="s">
        <v>6914</v>
      </c>
      <c r="F169" s="162" t="s">
        <v>6915</v>
      </c>
      <c r="G169" s="163" t="s">
        <v>337</v>
      </c>
      <c r="H169" s="164">
        <v>1</v>
      </c>
      <c r="I169" s="165"/>
      <c r="J169" s="166">
        <f>ROUND(I169*H169,2)</f>
        <v>0</v>
      </c>
      <c r="K169" s="167"/>
      <c r="L169" s="32"/>
      <c r="M169" s="201" t="s">
        <v>1</v>
      </c>
      <c r="N169" s="202" t="s">
        <v>42</v>
      </c>
      <c r="O169" s="203"/>
      <c r="P169" s="204">
        <f>O169*H169</f>
        <v>0</v>
      </c>
      <c r="Q169" s="204">
        <v>0</v>
      </c>
      <c r="R169" s="204">
        <f>Q169*H169</f>
        <v>0</v>
      </c>
      <c r="S169" s="204">
        <v>0</v>
      </c>
      <c r="T169" s="205">
        <f>S169*H169</f>
        <v>0</v>
      </c>
      <c r="AR169" s="158" t="s">
        <v>799</v>
      </c>
      <c r="AT169" s="158" t="s">
        <v>196</v>
      </c>
      <c r="AU169" s="158" t="s">
        <v>89</v>
      </c>
      <c r="AY169" s="17" t="s">
        <v>187</v>
      </c>
      <c r="BE169" s="159">
        <f>IF(N169="základná",J169,0)</f>
        <v>0</v>
      </c>
      <c r="BF169" s="159">
        <f>IF(N169="znížená",J169,0)</f>
        <v>0</v>
      </c>
      <c r="BG169" s="159">
        <f>IF(N169="zákl. prenesená",J169,0)</f>
        <v>0</v>
      </c>
      <c r="BH169" s="159">
        <f>IF(N169="zníž. prenesená",J169,0)</f>
        <v>0</v>
      </c>
      <c r="BI169" s="159">
        <f>IF(N169="nulová",J169,0)</f>
        <v>0</v>
      </c>
      <c r="BJ169" s="17" t="s">
        <v>89</v>
      </c>
      <c r="BK169" s="159">
        <f>ROUND(I169*H169,2)</f>
        <v>0</v>
      </c>
      <c r="BL169" s="17" t="s">
        <v>799</v>
      </c>
      <c r="BM169" s="158" t="s">
        <v>6916</v>
      </c>
    </row>
    <row r="170" spans="2:65" s="1" customFormat="1" ht="6.9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32"/>
    </row>
  </sheetData>
  <autoFilter ref="C128:K169" xr:uid="{00000000-0009-0000-0000-000011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H3002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6.950000000000003" customHeight="1"/>
    <row r="3" spans="2:8" ht="6.95" customHeight="1">
      <c r="B3" s="18"/>
      <c r="C3" s="19"/>
      <c r="D3" s="19"/>
      <c r="E3" s="19"/>
      <c r="F3" s="19"/>
      <c r="G3" s="19"/>
      <c r="H3" s="20"/>
    </row>
    <row r="4" spans="2:8" ht="24.95" customHeight="1">
      <c r="B4" s="20"/>
      <c r="C4" s="21" t="s">
        <v>6917</v>
      </c>
      <c r="H4" s="20"/>
    </row>
    <row r="5" spans="2:8" ht="12" customHeight="1">
      <c r="B5" s="20"/>
      <c r="C5" s="24" t="s">
        <v>12</v>
      </c>
      <c r="D5" s="252" t="s">
        <v>13</v>
      </c>
      <c r="E5" s="236"/>
      <c r="F5" s="236"/>
      <c r="H5" s="20"/>
    </row>
    <row r="6" spans="2:8" ht="36.950000000000003" customHeight="1">
      <c r="B6" s="20"/>
      <c r="C6" s="26" t="s">
        <v>15</v>
      </c>
      <c r="D6" s="249" t="s">
        <v>16</v>
      </c>
      <c r="E6" s="236"/>
      <c r="F6" s="236"/>
      <c r="H6" s="20"/>
    </row>
    <row r="7" spans="2:8" ht="16.5" customHeight="1">
      <c r="B7" s="20"/>
      <c r="C7" s="27" t="s">
        <v>21</v>
      </c>
      <c r="D7" s="55" t="str">
        <f>'Rekapitulácia stavby'!AN8</f>
        <v>18. 10. 2023</v>
      </c>
      <c r="H7" s="20"/>
    </row>
    <row r="8" spans="2:8" s="1" customFormat="1" ht="10.9" customHeight="1">
      <c r="B8" s="32"/>
      <c r="H8" s="32"/>
    </row>
    <row r="9" spans="2:8" s="10" customFormat="1" ht="29.25" customHeight="1">
      <c r="B9" s="123"/>
      <c r="C9" s="124" t="s">
        <v>57</v>
      </c>
      <c r="D9" s="125" t="s">
        <v>58</v>
      </c>
      <c r="E9" s="125" t="s">
        <v>175</v>
      </c>
      <c r="F9" s="126" t="s">
        <v>6918</v>
      </c>
      <c r="H9" s="123"/>
    </row>
    <row r="10" spans="2:8" s="1" customFormat="1" ht="26.45" customHeight="1">
      <c r="B10" s="32"/>
      <c r="C10" s="213" t="s">
        <v>6919</v>
      </c>
      <c r="D10" s="213" t="s">
        <v>87</v>
      </c>
      <c r="H10" s="32"/>
    </row>
    <row r="11" spans="2:8" s="1" customFormat="1" ht="16.899999999999999" customHeight="1">
      <c r="B11" s="32"/>
      <c r="C11" s="214" t="s">
        <v>142</v>
      </c>
      <c r="D11" s="215" t="s">
        <v>143</v>
      </c>
      <c r="E11" s="216" t="s">
        <v>144</v>
      </c>
      <c r="F11" s="217">
        <v>1713.4159999999999</v>
      </c>
      <c r="H11" s="32"/>
    </row>
    <row r="12" spans="2:8" s="1" customFormat="1" ht="16.899999999999999" customHeight="1">
      <c r="B12" s="32"/>
      <c r="C12" s="218" t="s">
        <v>1</v>
      </c>
      <c r="D12" s="218" t="s">
        <v>226</v>
      </c>
      <c r="E12" s="17" t="s">
        <v>1</v>
      </c>
      <c r="F12" s="219">
        <v>0</v>
      </c>
      <c r="H12" s="32"/>
    </row>
    <row r="13" spans="2:8" s="1" customFormat="1" ht="16.899999999999999" customHeight="1">
      <c r="B13" s="32"/>
      <c r="C13" s="218" t="s">
        <v>1</v>
      </c>
      <c r="D13" s="218" t="s">
        <v>227</v>
      </c>
      <c r="E13" s="17" t="s">
        <v>1</v>
      </c>
      <c r="F13" s="219">
        <v>0</v>
      </c>
      <c r="H13" s="32"/>
    </row>
    <row r="14" spans="2:8" s="1" customFormat="1" ht="16.899999999999999" customHeight="1">
      <c r="B14" s="32"/>
      <c r="C14" s="218" t="s">
        <v>1</v>
      </c>
      <c r="D14" s="218" t="s">
        <v>1</v>
      </c>
      <c r="E14" s="17" t="s">
        <v>1</v>
      </c>
      <c r="F14" s="219">
        <v>0</v>
      </c>
      <c r="H14" s="32"/>
    </row>
    <row r="15" spans="2:8" s="1" customFormat="1" ht="16.899999999999999" customHeight="1">
      <c r="B15" s="32"/>
      <c r="C15" s="218" t="s">
        <v>1</v>
      </c>
      <c r="D15" s="218" t="s">
        <v>228</v>
      </c>
      <c r="E15" s="17" t="s">
        <v>1</v>
      </c>
      <c r="F15" s="219">
        <v>0</v>
      </c>
      <c r="H15" s="32"/>
    </row>
    <row r="16" spans="2:8" s="1" customFormat="1" ht="16.899999999999999" customHeight="1">
      <c r="B16" s="32"/>
      <c r="C16" s="218" t="s">
        <v>1</v>
      </c>
      <c r="D16" s="218" t="s">
        <v>229</v>
      </c>
      <c r="E16" s="17" t="s">
        <v>1</v>
      </c>
      <c r="F16" s="219">
        <v>2312.31</v>
      </c>
      <c r="H16" s="32"/>
    </row>
    <row r="17" spans="2:8" s="1" customFormat="1" ht="16.899999999999999" customHeight="1">
      <c r="B17" s="32"/>
      <c r="C17" s="218" t="s">
        <v>1</v>
      </c>
      <c r="D17" s="218" t="s">
        <v>230</v>
      </c>
      <c r="E17" s="17" t="s">
        <v>1</v>
      </c>
      <c r="F17" s="219">
        <v>0</v>
      </c>
      <c r="H17" s="32"/>
    </row>
    <row r="18" spans="2:8" s="1" customFormat="1" ht="16.899999999999999" customHeight="1">
      <c r="B18" s="32"/>
      <c r="C18" s="218" t="s">
        <v>1</v>
      </c>
      <c r="D18" s="218" t="s">
        <v>231</v>
      </c>
      <c r="E18" s="17" t="s">
        <v>1</v>
      </c>
      <c r="F18" s="219">
        <v>10.5</v>
      </c>
      <c r="H18" s="32"/>
    </row>
    <row r="19" spans="2:8" s="1" customFormat="1" ht="16.899999999999999" customHeight="1">
      <c r="B19" s="32"/>
      <c r="C19" s="218" t="s">
        <v>1</v>
      </c>
      <c r="D19" s="218" t="s">
        <v>231</v>
      </c>
      <c r="E19" s="17" t="s">
        <v>1</v>
      </c>
      <c r="F19" s="219">
        <v>10.5</v>
      </c>
      <c r="H19" s="32"/>
    </row>
    <row r="20" spans="2:8" s="1" customFormat="1" ht="16.899999999999999" customHeight="1">
      <c r="B20" s="32"/>
      <c r="C20" s="218" t="s">
        <v>1</v>
      </c>
      <c r="D20" s="218" t="s">
        <v>231</v>
      </c>
      <c r="E20" s="17" t="s">
        <v>1</v>
      </c>
      <c r="F20" s="219">
        <v>10.5</v>
      </c>
      <c r="H20" s="32"/>
    </row>
    <row r="21" spans="2:8" s="1" customFormat="1" ht="16.899999999999999" customHeight="1">
      <c r="B21" s="32"/>
      <c r="C21" s="218" t="s">
        <v>1</v>
      </c>
      <c r="D21" s="218" t="s">
        <v>232</v>
      </c>
      <c r="E21" s="17" t="s">
        <v>1</v>
      </c>
      <c r="F21" s="219">
        <v>0</v>
      </c>
      <c r="H21" s="32"/>
    </row>
    <row r="22" spans="2:8" s="1" customFormat="1" ht="16.899999999999999" customHeight="1">
      <c r="B22" s="32"/>
      <c r="C22" s="218" t="s">
        <v>1</v>
      </c>
      <c r="D22" s="218" t="s">
        <v>233</v>
      </c>
      <c r="E22" s="17" t="s">
        <v>1</v>
      </c>
      <c r="F22" s="219">
        <v>117.191</v>
      </c>
      <c r="H22" s="32"/>
    </row>
    <row r="23" spans="2:8" s="1" customFormat="1" ht="16.899999999999999" customHeight="1">
      <c r="B23" s="32"/>
      <c r="C23" s="218" t="s">
        <v>1</v>
      </c>
      <c r="D23" s="218" t="s">
        <v>235</v>
      </c>
      <c r="E23" s="17" t="s">
        <v>1</v>
      </c>
      <c r="F23" s="219">
        <v>0</v>
      </c>
      <c r="H23" s="32"/>
    </row>
    <row r="24" spans="2:8" s="1" customFormat="1" ht="16.899999999999999" customHeight="1">
      <c r="B24" s="32"/>
      <c r="C24" s="218" t="s">
        <v>1</v>
      </c>
      <c r="D24" s="218" t="s">
        <v>236</v>
      </c>
      <c r="E24" s="17" t="s">
        <v>1</v>
      </c>
      <c r="F24" s="219">
        <v>0</v>
      </c>
      <c r="H24" s="32"/>
    </row>
    <row r="25" spans="2:8" s="1" customFormat="1" ht="16.899999999999999" customHeight="1">
      <c r="B25" s="32"/>
      <c r="C25" s="218" t="s">
        <v>1</v>
      </c>
      <c r="D25" s="218" t="s">
        <v>237</v>
      </c>
      <c r="E25" s="17" t="s">
        <v>1</v>
      </c>
      <c r="F25" s="219">
        <v>0</v>
      </c>
      <c r="H25" s="32"/>
    </row>
    <row r="26" spans="2:8" s="1" customFormat="1" ht="16.899999999999999" customHeight="1">
      <c r="B26" s="32"/>
      <c r="C26" s="218" t="s">
        <v>1</v>
      </c>
      <c r="D26" s="218" t="s">
        <v>238</v>
      </c>
      <c r="E26" s="17" t="s">
        <v>1</v>
      </c>
      <c r="F26" s="219">
        <v>-209.07</v>
      </c>
      <c r="H26" s="32"/>
    </row>
    <row r="27" spans="2:8" s="1" customFormat="1" ht="16.899999999999999" customHeight="1">
      <c r="B27" s="32"/>
      <c r="C27" s="218" t="s">
        <v>1</v>
      </c>
      <c r="D27" s="218" t="s">
        <v>239</v>
      </c>
      <c r="E27" s="17" t="s">
        <v>1</v>
      </c>
      <c r="F27" s="219">
        <v>-24.84</v>
      </c>
      <c r="H27" s="32"/>
    </row>
    <row r="28" spans="2:8" s="1" customFormat="1" ht="16.899999999999999" customHeight="1">
      <c r="B28" s="32"/>
      <c r="C28" s="218" t="s">
        <v>1</v>
      </c>
      <c r="D28" s="218" t="s">
        <v>240</v>
      </c>
      <c r="E28" s="17" t="s">
        <v>1</v>
      </c>
      <c r="F28" s="219">
        <v>-38.880000000000003</v>
      </c>
      <c r="H28" s="32"/>
    </row>
    <row r="29" spans="2:8" s="1" customFormat="1" ht="16.899999999999999" customHeight="1">
      <c r="B29" s="32"/>
      <c r="C29" s="218" t="s">
        <v>1</v>
      </c>
      <c r="D29" s="218" t="s">
        <v>241</v>
      </c>
      <c r="E29" s="17" t="s">
        <v>1</v>
      </c>
      <c r="F29" s="219">
        <v>-275.39999999999998</v>
      </c>
      <c r="H29" s="32"/>
    </row>
    <row r="30" spans="2:8" s="1" customFormat="1" ht="16.899999999999999" customHeight="1">
      <c r="B30" s="32"/>
      <c r="C30" s="218" t="s">
        <v>1</v>
      </c>
      <c r="D30" s="218" t="s">
        <v>242</v>
      </c>
      <c r="E30" s="17" t="s">
        <v>1</v>
      </c>
      <c r="F30" s="219">
        <v>-32.4</v>
      </c>
      <c r="H30" s="32"/>
    </row>
    <row r="31" spans="2:8" s="1" customFormat="1" ht="16.899999999999999" customHeight="1">
      <c r="B31" s="32"/>
      <c r="C31" s="218" t="s">
        <v>1</v>
      </c>
      <c r="D31" s="218" t="s">
        <v>243</v>
      </c>
      <c r="E31" s="17" t="s">
        <v>1</v>
      </c>
      <c r="F31" s="219">
        <v>-21.87</v>
      </c>
      <c r="H31" s="32"/>
    </row>
    <row r="32" spans="2:8" s="1" customFormat="1" ht="16.899999999999999" customHeight="1">
      <c r="B32" s="32"/>
      <c r="C32" s="218" t="s">
        <v>1</v>
      </c>
      <c r="D32" s="218" t="s">
        <v>244</v>
      </c>
      <c r="E32" s="17" t="s">
        <v>1</v>
      </c>
      <c r="F32" s="219">
        <v>-1.08</v>
      </c>
      <c r="H32" s="32"/>
    </row>
    <row r="33" spans="2:8" s="1" customFormat="1" ht="16.899999999999999" customHeight="1">
      <c r="B33" s="32"/>
      <c r="C33" s="218" t="s">
        <v>1</v>
      </c>
      <c r="D33" s="218" t="s">
        <v>245</v>
      </c>
      <c r="E33" s="17" t="s">
        <v>1</v>
      </c>
      <c r="F33" s="219">
        <v>-21.6</v>
      </c>
      <c r="H33" s="32"/>
    </row>
    <row r="34" spans="2:8" s="1" customFormat="1" ht="16.899999999999999" customHeight="1">
      <c r="B34" s="32"/>
      <c r="C34" s="218" t="s">
        <v>1</v>
      </c>
      <c r="D34" s="218" t="s">
        <v>246</v>
      </c>
      <c r="E34" s="17" t="s">
        <v>1</v>
      </c>
      <c r="F34" s="219">
        <v>-16.2</v>
      </c>
      <c r="H34" s="32"/>
    </row>
    <row r="35" spans="2:8" s="1" customFormat="1" ht="16.899999999999999" customHeight="1">
      <c r="B35" s="32"/>
      <c r="C35" s="218" t="s">
        <v>1</v>
      </c>
      <c r="D35" s="218" t="s">
        <v>247</v>
      </c>
      <c r="E35" s="17" t="s">
        <v>1</v>
      </c>
      <c r="F35" s="219">
        <v>-2.7</v>
      </c>
      <c r="H35" s="32"/>
    </row>
    <row r="36" spans="2:8" s="1" customFormat="1" ht="16.899999999999999" customHeight="1">
      <c r="B36" s="32"/>
      <c r="C36" s="218" t="s">
        <v>1</v>
      </c>
      <c r="D36" s="218" t="s">
        <v>248</v>
      </c>
      <c r="E36" s="17" t="s">
        <v>1</v>
      </c>
      <c r="F36" s="219">
        <v>-0.72</v>
      </c>
      <c r="H36" s="32"/>
    </row>
    <row r="37" spans="2:8" s="1" customFormat="1" ht="16.899999999999999" customHeight="1">
      <c r="B37" s="32"/>
      <c r="C37" s="218" t="s">
        <v>1</v>
      </c>
      <c r="D37" s="218" t="s">
        <v>249</v>
      </c>
      <c r="E37" s="17" t="s">
        <v>1</v>
      </c>
      <c r="F37" s="219">
        <v>-4.05</v>
      </c>
      <c r="H37" s="32"/>
    </row>
    <row r="38" spans="2:8" s="1" customFormat="1" ht="16.899999999999999" customHeight="1">
      <c r="B38" s="32"/>
      <c r="C38" s="218" t="s">
        <v>1</v>
      </c>
      <c r="D38" s="218" t="s">
        <v>250</v>
      </c>
      <c r="E38" s="17" t="s">
        <v>1</v>
      </c>
      <c r="F38" s="219">
        <v>-4.05</v>
      </c>
      <c r="H38" s="32"/>
    </row>
    <row r="39" spans="2:8" s="1" customFormat="1" ht="16.899999999999999" customHeight="1">
      <c r="B39" s="32"/>
      <c r="C39" s="218" t="s">
        <v>1</v>
      </c>
      <c r="D39" s="218" t="s">
        <v>251</v>
      </c>
      <c r="E39" s="17" t="s">
        <v>1</v>
      </c>
      <c r="F39" s="219">
        <v>-0.72</v>
      </c>
      <c r="H39" s="32"/>
    </row>
    <row r="40" spans="2:8" s="1" customFormat="1" ht="16.899999999999999" customHeight="1">
      <c r="B40" s="32"/>
      <c r="C40" s="218" t="s">
        <v>1</v>
      </c>
      <c r="D40" s="218" t="s">
        <v>252</v>
      </c>
      <c r="E40" s="17" t="s">
        <v>1</v>
      </c>
      <c r="F40" s="219">
        <v>-0.72</v>
      </c>
      <c r="H40" s="32"/>
    </row>
    <row r="41" spans="2:8" s="1" customFormat="1" ht="16.899999999999999" customHeight="1">
      <c r="B41" s="32"/>
      <c r="C41" s="218" t="s">
        <v>1</v>
      </c>
      <c r="D41" s="218" t="s">
        <v>253</v>
      </c>
      <c r="E41" s="17" t="s">
        <v>1</v>
      </c>
      <c r="F41" s="219">
        <v>-13.5</v>
      </c>
      <c r="H41" s="32"/>
    </row>
    <row r="42" spans="2:8" s="1" customFormat="1" ht="16.899999999999999" customHeight="1">
      <c r="B42" s="32"/>
      <c r="C42" s="218" t="s">
        <v>1</v>
      </c>
      <c r="D42" s="218" t="s">
        <v>254</v>
      </c>
      <c r="E42" s="17" t="s">
        <v>1</v>
      </c>
      <c r="F42" s="219">
        <v>-9.0749999999999993</v>
      </c>
      <c r="H42" s="32"/>
    </row>
    <row r="43" spans="2:8" s="1" customFormat="1" ht="16.899999999999999" customHeight="1">
      <c r="B43" s="32"/>
      <c r="C43" s="218" t="s">
        <v>1</v>
      </c>
      <c r="D43" s="218" t="s">
        <v>255</v>
      </c>
      <c r="E43" s="17" t="s">
        <v>1</v>
      </c>
      <c r="F43" s="219">
        <v>-12.96</v>
      </c>
      <c r="H43" s="32"/>
    </row>
    <row r="44" spans="2:8" s="1" customFormat="1" ht="16.899999999999999" customHeight="1">
      <c r="B44" s="32"/>
      <c r="C44" s="218" t="s">
        <v>1</v>
      </c>
      <c r="D44" s="218" t="s">
        <v>256</v>
      </c>
      <c r="E44" s="17" t="s">
        <v>1</v>
      </c>
      <c r="F44" s="219">
        <v>-7.47</v>
      </c>
      <c r="H44" s="32"/>
    </row>
    <row r="45" spans="2:8" s="1" customFormat="1" ht="16.899999999999999" customHeight="1">
      <c r="B45" s="32"/>
      <c r="C45" s="218" t="s">
        <v>1</v>
      </c>
      <c r="D45" s="218" t="s">
        <v>258</v>
      </c>
      <c r="E45" s="17" t="s">
        <v>1</v>
      </c>
      <c r="F45" s="219">
        <v>0</v>
      </c>
      <c r="H45" s="32"/>
    </row>
    <row r="46" spans="2:8" s="1" customFormat="1" ht="16.899999999999999" customHeight="1">
      <c r="B46" s="32"/>
      <c r="C46" s="218" t="s">
        <v>1</v>
      </c>
      <c r="D46" s="218" t="s">
        <v>259</v>
      </c>
      <c r="E46" s="17" t="s">
        <v>1</v>
      </c>
      <c r="F46" s="219">
        <v>-34.200000000000003</v>
      </c>
      <c r="H46" s="32"/>
    </row>
    <row r="47" spans="2:8" s="1" customFormat="1" ht="16.899999999999999" customHeight="1">
      <c r="B47" s="32"/>
      <c r="C47" s="218" t="s">
        <v>1</v>
      </c>
      <c r="D47" s="218" t="s">
        <v>260</v>
      </c>
      <c r="E47" s="17" t="s">
        <v>1</v>
      </c>
      <c r="F47" s="219">
        <v>-7.28</v>
      </c>
      <c r="H47" s="32"/>
    </row>
    <row r="48" spans="2:8" s="1" customFormat="1" ht="16.899999999999999" customHeight="1">
      <c r="B48" s="32"/>
      <c r="C48" s="218" t="s">
        <v>1</v>
      </c>
      <c r="D48" s="218" t="s">
        <v>261</v>
      </c>
      <c r="E48" s="17" t="s">
        <v>1</v>
      </c>
      <c r="F48" s="219">
        <v>-8.8000000000000007</v>
      </c>
      <c r="H48" s="32"/>
    </row>
    <row r="49" spans="2:8" s="1" customFormat="1" ht="16.899999999999999" customHeight="1">
      <c r="B49" s="32"/>
      <c r="C49" s="218" t="s">
        <v>142</v>
      </c>
      <c r="D49" s="218" t="s">
        <v>206</v>
      </c>
      <c r="E49" s="17" t="s">
        <v>1</v>
      </c>
      <c r="F49" s="219">
        <v>1713.4159999999999</v>
      </c>
      <c r="H49" s="32"/>
    </row>
    <row r="50" spans="2:8" s="1" customFormat="1" ht="16.899999999999999" customHeight="1">
      <c r="B50" s="32"/>
      <c r="C50" s="220" t="s">
        <v>6920</v>
      </c>
      <c r="H50" s="32"/>
    </row>
    <row r="51" spans="2:8" s="1" customFormat="1" ht="22.5">
      <c r="B51" s="32"/>
      <c r="C51" s="218" t="s">
        <v>223</v>
      </c>
      <c r="D51" s="218" t="s">
        <v>224</v>
      </c>
      <c r="E51" s="17" t="s">
        <v>144</v>
      </c>
      <c r="F51" s="219">
        <v>1713.4159999999999</v>
      </c>
      <c r="H51" s="32"/>
    </row>
    <row r="52" spans="2:8" s="1" customFormat="1" ht="22.5">
      <c r="B52" s="32"/>
      <c r="C52" s="218" t="s">
        <v>291</v>
      </c>
      <c r="D52" s="218" t="s">
        <v>292</v>
      </c>
      <c r="E52" s="17" t="s">
        <v>144</v>
      </c>
      <c r="F52" s="219">
        <v>1719.896</v>
      </c>
      <c r="H52" s="32"/>
    </row>
    <row r="53" spans="2:8" s="1" customFormat="1" ht="16.899999999999999" customHeight="1">
      <c r="B53" s="32"/>
      <c r="C53" s="214" t="s">
        <v>146</v>
      </c>
      <c r="D53" s="215" t="s">
        <v>147</v>
      </c>
      <c r="E53" s="216" t="s">
        <v>144</v>
      </c>
      <c r="F53" s="217">
        <v>96.9</v>
      </c>
      <c r="H53" s="32"/>
    </row>
    <row r="54" spans="2:8" s="1" customFormat="1" ht="16.899999999999999" customHeight="1">
      <c r="B54" s="32"/>
      <c r="C54" s="218" t="s">
        <v>1</v>
      </c>
      <c r="D54" s="218" t="s">
        <v>211</v>
      </c>
      <c r="E54" s="17" t="s">
        <v>1</v>
      </c>
      <c r="F54" s="219">
        <v>0</v>
      </c>
      <c r="H54" s="32"/>
    </row>
    <row r="55" spans="2:8" s="1" customFormat="1" ht="16.899999999999999" customHeight="1">
      <c r="B55" s="32"/>
      <c r="C55" s="218" t="s">
        <v>1</v>
      </c>
      <c r="D55" s="218" t="s">
        <v>202</v>
      </c>
      <c r="E55" s="17" t="s">
        <v>1</v>
      </c>
      <c r="F55" s="219">
        <v>0</v>
      </c>
      <c r="H55" s="32"/>
    </row>
    <row r="56" spans="2:8" s="1" customFormat="1">
      <c r="B56" s="32"/>
      <c r="C56" s="218" t="s">
        <v>1</v>
      </c>
      <c r="D56" s="218" t="s">
        <v>212</v>
      </c>
      <c r="E56" s="17" t="s">
        <v>1</v>
      </c>
      <c r="F56" s="219">
        <v>0</v>
      </c>
      <c r="H56" s="32"/>
    </row>
    <row r="57" spans="2:8" s="1" customFormat="1" ht="16.899999999999999" customHeight="1">
      <c r="B57" s="32"/>
      <c r="C57" s="218" t="s">
        <v>1</v>
      </c>
      <c r="D57" s="218" t="s">
        <v>204</v>
      </c>
      <c r="E57" s="17" t="s">
        <v>1</v>
      </c>
      <c r="F57" s="219">
        <v>0</v>
      </c>
      <c r="H57" s="32"/>
    </row>
    <row r="58" spans="2:8" s="1" customFormat="1" ht="16.899999999999999" customHeight="1">
      <c r="B58" s="32"/>
      <c r="C58" s="218" t="s">
        <v>1</v>
      </c>
      <c r="D58" s="218" t="s">
        <v>213</v>
      </c>
      <c r="E58" s="17" t="s">
        <v>1</v>
      </c>
      <c r="F58" s="219">
        <v>0</v>
      </c>
      <c r="H58" s="32"/>
    </row>
    <row r="59" spans="2:8" s="1" customFormat="1" ht="16.899999999999999" customHeight="1">
      <c r="B59" s="32"/>
      <c r="C59" s="218" t="s">
        <v>1</v>
      </c>
      <c r="D59" s="218" t="s">
        <v>214</v>
      </c>
      <c r="E59" s="17" t="s">
        <v>1</v>
      </c>
      <c r="F59" s="219">
        <v>0</v>
      </c>
      <c r="H59" s="32"/>
    </row>
    <row r="60" spans="2:8" s="1" customFormat="1" ht="16.899999999999999" customHeight="1">
      <c r="B60" s="32"/>
      <c r="C60" s="218" t="s">
        <v>1</v>
      </c>
      <c r="D60" s="218" t="s">
        <v>215</v>
      </c>
      <c r="E60" s="17" t="s">
        <v>1</v>
      </c>
      <c r="F60" s="219">
        <v>0</v>
      </c>
      <c r="H60" s="32"/>
    </row>
    <row r="61" spans="2:8" s="1" customFormat="1" ht="16.899999999999999" customHeight="1">
      <c r="B61" s="32"/>
      <c r="C61" s="218" t="s">
        <v>1</v>
      </c>
      <c r="D61" s="218" t="s">
        <v>216</v>
      </c>
      <c r="E61" s="17" t="s">
        <v>1</v>
      </c>
      <c r="F61" s="219">
        <v>0</v>
      </c>
      <c r="H61" s="32"/>
    </row>
    <row r="62" spans="2:8" s="1" customFormat="1" ht="16.899999999999999" customHeight="1">
      <c r="B62" s="32"/>
      <c r="C62" s="218" t="s">
        <v>1</v>
      </c>
      <c r="D62" s="218" t="s">
        <v>217</v>
      </c>
      <c r="E62" s="17" t="s">
        <v>1</v>
      </c>
      <c r="F62" s="219">
        <v>0</v>
      </c>
      <c r="H62" s="32"/>
    </row>
    <row r="63" spans="2:8" s="1" customFormat="1" ht="22.5">
      <c r="B63" s="32"/>
      <c r="C63" s="218" t="s">
        <v>1</v>
      </c>
      <c r="D63" s="218" t="s">
        <v>218</v>
      </c>
      <c r="E63" s="17" t="s">
        <v>1</v>
      </c>
      <c r="F63" s="219">
        <v>0</v>
      </c>
      <c r="H63" s="32"/>
    </row>
    <row r="64" spans="2:8" s="1" customFormat="1" ht="16.899999999999999" customHeight="1">
      <c r="B64" s="32"/>
      <c r="C64" s="218" t="s">
        <v>1</v>
      </c>
      <c r="D64" s="218" t="s">
        <v>219</v>
      </c>
      <c r="E64" s="17" t="s">
        <v>1</v>
      </c>
      <c r="F64" s="219">
        <v>0</v>
      </c>
      <c r="H64" s="32"/>
    </row>
    <row r="65" spans="2:8" s="1" customFormat="1" ht="16.899999999999999" customHeight="1">
      <c r="B65" s="32"/>
      <c r="C65" s="218" t="s">
        <v>1</v>
      </c>
      <c r="D65" s="218" t="s">
        <v>220</v>
      </c>
      <c r="E65" s="17" t="s">
        <v>1</v>
      </c>
      <c r="F65" s="219">
        <v>0</v>
      </c>
      <c r="H65" s="32"/>
    </row>
    <row r="66" spans="2:8" s="1" customFormat="1" ht="16.899999999999999" customHeight="1">
      <c r="B66" s="32"/>
      <c r="C66" s="218" t="s">
        <v>1</v>
      </c>
      <c r="D66" s="218" t="s">
        <v>1</v>
      </c>
      <c r="E66" s="17" t="s">
        <v>1</v>
      </c>
      <c r="F66" s="219">
        <v>0</v>
      </c>
      <c r="H66" s="32"/>
    </row>
    <row r="67" spans="2:8" s="1" customFormat="1" ht="16.899999999999999" customHeight="1">
      <c r="B67" s="32"/>
      <c r="C67" s="218" t="s">
        <v>1</v>
      </c>
      <c r="D67" s="218" t="s">
        <v>221</v>
      </c>
      <c r="E67" s="17" t="s">
        <v>1</v>
      </c>
      <c r="F67" s="219">
        <v>96.9</v>
      </c>
      <c r="H67" s="32"/>
    </row>
    <row r="68" spans="2:8" s="1" customFormat="1" ht="16.899999999999999" customHeight="1">
      <c r="B68" s="32"/>
      <c r="C68" s="218" t="s">
        <v>146</v>
      </c>
      <c r="D68" s="218" t="s">
        <v>222</v>
      </c>
      <c r="E68" s="17" t="s">
        <v>1</v>
      </c>
      <c r="F68" s="219">
        <v>96.9</v>
      </c>
      <c r="H68" s="32"/>
    </row>
    <row r="69" spans="2:8" s="1" customFormat="1" ht="16.899999999999999" customHeight="1">
      <c r="B69" s="32"/>
      <c r="C69" s="220" t="s">
        <v>6920</v>
      </c>
      <c r="H69" s="32"/>
    </row>
    <row r="70" spans="2:8" s="1" customFormat="1" ht="16.899999999999999" customHeight="1">
      <c r="B70" s="32"/>
      <c r="C70" s="218" t="s">
        <v>208</v>
      </c>
      <c r="D70" s="218" t="s">
        <v>209</v>
      </c>
      <c r="E70" s="17" t="s">
        <v>144</v>
      </c>
      <c r="F70" s="219">
        <v>96.9</v>
      </c>
      <c r="H70" s="32"/>
    </row>
    <row r="71" spans="2:8" s="1" customFormat="1" ht="16.899999999999999" customHeight="1">
      <c r="B71" s="32"/>
      <c r="C71" s="218" t="s">
        <v>382</v>
      </c>
      <c r="D71" s="218" t="s">
        <v>383</v>
      </c>
      <c r="E71" s="17" t="s">
        <v>144</v>
      </c>
      <c r="F71" s="219">
        <v>96.9</v>
      </c>
      <c r="H71" s="32"/>
    </row>
    <row r="72" spans="2:8" s="1" customFormat="1" ht="16.899999999999999" customHeight="1">
      <c r="B72" s="32"/>
      <c r="C72" s="218" t="s">
        <v>392</v>
      </c>
      <c r="D72" s="218" t="s">
        <v>393</v>
      </c>
      <c r="E72" s="17" t="s">
        <v>144</v>
      </c>
      <c r="F72" s="219">
        <v>96.9</v>
      </c>
      <c r="H72" s="32"/>
    </row>
    <row r="73" spans="2:8" s="1" customFormat="1" ht="16.899999999999999" customHeight="1">
      <c r="B73" s="32"/>
      <c r="C73" s="214" t="s">
        <v>150</v>
      </c>
      <c r="D73" s="215" t="s">
        <v>151</v>
      </c>
      <c r="E73" s="216" t="s">
        <v>144</v>
      </c>
      <c r="F73" s="217">
        <v>6.48</v>
      </c>
      <c r="H73" s="32"/>
    </row>
    <row r="74" spans="2:8" s="1" customFormat="1" ht="16.899999999999999" customHeight="1">
      <c r="B74" s="32"/>
      <c r="C74" s="218" t="s">
        <v>1</v>
      </c>
      <c r="D74" s="218" t="s">
        <v>226</v>
      </c>
      <c r="E74" s="17" t="s">
        <v>1</v>
      </c>
      <c r="F74" s="219">
        <v>0</v>
      </c>
      <c r="H74" s="32"/>
    </row>
    <row r="75" spans="2:8" s="1" customFormat="1" ht="16.899999999999999" customHeight="1">
      <c r="B75" s="32"/>
      <c r="C75" s="218" t="s">
        <v>1</v>
      </c>
      <c r="D75" s="218" t="s">
        <v>227</v>
      </c>
      <c r="E75" s="17" t="s">
        <v>1</v>
      </c>
      <c r="F75" s="219">
        <v>0</v>
      </c>
      <c r="H75" s="32"/>
    </row>
    <row r="76" spans="2:8" s="1" customFormat="1" ht="16.899999999999999" customHeight="1">
      <c r="B76" s="32"/>
      <c r="C76" s="218" t="s">
        <v>1</v>
      </c>
      <c r="D76" s="218" t="s">
        <v>1</v>
      </c>
      <c r="E76" s="17" t="s">
        <v>1</v>
      </c>
      <c r="F76" s="219">
        <v>0</v>
      </c>
      <c r="H76" s="32"/>
    </row>
    <row r="77" spans="2:8" s="1" customFormat="1" ht="16.899999999999999" customHeight="1">
      <c r="B77" s="32"/>
      <c r="C77" s="218" t="s">
        <v>1</v>
      </c>
      <c r="D77" s="218" t="s">
        <v>267</v>
      </c>
      <c r="E77" s="17" t="s">
        <v>1</v>
      </c>
      <c r="F77" s="219">
        <v>0</v>
      </c>
      <c r="H77" s="32"/>
    </row>
    <row r="78" spans="2:8" s="1" customFormat="1" ht="16.899999999999999" customHeight="1">
      <c r="B78" s="32"/>
      <c r="C78" s="218" t="s">
        <v>1</v>
      </c>
      <c r="D78" s="218" t="s">
        <v>268</v>
      </c>
      <c r="E78" s="17" t="s">
        <v>1</v>
      </c>
      <c r="F78" s="219">
        <v>1.62</v>
      </c>
      <c r="H78" s="32"/>
    </row>
    <row r="79" spans="2:8" s="1" customFormat="1" ht="16.899999999999999" customHeight="1">
      <c r="B79" s="32"/>
      <c r="C79" s="218" t="s">
        <v>1</v>
      </c>
      <c r="D79" s="218" t="s">
        <v>269</v>
      </c>
      <c r="E79" s="17" t="s">
        <v>1</v>
      </c>
      <c r="F79" s="219">
        <v>1.62</v>
      </c>
      <c r="H79" s="32"/>
    </row>
    <row r="80" spans="2:8" s="1" customFormat="1" ht="16.899999999999999" customHeight="1">
      <c r="B80" s="32"/>
      <c r="C80" s="218" t="s">
        <v>1</v>
      </c>
      <c r="D80" s="218" t="s">
        <v>270</v>
      </c>
      <c r="E80" s="17" t="s">
        <v>1</v>
      </c>
      <c r="F80" s="219">
        <v>1.62</v>
      </c>
      <c r="H80" s="32"/>
    </row>
    <row r="81" spans="2:8" s="1" customFormat="1" ht="16.899999999999999" customHeight="1">
      <c r="B81" s="32"/>
      <c r="C81" s="218" t="s">
        <v>1</v>
      </c>
      <c r="D81" s="218" t="s">
        <v>271</v>
      </c>
      <c r="E81" s="17" t="s">
        <v>1</v>
      </c>
      <c r="F81" s="219">
        <v>1.62</v>
      </c>
      <c r="H81" s="32"/>
    </row>
    <row r="82" spans="2:8" s="1" customFormat="1" ht="16.899999999999999" customHeight="1">
      <c r="B82" s="32"/>
      <c r="C82" s="218" t="s">
        <v>150</v>
      </c>
      <c r="D82" s="218" t="s">
        <v>206</v>
      </c>
      <c r="E82" s="17" t="s">
        <v>1</v>
      </c>
      <c r="F82" s="219">
        <v>6.48</v>
      </c>
      <c r="H82" s="32"/>
    </row>
    <row r="83" spans="2:8" s="1" customFormat="1" ht="16.899999999999999" customHeight="1">
      <c r="B83" s="32"/>
      <c r="C83" s="220" t="s">
        <v>6920</v>
      </c>
      <c r="H83" s="32"/>
    </row>
    <row r="84" spans="2:8" s="1" customFormat="1" ht="16.899999999999999" customHeight="1">
      <c r="B84" s="32"/>
      <c r="C84" s="218" t="s">
        <v>264</v>
      </c>
      <c r="D84" s="218" t="s">
        <v>265</v>
      </c>
      <c r="E84" s="17" t="s">
        <v>144</v>
      </c>
      <c r="F84" s="219">
        <v>6.48</v>
      </c>
      <c r="H84" s="32"/>
    </row>
    <row r="85" spans="2:8" s="1" customFormat="1" ht="22.5">
      <c r="B85" s="32"/>
      <c r="C85" s="218" t="s">
        <v>291</v>
      </c>
      <c r="D85" s="218" t="s">
        <v>292</v>
      </c>
      <c r="E85" s="17" t="s">
        <v>144</v>
      </c>
      <c r="F85" s="219">
        <v>1719.896</v>
      </c>
      <c r="H85" s="32"/>
    </row>
    <row r="86" spans="2:8" s="1" customFormat="1" ht="16.899999999999999" customHeight="1">
      <c r="B86" s="32"/>
      <c r="C86" s="214" t="s">
        <v>286</v>
      </c>
      <c r="D86" s="215" t="s">
        <v>6921</v>
      </c>
      <c r="E86" s="216" t="s">
        <v>144</v>
      </c>
      <c r="F86" s="217">
        <v>7.11</v>
      </c>
      <c r="H86" s="32"/>
    </row>
    <row r="87" spans="2:8" s="1" customFormat="1" ht="16.899999999999999" customHeight="1">
      <c r="B87" s="32"/>
      <c r="C87" s="218" t="s">
        <v>1</v>
      </c>
      <c r="D87" s="218" t="s">
        <v>275</v>
      </c>
      <c r="E87" s="17" t="s">
        <v>1</v>
      </c>
      <c r="F87" s="219">
        <v>0</v>
      </c>
      <c r="H87" s="32"/>
    </row>
    <row r="88" spans="2:8" s="1" customFormat="1" ht="16.899999999999999" customHeight="1">
      <c r="B88" s="32"/>
      <c r="C88" s="218" t="s">
        <v>1</v>
      </c>
      <c r="D88" s="218" t="s">
        <v>276</v>
      </c>
      <c r="E88" s="17" t="s">
        <v>1</v>
      </c>
      <c r="F88" s="219">
        <v>0</v>
      </c>
      <c r="H88" s="32"/>
    </row>
    <row r="89" spans="2:8" s="1" customFormat="1" ht="16.899999999999999" customHeight="1">
      <c r="B89" s="32"/>
      <c r="C89" s="218" t="s">
        <v>1</v>
      </c>
      <c r="D89" s="218" t="s">
        <v>277</v>
      </c>
      <c r="E89" s="17" t="s">
        <v>1</v>
      </c>
      <c r="F89" s="219">
        <v>0</v>
      </c>
      <c r="H89" s="32"/>
    </row>
    <row r="90" spans="2:8" s="1" customFormat="1" ht="16.899999999999999" customHeight="1">
      <c r="B90" s="32"/>
      <c r="C90" s="218" t="s">
        <v>1</v>
      </c>
      <c r="D90" s="218" t="s">
        <v>278</v>
      </c>
      <c r="E90" s="17" t="s">
        <v>1</v>
      </c>
      <c r="F90" s="219">
        <v>0</v>
      </c>
      <c r="H90" s="32"/>
    </row>
    <row r="91" spans="2:8" s="1" customFormat="1" ht="16.899999999999999" customHeight="1">
      <c r="B91" s="32"/>
      <c r="C91" s="218" t="s">
        <v>1</v>
      </c>
      <c r="D91" s="218" t="s">
        <v>279</v>
      </c>
      <c r="E91" s="17" t="s">
        <v>1</v>
      </c>
      <c r="F91" s="219">
        <v>0</v>
      </c>
      <c r="H91" s="32"/>
    </row>
    <row r="92" spans="2:8" s="1" customFormat="1" ht="16.899999999999999" customHeight="1">
      <c r="B92" s="32"/>
      <c r="C92" s="218" t="s">
        <v>1</v>
      </c>
      <c r="D92" s="218" t="s">
        <v>280</v>
      </c>
      <c r="E92" s="17" t="s">
        <v>1</v>
      </c>
      <c r="F92" s="219">
        <v>0</v>
      </c>
      <c r="H92" s="32"/>
    </row>
    <row r="93" spans="2:8" s="1" customFormat="1" ht="16.899999999999999" customHeight="1">
      <c r="B93" s="32"/>
      <c r="C93" s="218" t="s">
        <v>1</v>
      </c>
      <c r="D93" s="218" t="s">
        <v>281</v>
      </c>
      <c r="E93" s="17" t="s">
        <v>1</v>
      </c>
      <c r="F93" s="219">
        <v>0</v>
      </c>
      <c r="H93" s="32"/>
    </row>
    <row r="94" spans="2:8" s="1" customFormat="1" ht="16.899999999999999" customHeight="1">
      <c r="B94" s="32"/>
      <c r="C94" s="218" t="s">
        <v>1</v>
      </c>
      <c r="D94" s="218" t="s">
        <v>282</v>
      </c>
      <c r="E94" s="17" t="s">
        <v>1</v>
      </c>
      <c r="F94" s="219">
        <v>0</v>
      </c>
      <c r="H94" s="32"/>
    </row>
    <row r="95" spans="2:8" s="1" customFormat="1" ht="16.899999999999999" customHeight="1">
      <c r="B95" s="32"/>
      <c r="C95" s="218" t="s">
        <v>1</v>
      </c>
      <c r="D95" s="218" t="s">
        <v>1</v>
      </c>
      <c r="E95" s="17" t="s">
        <v>1</v>
      </c>
      <c r="F95" s="219">
        <v>0</v>
      </c>
      <c r="H95" s="32"/>
    </row>
    <row r="96" spans="2:8" s="1" customFormat="1" ht="16.899999999999999" customHeight="1">
      <c r="B96" s="32"/>
      <c r="C96" s="218" t="s">
        <v>1</v>
      </c>
      <c r="D96" s="218" t="s">
        <v>283</v>
      </c>
      <c r="E96" s="17" t="s">
        <v>1</v>
      </c>
      <c r="F96" s="219">
        <v>0</v>
      </c>
      <c r="H96" s="32"/>
    </row>
    <row r="97" spans="2:8" s="1" customFormat="1" ht="16.899999999999999" customHeight="1">
      <c r="B97" s="32"/>
      <c r="C97" s="218" t="s">
        <v>1</v>
      </c>
      <c r="D97" s="218" t="s">
        <v>284</v>
      </c>
      <c r="E97" s="17" t="s">
        <v>1</v>
      </c>
      <c r="F97" s="219">
        <v>0</v>
      </c>
      <c r="H97" s="32"/>
    </row>
    <row r="98" spans="2:8" s="1" customFormat="1" ht="16.899999999999999" customHeight="1">
      <c r="B98" s="32"/>
      <c r="C98" s="218" t="s">
        <v>1</v>
      </c>
      <c r="D98" s="218" t="s">
        <v>1</v>
      </c>
      <c r="E98" s="17" t="s">
        <v>1</v>
      </c>
      <c r="F98" s="219">
        <v>0</v>
      </c>
      <c r="H98" s="32"/>
    </row>
    <row r="99" spans="2:8" s="1" customFormat="1" ht="16.899999999999999" customHeight="1">
      <c r="B99" s="32"/>
      <c r="C99" s="218" t="s">
        <v>1</v>
      </c>
      <c r="D99" s="218" t="s">
        <v>285</v>
      </c>
      <c r="E99" s="17" t="s">
        <v>1</v>
      </c>
      <c r="F99" s="219">
        <v>2.37</v>
      </c>
      <c r="H99" s="32"/>
    </row>
    <row r="100" spans="2:8" s="1" customFormat="1" ht="16.899999999999999" customHeight="1">
      <c r="B100" s="32"/>
      <c r="C100" s="218" t="s">
        <v>1</v>
      </c>
      <c r="D100" s="218" t="s">
        <v>285</v>
      </c>
      <c r="E100" s="17" t="s">
        <v>1</v>
      </c>
      <c r="F100" s="219">
        <v>2.37</v>
      </c>
      <c r="H100" s="32"/>
    </row>
    <row r="101" spans="2:8" s="1" customFormat="1" ht="16.899999999999999" customHeight="1">
      <c r="B101" s="32"/>
      <c r="C101" s="218" t="s">
        <v>1</v>
      </c>
      <c r="D101" s="218" t="s">
        <v>285</v>
      </c>
      <c r="E101" s="17" t="s">
        <v>1</v>
      </c>
      <c r="F101" s="219">
        <v>2.37</v>
      </c>
      <c r="H101" s="32"/>
    </row>
    <row r="102" spans="2:8" s="1" customFormat="1" ht="16.899999999999999" customHeight="1">
      <c r="B102" s="32"/>
      <c r="C102" s="218" t="s">
        <v>286</v>
      </c>
      <c r="D102" s="218" t="s">
        <v>206</v>
      </c>
      <c r="E102" s="17" t="s">
        <v>1</v>
      </c>
      <c r="F102" s="219">
        <v>7.11</v>
      </c>
      <c r="H102" s="32"/>
    </row>
    <row r="103" spans="2:8" s="1" customFormat="1" ht="16.899999999999999" customHeight="1">
      <c r="B103" s="32"/>
      <c r="C103" s="214" t="s">
        <v>315</v>
      </c>
      <c r="D103" s="215" t="s">
        <v>6922</v>
      </c>
      <c r="E103" s="216" t="s">
        <v>144</v>
      </c>
      <c r="F103" s="217">
        <v>14.041</v>
      </c>
      <c r="H103" s="32"/>
    </row>
    <row r="104" spans="2:8" s="1" customFormat="1" ht="16.899999999999999" customHeight="1">
      <c r="B104" s="32"/>
      <c r="C104" s="218" t="s">
        <v>1</v>
      </c>
      <c r="D104" s="218" t="s">
        <v>298</v>
      </c>
      <c r="E104" s="17" t="s">
        <v>1</v>
      </c>
      <c r="F104" s="219">
        <v>0</v>
      </c>
      <c r="H104" s="32"/>
    </row>
    <row r="105" spans="2:8" s="1" customFormat="1" ht="16.899999999999999" customHeight="1">
      <c r="B105" s="32"/>
      <c r="C105" s="218" t="s">
        <v>1</v>
      </c>
      <c r="D105" s="218" t="s">
        <v>299</v>
      </c>
      <c r="E105" s="17" t="s">
        <v>1</v>
      </c>
      <c r="F105" s="219">
        <v>0</v>
      </c>
      <c r="H105" s="32"/>
    </row>
    <row r="106" spans="2:8" s="1" customFormat="1" ht="16.899999999999999" customHeight="1">
      <c r="B106" s="32"/>
      <c r="C106" s="218" t="s">
        <v>1</v>
      </c>
      <c r="D106" s="218" t="s">
        <v>300</v>
      </c>
      <c r="E106" s="17" t="s">
        <v>1</v>
      </c>
      <c r="F106" s="219">
        <v>0</v>
      </c>
      <c r="H106" s="32"/>
    </row>
    <row r="107" spans="2:8" s="1" customFormat="1" ht="16.899999999999999" customHeight="1">
      <c r="B107" s="32"/>
      <c r="C107" s="218" t="s">
        <v>1</v>
      </c>
      <c r="D107" s="218" t="s">
        <v>301</v>
      </c>
      <c r="E107" s="17" t="s">
        <v>1</v>
      </c>
      <c r="F107" s="219">
        <v>0</v>
      </c>
      <c r="H107" s="32"/>
    </row>
    <row r="108" spans="2:8" s="1" customFormat="1" ht="16.899999999999999" customHeight="1">
      <c r="B108" s="32"/>
      <c r="C108" s="218" t="s">
        <v>1</v>
      </c>
      <c r="D108" s="218" t="s">
        <v>302</v>
      </c>
      <c r="E108" s="17" t="s">
        <v>1</v>
      </c>
      <c r="F108" s="219">
        <v>0</v>
      </c>
      <c r="H108" s="32"/>
    </row>
    <row r="109" spans="2:8" s="1" customFormat="1" ht="16.899999999999999" customHeight="1">
      <c r="B109" s="32"/>
      <c r="C109" s="218" t="s">
        <v>1</v>
      </c>
      <c r="D109" s="218" t="s">
        <v>1</v>
      </c>
      <c r="E109" s="17" t="s">
        <v>1</v>
      </c>
      <c r="F109" s="219">
        <v>0</v>
      </c>
      <c r="H109" s="32"/>
    </row>
    <row r="110" spans="2:8" s="1" customFormat="1" ht="16.899999999999999" customHeight="1">
      <c r="B110" s="32"/>
      <c r="C110" s="218" t="s">
        <v>1</v>
      </c>
      <c r="D110" s="218" t="s">
        <v>303</v>
      </c>
      <c r="E110" s="17" t="s">
        <v>1</v>
      </c>
      <c r="F110" s="219">
        <v>0</v>
      </c>
      <c r="H110" s="32"/>
    </row>
    <row r="111" spans="2:8" s="1" customFormat="1" ht="16.899999999999999" customHeight="1">
      <c r="B111" s="32"/>
      <c r="C111" s="218" t="s">
        <v>1</v>
      </c>
      <c r="D111" s="218" t="s">
        <v>304</v>
      </c>
      <c r="E111" s="17" t="s">
        <v>1</v>
      </c>
      <c r="F111" s="219">
        <v>0</v>
      </c>
      <c r="H111" s="32"/>
    </row>
    <row r="112" spans="2:8" s="1" customFormat="1" ht="22.5">
      <c r="B112" s="32"/>
      <c r="C112" s="218" t="s">
        <v>1</v>
      </c>
      <c r="D112" s="218" t="s">
        <v>305</v>
      </c>
      <c r="E112" s="17" t="s">
        <v>1</v>
      </c>
      <c r="F112" s="219">
        <v>0</v>
      </c>
      <c r="H112" s="32"/>
    </row>
    <row r="113" spans="2:8" s="1" customFormat="1" ht="16.899999999999999" customHeight="1">
      <c r="B113" s="32"/>
      <c r="C113" s="218" t="s">
        <v>1</v>
      </c>
      <c r="D113" s="218" t="s">
        <v>306</v>
      </c>
      <c r="E113" s="17" t="s">
        <v>1</v>
      </c>
      <c r="F113" s="219">
        <v>0</v>
      </c>
      <c r="H113" s="32"/>
    </row>
    <row r="114" spans="2:8" s="1" customFormat="1" ht="16.899999999999999" customHeight="1">
      <c r="B114" s="32"/>
      <c r="C114" s="218" t="s">
        <v>1</v>
      </c>
      <c r="D114" s="218" t="s">
        <v>307</v>
      </c>
      <c r="E114" s="17" t="s">
        <v>1</v>
      </c>
      <c r="F114" s="219">
        <v>0</v>
      </c>
      <c r="H114" s="32"/>
    </row>
    <row r="115" spans="2:8" s="1" customFormat="1" ht="16.899999999999999" customHeight="1">
      <c r="B115" s="32"/>
      <c r="C115" s="218" t="s">
        <v>1</v>
      </c>
      <c r="D115" s="218" t="s">
        <v>308</v>
      </c>
      <c r="E115" s="17" t="s">
        <v>1</v>
      </c>
      <c r="F115" s="219">
        <v>0</v>
      </c>
      <c r="H115" s="32"/>
    </row>
    <row r="116" spans="2:8" s="1" customFormat="1" ht="16.899999999999999" customHeight="1">
      <c r="B116" s="32"/>
      <c r="C116" s="218" t="s">
        <v>1</v>
      </c>
      <c r="D116" s="218" t="s">
        <v>309</v>
      </c>
      <c r="E116" s="17" t="s">
        <v>1</v>
      </c>
      <c r="F116" s="219">
        <v>0</v>
      </c>
      <c r="H116" s="32"/>
    </row>
    <row r="117" spans="2:8" s="1" customFormat="1" ht="16.899999999999999" customHeight="1">
      <c r="B117" s="32"/>
      <c r="C117" s="218" t="s">
        <v>1</v>
      </c>
      <c r="D117" s="218" t="s">
        <v>310</v>
      </c>
      <c r="E117" s="17" t="s">
        <v>1</v>
      </c>
      <c r="F117" s="219">
        <v>0</v>
      </c>
      <c r="H117" s="32"/>
    </row>
    <row r="118" spans="2:8" s="1" customFormat="1" ht="16.899999999999999" customHeight="1">
      <c r="B118" s="32"/>
      <c r="C118" s="218" t="s">
        <v>1</v>
      </c>
      <c r="D118" s="218" t="s">
        <v>311</v>
      </c>
      <c r="E118" s="17" t="s">
        <v>1</v>
      </c>
      <c r="F118" s="219">
        <v>0</v>
      </c>
      <c r="H118" s="32"/>
    </row>
    <row r="119" spans="2:8" s="1" customFormat="1" ht="16.899999999999999" customHeight="1">
      <c r="B119" s="32"/>
      <c r="C119" s="218" t="s">
        <v>1</v>
      </c>
      <c r="D119" s="218" t="s">
        <v>312</v>
      </c>
      <c r="E119" s="17" t="s">
        <v>1</v>
      </c>
      <c r="F119" s="219">
        <v>5.2629999999999999</v>
      </c>
      <c r="H119" s="32"/>
    </row>
    <row r="120" spans="2:8" s="1" customFormat="1" ht="16.899999999999999" customHeight="1">
      <c r="B120" s="32"/>
      <c r="C120" s="218" t="s">
        <v>1</v>
      </c>
      <c r="D120" s="218" t="s">
        <v>312</v>
      </c>
      <c r="E120" s="17" t="s">
        <v>1</v>
      </c>
      <c r="F120" s="219">
        <v>5.2629999999999999</v>
      </c>
      <c r="H120" s="32"/>
    </row>
    <row r="121" spans="2:8" s="1" customFormat="1" ht="16.899999999999999" customHeight="1">
      <c r="B121" s="32"/>
      <c r="C121" s="218" t="s">
        <v>1</v>
      </c>
      <c r="D121" s="218" t="s">
        <v>313</v>
      </c>
      <c r="E121" s="17" t="s">
        <v>1</v>
      </c>
      <c r="F121" s="219">
        <v>0</v>
      </c>
      <c r="H121" s="32"/>
    </row>
    <row r="122" spans="2:8" s="1" customFormat="1" ht="16.899999999999999" customHeight="1">
      <c r="B122" s="32"/>
      <c r="C122" s="218" t="s">
        <v>1</v>
      </c>
      <c r="D122" s="218" t="s">
        <v>314</v>
      </c>
      <c r="E122" s="17" t="s">
        <v>1</v>
      </c>
      <c r="F122" s="219">
        <v>3.5150000000000001</v>
      </c>
      <c r="H122" s="32"/>
    </row>
    <row r="123" spans="2:8" s="1" customFormat="1" ht="16.899999999999999" customHeight="1">
      <c r="B123" s="32"/>
      <c r="C123" s="218" t="s">
        <v>315</v>
      </c>
      <c r="D123" s="218" t="s">
        <v>206</v>
      </c>
      <c r="E123" s="17" t="s">
        <v>1</v>
      </c>
      <c r="F123" s="219">
        <v>14.041</v>
      </c>
      <c r="H123" s="32"/>
    </row>
    <row r="124" spans="2:8" s="1" customFormat="1" ht="16.899999999999999" customHeight="1">
      <c r="B124" s="32"/>
      <c r="C124" s="214" t="s">
        <v>153</v>
      </c>
      <c r="D124" s="215" t="s">
        <v>153</v>
      </c>
      <c r="E124" s="216" t="s">
        <v>144</v>
      </c>
      <c r="F124" s="217">
        <v>2200</v>
      </c>
      <c r="H124" s="32"/>
    </row>
    <row r="125" spans="2:8" s="1" customFormat="1" ht="16.899999999999999" customHeight="1">
      <c r="B125" s="32"/>
      <c r="C125" s="218" t="s">
        <v>1</v>
      </c>
      <c r="D125" s="218" t="s">
        <v>154</v>
      </c>
      <c r="E125" s="17" t="s">
        <v>1</v>
      </c>
      <c r="F125" s="219">
        <v>2200</v>
      </c>
      <c r="H125" s="32"/>
    </row>
    <row r="126" spans="2:8" s="1" customFormat="1" ht="16.899999999999999" customHeight="1">
      <c r="B126" s="32"/>
      <c r="C126" s="218" t="s">
        <v>153</v>
      </c>
      <c r="D126" s="218" t="s">
        <v>352</v>
      </c>
      <c r="E126" s="17" t="s">
        <v>1</v>
      </c>
      <c r="F126" s="219">
        <v>2200</v>
      </c>
      <c r="H126" s="32"/>
    </row>
    <row r="127" spans="2:8" s="1" customFormat="1" ht="16.899999999999999" customHeight="1">
      <c r="B127" s="32"/>
      <c r="C127" s="220" t="s">
        <v>6920</v>
      </c>
      <c r="H127" s="32"/>
    </row>
    <row r="128" spans="2:8" s="1" customFormat="1" ht="22.5">
      <c r="B128" s="32"/>
      <c r="C128" s="218" t="s">
        <v>349</v>
      </c>
      <c r="D128" s="218" t="s">
        <v>350</v>
      </c>
      <c r="E128" s="17" t="s">
        <v>144</v>
      </c>
      <c r="F128" s="219">
        <v>2200</v>
      </c>
      <c r="H128" s="32"/>
    </row>
    <row r="129" spans="2:8" s="1" customFormat="1" ht="22.5">
      <c r="B129" s="32"/>
      <c r="C129" s="218" t="s">
        <v>354</v>
      </c>
      <c r="D129" s="218" t="s">
        <v>355</v>
      </c>
      <c r="E129" s="17" t="s">
        <v>144</v>
      </c>
      <c r="F129" s="219">
        <v>6600</v>
      </c>
      <c r="H129" s="32"/>
    </row>
    <row r="130" spans="2:8" s="1" customFormat="1" ht="22.5">
      <c r="B130" s="32"/>
      <c r="C130" s="218" t="s">
        <v>360</v>
      </c>
      <c r="D130" s="218" t="s">
        <v>361</v>
      </c>
      <c r="E130" s="17" t="s">
        <v>144</v>
      </c>
      <c r="F130" s="219">
        <v>2200</v>
      </c>
      <c r="H130" s="32"/>
    </row>
    <row r="131" spans="2:8" s="1" customFormat="1" ht="16.899999999999999" customHeight="1">
      <c r="B131" s="32"/>
      <c r="C131" s="218" t="s">
        <v>364</v>
      </c>
      <c r="D131" s="218" t="s">
        <v>365</v>
      </c>
      <c r="E131" s="17" t="s">
        <v>144</v>
      </c>
      <c r="F131" s="219">
        <v>2200</v>
      </c>
      <c r="H131" s="32"/>
    </row>
    <row r="132" spans="2:8" s="1" customFormat="1" ht="16.899999999999999" customHeight="1">
      <c r="B132" s="32"/>
      <c r="C132" s="218" t="s">
        <v>368</v>
      </c>
      <c r="D132" s="218" t="s">
        <v>369</v>
      </c>
      <c r="E132" s="17" t="s">
        <v>144</v>
      </c>
      <c r="F132" s="219">
        <v>2200</v>
      </c>
      <c r="H132" s="32"/>
    </row>
    <row r="133" spans="2:8" s="1" customFormat="1" ht="26.45" customHeight="1">
      <c r="B133" s="32"/>
      <c r="C133" s="213" t="s">
        <v>6923</v>
      </c>
      <c r="D133" s="213" t="s">
        <v>92</v>
      </c>
      <c r="H133" s="32"/>
    </row>
    <row r="134" spans="2:8" s="1" customFormat="1" ht="16.899999999999999" customHeight="1">
      <c r="B134" s="32"/>
      <c r="C134" s="214" t="s">
        <v>435</v>
      </c>
      <c r="D134" s="215" t="s">
        <v>436</v>
      </c>
      <c r="E134" s="216" t="s">
        <v>144</v>
      </c>
      <c r="F134" s="217">
        <v>481.55500000000001</v>
      </c>
      <c r="H134" s="32"/>
    </row>
    <row r="135" spans="2:8" s="1" customFormat="1" ht="16.899999999999999" customHeight="1">
      <c r="B135" s="32"/>
      <c r="C135" s="218" t="s">
        <v>1</v>
      </c>
      <c r="D135" s="218" t="s">
        <v>488</v>
      </c>
      <c r="E135" s="17" t="s">
        <v>1</v>
      </c>
      <c r="F135" s="219">
        <v>0</v>
      </c>
      <c r="H135" s="32"/>
    </row>
    <row r="136" spans="2:8" s="1" customFormat="1" ht="16.899999999999999" customHeight="1">
      <c r="B136" s="32"/>
      <c r="C136" s="218" t="s">
        <v>1</v>
      </c>
      <c r="D136" s="218" t="s">
        <v>559</v>
      </c>
      <c r="E136" s="17" t="s">
        <v>1</v>
      </c>
      <c r="F136" s="219">
        <v>0</v>
      </c>
      <c r="H136" s="32"/>
    </row>
    <row r="137" spans="2:8" s="1" customFormat="1" ht="16.899999999999999" customHeight="1">
      <c r="B137" s="32"/>
      <c r="C137" s="218" t="s">
        <v>1</v>
      </c>
      <c r="D137" s="218" t="s">
        <v>560</v>
      </c>
      <c r="E137" s="17" t="s">
        <v>1</v>
      </c>
      <c r="F137" s="219">
        <v>0</v>
      </c>
      <c r="H137" s="32"/>
    </row>
    <row r="138" spans="2:8" s="1" customFormat="1" ht="16.899999999999999" customHeight="1">
      <c r="B138" s="32"/>
      <c r="C138" s="218" t="s">
        <v>1</v>
      </c>
      <c r="D138" s="218" t="s">
        <v>561</v>
      </c>
      <c r="E138" s="17" t="s">
        <v>1</v>
      </c>
      <c r="F138" s="219">
        <v>0</v>
      </c>
      <c r="H138" s="32"/>
    </row>
    <row r="139" spans="2:8" s="1" customFormat="1" ht="16.899999999999999" customHeight="1">
      <c r="B139" s="32"/>
      <c r="C139" s="218" t="s">
        <v>1</v>
      </c>
      <c r="D139" s="218" t="s">
        <v>562</v>
      </c>
      <c r="E139" s="17" t="s">
        <v>1</v>
      </c>
      <c r="F139" s="219">
        <v>0</v>
      </c>
      <c r="H139" s="32"/>
    </row>
    <row r="140" spans="2:8" s="1" customFormat="1" ht="16.899999999999999" customHeight="1">
      <c r="B140" s="32"/>
      <c r="C140" s="218" t="s">
        <v>1</v>
      </c>
      <c r="D140" s="218" t="s">
        <v>563</v>
      </c>
      <c r="E140" s="17" t="s">
        <v>1</v>
      </c>
      <c r="F140" s="219">
        <v>0</v>
      </c>
      <c r="H140" s="32"/>
    </row>
    <row r="141" spans="2:8" s="1" customFormat="1" ht="16.899999999999999" customHeight="1">
      <c r="B141" s="32"/>
      <c r="C141" s="218" t="s">
        <v>1</v>
      </c>
      <c r="D141" s="218" t="s">
        <v>564</v>
      </c>
      <c r="E141" s="17" t="s">
        <v>1</v>
      </c>
      <c r="F141" s="219">
        <v>0</v>
      </c>
      <c r="H141" s="32"/>
    </row>
    <row r="142" spans="2:8" s="1" customFormat="1" ht="16.899999999999999" customHeight="1">
      <c r="B142" s="32"/>
      <c r="C142" s="218" t="s">
        <v>1</v>
      </c>
      <c r="D142" s="218" t="s">
        <v>565</v>
      </c>
      <c r="E142" s="17" t="s">
        <v>1</v>
      </c>
      <c r="F142" s="219">
        <v>0</v>
      </c>
      <c r="H142" s="32"/>
    </row>
    <row r="143" spans="2:8" s="1" customFormat="1" ht="16.899999999999999" customHeight="1">
      <c r="B143" s="32"/>
      <c r="C143" s="218" t="s">
        <v>1</v>
      </c>
      <c r="D143" s="218" t="s">
        <v>566</v>
      </c>
      <c r="E143" s="17" t="s">
        <v>1</v>
      </c>
      <c r="F143" s="219">
        <v>0</v>
      </c>
      <c r="H143" s="32"/>
    </row>
    <row r="144" spans="2:8" s="1" customFormat="1" ht="16.899999999999999" customHeight="1">
      <c r="B144" s="32"/>
      <c r="C144" s="218" t="s">
        <v>1</v>
      </c>
      <c r="D144" s="218" t="s">
        <v>567</v>
      </c>
      <c r="E144" s="17" t="s">
        <v>1</v>
      </c>
      <c r="F144" s="219">
        <v>0</v>
      </c>
      <c r="H144" s="32"/>
    </row>
    <row r="145" spans="2:8" s="1" customFormat="1" ht="16.899999999999999" customHeight="1">
      <c r="B145" s="32"/>
      <c r="C145" s="218" t="s">
        <v>1</v>
      </c>
      <c r="D145" s="218" t="s">
        <v>1</v>
      </c>
      <c r="E145" s="17" t="s">
        <v>1</v>
      </c>
      <c r="F145" s="219">
        <v>0</v>
      </c>
      <c r="H145" s="32"/>
    </row>
    <row r="146" spans="2:8" s="1" customFormat="1" ht="16.899999999999999" customHeight="1">
      <c r="B146" s="32"/>
      <c r="C146" s="218" t="s">
        <v>1</v>
      </c>
      <c r="D146" s="218" t="s">
        <v>538</v>
      </c>
      <c r="E146" s="17" t="s">
        <v>1</v>
      </c>
      <c r="F146" s="219">
        <v>0</v>
      </c>
      <c r="H146" s="32"/>
    </row>
    <row r="147" spans="2:8" s="1" customFormat="1" ht="16.899999999999999" customHeight="1">
      <c r="B147" s="32"/>
      <c r="C147" s="218" t="s">
        <v>1</v>
      </c>
      <c r="D147" s="218" t="s">
        <v>440</v>
      </c>
      <c r="E147" s="17" t="s">
        <v>1</v>
      </c>
      <c r="F147" s="219">
        <v>352.8</v>
      </c>
      <c r="H147" s="32"/>
    </row>
    <row r="148" spans="2:8" s="1" customFormat="1" ht="16.899999999999999" customHeight="1">
      <c r="B148" s="32"/>
      <c r="C148" s="218" t="s">
        <v>1</v>
      </c>
      <c r="D148" s="218" t="s">
        <v>539</v>
      </c>
      <c r="E148" s="17" t="s">
        <v>1</v>
      </c>
      <c r="F148" s="219">
        <v>0</v>
      </c>
      <c r="H148" s="32"/>
    </row>
    <row r="149" spans="2:8" s="1" customFormat="1" ht="16.899999999999999" customHeight="1">
      <c r="B149" s="32"/>
      <c r="C149" s="218" t="s">
        <v>1</v>
      </c>
      <c r="D149" s="218" t="s">
        <v>568</v>
      </c>
      <c r="E149" s="17" t="s">
        <v>1</v>
      </c>
      <c r="F149" s="219">
        <v>78.05</v>
      </c>
      <c r="H149" s="32"/>
    </row>
    <row r="150" spans="2:8" s="1" customFormat="1" ht="16.899999999999999" customHeight="1">
      <c r="B150" s="32"/>
      <c r="C150" s="218" t="s">
        <v>1</v>
      </c>
      <c r="D150" s="218" t="s">
        <v>569</v>
      </c>
      <c r="E150" s="17" t="s">
        <v>1</v>
      </c>
      <c r="F150" s="219">
        <v>4.4000000000000004</v>
      </c>
      <c r="H150" s="32"/>
    </row>
    <row r="151" spans="2:8" s="1" customFormat="1" ht="16.899999999999999" customHeight="1">
      <c r="B151" s="32"/>
      <c r="C151" s="218" t="s">
        <v>1</v>
      </c>
      <c r="D151" s="218" t="s">
        <v>489</v>
      </c>
      <c r="E151" s="17" t="s">
        <v>1</v>
      </c>
      <c r="F151" s="219">
        <v>0</v>
      </c>
      <c r="H151" s="32"/>
    </row>
    <row r="152" spans="2:8" s="1" customFormat="1" ht="16.899999999999999" customHeight="1">
      <c r="B152" s="32"/>
      <c r="C152" s="218" t="s">
        <v>1</v>
      </c>
      <c r="D152" s="218" t="s">
        <v>570</v>
      </c>
      <c r="E152" s="17" t="s">
        <v>1</v>
      </c>
      <c r="F152" s="219">
        <v>43.094999999999999</v>
      </c>
      <c r="H152" s="32"/>
    </row>
    <row r="153" spans="2:8" s="1" customFormat="1" ht="16.899999999999999" customHeight="1">
      <c r="B153" s="32"/>
      <c r="C153" s="218" t="s">
        <v>1</v>
      </c>
      <c r="D153" s="218" t="s">
        <v>571</v>
      </c>
      <c r="E153" s="17" t="s">
        <v>1</v>
      </c>
      <c r="F153" s="219">
        <v>1.08</v>
      </c>
      <c r="H153" s="32"/>
    </row>
    <row r="154" spans="2:8" s="1" customFormat="1" ht="16.899999999999999" customHeight="1">
      <c r="B154" s="32"/>
      <c r="C154" s="218" t="s">
        <v>1</v>
      </c>
      <c r="D154" s="218" t="s">
        <v>572</v>
      </c>
      <c r="E154" s="17" t="s">
        <v>1</v>
      </c>
      <c r="F154" s="219">
        <v>1.56</v>
      </c>
      <c r="H154" s="32"/>
    </row>
    <row r="155" spans="2:8" s="1" customFormat="1" ht="16.899999999999999" customHeight="1">
      <c r="B155" s="32"/>
      <c r="C155" s="218" t="s">
        <v>1</v>
      </c>
      <c r="D155" s="218" t="s">
        <v>573</v>
      </c>
      <c r="E155" s="17" t="s">
        <v>1</v>
      </c>
      <c r="F155" s="219">
        <v>0.56999999999999995</v>
      </c>
      <c r="H155" s="32"/>
    </row>
    <row r="156" spans="2:8" s="1" customFormat="1" ht="16.899999999999999" customHeight="1">
      <c r="B156" s="32"/>
      <c r="C156" s="218" t="s">
        <v>435</v>
      </c>
      <c r="D156" s="218" t="s">
        <v>494</v>
      </c>
      <c r="E156" s="17" t="s">
        <v>1</v>
      </c>
      <c r="F156" s="219">
        <v>481.55500000000001</v>
      </c>
      <c r="H156" s="32"/>
    </row>
    <row r="157" spans="2:8" s="1" customFormat="1" ht="16.899999999999999" customHeight="1">
      <c r="B157" s="32"/>
      <c r="C157" s="220" t="s">
        <v>6920</v>
      </c>
      <c r="H157" s="32"/>
    </row>
    <row r="158" spans="2:8" s="1" customFormat="1" ht="22.5">
      <c r="B158" s="32"/>
      <c r="C158" s="218" t="s">
        <v>556</v>
      </c>
      <c r="D158" s="218" t="s">
        <v>557</v>
      </c>
      <c r="E158" s="17" t="s">
        <v>144</v>
      </c>
      <c r="F158" s="219">
        <v>1368.2249999999999</v>
      </c>
      <c r="H158" s="32"/>
    </row>
    <row r="159" spans="2:8" s="1" customFormat="1" ht="16.899999999999999" customHeight="1">
      <c r="B159" s="32"/>
      <c r="C159" s="218" t="s">
        <v>587</v>
      </c>
      <c r="D159" s="218" t="s">
        <v>588</v>
      </c>
      <c r="E159" s="17" t="s">
        <v>144</v>
      </c>
      <c r="F159" s="219">
        <v>1368.2249999999999</v>
      </c>
      <c r="H159" s="32"/>
    </row>
    <row r="160" spans="2:8" s="1" customFormat="1" ht="22.5">
      <c r="B160" s="32"/>
      <c r="C160" s="218" t="s">
        <v>577</v>
      </c>
      <c r="D160" s="218" t="s">
        <v>578</v>
      </c>
      <c r="E160" s="17" t="s">
        <v>144</v>
      </c>
      <c r="F160" s="219">
        <v>1580</v>
      </c>
      <c r="H160" s="32"/>
    </row>
    <row r="161" spans="2:8" s="1" customFormat="1" ht="16.899999999999999" customHeight="1">
      <c r="B161" s="32"/>
      <c r="C161" s="214" t="s">
        <v>438</v>
      </c>
      <c r="D161" s="215" t="s">
        <v>439</v>
      </c>
      <c r="E161" s="216" t="s">
        <v>144</v>
      </c>
      <c r="F161" s="217">
        <v>352.8</v>
      </c>
      <c r="H161" s="32"/>
    </row>
    <row r="162" spans="2:8" s="1" customFormat="1" ht="16.899999999999999" customHeight="1">
      <c r="B162" s="32"/>
      <c r="C162" s="218" t="s">
        <v>1</v>
      </c>
      <c r="D162" s="218" t="s">
        <v>662</v>
      </c>
      <c r="E162" s="17" t="s">
        <v>1</v>
      </c>
      <c r="F162" s="219">
        <v>0</v>
      </c>
      <c r="H162" s="32"/>
    </row>
    <row r="163" spans="2:8" s="1" customFormat="1" ht="16.899999999999999" customHeight="1">
      <c r="B163" s="32"/>
      <c r="C163" s="218" t="s">
        <v>1</v>
      </c>
      <c r="D163" s="218" t="s">
        <v>562</v>
      </c>
      <c r="E163" s="17" t="s">
        <v>1</v>
      </c>
      <c r="F163" s="219">
        <v>0</v>
      </c>
      <c r="H163" s="32"/>
    </row>
    <row r="164" spans="2:8" s="1" customFormat="1" ht="16.899999999999999" customHeight="1">
      <c r="B164" s="32"/>
      <c r="C164" s="218" t="s">
        <v>1</v>
      </c>
      <c r="D164" s="218" t="s">
        <v>563</v>
      </c>
      <c r="E164" s="17" t="s">
        <v>1</v>
      </c>
      <c r="F164" s="219">
        <v>0</v>
      </c>
      <c r="H164" s="32"/>
    </row>
    <row r="165" spans="2:8" s="1" customFormat="1" ht="16.899999999999999" customHeight="1">
      <c r="B165" s="32"/>
      <c r="C165" s="218" t="s">
        <v>1</v>
      </c>
      <c r="D165" s="218" t="s">
        <v>1</v>
      </c>
      <c r="E165" s="17" t="s">
        <v>1</v>
      </c>
      <c r="F165" s="219">
        <v>0</v>
      </c>
      <c r="H165" s="32"/>
    </row>
    <row r="166" spans="2:8" s="1" customFormat="1" ht="16.899999999999999" customHeight="1">
      <c r="B166" s="32"/>
      <c r="C166" s="218" t="s">
        <v>1</v>
      </c>
      <c r="D166" s="218" t="s">
        <v>538</v>
      </c>
      <c r="E166" s="17" t="s">
        <v>1</v>
      </c>
      <c r="F166" s="219">
        <v>0</v>
      </c>
      <c r="H166" s="32"/>
    </row>
    <row r="167" spans="2:8" s="1" customFormat="1" ht="16.899999999999999" customHeight="1">
      <c r="B167" s="32"/>
      <c r="C167" s="218" t="s">
        <v>1</v>
      </c>
      <c r="D167" s="218" t="s">
        <v>440</v>
      </c>
      <c r="E167" s="17" t="s">
        <v>1</v>
      </c>
      <c r="F167" s="219">
        <v>352.8</v>
      </c>
      <c r="H167" s="32"/>
    </row>
    <row r="168" spans="2:8" s="1" customFormat="1" ht="16.899999999999999" customHeight="1">
      <c r="B168" s="32"/>
      <c r="C168" s="218" t="s">
        <v>438</v>
      </c>
      <c r="D168" s="218" t="s">
        <v>494</v>
      </c>
      <c r="E168" s="17" t="s">
        <v>1</v>
      </c>
      <c r="F168" s="219">
        <v>352.8</v>
      </c>
      <c r="H168" s="32"/>
    </row>
    <row r="169" spans="2:8" s="1" customFormat="1" ht="16.899999999999999" customHeight="1">
      <c r="B169" s="32"/>
      <c r="C169" s="220" t="s">
        <v>6920</v>
      </c>
      <c r="H169" s="32"/>
    </row>
    <row r="170" spans="2:8" s="1" customFormat="1" ht="22.5">
      <c r="B170" s="32"/>
      <c r="C170" s="218" t="s">
        <v>659</v>
      </c>
      <c r="D170" s="218" t="s">
        <v>660</v>
      </c>
      <c r="E170" s="17" t="s">
        <v>144</v>
      </c>
      <c r="F170" s="219">
        <v>1048.8</v>
      </c>
      <c r="H170" s="32"/>
    </row>
    <row r="171" spans="2:8" s="1" customFormat="1" ht="22.5">
      <c r="B171" s="32"/>
      <c r="C171" s="218" t="s">
        <v>671</v>
      </c>
      <c r="D171" s="218" t="s">
        <v>672</v>
      </c>
      <c r="E171" s="17" t="s">
        <v>144</v>
      </c>
      <c r="F171" s="219">
        <v>1048.8</v>
      </c>
      <c r="H171" s="32"/>
    </row>
    <row r="172" spans="2:8" s="1" customFormat="1" ht="16.899999999999999" customHeight="1">
      <c r="B172" s="32"/>
      <c r="C172" s="218" t="s">
        <v>664</v>
      </c>
      <c r="D172" s="218" t="s">
        <v>665</v>
      </c>
      <c r="E172" s="17" t="s">
        <v>144</v>
      </c>
      <c r="F172" s="219">
        <v>1070</v>
      </c>
      <c r="H172" s="32"/>
    </row>
    <row r="173" spans="2:8" s="1" customFormat="1" ht="16.899999999999999" customHeight="1">
      <c r="B173" s="32"/>
      <c r="C173" s="218" t="s">
        <v>676</v>
      </c>
      <c r="D173" s="218" t="s">
        <v>677</v>
      </c>
      <c r="E173" s="17" t="s">
        <v>678</v>
      </c>
      <c r="F173" s="219">
        <v>116</v>
      </c>
      <c r="H173" s="32"/>
    </row>
    <row r="174" spans="2:8" s="1" customFormat="1" ht="16.899999999999999" customHeight="1">
      <c r="B174" s="32"/>
      <c r="C174" s="214" t="s">
        <v>441</v>
      </c>
      <c r="D174" s="215" t="s">
        <v>442</v>
      </c>
      <c r="E174" s="216" t="s">
        <v>144</v>
      </c>
      <c r="F174" s="217">
        <v>886.67</v>
      </c>
      <c r="H174" s="32"/>
    </row>
    <row r="175" spans="2:8" s="1" customFormat="1" ht="16.899999999999999" customHeight="1">
      <c r="B175" s="32"/>
      <c r="C175" s="218" t="s">
        <v>1</v>
      </c>
      <c r="D175" s="218" t="s">
        <v>495</v>
      </c>
      <c r="E175" s="17" t="s">
        <v>1</v>
      </c>
      <c r="F175" s="219">
        <v>0</v>
      </c>
      <c r="H175" s="32"/>
    </row>
    <row r="176" spans="2:8" s="1" customFormat="1" ht="16.899999999999999" customHeight="1">
      <c r="B176" s="32"/>
      <c r="C176" s="218" t="s">
        <v>1</v>
      </c>
      <c r="D176" s="218" t="s">
        <v>559</v>
      </c>
      <c r="E176" s="17" t="s">
        <v>1</v>
      </c>
      <c r="F176" s="219">
        <v>0</v>
      </c>
      <c r="H176" s="32"/>
    </row>
    <row r="177" spans="2:8" s="1" customFormat="1" ht="16.899999999999999" customHeight="1">
      <c r="B177" s="32"/>
      <c r="C177" s="218" t="s">
        <v>1</v>
      </c>
      <c r="D177" s="218" t="s">
        <v>560</v>
      </c>
      <c r="E177" s="17" t="s">
        <v>1</v>
      </c>
      <c r="F177" s="219">
        <v>0</v>
      </c>
      <c r="H177" s="32"/>
    </row>
    <row r="178" spans="2:8" s="1" customFormat="1" ht="16.899999999999999" customHeight="1">
      <c r="B178" s="32"/>
      <c r="C178" s="218" t="s">
        <v>1</v>
      </c>
      <c r="D178" s="218" t="s">
        <v>561</v>
      </c>
      <c r="E178" s="17" t="s">
        <v>1</v>
      </c>
      <c r="F178" s="219">
        <v>0</v>
      </c>
      <c r="H178" s="32"/>
    </row>
    <row r="179" spans="2:8" s="1" customFormat="1" ht="16.899999999999999" customHeight="1">
      <c r="B179" s="32"/>
      <c r="C179" s="218" t="s">
        <v>1</v>
      </c>
      <c r="D179" s="218" t="s">
        <v>562</v>
      </c>
      <c r="E179" s="17" t="s">
        <v>1</v>
      </c>
      <c r="F179" s="219">
        <v>0</v>
      </c>
      <c r="H179" s="32"/>
    </row>
    <row r="180" spans="2:8" s="1" customFormat="1" ht="16.899999999999999" customHeight="1">
      <c r="B180" s="32"/>
      <c r="C180" s="218" t="s">
        <v>1</v>
      </c>
      <c r="D180" s="218" t="s">
        <v>563</v>
      </c>
      <c r="E180" s="17" t="s">
        <v>1</v>
      </c>
      <c r="F180" s="219">
        <v>0</v>
      </c>
      <c r="H180" s="32"/>
    </row>
    <row r="181" spans="2:8" s="1" customFormat="1" ht="16.899999999999999" customHeight="1">
      <c r="B181" s="32"/>
      <c r="C181" s="218" t="s">
        <v>1</v>
      </c>
      <c r="D181" s="218" t="s">
        <v>564</v>
      </c>
      <c r="E181" s="17" t="s">
        <v>1</v>
      </c>
      <c r="F181" s="219">
        <v>0</v>
      </c>
      <c r="H181" s="32"/>
    </row>
    <row r="182" spans="2:8" s="1" customFormat="1" ht="16.899999999999999" customHeight="1">
      <c r="B182" s="32"/>
      <c r="C182" s="218" t="s">
        <v>1</v>
      </c>
      <c r="D182" s="218" t="s">
        <v>565</v>
      </c>
      <c r="E182" s="17" t="s">
        <v>1</v>
      </c>
      <c r="F182" s="219">
        <v>0</v>
      </c>
      <c r="H182" s="32"/>
    </row>
    <row r="183" spans="2:8" s="1" customFormat="1" ht="16.899999999999999" customHeight="1">
      <c r="B183" s="32"/>
      <c r="C183" s="218" t="s">
        <v>1</v>
      </c>
      <c r="D183" s="218" t="s">
        <v>566</v>
      </c>
      <c r="E183" s="17" t="s">
        <v>1</v>
      </c>
      <c r="F183" s="219">
        <v>0</v>
      </c>
      <c r="H183" s="32"/>
    </row>
    <row r="184" spans="2:8" s="1" customFormat="1" ht="16.899999999999999" customHeight="1">
      <c r="B184" s="32"/>
      <c r="C184" s="218" t="s">
        <v>1</v>
      </c>
      <c r="D184" s="218" t="s">
        <v>1</v>
      </c>
      <c r="E184" s="17" t="s">
        <v>1</v>
      </c>
      <c r="F184" s="219">
        <v>0</v>
      </c>
      <c r="H184" s="32"/>
    </row>
    <row r="185" spans="2:8" s="1" customFormat="1" ht="16.899999999999999" customHeight="1">
      <c r="B185" s="32"/>
      <c r="C185" s="218" t="s">
        <v>1</v>
      </c>
      <c r="D185" s="218" t="s">
        <v>538</v>
      </c>
      <c r="E185" s="17" t="s">
        <v>1</v>
      </c>
      <c r="F185" s="219">
        <v>0</v>
      </c>
      <c r="H185" s="32"/>
    </row>
    <row r="186" spans="2:8" s="1" customFormat="1" ht="16.899999999999999" customHeight="1">
      <c r="B186" s="32"/>
      <c r="C186" s="218" t="s">
        <v>1</v>
      </c>
      <c r="D186" s="218" t="s">
        <v>542</v>
      </c>
      <c r="E186" s="17" t="s">
        <v>1</v>
      </c>
      <c r="F186" s="219">
        <v>696</v>
      </c>
      <c r="H186" s="32"/>
    </row>
    <row r="187" spans="2:8" s="1" customFormat="1" ht="16.899999999999999" customHeight="1">
      <c r="B187" s="32"/>
      <c r="C187" s="218" t="s">
        <v>1</v>
      </c>
      <c r="D187" s="218" t="s">
        <v>539</v>
      </c>
      <c r="E187" s="17" t="s">
        <v>1</v>
      </c>
      <c r="F187" s="219">
        <v>0</v>
      </c>
      <c r="H187" s="32"/>
    </row>
    <row r="188" spans="2:8" s="1" customFormat="1" ht="16.899999999999999" customHeight="1">
      <c r="B188" s="32"/>
      <c r="C188" s="218" t="s">
        <v>1</v>
      </c>
      <c r="D188" s="218" t="s">
        <v>574</v>
      </c>
      <c r="E188" s="17" t="s">
        <v>1</v>
      </c>
      <c r="F188" s="219">
        <v>118.4</v>
      </c>
      <c r="H188" s="32"/>
    </row>
    <row r="189" spans="2:8" s="1" customFormat="1" ht="16.899999999999999" customHeight="1">
      <c r="B189" s="32"/>
      <c r="C189" s="218" t="s">
        <v>1</v>
      </c>
      <c r="D189" s="218" t="s">
        <v>489</v>
      </c>
      <c r="E189" s="17" t="s">
        <v>1</v>
      </c>
      <c r="F189" s="219">
        <v>0</v>
      </c>
      <c r="H189" s="32"/>
    </row>
    <row r="190" spans="2:8" s="1" customFormat="1" ht="16.899999999999999" customHeight="1">
      <c r="B190" s="32"/>
      <c r="C190" s="218" t="s">
        <v>1</v>
      </c>
      <c r="D190" s="218" t="s">
        <v>575</v>
      </c>
      <c r="E190" s="17" t="s">
        <v>1</v>
      </c>
      <c r="F190" s="219">
        <v>68.25</v>
      </c>
      <c r="H190" s="32"/>
    </row>
    <row r="191" spans="2:8" s="1" customFormat="1" ht="16.899999999999999" customHeight="1">
      <c r="B191" s="32"/>
      <c r="C191" s="218" t="s">
        <v>1</v>
      </c>
      <c r="D191" s="218" t="s">
        <v>576</v>
      </c>
      <c r="E191" s="17" t="s">
        <v>1</v>
      </c>
      <c r="F191" s="219">
        <v>4.0199999999999996</v>
      </c>
      <c r="H191" s="32"/>
    </row>
    <row r="192" spans="2:8" s="1" customFormat="1" ht="16.899999999999999" customHeight="1">
      <c r="B192" s="32"/>
      <c r="C192" s="218" t="s">
        <v>441</v>
      </c>
      <c r="D192" s="218" t="s">
        <v>234</v>
      </c>
      <c r="E192" s="17" t="s">
        <v>1</v>
      </c>
      <c r="F192" s="219">
        <v>886.67</v>
      </c>
      <c r="H192" s="32"/>
    </row>
    <row r="193" spans="2:8" s="1" customFormat="1" ht="16.899999999999999" customHeight="1">
      <c r="B193" s="32"/>
      <c r="C193" s="220" t="s">
        <v>6920</v>
      </c>
      <c r="H193" s="32"/>
    </row>
    <row r="194" spans="2:8" s="1" customFormat="1" ht="22.5">
      <c r="B194" s="32"/>
      <c r="C194" s="218" t="s">
        <v>556</v>
      </c>
      <c r="D194" s="218" t="s">
        <v>557</v>
      </c>
      <c r="E194" s="17" t="s">
        <v>144</v>
      </c>
      <c r="F194" s="219">
        <v>1368.2249999999999</v>
      </c>
      <c r="H194" s="32"/>
    </row>
    <row r="195" spans="2:8" s="1" customFormat="1" ht="16.899999999999999" customHeight="1">
      <c r="B195" s="32"/>
      <c r="C195" s="218" t="s">
        <v>587</v>
      </c>
      <c r="D195" s="218" t="s">
        <v>588</v>
      </c>
      <c r="E195" s="17" t="s">
        <v>144</v>
      </c>
      <c r="F195" s="219">
        <v>1368.2249999999999</v>
      </c>
      <c r="H195" s="32"/>
    </row>
    <row r="196" spans="2:8" s="1" customFormat="1" ht="22.5">
      <c r="B196" s="32"/>
      <c r="C196" s="218" t="s">
        <v>577</v>
      </c>
      <c r="D196" s="218" t="s">
        <v>578</v>
      </c>
      <c r="E196" s="17" t="s">
        <v>144</v>
      </c>
      <c r="F196" s="219">
        <v>1580</v>
      </c>
      <c r="H196" s="32"/>
    </row>
    <row r="197" spans="2:8" s="1" customFormat="1" ht="16.899999999999999" customHeight="1">
      <c r="B197" s="32"/>
      <c r="C197" s="214" t="s">
        <v>444</v>
      </c>
      <c r="D197" s="215" t="s">
        <v>445</v>
      </c>
      <c r="E197" s="216" t="s">
        <v>144</v>
      </c>
      <c r="F197" s="217">
        <v>696</v>
      </c>
      <c r="H197" s="32"/>
    </row>
    <row r="198" spans="2:8" s="1" customFormat="1" ht="16.899999999999999" customHeight="1">
      <c r="B198" s="32"/>
      <c r="C198" s="218" t="s">
        <v>1</v>
      </c>
      <c r="D198" s="218" t="s">
        <v>495</v>
      </c>
      <c r="E198" s="17" t="s">
        <v>1</v>
      </c>
      <c r="F198" s="219">
        <v>0</v>
      </c>
      <c r="H198" s="32"/>
    </row>
    <row r="199" spans="2:8" s="1" customFormat="1" ht="16.899999999999999" customHeight="1">
      <c r="B199" s="32"/>
      <c r="C199" s="218" t="s">
        <v>1</v>
      </c>
      <c r="D199" s="218" t="s">
        <v>538</v>
      </c>
      <c r="E199" s="17" t="s">
        <v>1</v>
      </c>
      <c r="F199" s="219">
        <v>0</v>
      </c>
      <c r="H199" s="32"/>
    </row>
    <row r="200" spans="2:8" s="1" customFormat="1" ht="16.899999999999999" customHeight="1">
      <c r="B200" s="32"/>
      <c r="C200" s="218" t="s">
        <v>1</v>
      </c>
      <c r="D200" s="218" t="s">
        <v>542</v>
      </c>
      <c r="E200" s="17" t="s">
        <v>1</v>
      </c>
      <c r="F200" s="219">
        <v>696</v>
      </c>
      <c r="H200" s="32"/>
    </row>
    <row r="201" spans="2:8" s="1" customFormat="1" ht="16.899999999999999" customHeight="1">
      <c r="B201" s="32"/>
      <c r="C201" s="218" t="s">
        <v>444</v>
      </c>
      <c r="D201" s="218" t="s">
        <v>234</v>
      </c>
      <c r="E201" s="17" t="s">
        <v>1</v>
      </c>
      <c r="F201" s="219">
        <v>696</v>
      </c>
      <c r="H201" s="32"/>
    </row>
    <row r="202" spans="2:8" s="1" customFormat="1" ht="16.899999999999999" customHeight="1">
      <c r="B202" s="32"/>
      <c r="C202" s="220" t="s">
        <v>6920</v>
      </c>
      <c r="H202" s="32"/>
    </row>
    <row r="203" spans="2:8" s="1" customFormat="1" ht="22.5">
      <c r="B203" s="32"/>
      <c r="C203" s="218" t="s">
        <v>659</v>
      </c>
      <c r="D203" s="218" t="s">
        <v>660</v>
      </c>
      <c r="E203" s="17" t="s">
        <v>144</v>
      </c>
      <c r="F203" s="219">
        <v>1048.8</v>
      </c>
      <c r="H203" s="32"/>
    </row>
    <row r="204" spans="2:8" s="1" customFormat="1" ht="22.5">
      <c r="B204" s="32"/>
      <c r="C204" s="218" t="s">
        <v>671</v>
      </c>
      <c r="D204" s="218" t="s">
        <v>672</v>
      </c>
      <c r="E204" s="17" t="s">
        <v>144</v>
      </c>
      <c r="F204" s="219">
        <v>1048.8</v>
      </c>
      <c r="H204" s="32"/>
    </row>
    <row r="205" spans="2:8" s="1" customFormat="1" ht="16.899999999999999" customHeight="1">
      <c r="B205" s="32"/>
      <c r="C205" s="218" t="s">
        <v>664</v>
      </c>
      <c r="D205" s="218" t="s">
        <v>665</v>
      </c>
      <c r="E205" s="17" t="s">
        <v>144</v>
      </c>
      <c r="F205" s="219">
        <v>1070</v>
      </c>
      <c r="H205" s="32"/>
    </row>
    <row r="206" spans="2:8" s="1" customFormat="1" ht="16.899999999999999" customHeight="1">
      <c r="B206" s="32"/>
      <c r="C206" s="218" t="s">
        <v>676</v>
      </c>
      <c r="D206" s="218" t="s">
        <v>677</v>
      </c>
      <c r="E206" s="17" t="s">
        <v>678</v>
      </c>
      <c r="F206" s="219">
        <v>116</v>
      </c>
      <c r="H206" s="32"/>
    </row>
    <row r="207" spans="2:8" s="1" customFormat="1" ht="26.45" customHeight="1">
      <c r="B207" s="32"/>
      <c r="C207" s="213" t="s">
        <v>6924</v>
      </c>
      <c r="D207" s="213" t="s">
        <v>110</v>
      </c>
      <c r="H207" s="32"/>
    </row>
    <row r="208" spans="2:8" s="1" customFormat="1" ht="16.899999999999999" customHeight="1">
      <c r="B208" s="32"/>
      <c r="C208" s="214" t="s">
        <v>2042</v>
      </c>
      <c r="D208" s="215" t="s">
        <v>2043</v>
      </c>
      <c r="E208" s="216" t="s">
        <v>144</v>
      </c>
      <c r="F208" s="217">
        <v>1778.67</v>
      </c>
      <c r="H208" s="32"/>
    </row>
    <row r="209" spans="2:8" s="1" customFormat="1" ht="16.899999999999999" customHeight="1">
      <c r="B209" s="32"/>
      <c r="C209" s="218" t="s">
        <v>1</v>
      </c>
      <c r="D209" s="218" t="s">
        <v>3202</v>
      </c>
      <c r="E209" s="17" t="s">
        <v>1</v>
      </c>
      <c r="F209" s="219">
        <v>0</v>
      </c>
      <c r="H209" s="32"/>
    </row>
    <row r="210" spans="2:8" s="1" customFormat="1" ht="16.899999999999999" customHeight="1">
      <c r="B210" s="32"/>
      <c r="C210" s="218" t="s">
        <v>1</v>
      </c>
      <c r="D210" s="218" t="s">
        <v>3203</v>
      </c>
      <c r="E210" s="17" t="s">
        <v>1</v>
      </c>
      <c r="F210" s="219">
        <v>0</v>
      </c>
      <c r="H210" s="32"/>
    </row>
    <row r="211" spans="2:8" s="1" customFormat="1" ht="16.899999999999999" customHeight="1">
      <c r="B211" s="32"/>
      <c r="C211" s="218" t="s">
        <v>1</v>
      </c>
      <c r="D211" s="218" t="s">
        <v>3204</v>
      </c>
      <c r="E211" s="17" t="s">
        <v>1</v>
      </c>
      <c r="F211" s="219">
        <v>0</v>
      </c>
      <c r="H211" s="32"/>
    </row>
    <row r="212" spans="2:8" s="1" customFormat="1" ht="16.899999999999999" customHeight="1">
      <c r="B212" s="32"/>
      <c r="C212" s="218" t="s">
        <v>1</v>
      </c>
      <c r="D212" s="218" t="s">
        <v>1</v>
      </c>
      <c r="E212" s="17" t="s">
        <v>1</v>
      </c>
      <c r="F212" s="219">
        <v>0</v>
      </c>
      <c r="H212" s="32"/>
    </row>
    <row r="213" spans="2:8" s="1" customFormat="1" ht="16.899999999999999" customHeight="1">
      <c r="B213" s="32"/>
      <c r="C213" s="218" t="s">
        <v>1</v>
      </c>
      <c r="D213" s="218" t="s">
        <v>2646</v>
      </c>
      <c r="E213" s="17" t="s">
        <v>1</v>
      </c>
      <c r="F213" s="219">
        <v>0</v>
      </c>
      <c r="H213" s="32"/>
    </row>
    <row r="214" spans="2:8" s="1" customFormat="1" ht="16.899999999999999" customHeight="1">
      <c r="B214" s="32"/>
      <c r="C214" s="218" t="s">
        <v>1</v>
      </c>
      <c r="D214" s="218" t="s">
        <v>3205</v>
      </c>
      <c r="E214" s="17" t="s">
        <v>1</v>
      </c>
      <c r="F214" s="219">
        <v>38.78</v>
      </c>
      <c r="H214" s="32"/>
    </row>
    <row r="215" spans="2:8" s="1" customFormat="1" ht="16.899999999999999" customHeight="1">
      <c r="B215" s="32"/>
      <c r="C215" s="218" t="s">
        <v>1</v>
      </c>
      <c r="D215" s="218" t="s">
        <v>3206</v>
      </c>
      <c r="E215" s="17" t="s">
        <v>1</v>
      </c>
      <c r="F215" s="219">
        <v>26.37</v>
      </c>
      <c r="H215" s="32"/>
    </row>
    <row r="216" spans="2:8" s="1" customFormat="1" ht="16.899999999999999" customHeight="1">
      <c r="B216" s="32"/>
      <c r="C216" s="218" t="s">
        <v>1</v>
      </c>
      <c r="D216" s="218" t="s">
        <v>3207</v>
      </c>
      <c r="E216" s="17" t="s">
        <v>1</v>
      </c>
      <c r="F216" s="219">
        <v>44.82</v>
      </c>
      <c r="H216" s="32"/>
    </row>
    <row r="217" spans="2:8" s="1" customFormat="1" ht="16.899999999999999" customHeight="1">
      <c r="B217" s="32"/>
      <c r="C217" s="218" t="s">
        <v>1</v>
      </c>
      <c r="D217" s="218" t="s">
        <v>3208</v>
      </c>
      <c r="E217" s="17" t="s">
        <v>1</v>
      </c>
      <c r="F217" s="219">
        <v>21.75</v>
      </c>
      <c r="H217" s="32"/>
    </row>
    <row r="218" spans="2:8" s="1" customFormat="1" ht="16.899999999999999" customHeight="1">
      <c r="B218" s="32"/>
      <c r="C218" s="218" t="s">
        <v>1</v>
      </c>
      <c r="D218" s="218" t="s">
        <v>3209</v>
      </c>
      <c r="E218" s="17" t="s">
        <v>1</v>
      </c>
      <c r="F218" s="219">
        <v>44.26</v>
      </c>
      <c r="H218" s="32"/>
    </row>
    <row r="219" spans="2:8" s="1" customFormat="1" ht="16.899999999999999" customHeight="1">
      <c r="B219" s="32"/>
      <c r="C219" s="218" t="s">
        <v>1</v>
      </c>
      <c r="D219" s="218" t="s">
        <v>3210</v>
      </c>
      <c r="E219" s="17" t="s">
        <v>1</v>
      </c>
      <c r="F219" s="219">
        <v>19.97</v>
      </c>
      <c r="H219" s="32"/>
    </row>
    <row r="220" spans="2:8" s="1" customFormat="1" ht="16.899999999999999" customHeight="1">
      <c r="B220" s="32"/>
      <c r="C220" s="218" t="s">
        <v>1</v>
      </c>
      <c r="D220" s="218" t="s">
        <v>3211</v>
      </c>
      <c r="E220" s="17" t="s">
        <v>1</v>
      </c>
      <c r="F220" s="219">
        <v>21.77</v>
      </c>
      <c r="H220" s="32"/>
    </row>
    <row r="221" spans="2:8" s="1" customFormat="1" ht="16.899999999999999" customHeight="1">
      <c r="B221" s="32"/>
      <c r="C221" s="218" t="s">
        <v>1</v>
      </c>
      <c r="D221" s="218" t="s">
        <v>3212</v>
      </c>
      <c r="E221" s="17" t="s">
        <v>1</v>
      </c>
      <c r="F221" s="219">
        <v>91.73</v>
      </c>
      <c r="H221" s="32"/>
    </row>
    <row r="222" spans="2:8" s="1" customFormat="1" ht="16.899999999999999" customHeight="1">
      <c r="B222" s="32"/>
      <c r="C222" s="218" t="s">
        <v>1</v>
      </c>
      <c r="D222" s="218" t="s">
        <v>3213</v>
      </c>
      <c r="E222" s="17" t="s">
        <v>1</v>
      </c>
      <c r="F222" s="219">
        <v>21.56</v>
      </c>
      <c r="H222" s="32"/>
    </row>
    <row r="223" spans="2:8" s="1" customFormat="1" ht="16.899999999999999" customHeight="1">
      <c r="B223" s="32"/>
      <c r="C223" s="218" t="s">
        <v>1</v>
      </c>
      <c r="D223" s="218" t="s">
        <v>3214</v>
      </c>
      <c r="E223" s="17" t="s">
        <v>1</v>
      </c>
      <c r="F223" s="219">
        <v>21.25</v>
      </c>
      <c r="H223" s="32"/>
    </row>
    <row r="224" spans="2:8" s="1" customFormat="1" ht="16.899999999999999" customHeight="1">
      <c r="B224" s="32"/>
      <c r="C224" s="218" t="s">
        <v>1</v>
      </c>
      <c r="D224" s="218" t="s">
        <v>3216</v>
      </c>
      <c r="E224" s="17" t="s">
        <v>1</v>
      </c>
      <c r="F224" s="219">
        <v>0</v>
      </c>
      <c r="H224" s="32"/>
    </row>
    <row r="225" spans="2:8" s="1" customFormat="1" ht="16.899999999999999" customHeight="1">
      <c r="B225" s="32"/>
      <c r="C225" s="218" t="s">
        <v>1</v>
      </c>
      <c r="D225" s="218" t="s">
        <v>3217</v>
      </c>
      <c r="E225" s="17" t="s">
        <v>1</v>
      </c>
      <c r="F225" s="219">
        <v>47.47</v>
      </c>
      <c r="H225" s="32"/>
    </row>
    <row r="226" spans="2:8" s="1" customFormat="1" ht="16.899999999999999" customHeight="1">
      <c r="B226" s="32"/>
      <c r="C226" s="218" t="s">
        <v>1</v>
      </c>
      <c r="D226" s="218" t="s">
        <v>3218</v>
      </c>
      <c r="E226" s="17" t="s">
        <v>1</v>
      </c>
      <c r="F226" s="219">
        <v>46.2</v>
      </c>
      <c r="H226" s="32"/>
    </row>
    <row r="227" spans="2:8" s="1" customFormat="1" ht="16.899999999999999" customHeight="1">
      <c r="B227" s="32"/>
      <c r="C227" s="218" t="s">
        <v>1</v>
      </c>
      <c r="D227" s="218" t="s">
        <v>3219</v>
      </c>
      <c r="E227" s="17" t="s">
        <v>1</v>
      </c>
      <c r="F227" s="219">
        <v>47.17</v>
      </c>
      <c r="H227" s="32"/>
    </row>
    <row r="228" spans="2:8" s="1" customFormat="1" ht="16.899999999999999" customHeight="1">
      <c r="B228" s="32"/>
      <c r="C228" s="218" t="s">
        <v>1</v>
      </c>
      <c r="D228" s="218" t="s">
        <v>3220</v>
      </c>
      <c r="E228" s="17" t="s">
        <v>1</v>
      </c>
      <c r="F228" s="219">
        <v>8.49</v>
      </c>
      <c r="H228" s="32"/>
    </row>
    <row r="229" spans="2:8" s="1" customFormat="1" ht="16.899999999999999" customHeight="1">
      <c r="B229" s="32"/>
      <c r="C229" s="218" t="s">
        <v>1</v>
      </c>
      <c r="D229" s="218" t="s">
        <v>3221</v>
      </c>
      <c r="E229" s="17" t="s">
        <v>1</v>
      </c>
      <c r="F229" s="219">
        <v>17.079999999999998</v>
      </c>
      <c r="H229" s="32"/>
    </row>
    <row r="230" spans="2:8" s="1" customFormat="1" ht="16.899999999999999" customHeight="1">
      <c r="B230" s="32"/>
      <c r="C230" s="218" t="s">
        <v>1</v>
      </c>
      <c r="D230" s="218" t="s">
        <v>3222</v>
      </c>
      <c r="E230" s="17" t="s">
        <v>1</v>
      </c>
      <c r="F230" s="219">
        <v>17.690000000000001</v>
      </c>
      <c r="H230" s="32"/>
    </row>
    <row r="231" spans="2:8" s="1" customFormat="1" ht="16.899999999999999" customHeight="1">
      <c r="B231" s="32"/>
      <c r="C231" s="218" t="s">
        <v>1</v>
      </c>
      <c r="D231" s="218" t="s">
        <v>3223</v>
      </c>
      <c r="E231" s="17" t="s">
        <v>1</v>
      </c>
      <c r="F231" s="219">
        <v>23.71</v>
      </c>
      <c r="H231" s="32"/>
    </row>
    <row r="232" spans="2:8" s="1" customFormat="1" ht="16.899999999999999" customHeight="1">
      <c r="B232" s="32"/>
      <c r="C232" s="218" t="s">
        <v>1</v>
      </c>
      <c r="D232" s="218" t="s">
        <v>3224</v>
      </c>
      <c r="E232" s="17" t="s">
        <v>1</v>
      </c>
      <c r="F232" s="219">
        <v>8.07</v>
      </c>
      <c r="H232" s="32"/>
    </row>
    <row r="233" spans="2:8" s="1" customFormat="1" ht="16.899999999999999" customHeight="1">
      <c r="B233" s="32"/>
      <c r="C233" s="218" t="s">
        <v>1</v>
      </c>
      <c r="D233" s="218" t="s">
        <v>3225</v>
      </c>
      <c r="E233" s="17" t="s">
        <v>1</v>
      </c>
      <c r="F233" s="219">
        <v>17.61</v>
      </c>
      <c r="H233" s="32"/>
    </row>
    <row r="234" spans="2:8" s="1" customFormat="1" ht="16.899999999999999" customHeight="1">
      <c r="B234" s="32"/>
      <c r="C234" s="218" t="s">
        <v>1</v>
      </c>
      <c r="D234" s="218" t="s">
        <v>3226</v>
      </c>
      <c r="E234" s="17" t="s">
        <v>1</v>
      </c>
      <c r="F234" s="219">
        <v>17.38</v>
      </c>
      <c r="H234" s="32"/>
    </row>
    <row r="235" spans="2:8" s="1" customFormat="1" ht="16.899999999999999" customHeight="1">
      <c r="B235" s="32"/>
      <c r="C235" s="218" t="s">
        <v>1</v>
      </c>
      <c r="D235" s="218" t="s">
        <v>3227</v>
      </c>
      <c r="E235" s="17" t="s">
        <v>1</v>
      </c>
      <c r="F235" s="219">
        <v>8.49</v>
      </c>
      <c r="H235" s="32"/>
    </row>
    <row r="236" spans="2:8" s="1" customFormat="1" ht="16.899999999999999" customHeight="1">
      <c r="B236" s="32"/>
      <c r="C236" s="218" t="s">
        <v>1</v>
      </c>
      <c r="D236" s="218" t="s">
        <v>3228</v>
      </c>
      <c r="E236" s="17" t="s">
        <v>1</v>
      </c>
      <c r="F236" s="219">
        <v>8.66</v>
      </c>
      <c r="H236" s="32"/>
    </row>
    <row r="237" spans="2:8" s="1" customFormat="1" ht="16.899999999999999" customHeight="1">
      <c r="B237" s="32"/>
      <c r="C237" s="218" t="s">
        <v>1</v>
      </c>
      <c r="D237" s="218" t="s">
        <v>3229</v>
      </c>
      <c r="E237" s="17" t="s">
        <v>1</v>
      </c>
      <c r="F237" s="219">
        <v>17.38</v>
      </c>
      <c r="H237" s="32"/>
    </row>
    <row r="238" spans="2:8" s="1" customFormat="1" ht="16.899999999999999" customHeight="1">
      <c r="B238" s="32"/>
      <c r="C238" s="218" t="s">
        <v>1</v>
      </c>
      <c r="D238" s="218" t="s">
        <v>3230</v>
      </c>
      <c r="E238" s="17" t="s">
        <v>1</v>
      </c>
      <c r="F238" s="219">
        <v>17.61</v>
      </c>
      <c r="H238" s="32"/>
    </row>
    <row r="239" spans="2:8" s="1" customFormat="1" ht="16.899999999999999" customHeight="1">
      <c r="B239" s="32"/>
      <c r="C239" s="218" t="s">
        <v>1</v>
      </c>
      <c r="D239" s="218" t="s">
        <v>3231</v>
      </c>
      <c r="E239" s="17" t="s">
        <v>1</v>
      </c>
      <c r="F239" s="219">
        <v>8.66</v>
      </c>
      <c r="H239" s="32"/>
    </row>
    <row r="240" spans="2:8" s="1" customFormat="1" ht="16.899999999999999" customHeight="1">
      <c r="B240" s="32"/>
      <c r="C240" s="218" t="s">
        <v>1</v>
      </c>
      <c r="D240" s="218" t="s">
        <v>3232</v>
      </c>
      <c r="E240" s="17" t="s">
        <v>1</v>
      </c>
      <c r="F240" s="219">
        <v>17.61</v>
      </c>
      <c r="H240" s="32"/>
    </row>
    <row r="241" spans="2:8" s="1" customFormat="1" ht="16.899999999999999" customHeight="1">
      <c r="B241" s="32"/>
      <c r="C241" s="218" t="s">
        <v>1</v>
      </c>
      <c r="D241" s="218" t="s">
        <v>3233</v>
      </c>
      <c r="E241" s="17" t="s">
        <v>1</v>
      </c>
      <c r="F241" s="219">
        <v>17.38</v>
      </c>
      <c r="H241" s="32"/>
    </row>
    <row r="242" spans="2:8" s="1" customFormat="1" ht="16.899999999999999" customHeight="1">
      <c r="B242" s="32"/>
      <c r="C242" s="218" t="s">
        <v>1</v>
      </c>
      <c r="D242" s="218" t="s">
        <v>3234</v>
      </c>
      <c r="E242" s="17" t="s">
        <v>1</v>
      </c>
      <c r="F242" s="219">
        <v>8.1</v>
      </c>
      <c r="H242" s="32"/>
    </row>
    <row r="243" spans="2:8" s="1" customFormat="1" ht="16.899999999999999" customHeight="1">
      <c r="B243" s="32"/>
      <c r="C243" s="218" t="s">
        <v>1</v>
      </c>
      <c r="D243" s="218" t="s">
        <v>3235</v>
      </c>
      <c r="E243" s="17" t="s">
        <v>1</v>
      </c>
      <c r="F243" s="219">
        <v>15.63</v>
      </c>
      <c r="H243" s="32"/>
    </row>
    <row r="244" spans="2:8" s="1" customFormat="1" ht="16.899999999999999" customHeight="1">
      <c r="B244" s="32"/>
      <c r="C244" s="218" t="s">
        <v>1</v>
      </c>
      <c r="D244" s="218" t="s">
        <v>3236</v>
      </c>
      <c r="E244" s="17" t="s">
        <v>1</v>
      </c>
      <c r="F244" s="219">
        <v>15.63</v>
      </c>
      <c r="H244" s="32"/>
    </row>
    <row r="245" spans="2:8" s="1" customFormat="1" ht="16.899999999999999" customHeight="1">
      <c r="B245" s="32"/>
      <c r="C245" s="218" t="s">
        <v>1</v>
      </c>
      <c r="D245" s="218" t="s">
        <v>3237</v>
      </c>
      <c r="E245" s="17" t="s">
        <v>1</v>
      </c>
      <c r="F245" s="219">
        <v>49.44</v>
      </c>
      <c r="H245" s="32"/>
    </row>
    <row r="246" spans="2:8" s="1" customFormat="1" ht="16.899999999999999" customHeight="1">
      <c r="B246" s="32"/>
      <c r="C246" s="218" t="s">
        <v>1</v>
      </c>
      <c r="D246" s="218" t="s">
        <v>3239</v>
      </c>
      <c r="E246" s="17" t="s">
        <v>1</v>
      </c>
      <c r="F246" s="219">
        <v>0</v>
      </c>
      <c r="H246" s="32"/>
    </row>
    <row r="247" spans="2:8" s="1" customFormat="1" ht="16.899999999999999" customHeight="1">
      <c r="B247" s="32"/>
      <c r="C247" s="218" t="s">
        <v>1</v>
      </c>
      <c r="D247" s="218" t="s">
        <v>3240</v>
      </c>
      <c r="E247" s="17" t="s">
        <v>1</v>
      </c>
      <c r="F247" s="219">
        <v>47.47</v>
      </c>
      <c r="H247" s="32"/>
    </row>
    <row r="248" spans="2:8" s="1" customFormat="1" ht="16.899999999999999" customHeight="1">
      <c r="B248" s="32"/>
      <c r="C248" s="218" t="s">
        <v>1</v>
      </c>
      <c r="D248" s="218" t="s">
        <v>3241</v>
      </c>
      <c r="E248" s="17" t="s">
        <v>1</v>
      </c>
      <c r="F248" s="219">
        <v>46.2</v>
      </c>
      <c r="H248" s="32"/>
    </row>
    <row r="249" spans="2:8" s="1" customFormat="1" ht="16.899999999999999" customHeight="1">
      <c r="B249" s="32"/>
      <c r="C249" s="218" t="s">
        <v>1</v>
      </c>
      <c r="D249" s="218" t="s">
        <v>3242</v>
      </c>
      <c r="E249" s="17" t="s">
        <v>1</v>
      </c>
      <c r="F249" s="219">
        <v>47.17</v>
      </c>
      <c r="H249" s="32"/>
    </row>
    <row r="250" spans="2:8" s="1" customFormat="1" ht="16.899999999999999" customHeight="1">
      <c r="B250" s="32"/>
      <c r="C250" s="218" t="s">
        <v>1</v>
      </c>
      <c r="D250" s="218" t="s">
        <v>3243</v>
      </c>
      <c r="E250" s="17" t="s">
        <v>1</v>
      </c>
      <c r="F250" s="219">
        <v>46.2</v>
      </c>
      <c r="H250" s="32"/>
    </row>
    <row r="251" spans="2:8" s="1" customFormat="1" ht="16.899999999999999" customHeight="1">
      <c r="B251" s="32"/>
      <c r="C251" s="218" t="s">
        <v>1</v>
      </c>
      <c r="D251" s="218" t="s">
        <v>3244</v>
      </c>
      <c r="E251" s="17" t="s">
        <v>1</v>
      </c>
      <c r="F251" s="219">
        <v>8.49</v>
      </c>
      <c r="H251" s="32"/>
    </row>
    <row r="252" spans="2:8" s="1" customFormat="1" ht="16.899999999999999" customHeight="1">
      <c r="B252" s="32"/>
      <c r="C252" s="218" t="s">
        <v>1</v>
      </c>
      <c r="D252" s="218" t="s">
        <v>3245</v>
      </c>
      <c r="E252" s="17" t="s">
        <v>1</v>
      </c>
      <c r="F252" s="219">
        <v>17.079999999999998</v>
      </c>
      <c r="H252" s="32"/>
    </row>
    <row r="253" spans="2:8" s="1" customFormat="1" ht="16.899999999999999" customHeight="1">
      <c r="B253" s="32"/>
      <c r="C253" s="218" t="s">
        <v>1</v>
      </c>
      <c r="D253" s="218" t="s">
        <v>3246</v>
      </c>
      <c r="E253" s="17" t="s">
        <v>1</v>
      </c>
      <c r="F253" s="219">
        <v>17.690000000000001</v>
      </c>
      <c r="H253" s="32"/>
    </row>
    <row r="254" spans="2:8" s="1" customFormat="1" ht="16.899999999999999" customHeight="1">
      <c r="B254" s="32"/>
      <c r="C254" s="218" t="s">
        <v>1</v>
      </c>
      <c r="D254" s="218" t="s">
        <v>3247</v>
      </c>
      <c r="E254" s="17" t="s">
        <v>1</v>
      </c>
      <c r="F254" s="219">
        <v>23.71</v>
      </c>
      <c r="H254" s="32"/>
    </row>
    <row r="255" spans="2:8" s="1" customFormat="1" ht="16.899999999999999" customHeight="1">
      <c r="B255" s="32"/>
      <c r="C255" s="218" t="s">
        <v>1</v>
      </c>
      <c r="D255" s="218" t="s">
        <v>3248</v>
      </c>
      <c r="E255" s="17" t="s">
        <v>1</v>
      </c>
      <c r="F255" s="219">
        <v>8.07</v>
      </c>
      <c r="H255" s="32"/>
    </row>
    <row r="256" spans="2:8" s="1" customFormat="1" ht="16.899999999999999" customHeight="1">
      <c r="B256" s="32"/>
      <c r="C256" s="218" t="s">
        <v>1</v>
      </c>
      <c r="D256" s="218" t="s">
        <v>3249</v>
      </c>
      <c r="E256" s="17" t="s">
        <v>1</v>
      </c>
      <c r="F256" s="219">
        <v>17.61</v>
      </c>
      <c r="H256" s="32"/>
    </row>
    <row r="257" spans="2:8" s="1" customFormat="1" ht="16.899999999999999" customHeight="1">
      <c r="B257" s="32"/>
      <c r="C257" s="218" t="s">
        <v>1</v>
      </c>
      <c r="D257" s="218" t="s">
        <v>3250</v>
      </c>
      <c r="E257" s="17" t="s">
        <v>1</v>
      </c>
      <c r="F257" s="219">
        <v>17.38</v>
      </c>
      <c r="H257" s="32"/>
    </row>
    <row r="258" spans="2:8" s="1" customFormat="1" ht="16.899999999999999" customHeight="1">
      <c r="B258" s="32"/>
      <c r="C258" s="218" t="s">
        <v>1</v>
      </c>
      <c r="D258" s="218" t="s">
        <v>3251</v>
      </c>
      <c r="E258" s="17" t="s">
        <v>1</v>
      </c>
      <c r="F258" s="219">
        <v>8.49</v>
      </c>
      <c r="H258" s="32"/>
    </row>
    <row r="259" spans="2:8" s="1" customFormat="1" ht="16.899999999999999" customHeight="1">
      <c r="B259" s="32"/>
      <c r="C259" s="218" t="s">
        <v>1</v>
      </c>
      <c r="D259" s="218" t="s">
        <v>3252</v>
      </c>
      <c r="E259" s="17" t="s">
        <v>1</v>
      </c>
      <c r="F259" s="219">
        <v>8.66</v>
      </c>
      <c r="H259" s="32"/>
    </row>
    <row r="260" spans="2:8" s="1" customFormat="1" ht="16.899999999999999" customHeight="1">
      <c r="B260" s="32"/>
      <c r="C260" s="218" t="s">
        <v>1</v>
      </c>
      <c r="D260" s="218" t="s">
        <v>3253</v>
      </c>
      <c r="E260" s="17" t="s">
        <v>1</v>
      </c>
      <c r="F260" s="219">
        <v>17.38</v>
      </c>
      <c r="H260" s="32"/>
    </row>
    <row r="261" spans="2:8" s="1" customFormat="1" ht="16.899999999999999" customHeight="1">
      <c r="B261" s="32"/>
      <c r="C261" s="218" t="s">
        <v>1</v>
      </c>
      <c r="D261" s="218" t="s">
        <v>3254</v>
      </c>
      <c r="E261" s="17" t="s">
        <v>1</v>
      </c>
      <c r="F261" s="219">
        <v>17.61</v>
      </c>
      <c r="H261" s="32"/>
    </row>
    <row r="262" spans="2:8" s="1" customFormat="1" ht="16.899999999999999" customHeight="1">
      <c r="B262" s="32"/>
      <c r="C262" s="218" t="s">
        <v>1</v>
      </c>
      <c r="D262" s="218" t="s">
        <v>3255</v>
      </c>
      <c r="E262" s="17" t="s">
        <v>1</v>
      </c>
      <c r="F262" s="219">
        <v>8.66</v>
      </c>
      <c r="H262" s="32"/>
    </row>
    <row r="263" spans="2:8" s="1" customFormat="1" ht="16.899999999999999" customHeight="1">
      <c r="B263" s="32"/>
      <c r="C263" s="218" t="s">
        <v>1</v>
      </c>
      <c r="D263" s="218" t="s">
        <v>3256</v>
      </c>
      <c r="E263" s="17" t="s">
        <v>1</v>
      </c>
      <c r="F263" s="219">
        <v>17.61</v>
      </c>
      <c r="H263" s="32"/>
    </row>
    <row r="264" spans="2:8" s="1" customFormat="1" ht="16.899999999999999" customHeight="1">
      <c r="B264" s="32"/>
      <c r="C264" s="218" t="s">
        <v>1</v>
      </c>
      <c r="D264" s="218" t="s">
        <v>3257</v>
      </c>
      <c r="E264" s="17" t="s">
        <v>1</v>
      </c>
      <c r="F264" s="219">
        <v>17.38</v>
      </c>
      <c r="H264" s="32"/>
    </row>
    <row r="265" spans="2:8" s="1" customFormat="1" ht="16.899999999999999" customHeight="1">
      <c r="B265" s="32"/>
      <c r="C265" s="218" t="s">
        <v>1</v>
      </c>
      <c r="D265" s="218" t="s">
        <v>3258</v>
      </c>
      <c r="E265" s="17" t="s">
        <v>1</v>
      </c>
      <c r="F265" s="219">
        <v>8.1</v>
      </c>
      <c r="H265" s="32"/>
    </row>
    <row r="266" spans="2:8" s="1" customFormat="1" ht="16.899999999999999" customHeight="1">
      <c r="B266" s="32"/>
      <c r="C266" s="218" t="s">
        <v>1</v>
      </c>
      <c r="D266" s="218" t="s">
        <v>3259</v>
      </c>
      <c r="E266" s="17" t="s">
        <v>1</v>
      </c>
      <c r="F266" s="219">
        <v>15.63</v>
      </c>
      <c r="H266" s="32"/>
    </row>
    <row r="267" spans="2:8" s="1" customFormat="1" ht="16.899999999999999" customHeight="1">
      <c r="B267" s="32"/>
      <c r="C267" s="218" t="s">
        <v>1</v>
      </c>
      <c r="D267" s="218" t="s">
        <v>3260</v>
      </c>
      <c r="E267" s="17" t="s">
        <v>1</v>
      </c>
      <c r="F267" s="219">
        <v>15.63</v>
      </c>
      <c r="H267" s="32"/>
    </row>
    <row r="268" spans="2:8" s="1" customFormat="1" ht="16.899999999999999" customHeight="1">
      <c r="B268" s="32"/>
      <c r="C268" s="218" t="s">
        <v>1</v>
      </c>
      <c r="D268" s="218" t="s">
        <v>3261</v>
      </c>
      <c r="E268" s="17" t="s">
        <v>1</v>
      </c>
      <c r="F268" s="219">
        <v>49.44</v>
      </c>
      <c r="H268" s="32"/>
    </row>
    <row r="269" spans="2:8" s="1" customFormat="1" ht="16.899999999999999" customHeight="1">
      <c r="B269" s="32"/>
      <c r="C269" s="218" t="s">
        <v>1</v>
      </c>
      <c r="D269" s="218" t="s">
        <v>3263</v>
      </c>
      <c r="E269" s="17" t="s">
        <v>1</v>
      </c>
      <c r="F269" s="219">
        <v>0</v>
      </c>
      <c r="H269" s="32"/>
    </row>
    <row r="270" spans="2:8" s="1" customFormat="1" ht="16.899999999999999" customHeight="1">
      <c r="B270" s="32"/>
      <c r="C270" s="218" t="s">
        <v>1</v>
      </c>
      <c r="D270" s="218" t="s">
        <v>3264</v>
      </c>
      <c r="E270" s="17" t="s">
        <v>1</v>
      </c>
      <c r="F270" s="219">
        <v>47.47</v>
      </c>
      <c r="H270" s="32"/>
    </row>
    <row r="271" spans="2:8" s="1" customFormat="1" ht="16.899999999999999" customHeight="1">
      <c r="B271" s="32"/>
      <c r="C271" s="218" t="s">
        <v>1</v>
      </c>
      <c r="D271" s="218" t="s">
        <v>3265</v>
      </c>
      <c r="E271" s="17" t="s">
        <v>1</v>
      </c>
      <c r="F271" s="219">
        <v>46.2</v>
      </c>
      <c r="H271" s="32"/>
    </row>
    <row r="272" spans="2:8" s="1" customFormat="1" ht="16.899999999999999" customHeight="1">
      <c r="B272" s="32"/>
      <c r="C272" s="218" t="s">
        <v>1</v>
      </c>
      <c r="D272" s="218" t="s">
        <v>3266</v>
      </c>
      <c r="E272" s="17" t="s">
        <v>1</v>
      </c>
      <c r="F272" s="219">
        <v>47.17</v>
      </c>
      <c r="H272" s="32"/>
    </row>
    <row r="273" spans="2:8" s="1" customFormat="1" ht="16.899999999999999" customHeight="1">
      <c r="B273" s="32"/>
      <c r="C273" s="218" t="s">
        <v>1</v>
      </c>
      <c r="D273" s="218" t="s">
        <v>3267</v>
      </c>
      <c r="E273" s="17" t="s">
        <v>1</v>
      </c>
      <c r="F273" s="219">
        <v>26.95</v>
      </c>
      <c r="H273" s="32"/>
    </row>
    <row r="274" spans="2:8" s="1" customFormat="1" ht="16.899999999999999" customHeight="1">
      <c r="B274" s="32"/>
      <c r="C274" s="218" t="s">
        <v>1</v>
      </c>
      <c r="D274" s="218" t="s">
        <v>3268</v>
      </c>
      <c r="E274" s="17" t="s">
        <v>1</v>
      </c>
      <c r="F274" s="219">
        <v>8.49</v>
      </c>
      <c r="H274" s="32"/>
    </row>
    <row r="275" spans="2:8" s="1" customFormat="1" ht="16.899999999999999" customHeight="1">
      <c r="B275" s="32"/>
      <c r="C275" s="218" t="s">
        <v>1</v>
      </c>
      <c r="D275" s="218" t="s">
        <v>3269</v>
      </c>
      <c r="E275" s="17" t="s">
        <v>1</v>
      </c>
      <c r="F275" s="219">
        <v>17.079999999999998</v>
      </c>
      <c r="H275" s="32"/>
    </row>
    <row r="276" spans="2:8" s="1" customFormat="1" ht="16.899999999999999" customHeight="1">
      <c r="B276" s="32"/>
      <c r="C276" s="218" t="s">
        <v>1</v>
      </c>
      <c r="D276" s="218" t="s">
        <v>3270</v>
      </c>
      <c r="E276" s="17" t="s">
        <v>1</v>
      </c>
      <c r="F276" s="219">
        <v>17.690000000000001</v>
      </c>
      <c r="H276" s="32"/>
    </row>
    <row r="277" spans="2:8" s="1" customFormat="1" ht="16.899999999999999" customHeight="1">
      <c r="B277" s="32"/>
      <c r="C277" s="218" t="s">
        <v>1</v>
      </c>
      <c r="D277" s="218" t="s">
        <v>3271</v>
      </c>
      <c r="E277" s="17" t="s">
        <v>1</v>
      </c>
      <c r="F277" s="219">
        <v>23.71</v>
      </c>
      <c r="H277" s="32"/>
    </row>
    <row r="278" spans="2:8" s="1" customFormat="1" ht="16.899999999999999" customHeight="1">
      <c r="B278" s="32"/>
      <c r="C278" s="218" t="s">
        <v>1</v>
      </c>
      <c r="D278" s="218" t="s">
        <v>3272</v>
      </c>
      <c r="E278" s="17" t="s">
        <v>1</v>
      </c>
      <c r="F278" s="219">
        <v>8.07</v>
      </c>
      <c r="H278" s="32"/>
    </row>
    <row r="279" spans="2:8" s="1" customFormat="1" ht="16.899999999999999" customHeight="1">
      <c r="B279" s="32"/>
      <c r="C279" s="218" t="s">
        <v>1</v>
      </c>
      <c r="D279" s="218" t="s">
        <v>3273</v>
      </c>
      <c r="E279" s="17" t="s">
        <v>1</v>
      </c>
      <c r="F279" s="219">
        <v>17.61</v>
      </c>
      <c r="H279" s="32"/>
    </row>
    <row r="280" spans="2:8" s="1" customFormat="1" ht="16.899999999999999" customHeight="1">
      <c r="B280" s="32"/>
      <c r="C280" s="218" t="s">
        <v>1</v>
      </c>
      <c r="D280" s="218" t="s">
        <v>3274</v>
      </c>
      <c r="E280" s="17" t="s">
        <v>1</v>
      </c>
      <c r="F280" s="219">
        <v>17.38</v>
      </c>
      <c r="H280" s="32"/>
    </row>
    <row r="281" spans="2:8" s="1" customFormat="1" ht="16.899999999999999" customHeight="1">
      <c r="B281" s="32"/>
      <c r="C281" s="218" t="s">
        <v>1</v>
      </c>
      <c r="D281" s="218" t="s">
        <v>3275</v>
      </c>
      <c r="E281" s="17" t="s">
        <v>1</v>
      </c>
      <c r="F281" s="219">
        <v>8.49</v>
      </c>
      <c r="H281" s="32"/>
    </row>
    <row r="282" spans="2:8" s="1" customFormat="1" ht="16.899999999999999" customHeight="1">
      <c r="B282" s="32"/>
      <c r="C282" s="218" t="s">
        <v>1</v>
      </c>
      <c r="D282" s="218" t="s">
        <v>3276</v>
      </c>
      <c r="E282" s="17" t="s">
        <v>1</v>
      </c>
      <c r="F282" s="219">
        <v>8.66</v>
      </c>
      <c r="H282" s="32"/>
    </row>
    <row r="283" spans="2:8" s="1" customFormat="1" ht="16.899999999999999" customHeight="1">
      <c r="B283" s="32"/>
      <c r="C283" s="218" t="s">
        <v>1</v>
      </c>
      <c r="D283" s="218" t="s">
        <v>3277</v>
      </c>
      <c r="E283" s="17" t="s">
        <v>1</v>
      </c>
      <c r="F283" s="219">
        <v>17.38</v>
      </c>
      <c r="H283" s="32"/>
    </row>
    <row r="284" spans="2:8" s="1" customFormat="1" ht="16.899999999999999" customHeight="1">
      <c r="B284" s="32"/>
      <c r="C284" s="218" t="s">
        <v>1</v>
      </c>
      <c r="D284" s="218" t="s">
        <v>3278</v>
      </c>
      <c r="E284" s="17" t="s">
        <v>1</v>
      </c>
      <c r="F284" s="219">
        <v>17.61</v>
      </c>
      <c r="H284" s="32"/>
    </row>
    <row r="285" spans="2:8" s="1" customFormat="1" ht="16.899999999999999" customHeight="1">
      <c r="B285" s="32"/>
      <c r="C285" s="218" t="s">
        <v>1</v>
      </c>
      <c r="D285" s="218" t="s">
        <v>3279</v>
      </c>
      <c r="E285" s="17" t="s">
        <v>1</v>
      </c>
      <c r="F285" s="219">
        <v>23.59</v>
      </c>
      <c r="H285" s="32"/>
    </row>
    <row r="286" spans="2:8" s="1" customFormat="1" ht="16.899999999999999" customHeight="1">
      <c r="B286" s="32"/>
      <c r="C286" s="218" t="s">
        <v>1</v>
      </c>
      <c r="D286" s="218" t="s">
        <v>2684</v>
      </c>
      <c r="E286" s="17" t="s">
        <v>1</v>
      </c>
      <c r="F286" s="219">
        <v>23.29</v>
      </c>
      <c r="H286" s="32"/>
    </row>
    <row r="287" spans="2:8" s="1" customFormat="1" ht="16.899999999999999" customHeight="1">
      <c r="B287" s="32"/>
      <c r="C287" s="218" t="s">
        <v>1</v>
      </c>
      <c r="D287" s="218" t="s">
        <v>3280</v>
      </c>
      <c r="E287" s="17" t="s">
        <v>1</v>
      </c>
      <c r="F287" s="219">
        <v>8.66</v>
      </c>
      <c r="H287" s="32"/>
    </row>
    <row r="288" spans="2:8" s="1" customFormat="1" ht="16.899999999999999" customHeight="1">
      <c r="B288" s="32"/>
      <c r="C288" s="218" t="s">
        <v>1</v>
      </c>
      <c r="D288" s="218" t="s">
        <v>3281</v>
      </c>
      <c r="E288" s="17" t="s">
        <v>1</v>
      </c>
      <c r="F288" s="219">
        <v>17.61</v>
      </c>
      <c r="H288" s="32"/>
    </row>
    <row r="289" spans="2:8" s="1" customFormat="1" ht="16.899999999999999" customHeight="1">
      <c r="B289" s="32"/>
      <c r="C289" s="218" t="s">
        <v>1</v>
      </c>
      <c r="D289" s="218" t="s">
        <v>3282</v>
      </c>
      <c r="E289" s="17" t="s">
        <v>1</v>
      </c>
      <c r="F289" s="219">
        <v>17.38</v>
      </c>
      <c r="H289" s="32"/>
    </row>
    <row r="290" spans="2:8" s="1" customFormat="1" ht="16.899999999999999" customHeight="1">
      <c r="B290" s="32"/>
      <c r="C290" s="218" t="s">
        <v>1</v>
      </c>
      <c r="D290" s="218" t="s">
        <v>3283</v>
      </c>
      <c r="E290" s="17" t="s">
        <v>1</v>
      </c>
      <c r="F290" s="219">
        <v>8.1</v>
      </c>
      <c r="H290" s="32"/>
    </row>
    <row r="291" spans="2:8" s="1" customFormat="1" ht="16.899999999999999" customHeight="1">
      <c r="B291" s="32"/>
      <c r="C291" s="218" t="s">
        <v>1</v>
      </c>
      <c r="D291" s="218" t="s">
        <v>3284</v>
      </c>
      <c r="E291" s="17" t="s">
        <v>1</v>
      </c>
      <c r="F291" s="219">
        <v>15.63</v>
      </c>
      <c r="H291" s="32"/>
    </row>
    <row r="292" spans="2:8" s="1" customFormat="1" ht="16.899999999999999" customHeight="1">
      <c r="B292" s="32"/>
      <c r="C292" s="218" t="s">
        <v>1</v>
      </c>
      <c r="D292" s="218" t="s">
        <v>3285</v>
      </c>
      <c r="E292" s="17" t="s">
        <v>1</v>
      </c>
      <c r="F292" s="219">
        <v>15.63</v>
      </c>
      <c r="H292" s="32"/>
    </row>
    <row r="293" spans="2:8" s="1" customFormat="1" ht="16.899999999999999" customHeight="1">
      <c r="B293" s="32"/>
      <c r="C293" s="218" t="s">
        <v>1</v>
      </c>
      <c r="D293" s="218" t="s">
        <v>3286</v>
      </c>
      <c r="E293" s="17" t="s">
        <v>1</v>
      </c>
      <c r="F293" s="219">
        <v>49.44</v>
      </c>
      <c r="H293" s="32"/>
    </row>
    <row r="294" spans="2:8" s="1" customFormat="1" ht="16.899999999999999" customHeight="1">
      <c r="B294" s="32"/>
      <c r="C294" s="218" t="s">
        <v>2042</v>
      </c>
      <c r="D294" s="218" t="s">
        <v>206</v>
      </c>
      <c r="E294" s="17" t="s">
        <v>1</v>
      </c>
      <c r="F294" s="219">
        <v>1778.67</v>
      </c>
      <c r="H294" s="32"/>
    </row>
    <row r="295" spans="2:8" s="1" customFormat="1" ht="16.899999999999999" customHeight="1">
      <c r="B295" s="32"/>
      <c r="C295" s="220" t="s">
        <v>6920</v>
      </c>
      <c r="H295" s="32"/>
    </row>
    <row r="296" spans="2:8" s="1" customFormat="1" ht="22.5">
      <c r="B296" s="32"/>
      <c r="C296" s="218" t="s">
        <v>3199</v>
      </c>
      <c r="D296" s="218" t="s">
        <v>3200</v>
      </c>
      <c r="E296" s="17" t="s">
        <v>144</v>
      </c>
      <c r="F296" s="219">
        <v>1778.67</v>
      </c>
      <c r="H296" s="32"/>
    </row>
    <row r="297" spans="2:8" s="1" customFormat="1" ht="22.5">
      <c r="B297" s="32"/>
      <c r="C297" s="218" t="s">
        <v>2724</v>
      </c>
      <c r="D297" s="218" t="s">
        <v>2725</v>
      </c>
      <c r="E297" s="17" t="s">
        <v>144</v>
      </c>
      <c r="F297" s="219">
        <v>2110.2579999999998</v>
      </c>
      <c r="H297" s="32"/>
    </row>
    <row r="298" spans="2:8" s="1" customFormat="1" ht="22.5">
      <c r="B298" s="32"/>
      <c r="C298" s="218" t="s">
        <v>2735</v>
      </c>
      <c r="D298" s="218" t="s">
        <v>2736</v>
      </c>
      <c r="E298" s="17" t="s">
        <v>144</v>
      </c>
      <c r="F298" s="219">
        <v>6406.6440000000002</v>
      </c>
      <c r="H298" s="32"/>
    </row>
    <row r="299" spans="2:8" s="1" customFormat="1" ht="16.899999999999999" customHeight="1">
      <c r="B299" s="32"/>
      <c r="C299" s="214" t="s">
        <v>2687</v>
      </c>
      <c r="D299" s="215" t="s">
        <v>6925</v>
      </c>
      <c r="E299" s="216" t="s">
        <v>144</v>
      </c>
      <c r="F299" s="217">
        <v>980.75</v>
      </c>
      <c r="H299" s="32"/>
    </row>
    <row r="300" spans="2:8" s="1" customFormat="1" ht="16.899999999999999" customHeight="1">
      <c r="B300" s="32"/>
      <c r="C300" s="218" t="s">
        <v>1</v>
      </c>
      <c r="D300" s="218" t="s">
        <v>2643</v>
      </c>
      <c r="E300" s="17" t="s">
        <v>1</v>
      </c>
      <c r="F300" s="219">
        <v>0</v>
      </c>
      <c r="H300" s="32"/>
    </row>
    <row r="301" spans="2:8" s="1" customFormat="1" ht="16.899999999999999" customHeight="1">
      <c r="B301" s="32"/>
      <c r="C301" s="218" t="s">
        <v>1</v>
      </c>
      <c r="D301" s="218" t="s">
        <v>2644</v>
      </c>
      <c r="E301" s="17" t="s">
        <v>1</v>
      </c>
      <c r="F301" s="219">
        <v>0</v>
      </c>
      <c r="H301" s="32"/>
    </row>
    <row r="302" spans="2:8" s="1" customFormat="1" ht="16.899999999999999" customHeight="1">
      <c r="B302" s="32"/>
      <c r="C302" s="218" t="s">
        <v>1</v>
      </c>
      <c r="D302" s="218" t="s">
        <v>2645</v>
      </c>
      <c r="E302" s="17" t="s">
        <v>1</v>
      </c>
      <c r="F302" s="219">
        <v>0</v>
      </c>
      <c r="H302" s="32"/>
    </row>
    <row r="303" spans="2:8" s="1" customFormat="1" ht="16.899999999999999" customHeight="1">
      <c r="B303" s="32"/>
      <c r="C303" s="218" t="s">
        <v>1</v>
      </c>
      <c r="D303" s="218" t="s">
        <v>2646</v>
      </c>
      <c r="E303" s="17" t="s">
        <v>1</v>
      </c>
      <c r="F303" s="219">
        <v>0</v>
      </c>
      <c r="H303" s="32"/>
    </row>
    <row r="304" spans="2:8" s="1" customFormat="1" ht="16.899999999999999" customHeight="1">
      <c r="B304" s="32"/>
      <c r="C304" s="218" t="s">
        <v>1</v>
      </c>
      <c r="D304" s="218" t="s">
        <v>2647</v>
      </c>
      <c r="E304" s="17" t="s">
        <v>1</v>
      </c>
      <c r="F304" s="219">
        <v>36.43</v>
      </c>
      <c r="H304" s="32"/>
    </row>
    <row r="305" spans="2:8" s="1" customFormat="1" ht="16.899999999999999" customHeight="1">
      <c r="B305" s="32"/>
      <c r="C305" s="218" t="s">
        <v>1</v>
      </c>
      <c r="D305" s="218" t="s">
        <v>2648</v>
      </c>
      <c r="E305" s="17" t="s">
        <v>1</v>
      </c>
      <c r="F305" s="219">
        <v>5.0199999999999996</v>
      </c>
      <c r="H305" s="32"/>
    </row>
    <row r="306" spans="2:8" s="1" customFormat="1" ht="16.899999999999999" customHeight="1">
      <c r="B306" s="32"/>
      <c r="C306" s="218" t="s">
        <v>1</v>
      </c>
      <c r="D306" s="218" t="s">
        <v>2649</v>
      </c>
      <c r="E306" s="17" t="s">
        <v>1</v>
      </c>
      <c r="F306" s="219">
        <v>32.49</v>
      </c>
      <c r="H306" s="32"/>
    </row>
    <row r="307" spans="2:8" s="1" customFormat="1" ht="16.899999999999999" customHeight="1">
      <c r="B307" s="32"/>
      <c r="C307" s="218" t="s">
        <v>1</v>
      </c>
      <c r="D307" s="218" t="s">
        <v>2650</v>
      </c>
      <c r="E307" s="17" t="s">
        <v>1</v>
      </c>
      <c r="F307" s="219">
        <v>37.42</v>
      </c>
      <c r="H307" s="32"/>
    </row>
    <row r="308" spans="2:8" s="1" customFormat="1" ht="16.899999999999999" customHeight="1">
      <c r="B308" s="32"/>
      <c r="C308" s="218" t="s">
        <v>1</v>
      </c>
      <c r="D308" s="218" t="s">
        <v>2651</v>
      </c>
      <c r="E308" s="17" t="s">
        <v>1</v>
      </c>
      <c r="F308" s="219">
        <v>12.69</v>
      </c>
      <c r="H308" s="32"/>
    </row>
    <row r="309" spans="2:8" s="1" customFormat="1" ht="16.899999999999999" customHeight="1">
      <c r="B309" s="32"/>
      <c r="C309" s="218" t="s">
        <v>1</v>
      </c>
      <c r="D309" s="218" t="s">
        <v>2142</v>
      </c>
      <c r="E309" s="17" t="s">
        <v>1</v>
      </c>
      <c r="F309" s="219">
        <v>0</v>
      </c>
      <c r="H309" s="32"/>
    </row>
    <row r="310" spans="2:8" s="1" customFormat="1" ht="16.899999999999999" customHeight="1">
      <c r="B310" s="32"/>
      <c r="C310" s="218" t="s">
        <v>1</v>
      </c>
      <c r="D310" s="218" t="s">
        <v>2653</v>
      </c>
      <c r="E310" s="17" t="s">
        <v>1</v>
      </c>
      <c r="F310" s="219">
        <v>27.65</v>
      </c>
      <c r="H310" s="32"/>
    </row>
    <row r="311" spans="2:8" s="1" customFormat="1" ht="16.899999999999999" customHeight="1">
      <c r="B311" s="32"/>
      <c r="C311" s="218" t="s">
        <v>1</v>
      </c>
      <c r="D311" s="218" t="s">
        <v>2654</v>
      </c>
      <c r="E311" s="17" t="s">
        <v>1</v>
      </c>
      <c r="F311" s="219">
        <v>36.43</v>
      </c>
      <c r="H311" s="32"/>
    </row>
    <row r="312" spans="2:8" s="1" customFormat="1" ht="16.899999999999999" customHeight="1">
      <c r="B312" s="32"/>
      <c r="C312" s="218" t="s">
        <v>1</v>
      </c>
      <c r="D312" s="218" t="s">
        <v>2655</v>
      </c>
      <c r="E312" s="17" t="s">
        <v>1</v>
      </c>
      <c r="F312" s="219">
        <v>23.29</v>
      </c>
      <c r="H312" s="32"/>
    </row>
    <row r="313" spans="2:8" s="1" customFormat="1" ht="16.899999999999999" customHeight="1">
      <c r="B313" s="32"/>
      <c r="C313" s="218" t="s">
        <v>1</v>
      </c>
      <c r="D313" s="218" t="s">
        <v>2656</v>
      </c>
      <c r="E313" s="17" t="s">
        <v>1</v>
      </c>
      <c r="F313" s="219">
        <v>26.17</v>
      </c>
      <c r="H313" s="32"/>
    </row>
    <row r="314" spans="2:8" s="1" customFormat="1" ht="16.899999999999999" customHeight="1">
      <c r="B314" s="32"/>
      <c r="C314" s="218" t="s">
        <v>1</v>
      </c>
      <c r="D314" s="218" t="s">
        <v>2657</v>
      </c>
      <c r="E314" s="17" t="s">
        <v>1</v>
      </c>
      <c r="F314" s="219">
        <v>7.97</v>
      </c>
      <c r="H314" s="32"/>
    </row>
    <row r="315" spans="2:8" s="1" customFormat="1" ht="16.899999999999999" customHeight="1">
      <c r="B315" s="32"/>
      <c r="C315" s="218" t="s">
        <v>1</v>
      </c>
      <c r="D315" s="218" t="s">
        <v>2658</v>
      </c>
      <c r="E315" s="17" t="s">
        <v>1</v>
      </c>
      <c r="F315" s="219">
        <v>5.04</v>
      </c>
      <c r="H315" s="32"/>
    </row>
    <row r="316" spans="2:8" s="1" customFormat="1" ht="16.899999999999999" customHeight="1">
      <c r="B316" s="32"/>
      <c r="C316" s="218" t="s">
        <v>1</v>
      </c>
      <c r="D316" s="218" t="s">
        <v>2659</v>
      </c>
      <c r="E316" s="17" t="s">
        <v>1</v>
      </c>
      <c r="F316" s="219">
        <v>23.13</v>
      </c>
      <c r="H316" s="32"/>
    </row>
    <row r="317" spans="2:8" s="1" customFormat="1" ht="16.899999999999999" customHeight="1">
      <c r="B317" s="32"/>
      <c r="C317" s="218" t="s">
        <v>1</v>
      </c>
      <c r="D317" s="218" t="s">
        <v>2660</v>
      </c>
      <c r="E317" s="17" t="s">
        <v>1</v>
      </c>
      <c r="F317" s="219">
        <v>83.19</v>
      </c>
      <c r="H317" s="32"/>
    </row>
    <row r="318" spans="2:8" s="1" customFormat="1" ht="16.899999999999999" customHeight="1">
      <c r="B318" s="32"/>
      <c r="C318" s="218" t="s">
        <v>1</v>
      </c>
      <c r="D318" s="218" t="s">
        <v>2661</v>
      </c>
      <c r="E318" s="17" t="s">
        <v>1</v>
      </c>
      <c r="F318" s="219">
        <v>23.29</v>
      </c>
      <c r="H318" s="32"/>
    </row>
    <row r="319" spans="2:8" s="1" customFormat="1" ht="16.899999999999999" customHeight="1">
      <c r="B319" s="32"/>
      <c r="C319" s="218" t="s">
        <v>1</v>
      </c>
      <c r="D319" s="218" t="s">
        <v>2662</v>
      </c>
      <c r="E319" s="17" t="s">
        <v>1</v>
      </c>
      <c r="F319" s="219">
        <v>23.29</v>
      </c>
      <c r="H319" s="32"/>
    </row>
    <row r="320" spans="2:8" s="1" customFormat="1" ht="16.899999999999999" customHeight="1">
      <c r="B320" s="32"/>
      <c r="C320" s="218" t="s">
        <v>1</v>
      </c>
      <c r="D320" s="218" t="s">
        <v>2664</v>
      </c>
      <c r="E320" s="17" t="s">
        <v>1</v>
      </c>
      <c r="F320" s="219">
        <v>0</v>
      </c>
      <c r="H320" s="32"/>
    </row>
    <row r="321" spans="2:8" s="1" customFormat="1" ht="16.899999999999999" customHeight="1">
      <c r="B321" s="32"/>
      <c r="C321" s="218" t="s">
        <v>1</v>
      </c>
      <c r="D321" s="218" t="s">
        <v>2665</v>
      </c>
      <c r="E321" s="17" t="s">
        <v>1</v>
      </c>
      <c r="F321" s="219">
        <v>26.95</v>
      </c>
      <c r="H321" s="32"/>
    </row>
    <row r="322" spans="2:8" s="1" customFormat="1" ht="16.899999999999999" customHeight="1">
      <c r="B322" s="32"/>
      <c r="C322" s="218" t="s">
        <v>1</v>
      </c>
      <c r="D322" s="218" t="s">
        <v>2666</v>
      </c>
      <c r="E322" s="17" t="s">
        <v>1</v>
      </c>
      <c r="F322" s="219">
        <v>26.95</v>
      </c>
      <c r="H322" s="32"/>
    </row>
    <row r="323" spans="2:8" s="1" customFormat="1" ht="16.899999999999999" customHeight="1">
      <c r="B323" s="32"/>
      <c r="C323" s="218" t="s">
        <v>1</v>
      </c>
      <c r="D323" s="218" t="s">
        <v>2667</v>
      </c>
      <c r="E323" s="17" t="s">
        <v>1</v>
      </c>
      <c r="F323" s="219">
        <v>36.43</v>
      </c>
      <c r="H323" s="32"/>
    </row>
    <row r="324" spans="2:8" s="1" customFormat="1" ht="16.899999999999999" customHeight="1">
      <c r="B324" s="32"/>
      <c r="C324" s="218" t="s">
        <v>1</v>
      </c>
      <c r="D324" s="218" t="s">
        <v>2668</v>
      </c>
      <c r="E324" s="17" t="s">
        <v>1</v>
      </c>
      <c r="F324" s="219">
        <v>23.29</v>
      </c>
      <c r="H324" s="32"/>
    </row>
    <row r="325" spans="2:8" s="1" customFormat="1" ht="16.899999999999999" customHeight="1">
      <c r="B325" s="32"/>
      <c r="C325" s="218" t="s">
        <v>1</v>
      </c>
      <c r="D325" s="218" t="s">
        <v>2669</v>
      </c>
      <c r="E325" s="17" t="s">
        <v>1</v>
      </c>
      <c r="F325" s="219">
        <v>30.22</v>
      </c>
      <c r="H325" s="32"/>
    </row>
    <row r="326" spans="2:8" s="1" customFormat="1" ht="16.899999999999999" customHeight="1">
      <c r="B326" s="32"/>
      <c r="C326" s="218" t="s">
        <v>1</v>
      </c>
      <c r="D326" s="218" t="s">
        <v>2670</v>
      </c>
      <c r="E326" s="17" t="s">
        <v>1</v>
      </c>
      <c r="F326" s="219">
        <v>24.19</v>
      </c>
      <c r="H326" s="32"/>
    </row>
    <row r="327" spans="2:8" s="1" customFormat="1" ht="16.899999999999999" customHeight="1">
      <c r="B327" s="32"/>
      <c r="C327" s="218" t="s">
        <v>1</v>
      </c>
      <c r="D327" s="218" t="s">
        <v>2671</v>
      </c>
      <c r="E327" s="17" t="s">
        <v>1</v>
      </c>
      <c r="F327" s="219">
        <v>83.19</v>
      </c>
      <c r="H327" s="32"/>
    </row>
    <row r="328" spans="2:8" s="1" customFormat="1" ht="16.899999999999999" customHeight="1">
      <c r="B328" s="32"/>
      <c r="C328" s="218" t="s">
        <v>1</v>
      </c>
      <c r="D328" s="218" t="s">
        <v>2672</v>
      </c>
      <c r="E328" s="17" t="s">
        <v>1</v>
      </c>
      <c r="F328" s="219">
        <v>23.29</v>
      </c>
      <c r="H328" s="32"/>
    </row>
    <row r="329" spans="2:8" s="1" customFormat="1" ht="16.899999999999999" customHeight="1">
      <c r="B329" s="32"/>
      <c r="C329" s="218" t="s">
        <v>1</v>
      </c>
      <c r="D329" s="218" t="s">
        <v>2673</v>
      </c>
      <c r="E329" s="17" t="s">
        <v>1</v>
      </c>
      <c r="F329" s="219">
        <v>23.29</v>
      </c>
      <c r="H329" s="32"/>
    </row>
    <row r="330" spans="2:8" s="1" customFormat="1" ht="16.899999999999999" customHeight="1">
      <c r="B330" s="32"/>
      <c r="C330" s="218" t="s">
        <v>1</v>
      </c>
      <c r="D330" s="218" t="s">
        <v>2675</v>
      </c>
      <c r="E330" s="17" t="s">
        <v>1</v>
      </c>
      <c r="F330" s="219">
        <v>0</v>
      </c>
      <c r="H330" s="32"/>
    </row>
    <row r="331" spans="2:8" s="1" customFormat="1" ht="16.899999999999999" customHeight="1">
      <c r="B331" s="32"/>
      <c r="C331" s="218" t="s">
        <v>1</v>
      </c>
      <c r="D331" s="218" t="s">
        <v>2676</v>
      </c>
      <c r="E331" s="17" t="s">
        <v>1</v>
      </c>
      <c r="F331" s="219">
        <v>27.65</v>
      </c>
      <c r="H331" s="32"/>
    </row>
    <row r="332" spans="2:8" s="1" customFormat="1" ht="16.899999999999999" customHeight="1">
      <c r="B332" s="32"/>
      <c r="C332" s="218" t="s">
        <v>1</v>
      </c>
      <c r="D332" s="218" t="s">
        <v>2677</v>
      </c>
      <c r="E332" s="17" t="s">
        <v>1</v>
      </c>
      <c r="F332" s="219">
        <v>36.43</v>
      </c>
      <c r="H332" s="32"/>
    </row>
    <row r="333" spans="2:8" s="1" customFormat="1" ht="16.899999999999999" customHeight="1">
      <c r="B333" s="32"/>
      <c r="C333" s="218" t="s">
        <v>1</v>
      </c>
      <c r="D333" s="218" t="s">
        <v>2678</v>
      </c>
      <c r="E333" s="17" t="s">
        <v>1</v>
      </c>
      <c r="F333" s="219">
        <v>23.29</v>
      </c>
      <c r="H333" s="32"/>
    </row>
    <row r="334" spans="2:8" s="1" customFormat="1" ht="16.899999999999999" customHeight="1">
      <c r="B334" s="32"/>
      <c r="C334" s="218" t="s">
        <v>1</v>
      </c>
      <c r="D334" s="218" t="s">
        <v>2679</v>
      </c>
      <c r="E334" s="17" t="s">
        <v>1</v>
      </c>
      <c r="F334" s="219">
        <v>26.17</v>
      </c>
      <c r="H334" s="32"/>
    </row>
    <row r="335" spans="2:8" s="1" customFormat="1" ht="16.899999999999999" customHeight="1">
      <c r="B335" s="32"/>
      <c r="C335" s="218" t="s">
        <v>1</v>
      </c>
      <c r="D335" s="218" t="s">
        <v>2680</v>
      </c>
      <c r="E335" s="17" t="s">
        <v>1</v>
      </c>
      <c r="F335" s="219">
        <v>7.97</v>
      </c>
      <c r="H335" s="32"/>
    </row>
    <row r="336" spans="2:8" s="1" customFormat="1" ht="16.899999999999999" customHeight="1">
      <c r="B336" s="32"/>
      <c r="C336" s="218" t="s">
        <v>1</v>
      </c>
      <c r="D336" s="218" t="s">
        <v>2681</v>
      </c>
      <c r="E336" s="17" t="s">
        <v>1</v>
      </c>
      <c r="F336" s="219">
        <v>5.04</v>
      </c>
      <c r="H336" s="32"/>
    </row>
    <row r="337" spans="2:8" s="1" customFormat="1" ht="16.899999999999999" customHeight="1">
      <c r="B337" s="32"/>
      <c r="C337" s="218" t="s">
        <v>1</v>
      </c>
      <c r="D337" s="218" t="s">
        <v>2682</v>
      </c>
      <c r="E337" s="17" t="s">
        <v>1</v>
      </c>
      <c r="F337" s="219">
        <v>23.13</v>
      </c>
      <c r="H337" s="32"/>
    </row>
    <row r="338" spans="2:8" s="1" customFormat="1" ht="16.899999999999999" customHeight="1">
      <c r="B338" s="32"/>
      <c r="C338" s="218" t="s">
        <v>1</v>
      </c>
      <c r="D338" s="218" t="s">
        <v>2683</v>
      </c>
      <c r="E338" s="17" t="s">
        <v>1</v>
      </c>
      <c r="F338" s="219">
        <v>83.19</v>
      </c>
      <c r="H338" s="32"/>
    </row>
    <row r="339" spans="2:8" s="1" customFormat="1" ht="16.899999999999999" customHeight="1">
      <c r="B339" s="32"/>
      <c r="C339" s="218" t="s">
        <v>1</v>
      </c>
      <c r="D339" s="218" t="s">
        <v>2684</v>
      </c>
      <c r="E339" s="17" t="s">
        <v>1</v>
      </c>
      <c r="F339" s="219">
        <v>23.29</v>
      </c>
      <c r="H339" s="32"/>
    </row>
    <row r="340" spans="2:8" s="1" customFormat="1" ht="16.899999999999999" customHeight="1">
      <c r="B340" s="32"/>
      <c r="C340" s="218" t="s">
        <v>1</v>
      </c>
      <c r="D340" s="218" t="s">
        <v>2685</v>
      </c>
      <c r="E340" s="17" t="s">
        <v>1</v>
      </c>
      <c r="F340" s="219">
        <v>23.29</v>
      </c>
      <c r="H340" s="32"/>
    </row>
    <row r="341" spans="2:8" s="1" customFormat="1" ht="16.899999999999999" customHeight="1">
      <c r="B341" s="32"/>
      <c r="C341" s="218" t="s">
        <v>2687</v>
      </c>
      <c r="D341" s="218" t="s">
        <v>206</v>
      </c>
      <c r="E341" s="17" t="s">
        <v>1</v>
      </c>
      <c r="F341" s="219">
        <v>980.75</v>
      </c>
      <c r="H341" s="32"/>
    </row>
    <row r="342" spans="2:8" s="1" customFormat="1" ht="16.899999999999999" customHeight="1">
      <c r="B342" s="32"/>
      <c r="C342" s="214" t="s">
        <v>2045</v>
      </c>
      <c r="D342" s="215" t="s">
        <v>2046</v>
      </c>
      <c r="E342" s="216" t="s">
        <v>144</v>
      </c>
      <c r="F342" s="217">
        <v>19.149999999999999</v>
      </c>
      <c r="H342" s="32"/>
    </row>
    <row r="343" spans="2:8" s="1" customFormat="1" ht="16.899999999999999" customHeight="1">
      <c r="B343" s="32"/>
      <c r="C343" s="218" t="s">
        <v>1</v>
      </c>
      <c r="D343" s="218" t="s">
        <v>2709</v>
      </c>
      <c r="E343" s="17" t="s">
        <v>1</v>
      </c>
      <c r="F343" s="219">
        <v>0</v>
      </c>
      <c r="H343" s="32"/>
    </row>
    <row r="344" spans="2:8" s="1" customFormat="1" ht="16.899999999999999" customHeight="1">
      <c r="B344" s="32"/>
      <c r="C344" s="218" t="s">
        <v>1</v>
      </c>
      <c r="D344" s="218" t="s">
        <v>2710</v>
      </c>
      <c r="E344" s="17" t="s">
        <v>1</v>
      </c>
      <c r="F344" s="219">
        <v>0</v>
      </c>
      <c r="H344" s="32"/>
    </row>
    <row r="345" spans="2:8" s="1" customFormat="1" ht="16.899999999999999" customHeight="1">
      <c r="B345" s="32"/>
      <c r="C345" s="218" t="s">
        <v>1</v>
      </c>
      <c r="D345" s="218" t="s">
        <v>2711</v>
      </c>
      <c r="E345" s="17" t="s">
        <v>1</v>
      </c>
      <c r="F345" s="219">
        <v>0</v>
      </c>
      <c r="H345" s="32"/>
    </row>
    <row r="346" spans="2:8" s="1" customFormat="1" ht="16.899999999999999" customHeight="1">
      <c r="B346" s="32"/>
      <c r="C346" s="218" t="s">
        <v>1</v>
      </c>
      <c r="D346" s="218" t="s">
        <v>2116</v>
      </c>
      <c r="E346" s="17" t="s">
        <v>1</v>
      </c>
      <c r="F346" s="219">
        <v>0</v>
      </c>
      <c r="H346" s="32"/>
    </row>
    <row r="347" spans="2:8" s="1" customFormat="1" ht="16.899999999999999" customHeight="1">
      <c r="B347" s="32"/>
      <c r="C347" s="218" t="s">
        <v>1</v>
      </c>
      <c r="D347" s="218" t="s">
        <v>2712</v>
      </c>
      <c r="E347" s="17" t="s">
        <v>1</v>
      </c>
      <c r="F347" s="219">
        <v>0</v>
      </c>
      <c r="H347" s="32"/>
    </row>
    <row r="348" spans="2:8" s="1" customFormat="1" ht="16.899999999999999" customHeight="1">
      <c r="B348" s="32"/>
      <c r="C348" s="218" t="s">
        <v>1</v>
      </c>
      <c r="D348" s="218" t="s">
        <v>2117</v>
      </c>
      <c r="E348" s="17" t="s">
        <v>1</v>
      </c>
      <c r="F348" s="219">
        <v>0</v>
      </c>
      <c r="H348" s="32"/>
    </row>
    <row r="349" spans="2:8" s="1" customFormat="1" ht="16.899999999999999" customHeight="1">
      <c r="B349" s="32"/>
      <c r="C349" s="218" t="s">
        <v>1</v>
      </c>
      <c r="D349" s="218" t="s">
        <v>1</v>
      </c>
      <c r="E349" s="17" t="s">
        <v>1</v>
      </c>
      <c r="F349" s="219">
        <v>0</v>
      </c>
      <c r="H349" s="32"/>
    </row>
    <row r="350" spans="2:8" s="1" customFormat="1" ht="16.899999999999999" customHeight="1">
      <c r="B350" s="32"/>
      <c r="C350" s="218" t="s">
        <v>1</v>
      </c>
      <c r="D350" s="218" t="s">
        <v>2713</v>
      </c>
      <c r="E350" s="17" t="s">
        <v>1</v>
      </c>
      <c r="F350" s="219">
        <v>5.78</v>
      </c>
      <c r="H350" s="32"/>
    </row>
    <row r="351" spans="2:8" s="1" customFormat="1" ht="16.899999999999999" customHeight="1">
      <c r="B351" s="32"/>
      <c r="C351" s="218" t="s">
        <v>1</v>
      </c>
      <c r="D351" s="218" t="s">
        <v>2714</v>
      </c>
      <c r="E351" s="17" t="s">
        <v>1</v>
      </c>
      <c r="F351" s="219">
        <v>13.37</v>
      </c>
      <c r="H351" s="32"/>
    </row>
    <row r="352" spans="2:8" s="1" customFormat="1" ht="16.899999999999999" customHeight="1">
      <c r="B352" s="32"/>
      <c r="C352" s="218" t="s">
        <v>2045</v>
      </c>
      <c r="D352" s="218" t="s">
        <v>206</v>
      </c>
      <c r="E352" s="17" t="s">
        <v>1</v>
      </c>
      <c r="F352" s="219">
        <v>19.149999999999999</v>
      </c>
      <c r="H352" s="32"/>
    </row>
    <row r="353" spans="2:8" s="1" customFormat="1" ht="16.899999999999999" customHeight="1">
      <c r="B353" s="32"/>
      <c r="C353" s="220" t="s">
        <v>6920</v>
      </c>
      <c r="H353" s="32"/>
    </row>
    <row r="354" spans="2:8" s="1" customFormat="1" ht="22.5">
      <c r="B354" s="32"/>
      <c r="C354" s="218" t="s">
        <v>2706</v>
      </c>
      <c r="D354" s="218" t="s">
        <v>2707</v>
      </c>
      <c r="E354" s="17" t="s">
        <v>144</v>
      </c>
      <c r="F354" s="219">
        <v>19.149999999999999</v>
      </c>
      <c r="H354" s="32"/>
    </row>
    <row r="355" spans="2:8" s="1" customFormat="1" ht="22.5">
      <c r="B355" s="32"/>
      <c r="C355" s="218" t="s">
        <v>2783</v>
      </c>
      <c r="D355" s="218" t="s">
        <v>2784</v>
      </c>
      <c r="E355" s="17" t="s">
        <v>678</v>
      </c>
      <c r="F355" s="219">
        <v>25.965</v>
      </c>
      <c r="H355" s="32"/>
    </row>
    <row r="356" spans="2:8" s="1" customFormat="1" ht="22.5">
      <c r="B356" s="32"/>
      <c r="C356" s="218" t="s">
        <v>2113</v>
      </c>
      <c r="D356" s="218" t="s">
        <v>2114</v>
      </c>
      <c r="E356" s="17" t="s">
        <v>144</v>
      </c>
      <c r="F356" s="219">
        <v>39.43</v>
      </c>
      <c r="H356" s="32"/>
    </row>
    <row r="357" spans="2:8" s="1" customFormat="1" ht="16.899999999999999" customHeight="1">
      <c r="B357" s="32"/>
      <c r="C357" s="214" t="s">
        <v>2048</v>
      </c>
      <c r="D357" s="215" t="s">
        <v>2049</v>
      </c>
      <c r="E357" s="216" t="s">
        <v>144</v>
      </c>
      <c r="F357" s="217">
        <v>283.03800000000001</v>
      </c>
      <c r="H357" s="32"/>
    </row>
    <row r="358" spans="2:8" s="1" customFormat="1" ht="16.899999999999999" customHeight="1">
      <c r="B358" s="32"/>
      <c r="C358" s="218" t="s">
        <v>1</v>
      </c>
      <c r="D358" s="218" t="s">
        <v>2691</v>
      </c>
      <c r="E358" s="17" t="s">
        <v>1</v>
      </c>
      <c r="F358" s="219">
        <v>0</v>
      </c>
      <c r="H358" s="32"/>
    </row>
    <row r="359" spans="2:8" s="1" customFormat="1" ht="16.899999999999999" customHeight="1">
      <c r="B359" s="32"/>
      <c r="C359" s="218" t="s">
        <v>1</v>
      </c>
      <c r="D359" s="218" t="s">
        <v>2692</v>
      </c>
      <c r="E359" s="17" t="s">
        <v>1</v>
      </c>
      <c r="F359" s="219">
        <v>0</v>
      </c>
      <c r="H359" s="32"/>
    </row>
    <row r="360" spans="2:8" s="1" customFormat="1" ht="16.899999999999999" customHeight="1">
      <c r="B360" s="32"/>
      <c r="C360" s="218" t="s">
        <v>1</v>
      </c>
      <c r="D360" s="218" t="s">
        <v>2693</v>
      </c>
      <c r="E360" s="17" t="s">
        <v>1</v>
      </c>
      <c r="F360" s="219">
        <v>0</v>
      </c>
      <c r="H360" s="32"/>
    </row>
    <row r="361" spans="2:8" s="1" customFormat="1" ht="16.899999999999999" customHeight="1">
      <c r="B361" s="32"/>
      <c r="C361" s="218" t="s">
        <v>1</v>
      </c>
      <c r="D361" s="218" t="s">
        <v>2694</v>
      </c>
      <c r="E361" s="17" t="s">
        <v>1</v>
      </c>
      <c r="F361" s="219">
        <v>0</v>
      </c>
      <c r="H361" s="32"/>
    </row>
    <row r="362" spans="2:8" s="1" customFormat="1" ht="16.899999999999999" customHeight="1">
      <c r="B362" s="32"/>
      <c r="C362" s="218" t="s">
        <v>1</v>
      </c>
      <c r="D362" s="218" t="s">
        <v>2695</v>
      </c>
      <c r="E362" s="17" t="s">
        <v>1</v>
      </c>
      <c r="F362" s="219">
        <v>0</v>
      </c>
      <c r="H362" s="32"/>
    </row>
    <row r="363" spans="2:8" s="1" customFormat="1" ht="16.899999999999999" customHeight="1">
      <c r="B363" s="32"/>
      <c r="C363" s="218" t="s">
        <v>1</v>
      </c>
      <c r="D363" s="218" t="s">
        <v>1</v>
      </c>
      <c r="E363" s="17" t="s">
        <v>1</v>
      </c>
      <c r="F363" s="219">
        <v>0</v>
      </c>
      <c r="H363" s="32"/>
    </row>
    <row r="364" spans="2:8" s="1" customFormat="1" ht="16.899999999999999" customHeight="1">
      <c r="B364" s="32"/>
      <c r="C364" s="218" t="s">
        <v>1</v>
      </c>
      <c r="D364" s="218" t="s">
        <v>2696</v>
      </c>
      <c r="E364" s="17" t="s">
        <v>1</v>
      </c>
      <c r="F364" s="219">
        <v>46.008000000000003</v>
      </c>
      <c r="H364" s="32"/>
    </row>
    <row r="365" spans="2:8" s="1" customFormat="1" ht="16.899999999999999" customHeight="1">
      <c r="B365" s="32"/>
      <c r="C365" s="218" t="s">
        <v>1</v>
      </c>
      <c r="D365" s="218" t="s">
        <v>2697</v>
      </c>
      <c r="E365" s="17" t="s">
        <v>1</v>
      </c>
      <c r="F365" s="219">
        <v>30.8</v>
      </c>
      <c r="H365" s="32"/>
    </row>
    <row r="366" spans="2:8" s="1" customFormat="1" ht="16.899999999999999" customHeight="1">
      <c r="B366" s="32"/>
      <c r="C366" s="218" t="s">
        <v>1</v>
      </c>
      <c r="D366" s="218" t="s">
        <v>2698</v>
      </c>
      <c r="E366" s="17" t="s">
        <v>1</v>
      </c>
      <c r="F366" s="219">
        <v>44.55</v>
      </c>
      <c r="H366" s="32"/>
    </row>
    <row r="367" spans="2:8" s="1" customFormat="1" ht="16.899999999999999" customHeight="1">
      <c r="B367" s="32"/>
      <c r="C367" s="218" t="s">
        <v>1</v>
      </c>
      <c r="D367" s="218" t="s">
        <v>2699</v>
      </c>
      <c r="E367" s="17" t="s">
        <v>1</v>
      </c>
      <c r="F367" s="219">
        <v>19.440000000000001</v>
      </c>
      <c r="H367" s="32"/>
    </row>
    <row r="368" spans="2:8" s="1" customFormat="1" ht="16.899999999999999" customHeight="1">
      <c r="B368" s="32"/>
      <c r="C368" s="218" t="s">
        <v>1</v>
      </c>
      <c r="D368" s="218" t="s">
        <v>2700</v>
      </c>
      <c r="E368" s="17" t="s">
        <v>1</v>
      </c>
      <c r="F368" s="219">
        <v>49.24</v>
      </c>
      <c r="H368" s="32"/>
    </row>
    <row r="369" spans="2:8" s="1" customFormat="1" ht="16.899999999999999" customHeight="1">
      <c r="B369" s="32"/>
      <c r="C369" s="218" t="s">
        <v>1</v>
      </c>
      <c r="D369" s="218" t="s">
        <v>2701</v>
      </c>
      <c r="E369" s="17" t="s">
        <v>1</v>
      </c>
      <c r="F369" s="219">
        <v>44.85</v>
      </c>
      <c r="H369" s="32"/>
    </row>
    <row r="370" spans="2:8" s="1" customFormat="1" ht="16.899999999999999" customHeight="1">
      <c r="B370" s="32"/>
      <c r="C370" s="218" t="s">
        <v>1</v>
      </c>
      <c r="D370" s="218" t="s">
        <v>2702</v>
      </c>
      <c r="E370" s="17" t="s">
        <v>1</v>
      </c>
      <c r="F370" s="219">
        <v>4.72</v>
      </c>
      <c r="H370" s="32"/>
    </row>
    <row r="371" spans="2:8" s="1" customFormat="1" ht="16.899999999999999" customHeight="1">
      <c r="B371" s="32"/>
      <c r="C371" s="218" t="s">
        <v>1</v>
      </c>
      <c r="D371" s="218" t="s">
        <v>2703</v>
      </c>
      <c r="E371" s="17" t="s">
        <v>1</v>
      </c>
      <c r="F371" s="219">
        <v>15.13</v>
      </c>
      <c r="H371" s="32"/>
    </row>
    <row r="372" spans="2:8" s="1" customFormat="1" ht="16.899999999999999" customHeight="1">
      <c r="B372" s="32"/>
      <c r="C372" s="218" t="s">
        <v>1</v>
      </c>
      <c r="D372" s="218" t="s">
        <v>2704</v>
      </c>
      <c r="E372" s="17" t="s">
        <v>1</v>
      </c>
      <c r="F372" s="219">
        <v>28.3</v>
      </c>
      <c r="H372" s="32"/>
    </row>
    <row r="373" spans="2:8" s="1" customFormat="1" ht="16.899999999999999" customHeight="1">
      <c r="B373" s="32"/>
      <c r="C373" s="218" t="s">
        <v>2048</v>
      </c>
      <c r="D373" s="218" t="s">
        <v>206</v>
      </c>
      <c r="E373" s="17" t="s">
        <v>1</v>
      </c>
      <c r="F373" s="219">
        <v>283.03800000000001</v>
      </c>
      <c r="H373" s="32"/>
    </row>
    <row r="374" spans="2:8" s="1" customFormat="1" ht="16.899999999999999" customHeight="1">
      <c r="B374" s="32"/>
      <c r="C374" s="220" t="s">
        <v>6920</v>
      </c>
      <c r="H374" s="32"/>
    </row>
    <row r="375" spans="2:8" s="1" customFormat="1" ht="22.5">
      <c r="B375" s="32"/>
      <c r="C375" s="218" t="s">
        <v>2688</v>
      </c>
      <c r="D375" s="218" t="s">
        <v>2689</v>
      </c>
      <c r="E375" s="17" t="s">
        <v>144</v>
      </c>
      <c r="F375" s="219">
        <v>283.03800000000001</v>
      </c>
      <c r="H375" s="32"/>
    </row>
    <row r="376" spans="2:8" s="1" customFormat="1" ht="22.5">
      <c r="B376" s="32"/>
      <c r="C376" s="218" t="s">
        <v>2724</v>
      </c>
      <c r="D376" s="218" t="s">
        <v>2725</v>
      </c>
      <c r="E376" s="17" t="s">
        <v>144</v>
      </c>
      <c r="F376" s="219">
        <v>2110.2579999999998</v>
      </c>
      <c r="H376" s="32"/>
    </row>
    <row r="377" spans="2:8" s="1" customFormat="1" ht="22.5">
      <c r="B377" s="32"/>
      <c r="C377" s="218" t="s">
        <v>2735</v>
      </c>
      <c r="D377" s="218" t="s">
        <v>2736</v>
      </c>
      <c r="E377" s="17" t="s">
        <v>144</v>
      </c>
      <c r="F377" s="219">
        <v>6406.6440000000002</v>
      </c>
      <c r="H377" s="32"/>
    </row>
    <row r="378" spans="2:8" s="1" customFormat="1" ht="16.899999999999999" customHeight="1">
      <c r="B378" s="32"/>
      <c r="C378" s="214" t="s">
        <v>2767</v>
      </c>
      <c r="D378" s="215" t="s">
        <v>6926</v>
      </c>
      <c r="E378" s="216" t="s">
        <v>144</v>
      </c>
      <c r="F378" s="217">
        <v>108.7</v>
      </c>
      <c r="H378" s="32"/>
    </row>
    <row r="379" spans="2:8" s="1" customFormat="1" ht="16.899999999999999" customHeight="1">
      <c r="B379" s="32"/>
      <c r="C379" s="218" t="s">
        <v>1</v>
      </c>
      <c r="D379" s="218" t="s">
        <v>2229</v>
      </c>
      <c r="E379" s="17" t="s">
        <v>1</v>
      </c>
      <c r="F379" s="219">
        <v>0</v>
      </c>
      <c r="H379" s="32"/>
    </row>
    <row r="380" spans="2:8" s="1" customFormat="1" ht="16.899999999999999" customHeight="1">
      <c r="B380" s="32"/>
      <c r="C380" s="218" t="s">
        <v>1</v>
      </c>
      <c r="D380" s="218" t="s">
        <v>2761</v>
      </c>
      <c r="E380" s="17" t="s">
        <v>1</v>
      </c>
      <c r="F380" s="219">
        <v>0</v>
      </c>
      <c r="H380" s="32"/>
    </row>
    <row r="381" spans="2:8" s="1" customFormat="1" ht="16.899999999999999" customHeight="1">
      <c r="B381" s="32"/>
      <c r="C381" s="218" t="s">
        <v>1</v>
      </c>
      <c r="D381" s="218" t="s">
        <v>2762</v>
      </c>
      <c r="E381" s="17" t="s">
        <v>1</v>
      </c>
      <c r="F381" s="219">
        <v>16.96</v>
      </c>
      <c r="H381" s="32"/>
    </row>
    <row r="382" spans="2:8" s="1" customFormat="1" ht="16.899999999999999" customHeight="1">
      <c r="B382" s="32"/>
      <c r="C382" s="218" t="s">
        <v>1</v>
      </c>
      <c r="D382" s="218" t="s">
        <v>2763</v>
      </c>
      <c r="E382" s="17" t="s">
        <v>1</v>
      </c>
      <c r="F382" s="219">
        <v>16.739999999999998</v>
      </c>
      <c r="H382" s="32"/>
    </row>
    <row r="383" spans="2:8" s="1" customFormat="1" ht="16.899999999999999" customHeight="1">
      <c r="B383" s="32"/>
      <c r="C383" s="218" t="s">
        <v>1</v>
      </c>
      <c r="D383" s="218" t="s">
        <v>2764</v>
      </c>
      <c r="E383" s="17" t="s">
        <v>1</v>
      </c>
      <c r="F383" s="219">
        <v>27.88</v>
      </c>
      <c r="H383" s="32"/>
    </row>
    <row r="384" spans="2:8" s="1" customFormat="1" ht="16.899999999999999" customHeight="1">
      <c r="B384" s="32"/>
      <c r="C384" s="218" t="s">
        <v>1</v>
      </c>
      <c r="D384" s="218" t="s">
        <v>2765</v>
      </c>
      <c r="E384" s="17" t="s">
        <v>1</v>
      </c>
      <c r="F384" s="219">
        <v>23.59</v>
      </c>
      <c r="H384" s="32"/>
    </row>
    <row r="385" spans="2:8" s="1" customFormat="1" ht="16.899999999999999" customHeight="1">
      <c r="B385" s="32"/>
      <c r="C385" s="218" t="s">
        <v>1</v>
      </c>
      <c r="D385" s="218" t="s">
        <v>2766</v>
      </c>
      <c r="E385" s="17" t="s">
        <v>1</v>
      </c>
      <c r="F385" s="219">
        <v>23.53</v>
      </c>
      <c r="H385" s="32"/>
    </row>
    <row r="386" spans="2:8" s="1" customFormat="1" ht="16.899999999999999" customHeight="1">
      <c r="B386" s="32"/>
      <c r="C386" s="218" t="s">
        <v>2767</v>
      </c>
      <c r="D386" s="218" t="s">
        <v>2768</v>
      </c>
      <c r="E386" s="17" t="s">
        <v>1</v>
      </c>
      <c r="F386" s="219">
        <v>108.7</v>
      </c>
      <c r="H386" s="32"/>
    </row>
    <row r="387" spans="2:8" s="1" customFormat="1" ht="16.899999999999999" customHeight="1">
      <c r="B387" s="32"/>
      <c r="C387" s="214" t="s">
        <v>2774</v>
      </c>
      <c r="D387" s="215" t="s">
        <v>6927</v>
      </c>
      <c r="E387" s="216" t="s">
        <v>144</v>
      </c>
      <c r="F387" s="217">
        <v>108.7</v>
      </c>
      <c r="H387" s="32"/>
    </row>
    <row r="388" spans="2:8" s="1" customFormat="1" ht="16.899999999999999" customHeight="1">
      <c r="B388" s="32"/>
      <c r="C388" s="218" t="s">
        <v>1</v>
      </c>
      <c r="D388" s="218" t="s">
        <v>2664</v>
      </c>
      <c r="E388" s="17" t="s">
        <v>1</v>
      </c>
      <c r="F388" s="219">
        <v>0</v>
      </c>
      <c r="H388" s="32"/>
    </row>
    <row r="389" spans="2:8" s="1" customFormat="1" ht="16.899999999999999" customHeight="1">
      <c r="B389" s="32"/>
      <c r="C389" s="218" t="s">
        <v>1</v>
      </c>
      <c r="D389" s="218" t="s">
        <v>2769</v>
      </c>
      <c r="E389" s="17" t="s">
        <v>1</v>
      </c>
      <c r="F389" s="219">
        <v>16.96</v>
      </c>
      <c r="H389" s="32"/>
    </row>
    <row r="390" spans="2:8" s="1" customFormat="1" ht="16.899999999999999" customHeight="1">
      <c r="B390" s="32"/>
      <c r="C390" s="218" t="s">
        <v>1</v>
      </c>
      <c r="D390" s="218" t="s">
        <v>2770</v>
      </c>
      <c r="E390" s="17" t="s">
        <v>1</v>
      </c>
      <c r="F390" s="219">
        <v>16.739999999999998</v>
      </c>
      <c r="H390" s="32"/>
    </row>
    <row r="391" spans="2:8" s="1" customFormat="1" ht="16.899999999999999" customHeight="1">
      <c r="B391" s="32"/>
      <c r="C391" s="218" t="s">
        <v>1</v>
      </c>
      <c r="D391" s="218" t="s">
        <v>2771</v>
      </c>
      <c r="E391" s="17" t="s">
        <v>1</v>
      </c>
      <c r="F391" s="219">
        <v>27.88</v>
      </c>
      <c r="H391" s="32"/>
    </row>
    <row r="392" spans="2:8" s="1" customFormat="1" ht="16.899999999999999" customHeight="1">
      <c r="B392" s="32"/>
      <c r="C392" s="218" t="s">
        <v>1</v>
      </c>
      <c r="D392" s="218" t="s">
        <v>2772</v>
      </c>
      <c r="E392" s="17" t="s">
        <v>1</v>
      </c>
      <c r="F392" s="219">
        <v>23.59</v>
      </c>
      <c r="H392" s="32"/>
    </row>
    <row r="393" spans="2:8" s="1" customFormat="1" ht="16.899999999999999" customHeight="1">
      <c r="B393" s="32"/>
      <c r="C393" s="218" t="s">
        <v>1</v>
      </c>
      <c r="D393" s="218" t="s">
        <v>2773</v>
      </c>
      <c r="E393" s="17" t="s">
        <v>1</v>
      </c>
      <c r="F393" s="219">
        <v>23.53</v>
      </c>
      <c r="H393" s="32"/>
    </row>
    <row r="394" spans="2:8" s="1" customFormat="1" ht="16.899999999999999" customHeight="1">
      <c r="B394" s="32"/>
      <c r="C394" s="218" t="s">
        <v>2774</v>
      </c>
      <c r="D394" s="218" t="s">
        <v>2775</v>
      </c>
      <c r="E394" s="17" t="s">
        <v>1</v>
      </c>
      <c r="F394" s="219">
        <v>108.7</v>
      </c>
      <c r="H394" s="32"/>
    </row>
    <row r="395" spans="2:8" s="1" customFormat="1" ht="16.899999999999999" customHeight="1">
      <c r="B395" s="32"/>
      <c r="C395" s="214" t="s">
        <v>2781</v>
      </c>
      <c r="D395" s="215" t="s">
        <v>6928</v>
      </c>
      <c r="E395" s="216" t="s">
        <v>144</v>
      </c>
      <c r="F395" s="217">
        <v>85.11</v>
      </c>
      <c r="H395" s="32"/>
    </row>
    <row r="396" spans="2:8" s="1" customFormat="1" ht="16.899999999999999" customHeight="1">
      <c r="B396" s="32"/>
      <c r="C396" s="218" t="s">
        <v>1</v>
      </c>
      <c r="D396" s="218" t="s">
        <v>2776</v>
      </c>
      <c r="E396" s="17" t="s">
        <v>1</v>
      </c>
      <c r="F396" s="219">
        <v>0</v>
      </c>
      <c r="H396" s="32"/>
    </row>
    <row r="397" spans="2:8" s="1" customFormat="1" ht="16.899999999999999" customHeight="1">
      <c r="B397" s="32"/>
      <c r="C397" s="218" t="s">
        <v>1</v>
      </c>
      <c r="D397" s="218" t="s">
        <v>2761</v>
      </c>
      <c r="E397" s="17" t="s">
        <v>1</v>
      </c>
      <c r="F397" s="219">
        <v>0</v>
      </c>
      <c r="H397" s="32"/>
    </row>
    <row r="398" spans="2:8" s="1" customFormat="1" ht="16.899999999999999" customHeight="1">
      <c r="B398" s="32"/>
      <c r="C398" s="218" t="s">
        <v>1</v>
      </c>
      <c r="D398" s="218" t="s">
        <v>2777</v>
      </c>
      <c r="E398" s="17" t="s">
        <v>1</v>
      </c>
      <c r="F398" s="219">
        <v>16.96</v>
      </c>
      <c r="H398" s="32"/>
    </row>
    <row r="399" spans="2:8" s="1" customFormat="1" ht="16.899999999999999" customHeight="1">
      <c r="B399" s="32"/>
      <c r="C399" s="218" t="s">
        <v>1</v>
      </c>
      <c r="D399" s="218" t="s">
        <v>2778</v>
      </c>
      <c r="E399" s="17" t="s">
        <v>1</v>
      </c>
      <c r="F399" s="219">
        <v>16.739999999999998</v>
      </c>
      <c r="H399" s="32"/>
    </row>
    <row r="400" spans="2:8" s="1" customFormat="1" ht="16.899999999999999" customHeight="1">
      <c r="B400" s="32"/>
      <c r="C400" s="218" t="s">
        <v>1</v>
      </c>
      <c r="D400" s="218" t="s">
        <v>2779</v>
      </c>
      <c r="E400" s="17" t="s">
        <v>1</v>
      </c>
      <c r="F400" s="219">
        <v>27.88</v>
      </c>
      <c r="H400" s="32"/>
    </row>
    <row r="401" spans="2:8" s="1" customFormat="1" ht="16.899999999999999" customHeight="1">
      <c r="B401" s="32"/>
      <c r="C401" s="218" t="s">
        <v>1</v>
      </c>
      <c r="D401" s="218" t="s">
        <v>2780</v>
      </c>
      <c r="E401" s="17" t="s">
        <v>1</v>
      </c>
      <c r="F401" s="219">
        <v>23.53</v>
      </c>
      <c r="H401" s="32"/>
    </row>
    <row r="402" spans="2:8" s="1" customFormat="1" ht="16.899999999999999" customHeight="1">
      <c r="B402" s="32"/>
      <c r="C402" s="218" t="s">
        <v>2781</v>
      </c>
      <c r="D402" s="218" t="s">
        <v>2782</v>
      </c>
      <c r="E402" s="17" t="s">
        <v>1</v>
      </c>
      <c r="F402" s="219">
        <v>85.11</v>
      </c>
      <c r="H402" s="32"/>
    </row>
    <row r="403" spans="2:8" s="1" customFormat="1" ht="16.899999999999999" customHeight="1">
      <c r="B403" s="32"/>
      <c r="C403" s="214" t="s">
        <v>2051</v>
      </c>
      <c r="D403" s="215" t="s">
        <v>2052</v>
      </c>
      <c r="E403" s="216" t="s">
        <v>144</v>
      </c>
      <c r="F403" s="217">
        <v>43.44</v>
      </c>
      <c r="H403" s="32"/>
    </row>
    <row r="404" spans="2:8" s="1" customFormat="1" ht="16.899999999999999" customHeight="1">
      <c r="B404" s="32"/>
      <c r="C404" s="218" t="s">
        <v>1</v>
      </c>
      <c r="D404" s="218" t="s">
        <v>2718</v>
      </c>
      <c r="E404" s="17" t="s">
        <v>1</v>
      </c>
      <c r="F404" s="219">
        <v>0</v>
      </c>
      <c r="H404" s="32"/>
    </row>
    <row r="405" spans="2:8" s="1" customFormat="1" ht="16.899999999999999" customHeight="1">
      <c r="B405" s="32"/>
      <c r="C405" s="218" t="s">
        <v>1</v>
      </c>
      <c r="D405" s="218" t="s">
        <v>2719</v>
      </c>
      <c r="E405" s="17" t="s">
        <v>1</v>
      </c>
      <c r="F405" s="219">
        <v>0</v>
      </c>
      <c r="H405" s="32"/>
    </row>
    <row r="406" spans="2:8" s="1" customFormat="1" ht="16.899999999999999" customHeight="1">
      <c r="B406" s="32"/>
      <c r="C406" s="218" t="s">
        <v>1</v>
      </c>
      <c r="D406" s="218" t="s">
        <v>2720</v>
      </c>
      <c r="E406" s="17" t="s">
        <v>1</v>
      </c>
      <c r="F406" s="219">
        <v>0</v>
      </c>
      <c r="H406" s="32"/>
    </row>
    <row r="407" spans="2:8" s="1" customFormat="1" ht="16.899999999999999" customHeight="1">
      <c r="B407" s="32"/>
      <c r="C407" s="218" t="s">
        <v>1</v>
      </c>
      <c r="D407" s="218" t="s">
        <v>1</v>
      </c>
      <c r="E407" s="17" t="s">
        <v>1</v>
      </c>
      <c r="F407" s="219">
        <v>0</v>
      </c>
      <c r="H407" s="32"/>
    </row>
    <row r="408" spans="2:8" s="1" customFormat="1" ht="16.899999999999999" customHeight="1">
      <c r="B408" s="32"/>
      <c r="C408" s="218" t="s">
        <v>1</v>
      </c>
      <c r="D408" s="218" t="s">
        <v>2721</v>
      </c>
      <c r="E408" s="17" t="s">
        <v>1</v>
      </c>
      <c r="F408" s="219">
        <v>10.99</v>
      </c>
      <c r="H408" s="32"/>
    </row>
    <row r="409" spans="2:8" s="1" customFormat="1" ht="16.899999999999999" customHeight="1">
      <c r="B409" s="32"/>
      <c r="C409" s="218" t="s">
        <v>1</v>
      </c>
      <c r="D409" s="218" t="s">
        <v>2722</v>
      </c>
      <c r="E409" s="17" t="s">
        <v>1</v>
      </c>
      <c r="F409" s="219">
        <v>32.450000000000003</v>
      </c>
      <c r="H409" s="32"/>
    </row>
    <row r="410" spans="2:8" s="1" customFormat="1" ht="16.899999999999999" customHeight="1">
      <c r="B410" s="32"/>
      <c r="C410" s="218" t="s">
        <v>2051</v>
      </c>
      <c r="D410" s="218" t="s">
        <v>206</v>
      </c>
      <c r="E410" s="17" t="s">
        <v>1</v>
      </c>
      <c r="F410" s="219">
        <v>43.44</v>
      </c>
      <c r="H410" s="32"/>
    </row>
    <row r="411" spans="2:8" s="1" customFormat="1" ht="16.899999999999999" customHeight="1">
      <c r="B411" s="32"/>
      <c r="C411" s="220" t="s">
        <v>6920</v>
      </c>
      <c r="H411" s="32"/>
    </row>
    <row r="412" spans="2:8" s="1" customFormat="1" ht="22.5">
      <c r="B412" s="32"/>
      <c r="C412" s="218" t="s">
        <v>2715</v>
      </c>
      <c r="D412" s="218" t="s">
        <v>2716</v>
      </c>
      <c r="E412" s="17" t="s">
        <v>144</v>
      </c>
      <c r="F412" s="219">
        <v>43.44</v>
      </c>
      <c r="H412" s="32"/>
    </row>
    <row r="413" spans="2:8" s="1" customFormat="1" ht="22.5">
      <c r="B413" s="32"/>
      <c r="C413" s="218" t="s">
        <v>2724</v>
      </c>
      <c r="D413" s="218" t="s">
        <v>2725</v>
      </c>
      <c r="E413" s="17" t="s">
        <v>144</v>
      </c>
      <c r="F413" s="219">
        <v>2110.2579999999998</v>
      </c>
      <c r="H413" s="32"/>
    </row>
    <row r="414" spans="2:8" s="1" customFormat="1" ht="22.5">
      <c r="B414" s="32"/>
      <c r="C414" s="218" t="s">
        <v>2735</v>
      </c>
      <c r="D414" s="218" t="s">
        <v>2736</v>
      </c>
      <c r="E414" s="17" t="s">
        <v>144</v>
      </c>
      <c r="F414" s="219">
        <v>6406.6440000000002</v>
      </c>
      <c r="H414" s="32"/>
    </row>
    <row r="415" spans="2:8" s="1" customFormat="1" ht="16.899999999999999" customHeight="1">
      <c r="B415" s="32"/>
      <c r="C415" s="214" t="s">
        <v>2054</v>
      </c>
      <c r="D415" s="215" t="s">
        <v>2055</v>
      </c>
      <c r="E415" s="216" t="s">
        <v>144</v>
      </c>
      <c r="F415" s="217">
        <v>20.28</v>
      </c>
      <c r="H415" s="32"/>
    </row>
    <row r="416" spans="2:8" s="1" customFormat="1" ht="16.899999999999999" customHeight="1">
      <c r="B416" s="32"/>
      <c r="C416" s="218" t="s">
        <v>1</v>
      </c>
      <c r="D416" s="218" t="s">
        <v>2753</v>
      </c>
      <c r="E416" s="17" t="s">
        <v>1</v>
      </c>
      <c r="F416" s="219">
        <v>0</v>
      </c>
      <c r="H416" s="32"/>
    </row>
    <row r="417" spans="2:8" s="1" customFormat="1" ht="16.899999999999999" customHeight="1">
      <c r="B417" s="32"/>
      <c r="C417" s="218" t="s">
        <v>1</v>
      </c>
      <c r="D417" s="218" t="s">
        <v>2754</v>
      </c>
      <c r="E417" s="17" t="s">
        <v>1</v>
      </c>
      <c r="F417" s="219">
        <v>0</v>
      </c>
      <c r="H417" s="32"/>
    </row>
    <row r="418" spans="2:8" s="1" customFormat="1" ht="16.899999999999999" customHeight="1">
      <c r="B418" s="32"/>
      <c r="C418" s="218" t="s">
        <v>1</v>
      </c>
      <c r="D418" s="218" t="s">
        <v>2755</v>
      </c>
      <c r="E418" s="17" t="s">
        <v>1</v>
      </c>
      <c r="F418" s="219">
        <v>0</v>
      </c>
      <c r="H418" s="32"/>
    </row>
    <row r="419" spans="2:8" s="1" customFormat="1" ht="16.899999999999999" customHeight="1">
      <c r="B419" s="32"/>
      <c r="C419" s="218" t="s">
        <v>1</v>
      </c>
      <c r="D419" s="218" t="s">
        <v>2756</v>
      </c>
      <c r="E419" s="17" t="s">
        <v>1</v>
      </c>
      <c r="F419" s="219">
        <v>0</v>
      </c>
      <c r="H419" s="32"/>
    </row>
    <row r="420" spans="2:8" s="1" customFormat="1" ht="16.899999999999999" customHeight="1">
      <c r="B420" s="32"/>
      <c r="C420" s="218" t="s">
        <v>1</v>
      </c>
      <c r="D420" s="218" t="s">
        <v>2646</v>
      </c>
      <c r="E420" s="17" t="s">
        <v>1</v>
      </c>
      <c r="F420" s="219">
        <v>0</v>
      </c>
      <c r="H420" s="32"/>
    </row>
    <row r="421" spans="2:8" s="1" customFormat="1" ht="16.899999999999999" customHeight="1">
      <c r="B421" s="32"/>
      <c r="C421" s="218" t="s">
        <v>1</v>
      </c>
      <c r="D421" s="218" t="s">
        <v>2757</v>
      </c>
      <c r="E421" s="17" t="s">
        <v>1</v>
      </c>
      <c r="F421" s="219">
        <v>6.76</v>
      </c>
      <c r="H421" s="32"/>
    </row>
    <row r="422" spans="2:8" s="1" customFormat="1" ht="16.899999999999999" customHeight="1">
      <c r="B422" s="32"/>
      <c r="C422" s="218" t="s">
        <v>1</v>
      </c>
      <c r="D422" s="218" t="s">
        <v>2758</v>
      </c>
      <c r="E422" s="17" t="s">
        <v>1</v>
      </c>
      <c r="F422" s="219">
        <v>6.76</v>
      </c>
      <c r="H422" s="32"/>
    </row>
    <row r="423" spans="2:8" s="1" customFormat="1" ht="16.899999999999999" customHeight="1">
      <c r="B423" s="32"/>
      <c r="C423" s="218" t="s">
        <v>1</v>
      </c>
      <c r="D423" s="218" t="s">
        <v>2759</v>
      </c>
      <c r="E423" s="17" t="s">
        <v>1</v>
      </c>
      <c r="F423" s="219">
        <v>6.76</v>
      </c>
      <c r="H423" s="32"/>
    </row>
    <row r="424" spans="2:8" s="1" customFormat="1" ht="16.899999999999999" customHeight="1">
      <c r="B424" s="32"/>
      <c r="C424" s="218" t="s">
        <v>2054</v>
      </c>
      <c r="D424" s="218" t="s">
        <v>2760</v>
      </c>
      <c r="E424" s="17" t="s">
        <v>1</v>
      </c>
      <c r="F424" s="219">
        <v>20.28</v>
      </c>
      <c r="H424" s="32"/>
    </row>
    <row r="425" spans="2:8" s="1" customFormat="1" ht="16.899999999999999" customHeight="1">
      <c r="B425" s="32"/>
      <c r="C425" s="220" t="s">
        <v>6920</v>
      </c>
      <c r="H425" s="32"/>
    </row>
    <row r="426" spans="2:8" s="1" customFormat="1" ht="22.5">
      <c r="B426" s="32"/>
      <c r="C426" s="218" t="s">
        <v>2744</v>
      </c>
      <c r="D426" s="218" t="s">
        <v>2745</v>
      </c>
      <c r="E426" s="17" t="s">
        <v>144</v>
      </c>
      <c r="F426" s="219">
        <v>331.28</v>
      </c>
      <c r="H426" s="32"/>
    </row>
    <row r="427" spans="2:8" s="1" customFormat="1" ht="22.5">
      <c r="B427" s="32"/>
      <c r="C427" s="218" t="s">
        <v>2735</v>
      </c>
      <c r="D427" s="218" t="s">
        <v>2736</v>
      </c>
      <c r="E427" s="17" t="s">
        <v>144</v>
      </c>
      <c r="F427" s="219">
        <v>6406.6440000000002</v>
      </c>
      <c r="H427" s="32"/>
    </row>
    <row r="428" spans="2:8" s="1" customFormat="1" ht="22.5">
      <c r="B428" s="32"/>
      <c r="C428" s="218" t="s">
        <v>2783</v>
      </c>
      <c r="D428" s="218" t="s">
        <v>2784</v>
      </c>
      <c r="E428" s="17" t="s">
        <v>678</v>
      </c>
      <c r="F428" s="219">
        <v>25.965</v>
      </c>
      <c r="H428" s="32"/>
    </row>
    <row r="429" spans="2:8" s="1" customFormat="1" ht="22.5">
      <c r="B429" s="32"/>
      <c r="C429" s="218" t="s">
        <v>2113</v>
      </c>
      <c r="D429" s="218" t="s">
        <v>2114</v>
      </c>
      <c r="E429" s="17" t="s">
        <v>144</v>
      </c>
      <c r="F429" s="219">
        <v>39.43</v>
      </c>
      <c r="H429" s="32"/>
    </row>
    <row r="430" spans="2:8" s="1" customFormat="1" ht="16.899999999999999" customHeight="1">
      <c r="B430" s="32"/>
      <c r="C430" s="214" t="s">
        <v>2057</v>
      </c>
      <c r="D430" s="215" t="s">
        <v>2058</v>
      </c>
      <c r="E430" s="216" t="s">
        <v>144</v>
      </c>
      <c r="F430" s="217">
        <v>72.5</v>
      </c>
      <c r="H430" s="32"/>
    </row>
    <row r="431" spans="2:8" s="1" customFormat="1" ht="16.899999999999999" customHeight="1">
      <c r="B431" s="32"/>
      <c r="C431" s="218" t="s">
        <v>1</v>
      </c>
      <c r="D431" s="218" t="s">
        <v>2098</v>
      </c>
      <c r="E431" s="17" t="s">
        <v>1</v>
      </c>
      <c r="F431" s="219">
        <v>0</v>
      </c>
      <c r="H431" s="32"/>
    </row>
    <row r="432" spans="2:8" s="1" customFormat="1" ht="16.899999999999999" customHeight="1">
      <c r="B432" s="32"/>
      <c r="C432" s="218" t="s">
        <v>1</v>
      </c>
      <c r="D432" s="218" t="s">
        <v>2099</v>
      </c>
      <c r="E432" s="17" t="s">
        <v>1</v>
      </c>
      <c r="F432" s="219">
        <v>0</v>
      </c>
      <c r="H432" s="32"/>
    </row>
    <row r="433" spans="2:8" s="1" customFormat="1" ht="16.899999999999999" customHeight="1">
      <c r="B433" s="32"/>
      <c r="C433" s="218" t="s">
        <v>1</v>
      </c>
      <c r="D433" s="218" t="s">
        <v>2100</v>
      </c>
      <c r="E433" s="17" t="s">
        <v>1</v>
      </c>
      <c r="F433" s="219">
        <v>0</v>
      </c>
      <c r="H433" s="32"/>
    </row>
    <row r="434" spans="2:8" s="1" customFormat="1" ht="16.899999999999999" customHeight="1">
      <c r="B434" s="32"/>
      <c r="C434" s="218" t="s">
        <v>1</v>
      </c>
      <c r="D434" s="218" t="s">
        <v>2101</v>
      </c>
      <c r="E434" s="17" t="s">
        <v>1</v>
      </c>
      <c r="F434" s="219">
        <v>0</v>
      </c>
      <c r="H434" s="32"/>
    </row>
    <row r="435" spans="2:8" s="1" customFormat="1" ht="16.899999999999999" customHeight="1">
      <c r="B435" s="32"/>
      <c r="C435" s="218" t="s">
        <v>1</v>
      </c>
      <c r="D435" s="218" t="s">
        <v>2102</v>
      </c>
      <c r="E435" s="17" t="s">
        <v>1</v>
      </c>
      <c r="F435" s="219">
        <v>0</v>
      </c>
      <c r="H435" s="32"/>
    </row>
    <row r="436" spans="2:8" s="1" customFormat="1" ht="16.899999999999999" customHeight="1">
      <c r="B436" s="32"/>
      <c r="C436" s="218" t="s">
        <v>1</v>
      </c>
      <c r="D436" s="218" t="s">
        <v>1</v>
      </c>
      <c r="E436" s="17" t="s">
        <v>1</v>
      </c>
      <c r="F436" s="219">
        <v>0</v>
      </c>
      <c r="H436" s="32"/>
    </row>
    <row r="437" spans="2:8" s="1" customFormat="1" ht="16.899999999999999" customHeight="1">
      <c r="B437" s="32"/>
      <c r="C437" s="218" t="s">
        <v>1</v>
      </c>
      <c r="D437" s="218" t="s">
        <v>2103</v>
      </c>
      <c r="E437" s="17" t="s">
        <v>1</v>
      </c>
      <c r="F437" s="219">
        <v>72.5</v>
      </c>
      <c r="H437" s="32"/>
    </row>
    <row r="438" spans="2:8" s="1" customFormat="1" ht="16.899999999999999" customHeight="1">
      <c r="B438" s="32"/>
      <c r="C438" s="218" t="s">
        <v>2057</v>
      </c>
      <c r="D438" s="218" t="s">
        <v>206</v>
      </c>
      <c r="E438" s="17" t="s">
        <v>1</v>
      </c>
      <c r="F438" s="219">
        <v>72.5</v>
      </c>
      <c r="H438" s="32"/>
    </row>
    <row r="439" spans="2:8" s="1" customFormat="1" ht="16.899999999999999" customHeight="1">
      <c r="B439" s="32"/>
      <c r="C439" s="220" t="s">
        <v>6920</v>
      </c>
      <c r="H439" s="32"/>
    </row>
    <row r="440" spans="2:8" s="1" customFormat="1" ht="22.5">
      <c r="B440" s="32"/>
      <c r="C440" s="218" t="s">
        <v>2095</v>
      </c>
      <c r="D440" s="218" t="s">
        <v>2096</v>
      </c>
      <c r="E440" s="17" t="s">
        <v>144</v>
      </c>
      <c r="F440" s="219">
        <v>72.5</v>
      </c>
      <c r="H440" s="32"/>
    </row>
    <row r="441" spans="2:8" s="1" customFormat="1" ht="22.5">
      <c r="B441" s="32"/>
      <c r="C441" s="218" t="s">
        <v>2104</v>
      </c>
      <c r="D441" s="218" t="s">
        <v>2105</v>
      </c>
      <c r="E441" s="17" t="s">
        <v>144</v>
      </c>
      <c r="F441" s="219">
        <v>72.5</v>
      </c>
      <c r="H441" s="32"/>
    </row>
    <row r="442" spans="2:8" s="1" customFormat="1" ht="22.5">
      <c r="B442" s="32"/>
      <c r="C442" s="218" t="s">
        <v>2107</v>
      </c>
      <c r="D442" s="218" t="s">
        <v>2108</v>
      </c>
      <c r="E442" s="17" t="s">
        <v>678</v>
      </c>
      <c r="F442" s="219">
        <v>21.75</v>
      </c>
      <c r="H442" s="32"/>
    </row>
    <row r="443" spans="2:8" s="1" customFormat="1" ht="16.899999999999999" customHeight="1">
      <c r="B443" s="32"/>
      <c r="C443" s="214" t="s">
        <v>3018</v>
      </c>
      <c r="D443" s="215" t="s">
        <v>6929</v>
      </c>
      <c r="E443" s="216" t="s">
        <v>144</v>
      </c>
      <c r="F443" s="217">
        <v>1700.702</v>
      </c>
      <c r="H443" s="32"/>
    </row>
    <row r="444" spans="2:8" s="1" customFormat="1" ht="16.899999999999999" customHeight="1">
      <c r="B444" s="32"/>
      <c r="C444" s="218" t="s">
        <v>1</v>
      </c>
      <c r="D444" s="218" t="s">
        <v>2997</v>
      </c>
      <c r="E444" s="17" t="s">
        <v>1</v>
      </c>
      <c r="F444" s="219">
        <v>0</v>
      </c>
      <c r="H444" s="32"/>
    </row>
    <row r="445" spans="2:8" s="1" customFormat="1" ht="16.899999999999999" customHeight="1">
      <c r="B445" s="32"/>
      <c r="C445" s="218" t="s">
        <v>1</v>
      </c>
      <c r="D445" s="218" t="s">
        <v>2998</v>
      </c>
      <c r="E445" s="17" t="s">
        <v>1</v>
      </c>
      <c r="F445" s="219">
        <v>0</v>
      </c>
      <c r="H445" s="32"/>
    </row>
    <row r="446" spans="2:8" s="1" customFormat="1" ht="16.899999999999999" customHeight="1">
      <c r="B446" s="32"/>
      <c r="C446" s="218" t="s">
        <v>1</v>
      </c>
      <c r="D446" s="218" t="s">
        <v>154</v>
      </c>
      <c r="E446" s="17" t="s">
        <v>1</v>
      </c>
      <c r="F446" s="219">
        <v>2200</v>
      </c>
      <c r="H446" s="32"/>
    </row>
    <row r="447" spans="2:8" s="1" customFormat="1" ht="16.899999999999999" customHeight="1">
      <c r="B447" s="32"/>
      <c r="C447" s="218" t="s">
        <v>1</v>
      </c>
      <c r="D447" s="218" t="s">
        <v>2999</v>
      </c>
      <c r="E447" s="17" t="s">
        <v>1</v>
      </c>
      <c r="F447" s="219">
        <v>0</v>
      </c>
      <c r="H447" s="32"/>
    </row>
    <row r="448" spans="2:8" s="1" customFormat="1" ht="16.899999999999999" customHeight="1">
      <c r="B448" s="32"/>
      <c r="C448" s="218" t="s">
        <v>1</v>
      </c>
      <c r="D448" s="218" t="s">
        <v>231</v>
      </c>
      <c r="E448" s="17" t="s">
        <v>1</v>
      </c>
      <c r="F448" s="219">
        <v>10.5</v>
      </c>
      <c r="H448" s="32"/>
    </row>
    <row r="449" spans="2:8" s="1" customFormat="1" ht="16.899999999999999" customHeight="1">
      <c r="B449" s="32"/>
      <c r="C449" s="218" t="s">
        <v>1</v>
      </c>
      <c r="D449" s="218" t="s">
        <v>231</v>
      </c>
      <c r="E449" s="17" t="s">
        <v>1</v>
      </c>
      <c r="F449" s="219">
        <v>10.5</v>
      </c>
      <c r="H449" s="32"/>
    </row>
    <row r="450" spans="2:8" s="1" customFormat="1" ht="16.899999999999999" customHeight="1">
      <c r="B450" s="32"/>
      <c r="C450" s="218" t="s">
        <v>1</v>
      </c>
      <c r="D450" s="218" t="s">
        <v>231</v>
      </c>
      <c r="E450" s="17" t="s">
        <v>1</v>
      </c>
      <c r="F450" s="219">
        <v>10.5</v>
      </c>
      <c r="H450" s="32"/>
    </row>
    <row r="451" spans="2:8" s="1" customFormat="1" ht="16.899999999999999" customHeight="1">
      <c r="B451" s="32"/>
      <c r="C451" s="218" t="s">
        <v>1</v>
      </c>
      <c r="D451" s="218" t="s">
        <v>3001</v>
      </c>
      <c r="E451" s="17" t="s">
        <v>1</v>
      </c>
      <c r="F451" s="219">
        <v>0</v>
      </c>
      <c r="H451" s="32"/>
    </row>
    <row r="452" spans="2:8" s="1" customFormat="1" ht="16.899999999999999" customHeight="1">
      <c r="B452" s="32"/>
      <c r="C452" s="218" t="s">
        <v>1</v>
      </c>
      <c r="D452" s="218" t="s">
        <v>3002</v>
      </c>
      <c r="E452" s="17" t="s">
        <v>1</v>
      </c>
      <c r="F452" s="219">
        <v>-457.92</v>
      </c>
      <c r="H452" s="32"/>
    </row>
    <row r="453" spans="2:8" s="1" customFormat="1" ht="16.899999999999999" customHeight="1">
      <c r="B453" s="32"/>
      <c r="C453" s="218" t="s">
        <v>1</v>
      </c>
      <c r="D453" s="218" t="s">
        <v>3003</v>
      </c>
      <c r="E453" s="17" t="s">
        <v>1</v>
      </c>
      <c r="F453" s="219">
        <v>-105.84</v>
      </c>
      <c r="H453" s="32"/>
    </row>
    <row r="454" spans="2:8" s="1" customFormat="1" ht="16.899999999999999" customHeight="1">
      <c r="B454" s="32"/>
      <c r="C454" s="218" t="s">
        <v>1</v>
      </c>
      <c r="D454" s="218" t="s">
        <v>3004</v>
      </c>
      <c r="E454" s="17" t="s">
        <v>1</v>
      </c>
      <c r="F454" s="219">
        <v>-43.2</v>
      </c>
      <c r="H454" s="32"/>
    </row>
    <row r="455" spans="2:8" s="1" customFormat="1" ht="16.899999999999999" customHeight="1">
      <c r="B455" s="32"/>
      <c r="C455" s="218" t="s">
        <v>1</v>
      </c>
      <c r="D455" s="218" t="s">
        <v>3005</v>
      </c>
      <c r="E455" s="17" t="s">
        <v>1</v>
      </c>
      <c r="F455" s="219">
        <v>-25.92</v>
      </c>
      <c r="H455" s="32"/>
    </row>
    <row r="456" spans="2:8" s="1" customFormat="1" ht="16.899999999999999" customHeight="1">
      <c r="B456" s="32"/>
      <c r="C456" s="218" t="s">
        <v>1</v>
      </c>
      <c r="D456" s="218" t="s">
        <v>3006</v>
      </c>
      <c r="E456" s="17" t="s">
        <v>1</v>
      </c>
      <c r="F456" s="219">
        <v>-20.16</v>
      </c>
      <c r="H456" s="32"/>
    </row>
    <row r="457" spans="2:8" s="1" customFormat="1" ht="16.899999999999999" customHeight="1">
      <c r="B457" s="32"/>
      <c r="C457" s="218" t="s">
        <v>1</v>
      </c>
      <c r="D457" s="218" t="s">
        <v>3007</v>
      </c>
      <c r="E457" s="17" t="s">
        <v>1</v>
      </c>
      <c r="F457" s="219">
        <v>-10.8</v>
      </c>
      <c r="H457" s="32"/>
    </row>
    <row r="458" spans="2:8" s="1" customFormat="1" ht="16.899999999999999" customHeight="1">
      <c r="B458" s="32"/>
      <c r="C458" s="218" t="s">
        <v>1</v>
      </c>
      <c r="D458" s="218" t="s">
        <v>3008</v>
      </c>
      <c r="E458" s="17" t="s">
        <v>1</v>
      </c>
      <c r="F458" s="219">
        <v>-2.7</v>
      </c>
      <c r="H458" s="32"/>
    </row>
    <row r="459" spans="2:8" s="1" customFormat="1" ht="16.899999999999999" customHeight="1">
      <c r="B459" s="32"/>
      <c r="C459" s="218" t="s">
        <v>1</v>
      </c>
      <c r="D459" s="218" t="s">
        <v>3009</v>
      </c>
      <c r="E459" s="17" t="s">
        <v>1</v>
      </c>
      <c r="F459" s="219">
        <v>-1.08</v>
      </c>
      <c r="H459" s="32"/>
    </row>
    <row r="460" spans="2:8" s="1" customFormat="1" ht="16.899999999999999" customHeight="1">
      <c r="B460" s="32"/>
      <c r="C460" s="218" t="s">
        <v>1</v>
      </c>
      <c r="D460" s="218" t="s">
        <v>3010</v>
      </c>
      <c r="E460" s="17" t="s">
        <v>1</v>
      </c>
      <c r="F460" s="219">
        <v>-7.92</v>
      </c>
      <c r="H460" s="32"/>
    </row>
    <row r="461" spans="2:8" s="1" customFormat="1" ht="16.899999999999999" customHeight="1">
      <c r="B461" s="32"/>
      <c r="C461" s="218" t="s">
        <v>1</v>
      </c>
      <c r="D461" s="218" t="s">
        <v>3011</v>
      </c>
      <c r="E461" s="17" t="s">
        <v>1</v>
      </c>
      <c r="F461" s="219">
        <v>-9.9</v>
      </c>
      <c r="H461" s="32"/>
    </row>
    <row r="462" spans="2:8" s="1" customFormat="1" ht="16.899999999999999" customHeight="1">
      <c r="B462" s="32"/>
      <c r="C462" s="218" t="s">
        <v>1</v>
      </c>
      <c r="D462" s="218" t="s">
        <v>3012</v>
      </c>
      <c r="E462" s="17" t="s">
        <v>1</v>
      </c>
      <c r="F462" s="219">
        <v>-21.6</v>
      </c>
      <c r="H462" s="32"/>
    </row>
    <row r="463" spans="2:8" s="1" customFormat="1" ht="16.899999999999999" customHeight="1">
      <c r="B463" s="32"/>
      <c r="C463" s="218" t="s">
        <v>1</v>
      </c>
      <c r="D463" s="218" t="s">
        <v>3013</v>
      </c>
      <c r="E463" s="17" t="s">
        <v>1</v>
      </c>
      <c r="F463" s="219">
        <v>0</v>
      </c>
      <c r="H463" s="32"/>
    </row>
    <row r="464" spans="2:8" s="1" customFormat="1" ht="16.899999999999999" customHeight="1">
      <c r="B464" s="32"/>
      <c r="C464" s="218" t="s">
        <v>1</v>
      </c>
      <c r="D464" s="218" t="s">
        <v>3014</v>
      </c>
      <c r="E464" s="17" t="s">
        <v>1</v>
      </c>
      <c r="F464" s="219">
        <v>-7.28</v>
      </c>
      <c r="H464" s="32"/>
    </row>
    <row r="465" spans="2:8" s="1" customFormat="1" ht="16.899999999999999" customHeight="1">
      <c r="B465" s="32"/>
      <c r="C465" s="218" t="s">
        <v>1</v>
      </c>
      <c r="D465" s="218" t="s">
        <v>3015</v>
      </c>
      <c r="E465" s="17" t="s">
        <v>1</v>
      </c>
      <c r="F465" s="219">
        <v>-34.200000000000003</v>
      </c>
      <c r="H465" s="32"/>
    </row>
    <row r="466" spans="2:8" s="1" customFormat="1" ht="16.899999999999999" customHeight="1">
      <c r="B466" s="32"/>
      <c r="C466" s="218" t="s">
        <v>1</v>
      </c>
      <c r="D466" s="218" t="s">
        <v>3017</v>
      </c>
      <c r="E466" s="17" t="s">
        <v>1</v>
      </c>
      <c r="F466" s="219">
        <v>217.72200000000001</v>
      </c>
      <c r="H466" s="32"/>
    </row>
    <row r="467" spans="2:8" s="1" customFormat="1" ht="16.899999999999999" customHeight="1">
      <c r="B467" s="32"/>
      <c r="C467" s="218" t="s">
        <v>3018</v>
      </c>
      <c r="D467" s="218" t="s">
        <v>3019</v>
      </c>
      <c r="E467" s="17" t="s">
        <v>1</v>
      </c>
      <c r="F467" s="219">
        <v>1700.702</v>
      </c>
      <c r="H467" s="32"/>
    </row>
    <row r="468" spans="2:8" s="1" customFormat="1" ht="16.899999999999999" customHeight="1">
      <c r="B468" s="32"/>
      <c r="C468" s="214" t="s">
        <v>2373</v>
      </c>
      <c r="D468" s="215" t="s">
        <v>6930</v>
      </c>
      <c r="E468" s="216" t="s">
        <v>144</v>
      </c>
      <c r="F468" s="217">
        <v>398.70800000000003</v>
      </c>
      <c r="H468" s="32"/>
    </row>
    <row r="469" spans="2:8" s="1" customFormat="1" ht="16.899999999999999" customHeight="1">
      <c r="B469" s="32"/>
      <c r="C469" s="218" t="s">
        <v>1</v>
      </c>
      <c r="D469" s="218" t="s">
        <v>2341</v>
      </c>
      <c r="E469" s="17" t="s">
        <v>1</v>
      </c>
      <c r="F469" s="219">
        <v>0</v>
      </c>
      <c r="H469" s="32"/>
    </row>
    <row r="470" spans="2:8" s="1" customFormat="1" ht="16.899999999999999" customHeight="1">
      <c r="B470" s="32"/>
      <c r="C470" s="218" t="s">
        <v>1</v>
      </c>
      <c r="D470" s="218" t="s">
        <v>2342</v>
      </c>
      <c r="E470" s="17" t="s">
        <v>1</v>
      </c>
      <c r="F470" s="219">
        <v>0</v>
      </c>
      <c r="H470" s="32"/>
    </row>
    <row r="471" spans="2:8" s="1" customFormat="1" ht="16.899999999999999" customHeight="1">
      <c r="B471" s="32"/>
      <c r="C471" s="218" t="s">
        <v>1</v>
      </c>
      <c r="D471" s="218" t="s">
        <v>2343</v>
      </c>
      <c r="E471" s="17" t="s">
        <v>1</v>
      </c>
      <c r="F471" s="219">
        <v>0</v>
      </c>
      <c r="H471" s="32"/>
    </row>
    <row r="472" spans="2:8" s="1" customFormat="1" ht="16.899999999999999" customHeight="1">
      <c r="B472" s="32"/>
      <c r="C472" s="218" t="s">
        <v>1</v>
      </c>
      <c r="D472" s="218" t="s">
        <v>2344</v>
      </c>
      <c r="E472" s="17" t="s">
        <v>1</v>
      </c>
      <c r="F472" s="219">
        <v>0</v>
      </c>
      <c r="H472" s="32"/>
    </row>
    <row r="473" spans="2:8" s="1" customFormat="1" ht="16.899999999999999" customHeight="1">
      <c r="B473" s="32"/>
      <c r="C473" s="218" t="s">
        <v>1</v>
      </c>
      <c r="D473" s="218" t="s">
        <v>2345</v>
      </c>
      <c r="E473" s="17" t="s">
        <v>1</v>
      </c>
      <c r="F473" s="219">
        <v>0</v>
      </c>
      <c r="H473" s="32"/>
    </row>
    <row r="474" spans="2:8" s="1" customFormat="1" ht="16.899999999999999" customHeight="1">
      <c r="B474" s="32"/>
      <c r="C474" s="218" t="s">
        <v>1</v>
      </c>
      <c r="D474" s="218" t="s">
        <v>2346</v>
      </c>
      <c r="E474" s="17" t="s">
        <v>1</v>
      </c>
      <c r="F474" s="219">
        <v>10.8</v>
      </c>
      <c r="H474" s="32"/>
    </row>
    <row r="475" spans="2:8" s="1" customFormat="1" ht="16.899999999999999" customHeight="1">
      <c r="B475" s="32"/>
      <c r="C475" s="218" t="s">
        <v>1</v>
      </c>
      <c r="D475" s="218" t="s">
        <v>2347</v>
      </c>
      <c r="E475" s="17" t="s">
        <v>1</v>
      </c>
      <c r="F475" s="219">
        <v>-0.9</v>
      </c>
      <c r="H475" s="32"/>
    </row>
    <row r="476" spans="2:8" s="1" customFormat="1" ht="16.899999999999999" customHeight="1">
      <c r="B476" s="32"/>
      <c r="C476" s="218" t="s">
        <v>1</v>
      </c>
      <c r="D476" s="218" t="s">
        <v>2348</v>
      </c>
      <c r="E476" s="17" t="s">
        <v>1</v>
      </c>
      <c r="F476" s="219">
        <v>8.6999999999999993</v>
      </c>
      <c r="H476" s="32"/>
    </row>
    <row r="477" spans="2:8" s="1" customFormat="1" ht="16.899999999999999" customHeight="1">
      <c r="B477" s="32"/>
      <c r="C477" s="218" t="s">
        <v>1</v>
      </c>
      <c r="D477" s="218" t="s">
        <v>2347</v>
      </c>
      <c r="E477" s="17" t="s">
        <v>1</v>
      </c>
      <c r="F477" s="219">
        <v>-0.9</v>
      </c>
      <c r="H477" s="32"/>
    </row>
    <row r="478" spans="2:8" s="1" customFormat="1" ht="16.899999999999999" customHeight="1">
      <c r="B478" s="32"/>
      <c r="C478" s="218" t="s">
        <v>1</v>
      </c>
      <c r="D478" s="218" t="s">
        <v>2349</v>
      </c>
      <c r="E478" s="17" t="s">
        <v>1</v>
      </c>
      <c r="F478" s="219">
        <v>8.4</v>
      </c>
      <c r="H478" s="32"/>
    </row>
    <row r="479" spans="2:8" s="1" customFormat="1" ht="16.899999999999999" customHeight="1">
      <c r="B479" s="32"/>
      <c r="C479" s="218" t="s">
        <v>1</v>
      </c>
      <c r="D479" s="218" t="s">
        <v>2350</v>
      </c>
      <c r="E479" s="17" t="s">
        <v>1</v>
      </c>
      <c r="F479" s="219">
        <v>13.95</v>
      </c>
      <c r="H479" s="32"/>
    </row>
    <row r="480" spans="2:8" s="1" customFormat="1" ht="16.899999999999999" customHeight="1">
      <c r="B480" s="32"/>
      <c r="C480" s="218" t="s">
        <v>1</v>
      </c>
      <c r="D480" s="218" t="s">
        <v>2187</v>
      </c>
      <c r="E480" s="17" t="s">
        <v>1</v>
      </c>
      <c r="F480" s="219">
        <v>-1.2</v>
      </c>
      <c r="H480" s="32"/>
    </row>
    <row r="481" spans="2:8" s="1" customFormat="1" ht="16.899999999999999" customHeight="1">
      <c r="B481" s="32"/>
      <c r="C481" s="218" t="s">
        <v>1</v>
      </c>
      <c r="D481" s="218" t="s">
        <v>2351</v>
      </c>
      <c r="E481" s="17" t="s">
        <v>1</v>
      </c>
      <c r="F481" s="219">
        <v>7.6879999999999997</v>
      </c>
      <c r="H481" s="32"/>
    </row>
    <row r="482" spans="2:8" s="1" customFormat="1" ht="16.899999999999999" customHeight="1">
      <c r="B482" s="32"/>
      <c r="C482" s="218" t="s">
        <v>1</v>
      </c>
      <c r="D482" s="218" t="s">
        <v>2352</v>
      </c>
      <c r="E482" s="17" t="s">
        <v>1</v>
      </c>
      <c r="F482" s="219">
        <v>-1.2</v>
      </c>
      <c r="H482" s="32"/>
    </row>
    <row r="483" spans="2:8" s="1" customFormat="1" ht="16.899999999999999" customHeight="1">
      <c r="B483" s="32"/>
      <c r="C483" s="218" t="s">
        <v>1</v>
      </c>
      <c r="D483" s="218" t="s">
        <v>2353</v>
      </c>
      <c r="E483" s="17" t="s">
        <v>1</v>
      </c>
      <c r="F483" s="219">
        <v>21.074999999999999</v>
      </c>
      <c r="H483" s="32"/>
    </row>
    <row r="484" spans="2:8" s="1" customFormat="1" ht="16.899999999999999" customHeight="1">
      <c r="B484" s="32"/>
      <c r="C484" s="218" t="s">
        <v>1</v>
      </c>
      <c r="D484" s="218" t="s">
        <v>2352</v>
      </c>
      <c r="E484" s="17" t="s">
        <v>1</v>
      </c>
      <c r="F484" s="219">
        <v>-1.2</v>
      </c>
      <c r="H484" s="32"/>
    </row>
    <row r="485" spans="2:8" s="1" customFormat="1" ht="16.899999999999999" customHeight="1">
      <c r="B485" s="32"/>
      <c r="C485" s="218" t="s">
        <v>1</v>
      </c>
      <c r="D485" s="218" t="s">
        <v>2354</v>
      </c>
      <c r="E485" s="17" t="s">
        <v>1</v>
      </c>
      <c r="F485" s="219">
        <v>0</v>
      </c>
      <c r="H485" s="32"/>
    </row>
    <row r="486" spans="2:8" s="1" customFormat="1" ht="16.899999999999999" customHeight="1">
      <c r="B486" s="32"/>
      <c r="C486" s="218" t="s">
        <v>1</v>
      </c>
      <c r="D486" s="218" t="s">
        <v>2355</v>
      </c>
      <c r="E486" s="17" t="s">
        <v>1</v>
      </c>
      <c r="F486" s="219">
        <v>34.200000000000003</v>
      </c>
      <c r="H486" s="32"/>
    </row>
    <row r="487" spans="2:8" s="1" customFormat="1" ht="16.899999999999999" customHeight="1">
      <c r="B487" s="32"/>
      <c r="C487" s="218" t="s">
        <v>1</v>
      </c>
      <c r="D487" s="218" t="s">
        <v>2356</v>
      </c>
      <c r="E487" s="17" t="s">
        <v>1</v>
      </c>
      <c r="F487" s="219">
        <v>21.074999999999999</v>
      </c>
      <c r="H487" s="32"/>
    </row>
    <row r="488" spans="2:8" s="1" customFormat="1" ht="16.899999999999999" customHeight="1">
      <c r="B488" s="32"/>
      <c r="C488" s="218" t="s">
        <v>1</v>
      </c>
      <c r="D488" s="218" t="s">
        <v>2344</v>
      </c>
      <c r="E488" s="17" t="s">
        <v>1</v>
      </c>
      <c r="F488" s="219">
        <v>0</v>
      </c>
      <c r="H488" s="32"/>
    </row>
    <row r="489" spans="2:8" s="1" customFormat="1" ht="16.899999999999999" customHeight="1">
      <c r="B489" s="32"/>
      <c r="C489" s="218" t="s">
        <v>1</v>
      </c>
      <c r="D489" s="218" t="s">
        <v>2357</v>
      </c>
      <c r="E489" s="17" t="s">
        <v>1</v>
      </c>
      <c r="F489" s="219">
        <v>0</v>
      </c>
      <c r="H489" s="32"/>
    </row>
    <row r="490" spans="2:8" s="1" customFormat="1" ht="16.899999999999999" customHeight="1">
      <c r="B490" s="32"/>
      <c r="C490" s="218" t="s">
        <v>1</v>
      </c>
      <c r="D490" s="218" t="s">
        <v>2358</v>
      </c>
      <c r="E490" s="17" t="s">
        <v>1</v>
      </c>
      <c r="F490" s="219">
        <v>29.2</v>
      </c>
      <c r="H490" s="32"/>
    </row>
    <row r="491" spans="2:8" s="1" customFormat="1" ht="16.899999999999999" customHeight="1">
      <c r="B491" s="32"/>
      <c r="C491" s="218" t="s">
        <v>1</v>
      </c>
      <c r="D491" s="218" t="s">
        <v>2359</v>
      </c>
      <c r="E491" s="17" t="s">
        <v>1</v>
      </c>
      <c r="F491" s="219">
        <v>15.15</v>
      </c>
      <c r="H491" s="32"/>
    </row>
    <row r="492" spans="2:8" s="1" customFormat="1" ht="16.899999999999999" customHeight="1">
      <c r="B492" s="32"/>
      <c r="C492" s="218" t="s">
        <v>1</v>
      </c>
      <c r="D492" s="218" t="s">
        <v>2360</v>
      </c>
      <c r="E492" s="17" t="s">
        <v>1</v>
      </c>
      <c r="F492" s="219">
        <v>45.76</v>
      </c>
      <c r="H492" s="32"/>
    </row>
    <row r="493" spans="2:8" s="1" customFormat="1" ht="16.899999999999999" customHeight="1">
      <c r="B493" s="32"/>
      <c r="C493" s="218" t="s">
        <v>1</v>
      </c>
      <c r="D493" s="218" t="s">
        <v>2361</v>
      </c>
      <c r="E493" s="17" t="s">
        <v>1</v>
      </c>
      <c r="F493" s="219">
        <v>9.75</v>
      </c>
      <c r="H493" s="32"/>
    </row>
    <row r="494" spans="2:8" s="1" customFormat="1" ht="16.899999999999999" customHeight="1">
      <c r="B494" s="32"/>
      <c r="C494" s="218" t="s">
        <v>1</v>
      </c>
      <c r="D494" s="218" t="s">
        <v>2344</v>
      </c>
      <c r="E494" s="17" t="s">
        <v>1</v>
      </c>
      <c r="F494" s="219">
        <v>0</v>
      </c>
      <c r="H494" s="32"/>
    </row>
    <row r="495" spans="2:8" s="1" customFormat="1" ht="16.899999999999999" customHeight="1">
      <c r="B495" s="32"/>
      <c r="C495" s="218" t="s">
        <v>1</v>
      </c>
      <c r="D495" s="218" t="s">
        <v>2363</v>
      </c>
      <c r="E495" s="17" t="s">
        <v>1</v>
      </c>
      <c r="F495" s="219">
        <v>0</v>
      </c>
      <c r="H495" s="32"/>
    </row>
    <row r="496" spans="2:8" s="1" customFormat="1" ht="16.899999999999999" customHeight="1">
      <c r="B496" s="32"/>
      <c r="C496" s="218" t="s">
        <v>1</v>
      </c>
      <c r="D496" s="218" t="s">
        <v>2364</v>
      </c>
      <c r="E496" s="17" t="s">
        <v>1</v>
      </c>
      <c r="F496" s="219">
        <v>68.75</v>
      </c>
      <c r="H496" s="32"/>
    </row>
    <row r="497" spans="2:8" s="1" customFormat="1" ht="16.899999999999999" customHeight="1">
      <c r="B497" s="32"/>
      <c r="C497" s="218" t="s">
        <v>1</v>
      </c>
      <c r="D497" s="218" t="s">
        <v>2365</v>
      </c>
      <c r="E497" s="17" t="s">
        <v>1</v>
      </c>
      <c r="F497" s="219">
        <v>9.75</v>
      </c>
      <c r="H497" s="32"/>
    </row>
    <row r="498" spans="2:8" s="1" customFormat="1" ht="16.899999999999999" customHeight="1">
      <c r="B498" s="32"/>
      <c r="C498" s="218" t="s">
        <v>1</v>
      </c>
      <c r="D498" s="218" t="s">
        <v>2344</v>
      </c>
      <c r="E498" s="17" t="s">
        <v>1</v>
      </c>
      <c r="F498" s="219">
        <v>0</v>
      </c>
      <c r="H498" s="32"/>
    </row>
    <row r="499" spans="2:8" s="1" customFormat="1" ht="16.899999999999999" customHeight="1">
      <c r="B499" s="32"/>
      <c r="C499" s="218" t="s">
        <v>1</v>
      </c>
      <c r="D499" s="218" t="s">
        <v>2367</v>
      </c>
      <c r="E499" s="17" t="s">
        <v>1</v>
      </c>
      <c r="F499" s="219">
        <v>0</v>
      </c>
      <c r="H499" s="32"/>
    </row>
    <row r="500" spans="2:8" s="1" customFormat="1" ht="16.899999999999999" customHeight="1">
      <c r="B500" s="32"/>
      <c r="C500" s="218" t="s">
        <v>1</v>
      </c>
      <c r="D500" s="218" t="s">
        <v>2368</v>
      </c>
      <c r="E500" s="17" t="s">
        <v>1</v>
      </c>
      <c r="F500" s="219">
        <v>29.2</v>
      </c>
      <c r="H500" s="32"/>
    </row>
    <row r="501" spans="2:8" s="1" customFormat="1" ht="16.899999999999999" customHeight="1">
      <c r="B501" s="32"/>
      <c r="C501" s="218" t="s">
        <v>1</v>
      </c>
      <c r="D501" s="218" t="s">
        <v>2369</v>
      </c>
      <c r="E501" s="17" t="s">
        <v>1</v>
      </c>
      <c r="F501" s="219">
        <v>15.15</v>
      </c>
      <c r="H501" s="32"/>
    </row>
    <row r="502" spans="2:8" s="1" customFormat="1" ht="16.899999999999999" customHeight="1">
      <c r="B502" s="32"/>
      <c r="C502" s="218" t="s">
        <v>1</v>
      </c>
      <c r="D502" s="218" t="s">
        <v>2370</v>
      </c>
      <c r="E502" s="17" t="s">
        <v>1</v>
      </c>
      <c r="F502" s="219">
        <v>45.76</v>
      </c>
      <c r="H502" s="32"/>
    </row>
    <row r="503" spans="2:8" s="1" customFormat="1" ht="16.899999999999999" customHeight="1">
      <c r="B503" s="32"/>
      <c r="C503" s="218" t="s">
        <v>1</v>
      </c>
      <c r="D503" s="218" t="s">
        <v>2371</v>
      </c>
      <c r="E503" s="17" t="s">
        <v>1</v>
      </c>
      <c r="F503" s="219">
        <v>9.75</v>
      </c>
      <c r="H503" s="32"/>
    </row>
    <row r="504" spans="2:8" s="1" customFormat="1" ht="16.899999999999999" customHeight="1">
      <c r="B504" s="32"/>
      <c r="C504" s="218" t="s">
        <v>2373</v>
      </c>
      <c r="D504" s="218" t="s">
        <v>206</v>
      </c>
      <c r="E504" s="17" t="s">
        <v>1</v>
      </c>
      <c r="F504" s="219">
        <v>398.70800000000003</v>
      </c>
      <c r="H504" s="32"/>
    </row>
    <row r="505" spans="2:8" s="1" customFormat="1" ht="16.899999999999999" customHeight="1">
      <c r="B505" s="32"/>
      <c r="C505" s="214" t="s">
        <v>153</v>
      </c>
      <c r="D505" s="215" t="s">
        <v>153</v>
      </c>
      <c r="E505" s="216" t="s">
        <v>144</v>
      </c>
      <c r="F505" s="217">
        <v>2200</v>
      </c>
      <c r="H505" s="32"/>
    </row>
    <row r="506" spans="2:8" s="1" customFormat="1" ht="16.899999999999999" customHeight="1">
      <c r="B506" s="32"/>
      <c r="C506" s="218" t="s">
        <v>1</v>
      </c>
      <c r="D506" s="218" t="s">
        <v>154</v>
      </c>
      <c r="E506" s="17" t="s">
        <v>1</v>
      </c>
      <c r="F506" s="219">
        <v>2200</v>
      </c>
      <c r="H506" s="32"/>
    </row>
    <row r="507" spans="2:8" s="1" customFormat="1" ht="16.899999999999999" customHeight="1">
      <c r="B507" s="32"/>
      <c r="C507" s="218" t="s">
        <v>153</v>
      </c>
      <c r="D507" s="218" t="s">
        <v>352</v>
      </c>
      <c r="E507" s="17" t="s">
        <v>1</v>
      </c>
      <c r="F507" s="219">
        <v>2200</v>
      </c>
      <c r="H507" s="32"/>
    </row>
    <row r="508" spans="2:8" s="1" customFormat="1" ht="16.899999999999999" customHeight="1">
      <c r="B508" s="32"/>
      <c r="C508" s="220" t="s">
        <v>6920</v>
      </c>
      <c r="H508" s="32"/>
    </row>
    <row r="509" spans="2:8" s="1" customFormat="1" ht="22.5">
      <c r="B509" s="32"/>
      <c r="C509" s="218" t="s">
        <v>349</v>
      </c>
      <c r="D509" s="218" t="s">
        <v>350</v>
      </c>
      <c r="E509" s="17" t="s">
        <v>144</v>
      </c>
      <c r="F509" s="219">
        <v>2200</v>
      </c>
      <c r="H509" s="32"/>
    </row>
    <row r="510" spans="2:8" s="1" customFormat="1" ht="22.5">
      <c r="B510" s="32"/>
      <c r="C510" s="218" t="s">
        <v>354</v>
      </c>
      <c r="D510" s="218" t="s">
        <v>355</v>
      </c>
      <c r="E510" s="17" t="s">
        <v>144</v>
      </c>
      <c r="F510" s="219">
        <v>2200</v>
      </c>
      <c r="H510" s="32"/>
    </row>
    <row r="511" spans="2:8" s="1" customFormat="1" ht="22.5">
      <c r="B511" s="32"/>
      <c r="C511" s="218" t="s">
        <v>360</v>
      </c>
      <c r="D511" s="218" t="s">
        <v>361</v>
      </c>
      <c r="E511" s="17" t="s">
        <v>144</v>
      </c>
      <c r="F511" s="219">
        <v>2200</v>
      </c>
      <c r="H511" s="32"/>
    </row>
    <row r="512" spans="2:8" s="1" customFormat="1" ht="16.899999999999999" customHeight="1">
      <c r="B512" s="32"/>
      <c r="C512" s="218" t="s">
        <v>364</v>
      </c>
      <c r="D512" s="218" t="s">
        <v>365</v>
      </c>
      <c r="E512" s="17" t="s">
        <v>144</v>
      </c>
      <c r="F512" s="219">
        <v>2200</v>
      </c>
      <c r="H512" s="32"/>
    </row>
    <row r="513" spans="2:8" s="1" customFormat="1" ht="16.899999999999999" customHeight="1">
      <c r="B513" s="32"/>
      <c r="C513" s="218" t="s">
        <v>368</v>
      </c>
      <c r="D513" s="218" t="s">
        <v>369</v>
      </c>
      <c r="E513" s="17" t="s">
        <v>144</v>
      </c>
      <c r="F513" s="219">
        <v>2200</v>
      </c>
      <c r="H513" s="32"/>
    </row>
    <row r="514" spans="2:8" s="1" customFormat="1" ht="16.899999999999999" customHeight="1">
      <c r="B514" s="32"/>
      <c r="C514" s="214" t="s">
        <v>2061</v>
      </c>
      <c r="D514" s="215" t="s">
        <v>2062</v>
      </c>
      <c r="E514" s="216" t="s">
        <v>144</v>
      </c>
      <c r="F514" s="217">
        <v>6812.0609999999997</v>
      </c>
      <c r="H514" s="32"/>
    </row>
    <row r="515" spans="2:8" s="1" customFormat="1" ht="16.899999999999999" customHeight="1">
      <c r="B515" s="32"/>
      <c r="C515" s="218" t="s">
        <v>1</v>
      </c>
      <c r="D515" s="218" t="s">
        <v>2132</v>
      </c>
      <c r="E515" s="17" t="s">
        <v>1</v>
      </c>
      <c r="F515" s="219">
        <v>0</v>
      </c>
      <c r="H515" s="32"/>
    </row>
    <row r="516" spans="2:8" s="1" customFormat="1" ht="16.899999999999999" customHeight="1">
      <c r="B516" s="32"/>
      <c r="C516" s="218" t="s">
        <v>1</v>
      </c>
      <c r="D516" s="218" t="s">
        <v>1</v>
      </c>
      <c r="E516" s="17" t="s">
        <v>1</v>
      </c>
      <c r="F516" s="219">
        <v>0</v>
      </c>
      <c r="H516" s="32"/>
    </row>
    <row r="517" spans="2:8" s="1" customFormat="1" ht="16.899999999999999" customHeight="1">
      <c r="B517" s="32"/>
      <c r="C517" s="218" t="s">
        <v>1</v>
      </c>
      <c r="D517" s="218" t="s">
        <v>2161</v>
      </c>
      <c r="E517" s="17" t="s">
        <v>1</v>
      </c>
      <c r="F517" s="219">
        <v>0</v>
      </c>
      <c r="H517" s="32"/>
    </row>
    <row r="518" spans="2:8" s="1" customFormat="1" ht="16.899999999999999" customHeight="1">
      <c r="B518" s="32"/>
      <c r="C518" s="218" t="s">
        <v>1</v>
      </c>
      <c r="D518" s="218" t="s">
        <v>2134</v>
      </c>
      <c r="E518" s="17" t="s">
        <v>1</v>
      </c>
      <c r="F518" s="219">
        <v>0</v>
      </c>
      <c r="H518" s="32"/>
    </row>
    <row r="519" spans="2:8" s="1" customFormat="1" ht="16.899999999999999" customHeight="1">
      <c r="B519" s="32"/>
      <c r="C519" s="218" t="s">
        <v>1</v>
      </c>
      <c r="D519" s="218" t="s">
        <v>2162</v>
      </c>
      <c r="E519" s="17" t="s">
        <v>1</v>
      </c>
      <c r="F519" s="219">
        <v>0</v>
      </c>
      <c r="H519" s="32"/>
    </row>
    <row r="520" spans="2:8" s="1" customFormat="1" ht="16.899999999999999" customHeight="1">
      <c r="B520" s="32"/>
      <c r="C520" s="218" t="s">
        <v>1</v>
      </c>
      <c r="D520" s="218" t="s">
        <v>2163</v>
      </c>
      <c r="E520" s="17" t="s">
        <v>1</v>
      </c>
      <c r="F520" s="219">
        <v>45.43</v>
      </c>
      <c r="H520" s="32"/>
    </row>
    <row r="521" spans="2:8" s="1" customFormat="1" ht="16.899999999999999" customHeight="1">
      <c r="B521" s="32"/>
      <c r="C521" s="218" t="s">
        <v>1</v>
      </c>
      <c r="D521" s="218" t="s">
        <v>2164</v>
      </c>
      <c r="E521" s="17" t="s">
        <v>1</v>
      </c>
      <c r="F521" s="219">
        <v>-9.9359999999999999</v>
      </c>
      <c r="H521" s="32"/>
    </row>
    <row r="522" spans="2:8" s="1" customFormat="1" ht="16.899999999999999" customHeight="1">
      <c r="B522" s="32"/>
      <c r="C522" s="218" t="s">
        <v>1</v>
      </c>
      <c r="D522" s="218" t="s">
        <v>2165</v>
      </c>
      <c r="E522" s="17" t="s">
        <v>1</v>
      </c>
      <c r="F522" s="219">
        <v>-10.62</v>
      </c>
      <c r="H522" s="32"/>
    </row>
    <row r="523" spans="2:8" s="1" customFormat="1" ht="16.899999999999999" customHeight="1">
      <c r="B523" s="32"/>
      <c r="C523" s="218" t="s">
        <v>1</v>
      </c>
      <c r="D523" s="218" t="s">
        <v>2166</v>
      </c>
      <c r="E523" s="17" t="s">
        <v>1</v>
      </c>
      <c r="F523" s="219">
        <v>86.435000000000002</v>
      </c>
      <c r="H523" s="32"/>
    </row>
    <row r="524" spans="2:8" s="1" customFormat="1" ht="16.899999999999999" customHeight="1">
      <c r="B524" s="32"/>
      <c r="C524" s="218" t="s">
        <v>1</v>
      </c>
      <c r="D524" s="218" t="s">
        <v>2165</v>
      </c>
      <c r="E524" s="17" t="s">
        <v>1</v>
      </c>
      <c r="F524" s="219">
        <v>-10.62</v>
      </c>
      <c r="H524" s="32"/>
    </row>
    <row r="525" spans="2:8" s="1" customFormat="1" ht="16.899999999999999" customHeight="1">
      <c r="B525" s="32"/>
      <c r="C525" s="218" t="s">
        <v>1</v>
      </c>
      <c r="D525" s="218" t="s">
        <v>2167</v>
      </c>
      <c r="E525" s="17" t="s">
        <v>1</v>
      </c>
      <c r="F525" s="219">
        <v>0</v>
      </c>
      <c r="H525" s="32"/>
    </row>
    <row r="526" spans="2:8" s="1" customFormat="1" ht="16.899999999999999" customHeight="1">
      <c r="B526" s="32"/>
      <c r="C526" s="218" t="s">
        <v>1</v>
      </c>
      <c r="D526" s="218" t="s">
        <v>2168</v>
      </c>
      <c r="E526" s="17" t="s">
        <v>1</v>
      </c>
      <c r="F526" s="219">
        <v>248.3</v>
      </c>
      <c r="H526" s="32"/>
    </row>
    <row r="527" spans="2:8" s="1" customFormat="1" ht="16.899999999999999" customHeight="1">
      <c r="B527" s="32"/>
      <c r="C527" s="218" t="s">
        <v>1</v>
      </c>
      <c r="D527" s="218" t="s">
        <v>2169</v>
      </c>
      <c r="E527" s="17" t="s">
        <v>1</v>
      </c>
      <c r="F527" s="219">
        <v>-29.12</v>
      </c>
      <c r="H527" s="32"/>
    </row>
    <row r="528" spans="2:8" s="1" customFormat="1" ht="16.899999999999999" customHeight="1">
      <c r="B528" s="32"/>
      <c r="C528" s="218" t="s">
        <v>1</v>
      </c>
      <c r="D528" s="218" t="s">
        <v>2170</v>
      </c>
      <c r="E528" s="17" t="s">
        <v>1</v>
      </c>
      <c r="F528" s="219">
        <v>104.283</v>
      </c>
      <c r="H528" s="32"/>
    </row>
    <row r="529" spans="2:8" s="1" customFormat="1" ht="16.899999999999999" customHeight="1">
      <c r="B529" s="32"/>
      <c r="C529" s="218" t="s">
        <v>1</v>
      </c>
      <c r="D529" s="218" t="s">
        <v>2171</v>
      </c>
      <c r="E529" s="17" t="s">
        <v>1</v>
      </c>
      <c r="F529" s="219">
        <v>80.093000000000004</v>
      </c>
      <c r="H529" s="32"/>
    </row>
    <row r="530" spans="2:8" s="1" customFormat="1" ht="16.899999999999999" customHeight="1">
      <c r="B530" s="32"/>
      <c r="C530" s="218" t="s">
        <v>1</v>
      </c>
      <c r="D530" s="218" t="s">
        <v>2172</v>
      </c>
      <c r="E530" s="17" t="s">
        <v>1</v>
      </c>
      <c r="F530" s="219">
        <v>-28.08</v>
      </c>
      <c r="H530" s="32"/>
    </row>
    <row r="531" spans="2:8" s="1" customFormat="1" ht="16.899999999999999" customHeight="1">
      <c r="B531" s="32"/>
      <c r="C531" s="218" t="s">
        <v>1</v>
      </c>
      <c r="D531" s="218" t="s">
        <v>2173</v>
      </c>
      <c r="E531" s="17" t="s">
        <v>1</v>
      </c>
      <c r="F531" s="219">
        <v>-5.8</v>
      </c>
      <c r="H531" s="32"/>
    </row>
    <row r="532" spans="2:8" s="1" customFormat="1" ht="16.899999999999999" customHeight="1">
      <c r="B532" s="32"/>
      <c r="C532" s="218" t="s">
        <v>1</v>
      </c>
      <c r="D532" s="218" t="s">
        <v>2174</v>
      </c>
      <c r="E532" s="17" t="s">
        <v>1</v>
      </c>
      <c r="F532" s="219">
        <v>80.83</v>
      </c>
      <c r="H532" s="32"/>
    </row>
    <row r="533" spans="2:8" s="1" customFormat="1" ht="16.899999999999999" customHeight="1">
      <c r="B533" s="32"/>
      <c r="C533" s="218" t="s">
        <v>1</v>
      </c>
      <c r="D533" s="218" t="s">
        <v>2175</v>
      </c>
      <c r="E533" s="17" t="s">
        <v>1</v>
      </c>
      <c r="F533" s="219">
        <v>-8.64</v>
      </c>
      <c r="H533" s="32"/>
    </row>
    <row r="534" spans="2:8" s="1" customFormat="1" ht="16.899999999999999" customHeight="1">
      <c r="B534" s="32"/>
      <c r="C534" s="218" t="s">
        <v>1</v>
      </c>
      <c r="D534" s="218" t="s">
        <v>2176</v>
      </c>
      <c r="E534" s="17" t="s">
        <v>1</v>
      </c>
      <c r="F534" s="219">
        <v>-1.08</v>
      </c>
      <c r="H534" s="32"/>
    </row>
    <row r="535" spans="2:8" s="1" customFormat="1" ht="16.899999999999999" customHeight="1">
      <c r="B535" s="32"/>
      <c r="C535" s="218" t="s">
        <v>1</v>
      </c>
      <c r="D535" s="218" t="s">
        <v>2177</v>
      </c>
      <c r="E535" s="17" t="s">
        <v>1</v>
      </c>
      <c r="F535" s="219">
        <v>-1.6</v>
      </c>
      <c r="H535" s="32"/>
    </row>
    <row r="536" spans="2:8" s="1" customFormat="1" ht="16.899999999999999" customHeight="1">
      <c r="B536" s="32"/>
      <c r="C536" s="218" t="s">
        <v>1</v>
      </c>
      <c r="D536" s="218" t="s">
        <v>2178</v>
      </c>
      <c r="E536" s="17" t="s">
        <v>1</v>
      </c>
      <c r="F536" s="219">
        <v>66.08</v>
      </c>
      <c r="H536" s="32"/>
    </row>
    <row r="537" spans="2:8" s="1" customFormat="1" ht="16.899999999999999" customHeight="1">
      <c r="B537" s="32"/>
      <c r="C537" s="218" t="s">
        <v>1</v>
      </c>
      <c r="D537" s="218" t="s">
        <v>2179</v>
      </c>
      <c r="E537" s="17" t="s">
        <v>1</v>
      </c>
      <c r="F537" s="219">
        <v>-1.8</v>
      </c>
      <c r="H537" s="32"/>
    </row>
    <row r="538" spans="2:8" s="1" customFormat="1" ht="16.899999999999999" customHeight="1">
      <c r="B538" s="32"/>
      <c r="C538" s="218" t="s">
        <v>1</v>
      </c>
      <c r="D538" s="218" t="s">
        <v>2180</v>
      </c>
      <c r="E538" s="17" t="s">
        <v>1</v>
      </c>
      <c r="F538" s="219">
        <v>-5.4</v>
      </c>
      <c r="H538" s="32"/>
    </row>
    <row r="539" spans="2:8" s="1" customFormat="1" ht="16.899999999999999" customHeight="1">
      <c r="B539" s="32"/>
      <c r="C539" s="218" t="s">
        <v>1</v>
      </c>
      <c r="D539" s="218" t="s">
        <v>2181</v>
      </c>
      <c r="E539" s="17" t="s">
        <v>1</v>
      </c>
      <c r="F539" s="219">
        <v>80.093000000000004</v>
      </c>
      <c r="H539" s="32"/>
    </row>
    <row r="540" spans="2:8" s="1" customFormat="1" ht="16.899999999999999" customHeight="1">
      <c r="B540" s="32"/>
      <c r="C540" s="218" t="s">
        <v>1</v>
      </c>
      <c r="D540" s="218" t="s">
        <v>2179</v>
      </c>
      <c r="E540" s="17" t="s">
        <v>1</v>
      </c>
      <c r="F540" s="219">
        <v>-1.8</v>
      </c>
      <c r="H540" s="32"/>
    </row>
    <row r="541" spans="2:8" s="1" customFormat="1" ht="16.899999999999999" customHeight="1">
      <c r="B541" s="32"/>
      <c r="C541" s="218" t="s">
        <v>1</v>
      </c>
      <c r="D541" s="218" t="s">
        <v>2182</v>
      </c>
      <c r="E541" s="17" t="s">
        <v>1</v>
      </c>
      <c r="F541" s="219">
        <v>-8.64</v>
      </c>
      <c r="H541" s="32"/>
    </row>
    <row r="542" spans="2:8" s="1" customFormat="1" ht="16.899999999999999" customHeight="1">
      <c r="B542" s="32"/>
      <c r="C542" s="218" t="s">
        <v>1</v>
      </c>
      <c r="D542" s="218" t="s">
        <v>2183</v>
      </c>
      <c r="E542" s="17" t="s">
        <v>1</v>
      </c>
      <c r="F542" s="219">
        <v>-1.08</v>
      </c>
      <c r="H542" s="32"/>
    </row>
    <row r="543" spans="2:8" s="1" customFormat="1" ht="16.899999999999999" customHeight="1">
      <c r="B543" s="32"/>
      <c r="C543" s="218" t="s">
        <v>1</v>
      </c>
      <c r="D543" s="218" t="s">
        <v>2184</v>
      </c>
      <c r="E543" s="17" t="s">
        <v>1</v>
      </c>
      <c r="F543" s="219">
        <v>105.315</v>
      </c>
      <c r="H543" s="32"/>
    </row>
    <row r="544" spans="2:8" s="1" customFormat="1" ht="16.899999999999999" customHeight="1">
      <c r="B544" s="32"/>
      <c r="C544" s="218" t="s">
        <v>1</v>
      </c>
      <c r="D544" s="218" t="s">
        <v>2185</v>
      </c>
      <c r="E544" s="17" t="s">
        <v>1</v>
      </c>
      <c r="F544" s="219">
        <v>-3.24</v>
      </c>
      <c r="H544" s="32"/>
    </row>
    <row r="545" spans="2:8" s="1" customFormat="1" ht="16.899999999999999" customHeight="1">
      <c r="B545" s="32"/>
      <c r="C545" s="218" t="s">
        <v>1</v>
      </c>
      <c r="D545" s="218" t="s">
        <v>2186</v>
      </c>
      <c r="E545" s="17" t="s">
        <v>1</v>
      </c>
      <c r="F545" s="219">
        <v>-2.9</v>
      </c>
      <c r="H545" s="32"/>
    </row>
    <row r="546" spans="2:8" s="1" customFormat="1" ht="16.899999999999999" customHeight="1">
      <c r="B546" s="32"/>
      <c r="C546" s="218" t="s">
        <v>1</v>
      </c>
      <c r="D546" s="218" t="s">
        <v>2186</v>
      </c>
      <c r="E546" s="17" t="s">
        <v>1</v>
      </c>
      <c r="F546" s="219">
        <v>-2.9</v>
      </c>
      <c r="H546" s="32"/>
    </row>
    <row r="547" spans="2:8" s="1" customFormat="1" ht="16.899999999999999" customHeight="1">
      <c r="B547" s="32"/>
      <c r="C547" s="218" t="s">
        <v>1</v>
      </c>
      <c r="D547" s="218" t="s">
        <v>2187</v>
      </c>
      <c r="E547" s="17" t="s">
        <v>1</v>
      </c>
      <c r="F547" s="219">
        <v>-1.2</v>
      </c>
      <c r="H547" s="32"/>
    </row>
    <row r="548" spans="2:8" s="1" customFormat="1" ht="16.899999999999999" customHeight="1">
      <c r="B548" s="32"/>
      <c r="C548" s="218" t="s">
        <v>1</v>
      </c>
      <c r="D548" s="218" t="s">
        <v>2177</v>
      </c>
      <c r="E548" s="17" t="s">
        <v>1</v>
      </c>
      <c r="F548" s="219">
        <v>-1.6</v>
      </c>
      <c r="H548" s="32"/>
    </row>
    <row r="549" spans="2:8" s="1" customFormat="1" ht="16.899999999999999" customHeight="1">
      <c r="B549" s="32"/>
      <c r="C549" s="218" t="s">
        <v>1</v>
      </c>
      <c r="D549" s="218" t="s">
        <v>2188</v>
      </c>
      <c r="E549" s="17" t="s">
        <v>1</v>
      </c>
      <c r="F549" s="219">
        <v>-3.6</v>
      </c>
      <c r="H549" s="32"/>
    </row>
    <row r="550" spans="2:8" s="1" customFormat="1" ht="16.899999999999999" customHeight="1">
      <c r="B550" s="32"/>
      <c r="C550" s="218" t="s">
        <v>1</v>
      </c>
      <c r="D550" s="218" t="s">
        <v>2189</v>
      </c>
      <c r="E550" s="17" t="s">
        <v>1</v>
      </c>
      <c r="F550" s="219">
        <v>10.44</v>
      </c>
      <c r="H550" s="32"/>
    </row>
    <row r="551" spans="2:8" s="1" customFormat="1" ht="16.899999999999999" customHeight="1">
      <c r="B551" s="32"/>
      <c r="C551" s="218" t="s">
        <v>1</v>
      </c>
      <c r="D551" s="218" t="s">
        <v>2190</v>
      </c>
      <c r="E551" s="17" t="s">
        <v>1</v>
      </c>
      <c r="F551" s="219">
        <v>8.41</v>
      </c>
      <c r="H551" s="32"/>
    </row>
    <row r="552" spans="2:8" s="1" customFormat="1" ht="16.899999999999999" customHeight="1">
      <c r="B552" s="32"/>
      <c r="C552" s="218" t="s">
        <v>1</v>
      </c>
      <c r="D552" s="218" t="s">
        <v>2191</v>
      </c>
      <c r="E552" s="17" t="s">
        <v>1</v>
      </c>
      <c r="F552" s="219">
        <v>8.1199999999999992</v>
      </c>
      <c r="H552" s="32"/>
    </row>
    <row r="553" spans="2:8" s="1" customFormat="1" ht="16.899999999999999" customHeight="1">
      <c r="B553" s="32"/>
      <c r="C553" s="218" t="s">
        <v>1</v>
      </c>
      <c r="D553" s="218" t="s">
        <v>2192</v>
      </c>
      <c r="E553" s="17" t="s">
        <v>1</v>
      </c>
      <c r="F553" s="219">
        <v>65.343000000000004</v>
      </c>
      <c r="H553" s="32"/>
    </row>
    <row r="554" spans="2:8" s="1" customFormat="1" ht="16.899999999999999" customHeight="1">
      <c r="B554" s="32"/>
      <c r="C554" s="218" t="s">
        <v>1</v>
      </c>
      <c r="D554" s="218" t="s">
        <v>2193</v>
      </c>
      <c r="E554" s="17" t="s">
        <v>1</v>
      </c>
      <c r="F554" s="219">
        <v>-4.32</v>
      </c>
      <c r="H554" s="32"/>
    </row>
    <row r="555" spans="2:8" s="1" customFormat="1" ht="16.899999999999999" customHeight="1">
      <c r="B555" s="32"/>
      <c r="C555" s="218" t="s">
        <v>1</v>
      </c>
      <c r="D555" s="218" t="s">
        <v>2183</v>
      </c>
      <c r="E555" s="17" t="s">
        <v>1</v>
      </c>
      <c r="F555" s="219">
        <v>-1.08</v>
      </c>
      <c r="H555" s="32"/>
    </row>
    <row r="556" spans="2:8" s="1" customFormat="1" ht="16.899999999999999" customHeight="1">
      <c r="B556" s="32"/>
      <c r="C556" s="218" t="s">
        <v>1</v>
      </c>
      <c r="D556" s="218" t="s">
        <v>2179</v>
      </c>
      <c r="E556" s="17" t="s">
        <v>1</v>
      </c>
      <c r="F556" s="219">
        <v>-1.8</v>
      </c>
      <c r="H556" s="32"/>
    </row>
    <row r="557" spans="2:8" s="1" customFormat="1" ht="16.899999999999999" customHeight="1">
      <c r="B557" s="32"/>
      <c r="C557" s="218" t="s">
        <v>1</v>
      </c>
      <c r="D557" s="218" t="s">
        <v>2194</v>
      </c>
      <c r="E557" s="17" t="s">
        <v>1</v>
      </c>
      <c r="F557" s="219">
        <v>23.084</v>
      </c>
      <c r="H557" s="32"/>
    </row>
    <row r="558" spans="2:8" s="1" customFormat="1" ht="16.899999999999999" customHeight="1">
      <c r="B558" s="32"/>
      <c r="C558" s="218" t="s">
        <v>1</v>
      </c>
      <c r="D558" s="218" t="s">
        <v>2177</v>
      </c>
      <c r="E558" s="17" t="s">
        <v>1</v>
      </c>
      <c r="F558" s="219">
        <v>-1.6</v>
      </c>
      <c r="H558" s="32"/>
    </row>
    <row r="559" spans="2:8" s="1" customFormat="1" ht="16.899999999999999" customHeight="1">
      <c r="B559" s="32"/>
      <c r="C559" s="218" t="s">
        <v>1</v>
      </c>
      <c r="D559" s="218" t="s">
        <v>2195</v>
      </c>
      <c r="E559" s="17" t="s">
        <v>1</v>
      </c>
      <c r="F559" s="219">
        <v>16.603000000000002</v>
      </c>
      <c r="H559" s="32"/>
    </row>
    <row r="560" spans="2:8" s="1" customFormat="1" ht="16.899999999999999" customHeight="1">
      <c r="B560" s="32"/>
      <c r="C560" s="218" t="s">
        <v>1</v>
      </c>
      <c r="D560" s="218" t="s">
        <v>2182</v>
      </c>
      <c r="E560" s="17" t="s">
        <v>1</v>
      </c>
      <c r="F560" s="219">
        <v>-8.64</v>
      </c>
      <c r="H560" s="32"/>
    </row>
    <row r="561" spans="2:8" s="1" customFormat="1" ht="16.899999999999999" customHeight="1">
      <c r="B561" s="32"/>
      <c r="C561" s="218" t="s">
        <v>1</v>
      </c>
      <c r="D561" s="218" t="s">
        <v>2196</v>
      </c>
      <c r="E561" s="17" t="s">
        <v>1</v>
      </c>
      <c r="F561" s="219">
        <v>39.677999999999997</v>
      </c>
      <c r="H561" s="32"/>
    </row>
    <row r="562" spans="2:8" s="1" customFormat="1" ht="16.899999999999999" customHeight="1">
      <c r="B562" s="32"/>
      <c r="C562" s="218" t="s">
        <v>1</v>
      </c>
      <c r="D562" s="218" t="s">
        <v>2179</v>
      </c>
      <c r="E562" s="17" t="s">
        <v>1</v>
      </c>
      <c r="F562" s="219">
        <v>-1.8</v>
      </c>
      <c r="H562" s="32"/>
    </row>
    <row r="563" spans="2:8" s="1" customFormat="1" ht="16.899999999999999" customHeight="1">
      <c r="B563" s="32"/>
      <c r="C563" s="218" t="s">
        <v>1</v>
      </c>
      <c r="D563" s="218" t="s">
        <v>2197</v>
      </c>
      <c r="E563" s="17" t="s">
        <v>1</v>
      </c>
      <c r="F563" s="219">
        <v>0</v>
      </c>
      <c r="H563" s="32"/>
    </row>
    <row r="564" spans="2:8" s="1" customFormat="1" ht="16.899999999999999" customHeight="1">
      <c r="B564" s="32"/>
      <c r="C564" s="218" t="s">
        <v>1</v>
      </c>
      <c r="D564" s="218" t="s">
        <v>2198</v>
      </c>
      <c r="E564" s="17" t="s">
        <v>1</v>
      </c>
      <c r="F564" s="219">
        <v>61.213000000000001</v>
      </c>
      <c r="H564" s="32"/>
    </row>
    <row r="565" spans="2:8" s="1" customFormat="1" ht="16.899999999999999" customHeight="1">
      <c r="B565" s="32"/>
      <c r="C565" s="218" t="s">
        <v>1</v>
      </c>
      <c r="D565" s="218" t="s">
        <v>2199</v>
      </c>
      <c r="E565" s="17" t="s">
        <v>1</v>
      </c>
      <c r="F565" s="219">
        <v>-4.32</v>
      </c>
      <c r="H565" s="32"/>
    </row>
    <row r="566" spans="2:8" s="1" customFormat="1" ht="16.899999999999999" customHeight="1">
      <c r="B566" s="32"/>
      <c r="C566" s="218" t="s">
        <v>1</v>
      </c>
      <c r="D566" s="218" t="s">
        <v>2200</v>
      </c>
      <c r="E566" s="17" t="s">
        <v>1</v>
      </c>
      <c r="F566" s="219">
        <v>60.77</v>
      </c>
      <c r="H566" s="32"/>
    </row>
    <row r="567" spans="2:8" s="1" customFormat="1" ht="16.899999999999999" customHeight="1">
      <c r="B567" s="32"/>
      <c r="C567" s="218" t="s">
        <v>1</v>
      </c>
      <c r="D567" s="218" t="s">
        <v>2199</v>
      </c>
      <c r="E567" s="17" t="s">
        <v>1</v>
      </c>
      <c r="F567" s="219">
        <v>-4.32</v>
      </c>
      <c r="H567" s="32"/>
    </row>
    <row r="568" spans="2:8" s="1" customFormat="1" ht="16.899999999999999" customHeight="1">
      <c r="B568" s="32"/>
      <c r="C568" s="218" t="s">
        <v>1</v>
      </c>
      <c r="D568" s="218" t="s">
        <v>2177</v>
      </c>
      <c r="E568" s="17" t="s">
        <v>1</v>
      </c>
      <c r="F568" s="219">
        <v>-1.6</v>
      </c>
      <c r="H568" s="32"/>
    </row>
    <row r="569" spans="2:8" s="1" customFormat="1" ht="16.899999999999999" customHeight="1">
      <c r="B569" s="32"/>
      <c r="C569" s="218" t="s">
        <v>1</v>
      </c>
      <c r="D569" s="218" t="s">
        <v>2201</v>
      </c>
      <c r="E569" s="17" t="s">
        <v>1</v>
      </c>
      <c r="F569" s="219">
        <v>127.27</v>
      </c>
      <c r="H569" s="32"/>
    </row>
    <row r="570" spans="2:8" s="1" customFormat="1" ht="16.899999999999999" customHeight="1">
      <c r="B570" s="32"/>
      <c r="C570" s="218" t="s">
        <v>1</v>
      </c>
      <c r="D570" s="218" t="s">
        <v>2202</v>
      </c>
      <c r="E570" s="17" t="s">
        <v>1</v>
      </c>
      <c r="F570" s="219">
        <v>62.393000000000001</v>
      </c>
      <c r="H570" s="32"/>
    </row>
    <row r="571" spans="2:8" s="1" customFormat="1" ht="16.899999999999999" customHeight="1">
      <c r="B571" s="32"/>
      <c r="C571" s="218" t="s">
        <v>1</v>
      </c>
      <c r="D571" s="218" t="s">
        <v>2193</v>
      </c>
      <c r="E571" s="17" t="s">
        <v>1</v>
      </c>
      <c r="F571" s="219">
        <v>-4.32</v>
      </c>
      <c r="H571" s="32"/>
    </row>
    <row r="572" spans="2:8" s="1" customFormat="1" ht="16.899999999999999" customHeight="1">
      <c r="B572" s="32"/>
      <c r="C572" s="218" t="s">
        <v>1</v>
      </c>
      <c r="D572" s="218" t="s">
        <v>2177</v>
      </c>
      <c r="E572" s="17" t="s">
        <v>1</v>
      </c>
      <c r="F572" s="219">
        <v>-1.6</v>
      </c>
      <c r="H572" s="32"/>
    </row>
    <row r="573" spans="2:8" s="1" customFormat="1" ht="16.899999999999999" customHeight="1">
      <c r="B573" s="32"/>
      <c r="C573" s="218" t="s">
        <v>1</v>
      </c>
      <c r="D573" s="218" t="s">
        <v>2203</v>
      </c>
      <c r="E573" s="17" t="s">
        <v>1</v>
      </c>
      <c r="F573" s="219">
        <v>84.075000000000003</v>
      </c>
      <c r="H573" s="32"/>
    </row>
    <row r="574" spans="2:8" s="1" customFormat="1" ht="16.899999999999999" customHeight="1">
      <c r="B574" s="32"/>
      <c r="C574" s="218" t="s">
        <v>1</v>
      </c>
      <c r="D574" s="218" t="s">
        <v>2182</v>
      </c>
      <c r="E574" s="17" t="s">
        <v>1</v>
      </c>
      <c r="F574" s="219">
        <v>-8.64</v>
      </c>
      <c r="H574" s="32"/>
    </row>
    <row r="575" spans="2:8" s="1" customFormat="1" ht="16.899999999999999" customHeight="1">
      <c r="B575" s="32"/>
      <c r="C575" s="218" t="s">
        <v>1</v>
      </c>
      <c r="D575" s="218" t="s">
        <v>2204</v>
      </c>
      <c r="E575" s="17" t="s">
        <v>1</v>
      </c>
      <c r="F575" s="219">
        <v>-2.9</v>
      </c>
      <c r="H575" s="32"/>
    </row>
    <row r="576" spans="2:8" s="1" customFormat="1" ht="16.899999999999999" customHeight="1">
      <c r="B576" s="32"/>
      <c r="C576" s="218" t="s">
        <v>1</v>
      </c>
      <c r="D576" s="218" t="s">
        <v>2205</v>
      </c>
      <c r="E576" s="17" t="s">
        <v>1</v>
      </c>
      <c r="F576" s="219">
        <v>88.5</v>
      </c>
      <c r="H576" s="32"/>
    </row>
    <row r="577" spans="2:8" s="1" customFormat="1" ht="16.899999999999999" customHeight="1">
      <c r="B577" s="32"/>
      <c r="C577" s="218" t="s">
        <v>1</v>
      </c>
      <c r="D577" s="218" t="s">
        <v>2206</v>
      </c>
      <c r="E577" s="17" t="s">
        <v>1</v>
      </c>
      <c r="F577" s="219">
        <v>-4.95</v>
      </c>
      <c r="H577" s="32"/>
    </row>
    <row r="578" spans="2:8" s="1" customFormat="1" ht="16.899999999999999" customHeight="1">
      <c r="B578" s="32"/>
      <c r="C578" s="218" t="s">
        <v>1</v>
      </c>
      <c r="D578" s="218" t="s">
        <v>2173</v>
      </c>
      <c r="E578" s="17" t="s">
        <v>1</v>
      </c>
      <c r="F578" s="219">
        <v>-5.8</v>
      </c>
      <c r="H578" s="32"/>
    </row>
    <row r="579" spans="2:8" s="1" customFormat="1" ht="16.899999999999999" customHeight="1">
      <c r="B579" s="32"/>
      <c r="C579" s="218" t="s">
        <v>1</v>
      </c>
      <c r="D579" s="218" t="s">
        <v>2207</v>
      </c>
      <c r="E579" s="17" t="s">
        <v>1</v>
      </c>
      <c r="F579" s="219">
        <v>-1.2</v>
      </c>
      <c r="H579" s="32"/>
    </row>
    <row r="580" spans="2:8" s="1" customFormat="1" ht="16.899999999999999" customHeight="1">
      <c r="B580" s="32"/>
      <c r="C580" s="218" t="s">
        <v>1</v>
      </c>
      <c r="D580" s="218" t="s">
        <v>2208</v>
      </c>
      <c r="E580" s="17" t="s">
        <v>1</v>
      </c>
      <c r="F580" s="219">
        <v>-4.8</v>
      </c>
      <c r="H580" s="32"/>
    </row>
    <row r="581" spans="2:8" s="1" customFormat="1" ht="16.899999999999999" customHeight="1">
      <c r="B581" s="32"/>
      <c r="C581" s="218" t="s">
        <v>1</v>
      </c>
      <c r="D581" s="218" t="s">
        <v>2209</v>
      </c>
      <c r="E581" s="17" t="s">
        <v>1</v>
      </c>
      <c r="F581" s="219">
        <v>93.957999999999998</v>
      </c>
      <c r="H581" s="32"/>
    </row>
    <row r="582" spans="2:8" s="1" customFormat="1" ht="16.899999999999999" customHeight="1">
      <c r="B582" s="32"/>
      <c r="C582" s="218" t="s">
        <v>1</v>
      </c>
      <c r="D582" s="218" t="s">
        <v>2210</v>
      </c>
      <c r="E582" s="17" t="s">
        <v>1</v>
      </c>
      <c r="F582" s="219">
        <v>-5.4</v>
      </c>
      <c r="H582" s="32"/>
    </row>
    <row r="583" spans="2:8" s="1" customFormat="1" ht="16.899999999999999" customHeight="1">
      <c r="B583" s="32"/>
      <c r="C583" s="218" t="s">
        <v>1</v>
      </c>
      <c r="D583" s="218" t="s">
        <v>2204</v>
      </c>
      <c r="E583" s="17" t="s">
        <v>1</v>
      </c>
      <c r="F583" s="219">
        <v>-2.9</v>
      </c>
      <c r="H583" s="32"/>
    </row>
    <row r="584" spans="2:8" s="1" customFormat="1" ht="16.899999999999999" customHeight="1">
      <c r="B584" s="32"/>
      <c r="C584" s="218" t="s">
        <v>1</v>
      </c>
      <c r="D584" s="218" t="s">
        <v>2211</v>
      </c>
      <c r="E584" s="17" t="s">
        <v>1</v>
      </c>
      <c r="F584" s="219">
        <v>38.792999999999999</v>
      </c>
      <c r="H584" s="32"/>
    </row>
    <row r="585" spans="2:8" s="1" customFormat="1" ht="16.899999999999999" customHeight="1">
      <c r="B585" s="32"/>
      <c r="C585" s="218" t="s">
        <v>1</v>
      </c>
      <c r="D585" s="218" t="s">
        <v>2177</v>
      </c>
      <c r="E585" s="17" t="s">
        <v>1</v>
      </c>
      <c r="F585" s="219">
        <v>-1.6</v>
      </c>
      <c r="H585" s="32"/>
    </row>
    <row r="586" spans="2:8" s="1" customFormat="1" ht="16.899999999999999" customHeight="1">
      <c r="B586" s="32"/>
      <c r="C586" s="218" t="s">
        <v>1</v>
      </c>
      <c r="D586" s="218" t="s">
        <v>2188</v>
      </c>
      <c r="E586" s="17" t="s">
        <v>1</v>
      </c>
      <c r="F586" s="219">
        <v>-3.6</v>
      </c>
      <c r="H586" s="32"/>
    </row>
    <row r="587" spans="2:8" s="1" customFormat="1" ht="16.899999999999999" customHeight="1">
      <c r="B587" s="32"/>
      <c r="C587" s="218" t="s">
        <v>1</v>
      </c>
      <c r="D587" s="218" t="s">
        <v>2186</v>
      </c>
      <c r="E587" s="17" t="s">
        <v>1</v>
      </c>
      <c r="F587" s="219">
        <v>-2.9</v>
      </c>
      <c r="H587" s="32"/>
    </row>
    <row r="588" spans="2:8" s="1" customFormat="1" ht="16.899999999999999" customHeight="1">
      <c r="B588" s="32"/>
      <c r="C588" s="218" t="s">
        <v>1</v>
      </c>
      <c r="D588" s="218" t="s">
        <v>2212</v>
      </c>
      <c r="E588" s="17" t="s">
        <v>1</v>
      </c>
      <c r="F588" s="219">
        <v>64.753</v>
      </c>
      <c r="H588" s="32"/>
    </row>
    <row r="589" spans="2:8" s="1" customFormat="1" ht="16.899999999999999" customHeight="1">
      <c r="B589" s="32"/>
      <c r="C589" s="218" t="s">
        <v>1</v>
      </c>
      <c r="D589" s="218" t="s">
        <v>2213</v>
      </c>
      <c r="E589" s="17" t="s">
        <v>1</v>
      </c>
      <c r="F589" s="219">
        <v>-1.08</v>
      </c>
      <c r="H589" s="32"/>
    </row>
    <row r="590" spans="2:8" s="1" customFormat="1" ht="16.899999999999999" customHeight="1">
      <c r="B590" s="32"/>
      <c r="C590" s="218" t="s">
        <v>1</v>
      </c>
      <c r="D590" s="218" t="s">
        <v>2179</v>
      </c>
      <c r="E590" s="17" t="s">
        <v>1</v>
      </c>
      <c r="F590" s="219">
        <v>-1.8</v>
      </c>
      <c r="H590" s="32"/>
    </row>
    <row r="591" spans="2:8" s="1" customFormat="1" ht="16.899999999999999" customHeight="1">
      <c r="B591" s="32"/>
      <c r="C591" s="218" t="s">
        <v>1</v>
      </c>
      <c r="D591" s="218" t="s">
        <v>2214</v>
      </c>
      <c r="E591" s="17" t="s">
        <v>1</v>
      </c>
      <c r="F591" s="219">
        <v>36.875</v>
      </c>
      <c r="H591" s="32"/>
    </row>
    <row r="592" spans="2:8" s="1" customFormat="1" ht="16.899999999999999" customHeight="1">
      <c r="B592" s="32"/>
      <c r="C592" s="218" t="s">
        <v>1</v>
      </c>
      <c r="D592" s="218" t="s">
        <v>2186</v>
      </c>
      <c r="E592" s="17" t="s">
        <v>1</v>
      </c>
      <c r="F592" s="219">
        <v>-2.9</v>
      </c>
      <c r="H592" s="32"/>
    </row>
    <row r="593" spans="2:8" s="1" customFormat="1" ht="16.899999999999999" customHeight="1">
      <c r="B593" s="32"/>
      <c r="C593" s="218" t="s">
        <v>1</v>
      </c>
      <c r="D593" s="218" t="s">
        <v>2215</v>
      </c>
      <c r="E593" s="17" t="s">
        <v>1</v>
      </c>
      <c r="F593" s="219">
        <v>-2.16</v>
      </c>
      <c r="H593" s="32"/>
    </row>
    <row r="594" spans="2:8" s="1" customFormat="1" ht="16.899999999999999" customHeight="1">
      <c r="B594" s="32"/>
      <c r="C594" s="218" t="s">
        <v>1</v>
      </c>
      <c r="D594" s="218" t="s">
        <v>2216</v>
      </c>
      <c r="E594" s="17" t="s">
        <v>1</v>
      </c>
      <c r="F594" s="219">
        <v>117.26300000000001</v>
      </c>
      <c r="H594" s="32"/>
    </row>
    <row r="595" spans="2:8" s="1" customFormat="1" ht="16.899999999999999" customHeight="1">
      <c r="B595" s="32"/>
      <c r="C595" s="218" t="s">
        <v>1</v>
      </c>
      <c r="D595" s="218" t="s">
        <v>2217</v>
      </c>
      <c r="E595" s="17" t="s">
        <v>1</v>
      </c>
      <c r="F595" s="219">
        <v>-8.64</v>
      </c>
      <c r="H595" s="32"/>
    </row>
    <row r="596" spans="2:8" s="1" customFormat="1" ht="16.899999999999999" customHeight="1">
      <c r="B596" s="32"/>
      <c r="C596" s="218" t="s">
        <v>1</v>
      </c>
      <c r="D596" s="218" t="s">
        <v>2218</v>
      </c>
      <c r="E596" s="17" t="s">
        <v>1</v>
      </c>
      <c r="F596" s="219">
        <v>-2.16</v>
      </c>
      <c r="H596" s="32"/>
    </row>
    <row r="597" spans="2:8" s="1" customFormat="1" ht="16.899999999999999" customHeight="1">
      <c r="B597" s="32"/>
      <c r="C597" s="218" t="s">
        <v>1</v>
      </c>
      <c r="D597" s="218" t="s">
        <v>2219</v>
      </c>
      <c r="E597" s="17" t="s">
        <v>1</v>
      </c>
      <c r="F597" s="219">
        <v>39.677999999999997</v>
      </c>
      <c r="H597" s="32"/>
    </row>
    <row r="598" spans="2:8" s="1" customFormat="1" ht="16.899999999999999" customHeight="1">
      <c r="B598" s="32"/>
      <c r="C598" s="218" t="s">
        <v>1</v>
      </c>
      <c r="D598" s="218" t="s">
        <v>2220</v>
      </c>
      <c r="E598" s="17" t="s">
        <v>1</v>
      </c>
      <c r="F598" s="219">
        <v>-4.32</v>
      </c>
      <c r="H598" s="32"/>
    </row>
    <row r="599" spans="2:8" s="1" customFormat="1" ht="16.899999999999999" customHeight="1">
      <c r="B599" s="32"/>
      <c r="C599" s="218" t="s">
        <v>1</v>
      </c>
      <c r="D599" s="218" t="s">
        <v>2221</v>
      </c>
      <c r="E599" s="17" t="s">
        <v>1</v>
      </c>
      <c r="F599" s="219">
        <v>-1.08</v>
      </c>
      <c r="H599" s="32"/>
    </row>
    <row r="600" spans="2:8" s="1" customFormat="1" ht="16.899999999999999" customHeight="1">
      <c r="B600" s="32"/>
      <c r="C600" s="218" t="s">
        <v>1</v>
      </c>
      <c r="D600" s="218" t="s">
        <v>2179</v>
      </c>
      <c r="E600" s="17" t="s">
        <v>1</v>
      </c>
      <c r="F600" s="219">
        <v>-1.8</v>
      </c>
      <c r="H600" s="32"/>
    </row>
    <row r="601" spans="2:8" s="1" customFormat="1" ht="16.899999999999999" customHeight="1">
      <c r="B601" s="32"/>
      <c r="C601" s="218" t="s">
        <v>1</v>
      </c>
      <c r="D601" s="218" t="s">
        <v>2177</v>
      </c>
      <c r="E601" s="17" t="s">
        <v>1</v>
      </c>
      <c r="F601" s="219">
        <v>-1.6</v>
      </c>
      <c r="H601" s="32"/>
    </row>
    <row r="602" spans="2:8" s="1" customFormat="1" ht="16.899999999999999" customHeight="1">
      <c r="B602" s="32"/>
      <c r="C602" s="218" t="s">
        <v>1</v>
      </c>
      <c r="D602" s="218" t="s">
        <v>2222</v>
      </c>
      <c r="E602" s="17" t="s">
        <v>1</v>
      </c>
      <c r="F602" s="219">
        <v>39.677999999999997</v>
      </c>
      <c r="H602" s="32"/>
    </row>
    <row r="603" spans="2:8" s="1" customFormat="1" ht="16.899999999999999" customHeight="1">
      <c r="B603" s="32"/>
      <c r="C603" s="218" t="s">
        <v>1</v>
      </c>
      <c r="D603" s="218" t="s">
        <v>2220</v>
      </c>
      <c r="E603" s="17" t="s">
        <v>1</v>
      </c>
      <c r="F603" s="219">
        <v>-4.32</v>
      </c>
      <c r="H603" s="32"/>
    </row>
    <row r="604" spans="2:8" s="1" customFormat="1" ht="16.899999999999999" customHeight="1">
      <c r="B604" s="32"/>
      <c r="C604" s="218" t="s">
        <v>1</v>
      </c>
      <c r="D604" s="218" t="s">
        <v>2221</v>
      </c>
      <c r="E604" s="17" t="s">
        <v>1</v>
      </c>
      <c r="F604" s="219">
        <v>-1.08</v>
      </c>
      <c r="H604" s="32"/>
    </row>
    <row r="605" spans="2:8" s="1" customFormat="1" ht="16.899999999999999" customHeight="1">
      <c r="B605" s="32"/>
      <c r="C605" s="218" t="s">
        <v>1</v>
      </c>
      <c r="D605" s="218" t="s">
        <v>2223</v>
      </c>
      <c r="E605" s="17" t="s">
        <v>1</v>
      </c>
      <c r="F605" s="219">
        <v>80.093000000000004</v>
      </c>
      <c r="H605" s="32"/>
    </row>
    <row r="606" spans="2:8" s="1" customFormat="1" ht="16.899999999999999" customHeight="1">
      <c r="B606" s="32"/>
      <c r="C606" s="218" t="s">
        <v>1</v>
      </c>
      <c r="D606" s="218" t="s">
        <v>2186</v>
      </c>
      <c r="E606" s="17" t="s">
        <v>1</v>
      </c>
      <c r="F606" s="219">
        <v>-2.9</v>
      </c>
      <c r="H606" s="32"/>
    </row>
    <row r="607" spans="2:8" s="1" customFormat="1" ht="16.899999999999999" customHeight="1">
      <c r="B607" s="32"/>
      <c r="C607" s="218" t="s">
        <v>1</v>
      </c>
      <c r="D607" s="218" t="s">
        <v>2182</v>
      </c>
      <c r="E607" s="17" t="s">
        <v>1</v>
      </c>
      <c r="F607" s="219">
        <v>-8.64</v>
      </c>
      <c r="H607" s="32"/>
    </row>
    <row r="608" spans="2:8" s="1" customFormat="1" ht="16.899999999999999" customHeight="1">
      <c r="B608" s="32"/>
      <c r="C608" s="218" t="s">
        <v>1</v>
      </c>
      <c r="D608" s="218" t="s">
        <v>2183</v>
      </c>
      <c r="E608" s="17" t="s">
        <v>1</v>
      </c>
      <c r="F608" s="219">
        <v>-1.08</v>
      </c>
      <c r="H608" s="32"/>
    </row>
    <row r="609" spans="2:8" s="1" customFormat="1" ht="16.899999999999999" customHeight="1">
      <c r="B609" s="32"/>
      <c r="C609" s="218" t="s">
        <v>1</v>
      </c>
      <c r="D609" s="218" t="s">
        <v>2224</v>
      </c>
      <c r="E609" s="17" t="s">
        <v>1</v>
      </c>
      <c r="F609" s="219">
        <v>26.077999999999999</v>
      </c>
      <c r="H609" s="32"/>
    </row>
    <row r="610" spans="2:8" s="1" customFormat="1" ht="16.899999999999999" customHeight="1">
      <c r="B610" s="32"/>
      <c r="C610" s="218" t="s">
        <v>1</v>
      </c>
      <c r="D610" s="218" t="s">
        <v>2186</v>
      </c>
      <c r="E610" s="17" t="s">
        <v>1</v>
      </c>
      <c r="F610" s="219">
        <v>-2.9</v>
      </c>
      <c r="H610" s="32"/>
    </row>
    <row r="611" spans="2:8" s="1" customFormat="1" ht="16.899999999999999" customHeight="1">
      <c r="B611" s="32"/>
      <c r="C611" s="218" t="s">
        <v>1</v>
      </c>
      <c r="D611" s="218" t="s">
        <v>2225</v>
      </c>
      <c r="E611" s="17" t="s">
        <v>1</v>
      </c>
      <c r="F611" s="219">
        <v>1.8</v>
      </c>
      <c r="H611" s="32"/>
    </row>
    <row r="612" spans="2:8" s="1" customFormat="1" ht="16.899999999999999" customHeight="1">
      <c r="B612" s="32"/>
      <c r="C612" s="218" t="s">
        <v>1</v>
      </c>
      <c r="D612" s="218" t="s">
        <v>2226</v>
      </c>
      <c r="E612" s="17" t="s">
        <v>1</v>
      </c>
      <c r="F612" s="219">
        <v>49.530999999999999</v>
      </c>
      <c r="H612" s="32"/>
    </row>
    <row r="613" spans="2:8" s="1" customFormat="1" ht="16.899999999999999" customHeight="1">
      <c r="B613" s="32"/>
      <c r="C613" s="218" t="s">
        <v>1</v>
      </c>
      <c r="D613" s="218" t="s">
        <v>2179</v>
      </c>
      <c r="E613" s="17" t="s">
        <v>1</v>
      </c>
      <c r="F613" s="219">
        <v>-1.8</v>
      </c>
      <c r="H613" s="32"/>
    </row>
    <row r="614" spans="2:8" s="1" customFormat="1" ht="16.899999999999999" customHeight="1">
      <c r="B614" s="32"/>
      <c r="C614" s="218" t="s">
        <v>1</v>
      </c>
      <c r="D614" s="218" t="s">
        <v>2193</v>
      </c>
      <c r="E614" s="17" t="s">
        <v>1</v>
      </c>
      <c r="F614" s="219">
        <v>-4.32</v>
      </c>
      <c r="H614" s="32"/>
    </row>
    <row r="615" spans="2:8" s="1" customFormat="1" ht="16.899999999999999" customHeight="1">
      <c r="B615" s="32"/>
      <c r="C615" s="218" t="s">
        <v>1</v>
      </c>
      <c r="D615" s="218" t="s">
        <v>2227</v>
      </c>
      <c r="E615" s="17" t="s">
        <v>1</v>
      </c>
      <c r="F615" s="219">
        <v>67.88</v>
      </c>
      <c r="H615" s="32"/>
    </row>
    <row r="616" spans="2:8" s="1" customFormat="1" ht="16.899999999999999" customHeight="1">
      <c r="B616" s="32"/>
      <c r="C616" s="218" t="s">
        <v>1</v>
      </c>
      <c r="D616" s="218" t="s">
        <v>2179</v>
      </c>
      <c r="E616" s="17" t="s">
        <v>1</v>
      </c>
      <c r="F616" s="219">
        <v>-1.8</v>
      </c>
      <c r="H616" s="32"/>
    </row>
    <row r="617" spans="2:8" s="1" customFormat="1" ht="16.899999999999999" customHeight="1">
      <c r="B617" s="32"/>
      <c r="C617" s="218" t="s">
        <v>1</v>
      </c>
      <c r="D617" s="218" t="s">
        <v>2193</v>
      </c>
      <c r="E617" s="17" t="s">
        <v>1</v>
      </c>
      <c r="F617" s="219">
        <v>-4.32</v>
      </c>
      <c r="H617" s="32"/>
    </row>
    <row r="618" spans="2:8" s="1" customFormat="1" ht="16.899999999999999" customHeight="1">
      <c r="B618" s="32"/>
      <c r="C618" s="218" t="s">
        <v>1</v>
      </c>
      <c r="D618" s="218" t="s">
        <v>2229</v>
      </c>
      <c r="E618" s="17" t="s">
        <v>1</v>
      </c>
      <c r="F618" s="219">
        <v>0</v>
      </c>
      <c r="H618" s="32"/>
    </row>
    <row r="619" spans="2:8" s="1" customFormat="1" ht="16.899999999999999" customHeight="1">
      <c r="B619" s="32"/>
      <c r="C619" s="218" t="s">
        <v>1</v>
      </c>
      <c r="D619" s="218" t="s">
        <v>2230</v>
      </c>
      <c r="E619" s="17" t="s">
        <v>1</v>
      </c>
      <c r="F619" s="219">
        <v>114.018</v>
      </c>
      <c r="H619" s="32"/>
    </row>
    <row r="620" spans="2:8" s="1" customFormat="1" ht="16.899999999999999" customHeight="1">
      <c r="B620" s="32"/>
      <c r="C620" s="218" t="s">
        <v>1</v>
      </c>
      <c r="D620" s="218" t="s">
        <v>2231</v>
      </c>
      <c r="E620" s="17" t="s">
        <v>1</v>
      </c>
      <c r="F620" s="219">
        <v>-9.7349999999999994</v>
      </c>
      <c r="H620" s="32"/>
    </row>
    <row r="621" spans="2:8" s="1" customFormat="1" ht="16.899999999999999" customHeight="1">
      <c r="B621" s="32"/>
      <c r="C621" s="218" t="s">
        <v>1</v>
      </c>
      <c r="D621" s="218" t="s">
        <v>2206</v>
      </c>
      <c r="E621" s="17" t="s">
        <v>1</v>
      </c>
      <c r="F621" s="219">
        <v>-4.95</v>
      </c>
      <c r="H621" s="32"/>
    </row>
    <row r="622" spans="2:8" s="1" customFormat="1" ht="16.899999999999999" customHeight="1">
      <c r="B622" s="32"/>
      <c r="C622" s="218" t="s">
        <v>1</v>
      </c>
      <c r="D622" s="218" t="s">
        <v>2232</v>
      </c>
      <c r="E622" s="17" t="s">
        <v>1</v>
      </c>
      <c r="F622" s="219">
        <v>-7.2</v>
      </c>
      <c r="H622" s="32"/>
    </row>
    <row r="623" spans="2:8" s="1" customFormat="1" ht="16.899999999999999" customHeight="1">
      <c r="B623" s="32"/>
      <c r="C623" s="218" t="s">
        <v>1</v>
      </c>
      <c r="D623" s="218" t="s">
        <v>2185</v>
      </c>
      <c r="E623" s="17" t="s">
        <v>1</v>
      </c>
      <c r="F623" s="219">
        <v>-3.24</v>
      </c>
      <c r="H623" s="32"/>
    </row>
    <row r="624" spans="2:8" s="1" customFormat="1" ht="16.899999999999999" customHeight="1">
      <c r="B624" s="32"/>
      <c r="C624" s="218" t="s">
        <v>1</v>
      </c>
      <c r="D624" s="218" t="s">
        <v>2233</v>
      </c>
      <c r="E624" s="17" t="s">
        <v>1</v>
      </c>
      <c r="F624" s="219">
        <v>-4.95</v>
      </c>
      <c r="H624" s="32"/>
    </row>
    <row r="625" spans="2:8" s="1" customFormat="1" ht="16.899999999999999" customHeight="1">
      <c r="B625" s="32"/>
      <c r="C625" s="218" t="s">
        <v>1</v>
      </c>
      <c r="D625" s="218" t="s">
        <v>2234</v>
      </c>
      <c r="E625" s="17" t="s">
        <v>1</v>
      </c>
      <c r="F625" s="219">
        <v>83.043000000000006</v>
      </c>
      <c r="H625" s="32"/>
    </row>
    <row r="626" spans="2:8" s="1" customFormat="1" ht="16.899999999999999" customHeight="1">
      <c r="B626" s="32"/>
      <c r="C626" s="218" t="s">
        <v>1</v>
      </c>
      <c r="D626" s="218" t="s">
        <v>2182</v>
      </c>
      <c r="E626" s="17" t="s">
        <v>1</v>
      </c>
      <c r="F626" s="219">
        <v>-8.64</v>
      </c>
      <c r="H626" s="32"/>
    </row>
    <row r="627" spans="2:8" s="1" customFormat="1" ht="16.899999999999999" customHeight="1">
      <c r="B627" s="32"/>
      <c r="C627" s="218" t="s">
        <v>1</v>
      </c>
      <c r="D627" s="218" t="s">
        <v>2235</v>
      </c>
      <c r="E627" s="17" t="s">
        <v>1</v>
      </c>
      <c r="F627" s="219">
        <v>-1.8</v>
      </c>
      <c r="H627" s="32"/>
    </row>
    <row r="628" spans="2:8" s="1" customFormat="1" ht="16.899999999999999" customHeight="1">
      <c r="B628" s="32"/>
      <c r="C628" s="218" t="s">
        <v>1</v>
      </c>
      <c r="D628" s="218" t="s">
        <v>2236</v>
      </c>
      <c r="E628" s="17" t="s">
        <v>1</v>
      </c>
      <c r="F628" s="219">
        <v>101.333</v>
      </c>
      <c r="H628" s="32"/>
    </row>
    <row r="629" spans="2:8" s="1" customFormat="1" ht="16.899999999999999" customHeight="1">
      <c r="B629" s="32"/>
      <c r="C629" s="218" t="s">
        <v>1</v>
      </c>
      <c r="D629" s="218" t="s">
        <v>2237</v>
      </c>
      <c r="E629" s="17" t="s">
        <v>1</v>
      </c>
      <c r="F629" s="219">
        <v>-13.5</v>
      </c>
      <c r="H629" s="32"/>
    </row>
    <row r="630" spans="2:8" s="1" customFormat="1" ht="16.899999999999999" customHeight="1">
      <c r="B630" s="32"/>
      <c r="C630" s="218" t="s">
        <v>1</v>
      </c>
      <c r="D630" s="218" t="s">
        <v>2235</v>
      </c>
      <c r="E630" s="17" t="s">
        <v>1</v>
      </c>
      <c r="F630" s="219">
        <v>-1.8</v>
      </c>
      <c r="H630" s="32"/>
    </row>
    <row r="631" spans="2:8" s="1" customFormat="1" ht="16.899999999999999" customHeight="1">
      <c r="B631" s="32"/>
      <c r="C631" s="218" t="s">
        <v>1</v>
      </c>
      <c r="D631" s="218" t="s">
        <v>2238</v>
      </c>
      <c r="E631" s="17" t="s">
        <v>1</v>
      </c>
      <c r="F631" s="219">
        <v>83.043000000000006</v>
      </c>
      <c r="H631" s="32"/>
    </row>
    <row r="632" spans="2:8" s="1" customFormat="1" ht="16.899999999999999" customHeight="1">
      <c r="B632" s="32"/>
      <c r="C632" s="218" t="s">
        <v>1</v>
      </c>
      <c r="D632" s="218" t="s">
        <v>2182</v>
      </c>
      <c r="E632" s="17" t="s">
        <v>1</v>
      </c>
      <c r="F632" s="219">
        <v>-8.64</v>
      </c>
      <c r="H632" s="32"/>
    </row>
    <row r="633" spans="2:8" s="1" customFormat="1" ht="16.899999999999999" customHeight="1">
      <c r="B633" s="32"/>
      <c r="C633" s="218" t="s">
        <v>1</v>
      </c>
      <c r="D633" s="218" t="s">
        <v>2239</v>
      </c>
      <c r="E633" s="17" t="s">
        <v>1</v>
      </c>
      <c r="F633" s="219">
        <v>-1.8</v>
      </c>
      <c r="H633" s="32"/>
    </row>
    <row r="634" spans="2:8" s="1" customFormat="1" ht="16.899999999999999" customHeight="1">
      <c r="B634" s="32"/>
      <c r="C634" s="218" t="s">
        <v>1</v>
      </c>
      <c r="D634" s="218" t="s">
        <v>2240</v>
      </c>
      <c r="E634" s="17" t="s">
        <v>1</v>
      </c>
      <c r="F634" s="219">
        <v>101.333</v>
      </c>
      <c r="H634" s="32"/>
    </row>
    <row r="635" spans="2:8" s="1" customFormat="1" ht="16.899999999999999" customHeight="1">
      <c r="B635" s="32"/>
      <c r="C635" s="218" t="s">
        <v>1</v>
      </c>
      <c r="D635" s="218" t="s">
        <v>2241</v>
      </c>
      <c r="E635" s="17" t="s">
        <v>1</v>
      </c>
      <c r="F635" s="219">
        <v>-41.04</v>
      </c>
      <c r="H635" s="32"/>
    </row>
    <row r="636" spans="2:8" s="1" customFormat="1" ht="16.899999999999999" customHeight="1">
      <c r="B636" s="32"/>
      <c r="C636" s="218" t="s">
        <v>1</v>
      </c>
      <c r="D636" s="218" t="s">
        <v>2235</v>
      </c>
      <c r="E636" s="17" t="s">
        <v>1</v>
      </c>
      <c r="F636" s="219">
        <v>-1.8</v>
      </c>
      <c r="H636" s="32"/>
    </row>
    <row r="637" spans="2:8" s="1" customFormat="1" ht="16.899999999999999" customHeight="1">
      <c r="B637" s="32"/>
      <c r="C637" s="218" t="s">
        <v>1</v>
      </c>
      <c r="D637" s="218" t="s">
        <v>2242</v>
      </c>
      <c r="E637" s="17" t="s">
        <v>1</v>
      </c>
      <c r="F637" s="219">
        <v>105.61</v>
      </c>
      <c r="H637" s="32"/>
    </row>
    <row r="638" spans="2:8" s="1" customFormat="1" ht="16.899999999999999" customHeight="1">
      <c r="B638" s="32"/>
      <c r="C638" s="218" t="s">
        <v>1</v>
      </c>
      <c r="D638" s="218" t="s">
        <v>2243</v>
      </c>
      <c r="E638" s="17" t="s">
        <v>1</v>
      </c>
      <c r="F638" s="219">
        <v>-3.24</v>
      </c>
      <c r="H638" s="32"/>
    </row>
    <row r="639" spans="2:8" s="1" customFormat="1" ht="16.899999999999999" customHeight="1">
      <c r="B639" s="32"/>
      <c r="C639" s="218" t="s">
        <v>1</v>
      </c>
      <c r="D639" s="218" t="s">
        <v>2244</v>
      </c>
      <c r="E639" s="17" t="s">
        <v>1</v>
      </c>
      <c r="F639" s="219">
        <v>-7.2</v>
      </c>
      <c r="H639" s="32"/>
    </row>
    <row r="640" spans="2:8" s="1" customFormat="1" ht="16.899999999999999" customHeight="1">
      <c r="B640" s="32"/>
      <c r="C640" s="218" t="s">
        <v>1</v>
      </c>
      <c r="D640" s="218" t="s">
        <v>2245</v>
      </c>
      <c r="E640" s="17" t="s">
        <v>1</v>
      </c>
      <c r="F640" s="219">
        <v>-4.95</v>
      </c>
      <c r="H640" s="32"/>
    </row>
    <row r="641" spans="2:8" s="1" customFormat="1" ht="16.899999999999999" customHeight="1">
      <c r="B641" s="32"/>
      <c r="C641" s="218" t="s">
        <v>1</v>
      </c>
      <c r="D641" s="218" t="s">
        <v>2246</v>
      </c>
      <c r="E641" s="17" t="s">
        <v>1</v>
      </c>
      <c r="F641" s="219">
        <v>26.55</v>
      </c>
      <c r="H641" s="32"/>
    </row>
    <row r="642" spans="2:8" s="1" customFormat="1" ht="16.899999999999999" customHeight="1">
      <c r="B642" s="32"/>
      <c r="C642" s="218" t="s">
        <v>1</v>
      </c>
      <c r="D642" s="218" t="s">
        <v>2179</v>
      </c>
      <c r="E642" s="17" t="s">
        <v>1</v>
      </c>
      <c r="F642" s="219">
        <v>-1.8</v>
      </c>
      <c r="H642" s="32"/>
    </row>
    <row r="643" spans="2:8" s="1" customFormat="1" ht="16.899999999999999" customHeight="1">
      <c r="B643" s="32"/>
      <c r="C643" s="218" t="s">
        <v>1</v>
      </c>
      <c r="D643" s="218" t="s">
        <v>2247</v>
      </c>
      <c r="E643" s="17" t="s">
        <v>1</v>
      </c>
      <c r="F643" s="219">
        <v>52.51</v>
      </c>
      <c r="H643" s="32"/>
    </row>
    <row r="644" spans="2:8" s="1" customFormat="1" ht="16.899999999999999" customHeight="1">
      <c r="B644" s="32"/>
      <c r="C644" s="218" t="s">
        <v>1</v>
      </c>
      <c r="D644" s="218" t="s">
        <v>2182</v>
      </c>
      <c r="E644" s="17" t="s">
        <v>1</v>
      </c>
      <c r="F644" s="219">
        <v>-8.64</v>
      </c>
      <c r="H644" s="32"/>
    </row>
    <row r="645" spans="2:8" s="1" customFormat="1" ht="16.899999999999999" customHeight="1">
      <c r="B645" s="32"/>
      <c r="C645" s="218" t="s">
        <v>1</v>
      </c>
      <c r="D645" s="218" t="s">
        <v>2179</v>
      </c>
      <c r="E645" s="17" t="s">
        <v>1</v>
      </c>
      <c r="F645" s="219">
        <v>-1.8</v>
      </c>
      <c r="H645" s="32"/>
    </row>
    <row r="646" spans="2:8" s="1" customFormat="1" ht="16.899999999999999" customHeight="1">
      <c r="B646" s="32"/>
      <c r="C646" s="218" t="s">
        <v>1</v>
      </c>
      <c r="D646" s="218" t="s">
        <v>2248</v>
      </c>
      <c r="E646" s="17" t="s">
        <v>1</v>
      </c>
      <c r="F646" s="219">
        <v>64.015000000000001</v>
      </c>
      <c r="H646" s="32"/>
    </row>
    <row r="647" spans="2:8" s="1" customFormat="1" ht="16.899999999999999" customHeight="1">
      <c r="B647" s="32"/>
      <c r="C647" s="218" t="s">
        <v>1</v>
      </c>
      <c r="D647" s="218" t="s">
        <v>2199</v>
      </c>
      <c r="E647" s="17" t="s">
        <v>1</v>
      </c>
      <c r="F647" s="219">
        <v>-4.32</v>
      </c>
      <c r="H647" s="32"/>
    </row>
    <row r="648" spans="2:8" s="1" customFormat="1" ht="16.899999999999999" customHeight="1">
      <c r="B648" s="32"/>
      <c r="C648" s="218" t="s">
        <v>1</v>
      </c>
      <c r="D648" s="218" t="s">
        <v>2179</v>
      </c>
      <c r="E648" s="17" t="s">
        <v>1</v>
      </c>
      <c r="F648" s="219">
        <v>-1.8</v>
      </c>
      <c r="H648" s="32"/>
    </row>
    <row r="649" spans="2:8" s="1" customFormat="1" ht="16.899999999999999" customHeight="1">
      <c r="B649" s="32"/>
      <c r="C649" s="218" t="s">
        <v>1</v>
      </c>
      <c r="D649" s="218" t="s">
        <v>2249</v>
      </c>
      <c r="E649" s="17" t="s">
        <v>1</v>
      </c>
      <c r="F649" s="219">
        <v>63.573</v>
      </c>
      <c r="H649" s="32"/>
    </row>
    <row r="650" spans="2:8" s="1" customFormat="1" ht="16.899999999999999" customHeight="1">
      <c r="B650" s="32"/>
      <c r="C650" s="218" t="s">
        <v>1</v>
      </c>
      <c r="D650" s="218" t="s">
        <v>2193</v>
      </c>
      <c r="E650" s="17" t="s">
        <v>1</v>
      </c>
      <c r="F650" s="219">
        <v>-4.32</v>
      </c>
      <c r="H650" s="32"/>
    </row>
    <row r="651" spans="2:8" s="1" customFormat="1" ht="16.899999999999999" customHeight="1">
      <c r="B651" s="32"/>
      <c r="C651" s="218" t="s">
        <v>1</v>
      </c>
      <c r="D651" s="218" t="s">
        <v>2179</v>
      </c>
      <c r="E651" s="17" t="s">
        <v>1</v>
      </c>
      <c r="F651" s="219">
        <v>-1.8</v>
      </c>
      <c r="H651" s="32"/>
    </row>
    <row r="652" spans="2:8" s="1" customFormat="1" ht="16.899999999999999" customHeight="1">
      <c r="B652" s="32"/>
      <c r="C652" s="218" t="s">
        <v>1</v>
      </c>
      <c r="D652" s="218" t="s">
        <v>2250</v>
      </c>
      <c r="E652" s="17" t="s">
        <v>1</v>
      </c>
      <c r="F652" s="219">
        <v>26.55</v>
      </c>
      <c r="H652" s="32"/>
    </row>
    <row r="653" spans="2:8" s="1" customFormat="1" ht="16.899999999999999" customHeight="1">
      <c r="B653" s="32"/>
      <c r="C653" s="218" t="s">
        <v>1</v>
      </c>
      <c r="D653" s="218" t="s">
        <v>2179</v>
      </c>
      <c r="E653" s="17" t="s">
        <v>1</v>
      </c>
      <c r="F653" s="219">
        <v>-1.8</v>
      </c>
      <c r="H653" s="32"/>
    </row>
    <row r="654" spans="2:8" s="1" customFormat="1" ht="16.899999999999999" customHeight="1">
      <c r="B654" s="32"/>
      <c r="C654" s="218" t="s">
        <v>1</v>
      </c>
      <c r="D654" s="218" t="s">
        <v>2251</v>
      </c>
      <c r="E654" s="17" t="s">
        <v>1</v>
      </c>
      <c r="F654" s="219">
        <v>53.69</v>
      </c>
      <c r="H654" s="32"/>
    </row>
    <row r="655" spans="2:8" s="1" customFormat="1" ht="16.899999999999999" customHeight="1">
      <c r="B655" s="32"/>
      <c r="C655" s="218" t="s">
        <v>1</v>
      </c>
      <c r="D655" s="218" t="s">
        <v>2252</v>
      </c>
      <c r="E655" s="17" t="s">
        <v>1</v>
      </c>
      <c r="F655" s="219">
        <v>26.55</v>
      </c>
      <c r="H655" s="32"/>
    </row>
    <row r="656" spans="2:8" s="1" customFormat="1" ht="16.899999999999999" customHeight="1">
      <c r="B656" s="32"/>
      <c r="C656" s="218" t="s">
        <v>1</v>
      </c>
      <c r="D656" s="218" t="s">
        <v>2179</v>
      </c>
      <c r="E656" s="17" t="s">
        <v>1</v>
      </c>
      <c r="F656" s="219">
        <v>-1.8</v>
      </c>
      <c r="H656" s="32"/>
    </row>
    <row r="657" spans="2:8" s="1" customFormat="1" ht="16.899999999999999" customHeight="1">
      <c r="B657" s="32"/>
      <c r="C657" s="218" t="s">
        <v>1</v>
      </c>
      <c r="D657" s="218" t="s">
        <v>2253</v>
      </c>
      <c r="E657" s="17" t="s">
        <v>1</v>
      </c>
      <c r="F657" s="219">
        <v>52.51</v>
      </c>
      <c r="H657" s="32"/>
    </row>
    <row r="658" spans="2:8" s="1" customFormat="1" ht="16.899999999999999" customHeight="1">
      <c r="B658" s="32"/>
      <c r="C658" s="218" t="s">
        <v>1</v>
      </c>
      <c r="D658" s="218" t="s">
        <v>2254</v>
      </c>
      <c r="E658" s="17" t="s">
        <v>1</v>
      </c>
      <c r="F658" s="219">
        <v>13.87</v>
      </c>
      <c r="H658" s="32"/>
    </row>
    <row r="659" spans="2:8" s="1" customFormat="1" ht="16.899999999999999" customHeight="1">
      <c r="B659" s="32"/>
      <c r="C659" s="218" t="s">
        <v>1</v>
      </c>
      <c r="D659" s="218" t="s">
        <v>2255</v>
      </c>
      <c r="E659" s="17" t="s">
        <v>1</v>
      </c>
      <c r="F659" s="219">
        <v>16.385000000000002</v>
      </c>
      <c r="H659" s="32"/>
    </row>
    <row r="660" spans="2:8" s="1" customFormat="1" ht="16.899999999999999" customHeight="1">
      <c r="B660" s="32"/>
      <c r="C660" s="218" t="s">
        <v>1</v>
      </c>
      <c r="D660" s="218" t="s">
        <v>2256</v>
      </c>
      <c r="E660" s="17" t="s">
        <v>1</v>
      </c>
      <c r="F660" s="219">
        <v>16.2</v>
      </c>
      <c r="H660" s="32"/>
    </row>
    <row r="661" spans="2:8" s="1" customFormat="1" ht="16.899999999999999" customHeight="1">
      <c r="B661" s="32"/>
      <c r="C661" s="218" t="s">
        <v>1</v>
      </c>
      <c r="D661" s="218" t="s">
        <v>2257</v>
      </c>
      <c r="E661" s="17" t="s">
        <v>1</v>
      </c>
      <c r="F661" s="219">
        <v>67.555000000000007</v>
      </c>
      <c r="H661" s="32"/>
    </row>
    <row r="662" spans="2:8" s="1" customFormat="1" ht="16.899999999999999" customHeight="1">
      <c r="B662" s="32"/>
      <c r="C662" s="218" t="s">
        <v>1</v>
      </c>
      <c r="D662" s="218" t="s">
        <v>2199</v>
      </c>
      <c r="E662" s="17" t="s">
        <v>1</v>
      </c>
      <c r="F662" s="219">
        <v>-4.32</v>
      </c>
      <c r="H662" s="32"/>
    </row>
    <row r="663" spans="2:8" s="1" customFormat="1" ht="16.899999999999999" customHeight="1">
      <c r="B663" s="32"/>
      <c r="C663" s="218" t="s">
        <v>1</v>
      </c>
      <c r="D663" s="218" t="s">
        <v>2235</v>
      </c>
      <c r="E663" s="17" t="s">
        <v>1</v>
      </c>
      <c r="F663" s="219">
        <v>-1.8</v>
      </c>
      <c r="H663" s="32"/>
    </row>
    <row r="664" spans="2:8" s="1" customFormat="1" ht="16.899999999999999" customHeight="1">
      <c r="B664" s="32"/>
      <c r="C664" s="218" t="s">
        <v>1</v>
      </c>
      <c r="D664" s="218" t="s">
        <v>2258</v>
      </c>
      <c r="E664" s="17" t="s">
        <v>1</v>
      </c>
      <c r="F664" s="219">
        <v>222.72499999999999</v>
      </c>
      <c r="H664" s="32"/>
    </row>
    <row r="665" spans="2:8" s="1" customFormat="1" ht="16.899999999999999" customHeight="1">
      <c r="B665" s="32"/>
      <c r="C665" s="218" t="s">
        <v>1</v>
      </c>
      <c r="D665" s="218" t="s">
        <v>2259</v>
      </c>
      <c r="E665" s="17" t="s">
        <v>1</v>
      </c>
      <c r="F665" s="219">
        <v>-8</v>
      </c>
      <c r="H665" s="32"/>
    </row>
    <row r="666" spans="2:8" s="1" customFormat="1" ht="16.899999999999999" customHeight="1">
      <c r="B666" s="32"/>
      <c r="C666" s="218" t="s">
        <v>1</v>
      </c>
      <c r="D666" s="218" t="s">
        <v>2260</v>
      </c>
      <c r="E666" s="17" t="s">
        <v>1</v>
      </c>
      <c r="F666" s="219">
        <v>-19.8</v>
      </c>
      <c r="H666" s="32"/>
    </row>
    <row r="667" spans="2:8" s="1" customFormat="1" ht="16.899999999999999" customHeight="1">
      <c r="B667" s="32"/>
      <c r="C667" s="218" t="s">
        <v>1</v>
      </c>
      <c r="D667" s="218" t="s">
        <v>2261</v>
      </c>
      <c r="E667" s="17" t="s">
        <v>1</v>
      </c>
      <c r="F667" s="219">
        <v>80.83</v>
      </c>
      <c r="H667" s="32"/>
    </row>
    <row r="668" spans="2:8" s="1" customFormat="1" ht="16.899999999999999" customHeight="1">
      <c r="B668" s="32"/>
      <c r="C668" s="218" t="s">
        <v>1</v>
      </c>
      <c r="D668" s="218" t="s">
        <v>2262</v>
      </c>
      <c r="E668" s="17" t="s">
        <v>1</v>
      </c>
      <c r="F668" s="219">
        <v>-6.48</v>
      </c>
      <c r="H668" s="32"/>
    </row>
    <row r="669" spans="2:8" s="1" customFormat="1" ht="16.899999999999999" customHeight="1">
      <c r="B669" s="32"/>
      <c r="C669" s="218" t="s">
        <v>1</v>
      </c>
      <c r="D669" s="218" t="s">
        <v>2235</v>
      </c>
      <c r="E669" s="17" t="s">
        <v>1</v>
      </c>
      <c r="F669" s="219">
        <v>-1.8</v>
      </c>
      <c r="H669" s="32"/>
    </row>
    <row r="670" spans="2:8" s="1" customFormat="1" ht="16.899999999999999" customHeight="1">
      <c r="B670" s="32"/>
      <c r="C670" s="218" t="s">
        <v>1</v>
      </c>
      <c r="D670" s="218" t="s">
        <v>2263</v>
      </c>
      <c r="E670" s="17" t="s">
        <v>1</v>
      </c>
      <c r="F670" s="219">
        <v>64.015000000000001</v>
      </c>
      <c r="H670" s="32"/>
    </row>
    <row r="671" spans="2:8" s="1" customFormat="1" ht="16.899999999999999" customHeight="1">
      <c r="B671" s="32"/>
      <c r="C671" s="218" t="s">
        <v>1</v>
      </c>
      <c r="D671" s="218" t="s">
        <v>2264</v>
      </c>
      <c r="E671" s="17" t="s">
        <v>1</v>
      </c>
      <c r="F671" s="219">
        <v>-4.32</v>
      </c>
      <c r="H671" s="32"/>
    </row>
    <row r="672" spans="2:8" s="1" customFormat="1" ht="16.899999999999999" customHeight="1">
      <c r="B672" s="32"/>
      <c r="C672" s="218" t="s">
        <v>1</v>
      </c>
      <c r="D672" s="218" t="s">
        <v>2235</v>
      </c>
      <c r="E672" s="17" t="s">
        <v>1</v>
      </c>
      <c r="F672" s="219">
        <v>-1.8</v>
      </c>
      <c r="H672" s="32"/>
    </row>
    <row r="673" spans="2:8" s="1" customFormat="1" ht="16.899999999999999" customHeight="1">
      <c r="B673" s="32"/>
      <c r="C673" s="218" t="s">
        <v>1</v>
      </c>
      <c r="D673" s="218" t="s">
        <v>2265</v>
      </c>
      <c r="E673" s="17" t="s">
        <v>1</v>
      </c>
      <c r="F673" s="219">
        <v>63.337000000000003</v>
      </c>
      <c r="H673" s="32"/>
    </row>
    <row r="674" spans="2:8" s="1" customFormat="1" ht="16.899999999999999" customHeight="1">
      <c r="B674" s="32"/>
      <c r="C674" s="218" t="s">
        <v>1</v>
      </c>
      <c r="D674" s="218" t="s">
        <v>2264</v>
      </c>
      <c r="E674" s="17" t="s">
        <v>1</v>
      </c>
      <c r="F674" s="219">
        <v>-4.32</v>
      </c>
      <c r="H674" s="32"/>
    </row>
    <row r="675" spans="2:8" s="1" customFormat="1" ht="16.899999999999999" customHeight="1">
      <c r="B675" s="32"/>
      <c r="C675" s="218" t="s">
        <v>1</v>
      </c>
      <c r="D675" s="218" t="s">
        <v>2179</v>
      </c>
      <c r="E675" s="17" t="s">
        <v>1</v>
      </c>
      <c r="F675" s="219">
        <v>-1.8</v>
      </c>
      <c r="H675" s="32"/>
    </row>
    <row r="676" spans="2:8" s="1" customFormat="1" ht="16.899999999999999" customHeight="1">
      <c r="B676" s="32"/>
      <c r="C676" s="218" t="s">
        <v>1</v>
      </c>
      <c r="D676" s="218" t="s">
        <v>2266</v>
      </c>
      <c r="E676" s="17" t="s">
        <v>1</v>
      </c>
      <c r="F676" s="219">
        <v>80.83</v>
      </c>
      <c r="H676" s="32"/>
    </row>
    <row r="677" spans="2:8" s="1" customFormat="1" ht="16.899999999999999" customHeight="1">
      <c r="B677" s="32"/>
      <c r="C677" s="218" t="s">
        <v>1</v>
      </c>
      <c r="D677" s="218" t="s">
        <v>2175</v>
      </c>
      <c r="E677" s="17" t="s">
        <v>1</v>
      </c>
      <c r="F677" s="219">
        <v>-8.64</v>
      </c>
      <c r="H677" s="32"/>
    </row>
    <row r="678" spans="2:8" s="1" customFormat="1" ht="16.899999999999999" customHeight="1">
      <c r="B678" s="32"/>
      <c r="C678" s="218" t="s">
        <v>1</v>
      </c>
      <c r="D678" s="218" t="s">
        <v>2179</v>
      </c>
      <c r="E678" s="17" t="s">
        <v>1</v>
      </c>
      <c r="F678" s="219">
        <v>-1.8</v>
      </c>
      <c r="H678" s="32"/>
    </row>
    <row r="679" spans="2:8" s="1" customFormat="1" ht="16.899999999999999" customHeight="1">
      <c r="B679" s="32"/>
      <c r="C679" s="218" t="s">
        <v>1</v>
      </c>
      <c r="D679" s="218" t="s">
        <v>2267</v>
      </c>
      <c r="E679" s="17" t="s">
        <v>1</v>
      </c>
      <c r="F679" s="219">
        <v>77.290000000000006</v>
      </c>
      <c r="H679" s="32"/>
    </row>
    <row r="680" spans="2:8" s="1" customFormat="1" ht="16.899999999999999" customHeight="1">
      <c r="B680" s="32"/>
      <c r="C680" s="218" t="s">
        <v>1</v>
      </c>
      <c r="D680" s="218" t="s">
        <v>2175</v>
      </c>
      <c r="E680" s="17" t="s">
        <v>1</v>
      </c>
      <c r="F680" s="219">
        <v>-8.64</v>
      </c>
      <c r="H680" s="32"/>
    </row>
    <row r="681" spans="2:8" s="1" customFormat="1" ht="16.899999999999999" customHeight="1">
      <c r="B681" s="32"/>
      <c r="C681" s="218" t="s">
        <v>1</v>
      </c>
      <c r="D681" s="218" t="s">
        <v>2179</v>
      </c>
      <c r="E681" s="17" t="s">
        <v>1</v>
      </c>
      <c r="F681" s="219">
        <v>-1.8</v>
      </c>
      <c r="H681" s="32"/>
    </row>
    <row r="682" spans="2:8" s="1" customFormat="1" ht="16.899999999999999" customHeight="1">
      <c r="B682" s="32"/>
      <c r="C682" s="218" t="s">
        <v>1</v>
      </c>
      <c r="D682" s="218" t="s">
        <v>2268</v>
      </c>
      <c r="E682" s="17" t="s">
        <v>1</v>
      </c>
      <c r="F682" s="219">
        <v>64.015000000000001</v>
      </c>
      <c r="H682" s="32"/>
    </row>
    <row r="683" spans="2:8" s="1" customFormat="1" ht="16.899999999999999" customHeight="1">
      <c r="B683" s="32"/>
      <c r="C683" s="218" t="s">
        <v>1</v>
      </c>
      <c r="D683" s="218" t="s">
        <v>2264</v>
      </c>
      <c r="E683" s="17" t="s">
        <v>1</v>
      </c>
      <c r="F683" s="219">
        <v>-4.32</v>
      </c>
      <c r="H683" s="32"/>
    </row>
    <row r="684" spans="2:8" s="1" customFormat="1" ht="16.899999999999999" customHeight="1">
      <c r="B684" s="32"/>
      <c r="C684" s="218" t="s">
        <v>1</v>
      </c>
      <c r="D684" s="218" t="s">
        <v>2179</v>
      </c>
      <c r="E684" s="17" t="s">
        <v>1</v>
      </c>
      <c r="F684" s="219">
        <v>-1.8</v>
      </c>
      <c r="H684" s="32"/>
    </row>
    <row r="685" spans="2:8" s="1" customFormat="1" ht="16.899999999999999" customHeight="1">
      <c r="B685" s="32"/>
      <c r="C685" s="218" t="s">
        <v>1</v>
      </c>
      <c r="D685" s="218" t="s">
        <v>2269</v>
      </c>
      <c r="E685" s="17" t="s">
        <v>1</v>
      </c>
      <c r="F685" s="219">
        <v>63.573</v>
      </c>
      <c r="H685" s="32"/>
    </row>
    <row r="686" spans="2:8" s="1" customFormat="1" ht="16.899999999999999" customHeight="1">
      <c r="B686" s="32"/>
      <c r="C686" s="218" t="s">
        <v>1</v>
      </c>
      <c r="D686" s="218" t="s">
        <v>2264</v>
      </c>
      <c r="E686" s="17" t="s">
        <v>1</v>
      </c>
      <c r="F686" s="219">
        <v>-4.32</v>
      </c>
      <c r="H686" s="32"/>
    </row>
    <row r="687" spans="2:8" s="1" customFormat="1" ht="16.899999999999999" customHeight="1">
      <c r="B687" s="32"/>
      <c r="C687" s="218" t="s">
        <v>1</v>
      </c>
      <c r="D687" s="218" t="s">
        <v>2270</v>
      </c>
      <c r="E687" s="17" t="s">
        <v>1</v>
      </c>
      <c r="F687" s="219">
        <v>-1.6</v>
      </c>
      <c r="H687" s="32"/>
    </row>
    <row r="688" spans="2:8" s="1" customFormat="1" ht="16.899999999999999" customHeight="1">
      <c r="B688" s="32"/>
      <c r="C688" s="218" t="s">
        <v>1</v>
      </c>
      <c r="D688" s="218" t="s">
        <v>2271</v>
      </c>
      <c r="E688" s="17" t="s">
        <v>1</v>
      </c>
      <c r="F688" s="219">
        <v>84.075000000000003</v>
      </c>
      <c r="H688" s="32"/>
    </row>
    <row r="689" spans="2:8" s="1" customFormat="1" ht="16.899999999999999" customHeight="1">
      <c r="B689" s="32"/>
      <c r="C689" s="218" t="s">
        <v>1</v>
      </c>
      <c r="D689" s="218" t="s">
        <v>2272</v>
      </c>
      <c r="E689" s="17" t="s">
        <v>1</v>
      </c>
      <c r="F689" s="219">
        <v>-8.8800000000000008</v>
      </c>
      <c r="H689" s="32"/>
    </row>
    <row r="690" spans="2:8" s="1" customFormat="1" ht="16.899999999999999" customHeight="1">
      <c r="B690" s="32"/>
      <c r="C690" s="218" t="s">
        <v>1</v>
      </c>
      <c r="D690" s="218" t="s">
        <v>2179</v>
      </c>
      <c r="E690" s="17" t="s">
        <v>1</v>
      </c>
      <c r="F690" s="219">
        <v>-1.8</v>
      </c>
      <c r="H690" s="32"/>
    </row>
    <row r="691" spans="2:8" s="1" customFormat="1" ht="16.899999999999999" customHeight="1">
      <c r="B691" s="32"/>
      <c r="C691" s="218" t="s">
        <v>1</v>
      </c>
      <c r="D691" s="218" t="s">
        <v>2274</v>
      </c>
      <c r="E691" s="17" t="s">
        <v>1</v>
      </c>
      <c r="F691" s="219">
        <v>0</v>
      </c>
      <c r="H691" s="32"/>
    </row>
    <row r="692" spans="2:8" s="1" customFormat="1" ht="16.899999999999999" customHeight="1">
      <c r="B692" s="32"/>
      <c r="C692" s="218" t="s">
        <v>1</v>
      </c>
      <c r="D692" s="218" t="s">
        <v>2275</v>
      </c>
      <c r="E692" s="17" t="s">
        <v>1</v>
      </c>
      <c r="F692" s="219">
        <v>114.018</v>
      </c>
      <c r="H692" s="32"/>
    </row>
    <row r="693" spans="2:8" s="1" customFormat="1" ht="16.899999999999999" customHeight="1">
      <c r="B693" s="32"/>
      <c r="C693" s="218" t="s">
        <v>1</v>
      </c>
      <c r="D693" s="218" t="s">
        <v>2231</v>
      </c>
      <c r="E693" s="17" t="s">
        <v>1</v>
      </c>
      <c r="F693" s="219">
        <v>-9.7349999999999994</v>
      </c>
      <c r="H693" s="32"/>
    </row>
    <row r="694" spans="2:8" s="1" customFormat="1" ht="16.899999999999999" customHeight="1">
      <c r="B694" s="32"/>
      <c r="C694" s="218" t="s">
        <v>1</v>
      </c>
      <c r="D694" s="218" t="s">
        <v>2206</v>
      </c>
      <c r="E694" s="17" t="s">
        <v>1</v>
      </c>
      <c r="F694" s="219">
        <v>-4.95</v>
      </c>
      <c r="H694" s="32"/>
    </row>
    <row r="695" spans="2:8" s="1" customFormat="1" ht="16.899999999999999" customHeight="1">
      <c r="B695" s="32"/>
      <c r="C695" s="218" t="s">
        <v>1</v>
      </c>
      <c r="D695" s="218" t="s">
        <v>2232</v>
      </c>
      <c r="E695" s="17" t="s">
        <v>1</v>
      </c>
      <c r="F695" s="219">
        <v>-7.2</v>
      </c>
      <c r="H695" s="32"/>
    </row>
    <row r="696" spans="2:8" s="1" customFormat="1" ht="16.899999999999999" customHeight="1">
      <c r="B696" s="32"/>
      <c r="C696" s="218" t="s">
        <v>1</v>
      </c>
      <c r="D696" s="218" t="s">
        <v>2185</v>
      </c>
      <c r="E696" s="17" t="s">
        <v>1</v>
      </c>
      <c r="F696" s="219">
        <v>-3.24</v>
      </c>
      <c r="H696" s="32"/>
    </row>
    <row r="697" spans="2:8" s="1" customFormat="1" ht="16.899999999999999" customHeight="1">
      <c r="B697" s="32"/>
      <c r="C697" s="218" t="s">
        <v>1</v>
      </c>
      <c r="D697" s="218" t="s">
        <v>2233</v>
      </c>
      <c r="E697" s="17" t="s">
        <v>1</v>
      </c>
      <c r="F697" s="219">
        <v>-4.95</v>
      </c>
      <c r="H697" s="32"/>
    </row>
    <row r="698" spans="2:8" s="1" customFormat="1" ht="16.899999999999999" customHeight="1">
      <c r="B698" s="32"/>
      <c r="C698" s="218" t="s">
        <v>1</v>
      </c>
      <c r="D698" s="218" t="s">
        <v>2276</v>
      </c>
      <c r="E698" s="17" t="s">
        <v>1</v>
      </c>
      <c r="F698" s="219">
        <v>83.043000000000006</v>
      </c>
      <c r="H698" s="32"/>
    </row>
    <row r="699" spans="2:8" s="1" customFormat="1" ht="16.899999999999999" customHeight="1">
      <c r="B699" s="32"/>
      <c r="C699" s="218" t="s">
        <v>1</v>
      </c>
      <c r="D699" s="218" t="s">
        <v>2182</v>
      </c>
      <c r="E699" s="17" t="s">
        <v>1</v>
      </c>
      <c r="F699" s="219">
        <v>-8.64</v>
      </c>
      <c r="H699" s="32"/>
    </row>
    <row r="700" spans="2:8" s="1" customFormat="1" ht="16.899999999999999" customHeight="1">
      <c r="B700" s="32"/>
      <c r="C700" s="218" t="s">
        <v>1</v>
      </c>
      <c r="D700" s="218" t="s">
        <v>2235</v>
      </c>
      <c r="E700" s="17" t="s">
        <v>1</v>
      </c>
      <c r="F700" s="219">
        <v>-1.8</v>
      </c>
      <c r="H700" s="32"/>
    </row>
    <row r="701" spans="2:8" s="1" customFormat="1" ht="16.899999999999999" customHeight="1">
      <c r="B701" s="32"/>
      <c r="C701" s="218" t="s">
        <v>1</v>
      </c>
      <c r="D701" s="218" t="s">
        <v>2277</v>
      </c>
      <c r="E701" s="17" t="s">
        <v>1</v>
      </c>
      <c r="F701" s="219">
        <v>101.333</v>
      </c>
      <c r="H701" s="32"/>
    </row>
    <row r="702" spans="2:8" s="1" customFormat="1" ht="16.899999999999999" customHeight="1">
      <c r="B702" s="32"/>
      <c r="C702" s="218" t="s">
        <v>1</v>
      </c>
      <c r="D702" s="218" t="s">
        <v>2237</v>
      </c>
      <c r="E702" s="17" t="s">
        <v>1</v>
      </c>
      <c r="F702" s="219">
        <v>-13.5</v>
      </c>
      <c r="H702" s="32"/>
    </row>
    <row r="703" spans="2:8" s="1" customFormat="1" ht="16.899999999999999" customHeight="1">
      <c r="B703" s="32"/>
      <c r="C703" s="218" t="s">
        <v>1</v>
      </c>
      <c r="D703" s="218" t="s">
        <v>2235</v>
      </c>
      <c r="E703" s="17" t="s">
        <v>1</v>
      </c>
      <c r="F703" s="219">
        <v>-1.8</v>
      </c>
      <c r="H703" s="32"/>
    </row>
    <row r="704" spans="2:8" s="1" customFormat="1" ht="16.899999999999999" customHeight="1">
      <c r="B704" s="32"/>
      <c r="C704" s="218" t="s">
        <v>1</v>
      </c>
      <c r="D704" s="218" t="s">
        <v>2278</v>
      </c>
      <c r="E704" s="17" t="s">
        <v>1</v>
      </c>
      <c r="F704" s="219">
        <v>83.043000000000006</v>
      </c>
      <c r="H704" s="32"/>
    </row>
    <row r="705" spans="2:8" s="1" customFormat="1" ht="16.899999999999999" customHeight="1">
      <c r="B705" s="32"/>
      <c r="C705" s="218" t="s">
        <v>1</v>
      </c>
      <c r="D705" s="218" t="s">
        <v>2182</v>
      </c>
      <c r="E705" s="17" t="s">
        <v>1</v>
      </c>
      <c r="F705" s="219">
        <v>-8.64</v>
      </c>
      <c r="H705" s="32"/>
    </row>
    <row r="706" spans="2:8" s="1" customFormat="1" ht="16.899999999999999" customHeight="1">
      <c r="B706" s="32"/>
      <c r="C706" s="218" t="s">
        <v>1</v>
      </c>
      <c r="D706" s="218" t="s">
        <v>2239</v>
      </c>
      <c r="E706" s="17" t="s">
        <v>1</v>
      </c>
      <c r="F706" s="219">
        <v>-1.8</v>
      </c>
      <c r="H706" s="32"/>
    </row>
    <row r="707" spans="2:8" s="1" customFormat="1" ht="16.899999999999999" customHeight="1">
      <c r="B707" s="32"/>
      <c r="C707" s="218" t="s">
        <v>1</v>
      </c>
      <c r="D707" s="218" t="s">
        <v>2279</v>
      </c>
      <c r="E707" s="17" t="s">
        <v>1</v>
      </c>
      <c r="F707" s="219">
        <v>101.333</v>
      </c>
      <c r="H707" s="32"/>
    </row>
    <row r="708" spans="2:8" s="1" customFormat="1" ht="16.899999999999999" customHeight="1">
      <c r="B708" s="32"/>
      <c r="C708" s="218" t="s">
        <v>1</v>
      </c>
      <c r="D708" s="218" t="s">
        <v>2241</v>
      </c>
      <c r="E708" s="17" t="s">
        <v>1</v>
      </c>
      <c r="F708" s="219">
        <v>-41.04</v>
      </c>
      <c r="H708" s="32"/>
    </row>
    <row r="709" spans="2:8" s="1" customFormat="1" ht="16.899999999999999" customHeight="1">
      <c r="B709" s="32"/>
      <c r="C709" s="218" t="s">
        <v>1</v>
      </c>
      <c r="D709" s="218" t="s">
        <v>2235</v>
      </c>
      <c r="E709" s="17" t="s">
        <v>1</v>
      </c>
      <c r="F709" s="219">
        <v>-1.8</v>
      </c>
      <c r="H709" s="32"/>
    </row>
    <row r="710" spans="2:8" s="1" customFormat="1" ht="16.899999999999999" customHeight="1">
      <c r="B710" s="32"/>
      <c r="C710" s="218" t="s">
        <v>1</v>
      </c>
      <c r="D710" s="218" t="s">
        <v>2280</v>
      </c>
      <c r="E710" s="17" t="s">
        <v>1</v>
      </c>
      <c r="F710" s="219">
        <v>105.61</v>
      </c>
      <c r="H710" s="32"/>
    </row>
    <row r="711" spans="2:8" s="1" customFormat="1" ht="16.899999999999999" customHeight="1">
      <c r="B711" s="32"/>
      <c r="C711" s="218" t="s">
        <v>1</v>
      </c>
      <c r="D711" s="218" t="s">
        <v>2243</v>
      </c>
      <c r="E711" s="17" t="s">
        <v>1</v>
      </c>
      <c r="F711" s="219">
        <v>-3.24</v>
      </c>
      <c r="H711" s="32"/>
    </row>
    <row r="712" spans="2:8" s="1" customFormat="1" ht="16.899999999999999" customHeight="1">
      <c r="B712" s="32"/>
      <c r="C712" s="218" t="s">
        <v>1</v>
      </c>
      <c r="D712" s="218" t="s">
        <v>2244</v>
      </c>
      <c r="E712" s="17" t="s">
        <v>1</v>
      </c>
      <c r="F712" s="219">
        <v>-7.2</v>
      </c>
      <c r="H712" s="32"/>
    </row>
    <row r="713" spans="2:8" s="1" customFormat="1" ht="16.899999999999999" customHeight="1">
      <c r="B713" s="32"/>
      <c r="C713" s="218" t="s">
        <v>1</v>
      </c>
      <c r="D713" s="218" t="s">
        <v>2245</v>
      </c>
      <c r="E713" s="17" t="s">
        <v>1</v>
      </c>
      <c r="F713" s="219">
        <v>-4.95</v>
      </c>
      <c r="H713" s="32"/>
    </row>
    <row r="714" spans="2:8" s="1" customFormat="1" ht="16.899999999999999" customHeight="1">
      <c r="B714" s="32"/>
      <c r="C714" s="218" t="s">
        <v>1</v>
      </c>
      <c r="D714" s="218" t="s">
        <v>2281</v>
      </c>
      <c r="E714" s="17" t="s">
        <v>1</v>
      </c>
      <c r="F714" s="219">
        <v>26.55</v>
      </c>
      <c r="H714" s="32"/>
    </row>
    <row r="715" spans="2:8" s="1" customFormat="1" ht="16.899999999999999" customHeight="1">
      <c r="B715" s="32"/>
      <c r="C715" s="218" t="s">
        <v>1</v>
      </c>
      <c r="D715" s="218" t="s">
        <v>2179</v>
      </c>
      <c r="E715" s="17" t="s">
        <v>1</v>
      </c>
      <c r="F715" s="219">
        <v>-1.8</v>
      </c>
      <c r="H715" s="32"/>
    </row>
    <row r="716" spans="2:8" s="1" customFormat="1" ht="16.899999999999999" customHeight="1">
      <c r="B716" s="32"/>
      <c r="C716" s="218" t="s">
        <v>1</v>
      </c>
      <c r="D716" s="218" t="s">
        <v>2282</v>
      </c>
      <c r="E716" s="17" t="s">
        <v>1</v>
      </c>
      <c r="F716" s="219">
        <v>52.51</v>
      </c>
      <c r="H716" s="32"/>
    </row>
    <row r="717" spans="2:8" s="1" customFormat="1" ht="16.899999999999999" customHeight="1">
      <c r="B717" s="32"/>
      <c r="C717" s="218" t="s">
        <v>1</v>
      </c>
      <c r="D717" s="218" t="s">
        <v>2182</v>
      </c>
      <c r="E717" s="17" t="s">
        <v>1</v>
      </c>
      <c r="F717" s="219">
        <v>-8.64</v>
      </c>
      <c r="H717" s="32"/>
    </row>
    <row r="718" spans="2:8" s="1" customFormat="1" ht="16.899999999999999" customHeight="1">
      <c r="B718" s="32"/>
      <c r="C718" s="218" t="s">
        <v>1</v>
      </c>
      <c r="D718" s="218" t="s">
        <v>2179</v>
      </c>
      <c r="E718" s="17" t="s">
        <v>1</v>
      </c>
      <c r="F718" s="219">
        <v>-1.8</v>
      </c>
      <c r="H718" s="32"/>
    </row>
    <row r="719" spans="2:8" s="1" customFormat="1" ht="16.899999999999999" customHeight="1">
      <c r="B719" s="32"/>
      <c r="C719" s="218" t="s">
        <v>1</v>
      </c>
      <c r="D719" s="218" t="s">
        <v>2283</v>
      </c>
      <c r="E719" s="17" t="s">
        <v>1</v>
      </c>
      <c r="F719" s="219">
        <v>64.015000000000001</v>
      </c>
      <c r="H719" s="32"/>
    </row>
    <row r="720" spans="2:8" s="1" customFormat="1" ht="16.899999999999999" customHeight="1">
      <c r="B720" s="32"/>
      <c r="C720" s="218" t="s">
        <v>1</v>
      </c>
      <c r="D720" s="218" t="s">
        <v>2199</v>
      </c>
      <c r="E720" s="17" t="s">
        <v>1</v>
      </c>
      <c r="F720" s="219">
        <v>-4.32</v>
      </c>
      <c r="H720" s="32"/>
    </row>
    <row r="721" spans="2:8" s="1" customFormat="1" ht="16.899999999999999" customHeight="1">
      <c r="B721" s="32"/>
      <c r="C721" s="218" t="s">
        <v>1</v>
      </c>
      <c r="D721" s="218" t="s">
        <v>2179</v>
      </c>
      <c r="E721" s="17" t="s">
        <v>1</v>
      </c>
      <c r="F721" s="219">
        <v>-1.8</v>
      </c>
      <c r="H721" s="32"/>
    </row>
    <row r="722" spans="2:8" s="1" customFormat="1" ht="16.899999999999999" customHeight="1">
      <c r="B722" s="32"/>
      <c r="C722" s="218" t="s">
        <v>1</v>
      </c>
      <c r="D722" s="218" t="s">
        <v>2284</v>
      </c>
      <c r="E722" s="17" t="s">
        <v>1</v>
      </c>
      <c r="F722" s="219">
        <v>63.573</v>
      </c>
      <c r="H722" s="32"/>
    </row>
    <row r="723" spans="2:8" s="1" customFormat="1" ht="16.899999999999999" customHeight="1">
      <c r="B723" s="32"/>
      <c r="C723" s="218" t="s">
        <v>1</v>
      </c>
      <c r="D723" s="218" t="s">
        <v>2193</v>
      </c>
      <c r="E723" s="17" t="s">
        <v>1</v>
      </c>
      <c r="F723" s="219">
        <v>-4.32</v>
      </c>
      <c r="H723" s="32"/>
    </row>
    <row r="724" spans="2:8" s="1" customFormat="1" ht="16.899999999999999" customHeight="1">
      <c r="B724" s="32"/>
      <c r="C724" s="218" t="s">
        <v>1</v>
      </c>
      <c r="D724" s="218" t="s">
        <v>2179</v>
      </c>
      <c r="E724" s="17" t="s">
        <v>1</v>
      </c>
      <c r="F724" s="219">
        <v>-1.8</v>
      </c>
      <c r="H724" s="32"/>
    </row>
    <row r="725" spans="2:8" s="1" customFormat="1" ht="16.899999999999999" customHeight="1">
      <c r="B725" s="32"/>
      <c r="C725" s="218" t="s">
        <v>1</v>
      </c>
      <c r="D725" s="218" t="s">
        <v>2285</v>
      </c>
      <c r="E725" s="17" t="s">
        <v>1</v>
      </c>
      <c r="F725" s="219">
        <v>26.55</v>
      </c>
      <c r="H725" s="32"/>
    </row>
    <row r="726" spans="2:8" s="1" customFormat="1" ht="16.899999999999999" customHeight="1">
      <c r="B726" s="32"/>
      <c r="C726" s="218" t="s">
        <v>1</v>
      </c>
      <c r="D726" s="218" t="s">
        <v>2179</v>
      </c>
      <c r="E726" s="17" t="s">
        <v>1</v>
      </c>
      <c r="F726" s="219">
        <v>-1.8</v>
      </c>
      <c r="H726" s="32"/>
    </row>
    <row r="727" spans="2:8" s="1" customFormat="1" ht="16.899999999999999" customHeight="1">
      <c r="B727" s="32"/>
      <c r="C727" s="218" t="s">
        <v>1</v>
      </c>
      <c r="D727" s="218" t="s">
        <v>2286</v>
      </c>
      <c r="E727" s="17" t="s">
        <v>1</v>
      </c>
      <c r="F727" s="219">
        <v>53.69</v>
      </c>
      <c r="H727" s="32"/>
    </row>
    <row r="728" spans="2:8" s="1" customFormat="1" ht="16.899999999999999" customHeight="1">
      <c r="B728" s="32"/>
      <c r="C728" s="218" t="s">
        <v>1</v>
      </c>
      <c r="D728" s="218" t="s">
        <v>2287</v>
      </c>
      <c r="E728" s="17" t="s">
        <v>1</v>
      </c>
      <c r="F728" s="219">
        <v>26.55</v>
      </c>
      <c r="H728" s="32"/>
    </row>
    <row r="729" spans="2:8" s="1" customFormat="1" ht="16.899999999999999" customHeight="1">
      <c r="B729" s="32"/>
      <c r="C729" s="218" t="s">
        <v>1</v>
      </c>
      <c r="D729" s="218" t="s">
        <v>2179</v>
      </c>
      <c r="E729" s="17" t="s">
        <v>1</v>
      </c>
      <c r="F729" s="219">
        <v>-1.8</v>
      </c>
      <c r="H729" s="32"/>
    </row>
    <row r="730" spans="2:8" s="1" customFormat="1" ht="16.899999999999999" customHeight="1">
      <c r="B730" s="32"/>
      <c r="C730" s="218" t="s">
        <v>1</v>
      </c>
      <c r="D730" s="218" t="s">
        <v>2288</v>
      </c>
      <c r="E730" s="17" t="s">
        <v>1</v>
      </c>
      <c r="F730" s="219">
        <v>52.51</v>
      </c>
      <c r="H730" s="32"/>
    </row>
    <row r="731" spans="2:8" s="1" customFormat="1" ht="16.899999999999999" customHeight="1">
      <c r="B731" s="32"/>
      <c r="C731" s="218" t="s">
        <v>1</v>
      </c>
      <c r="D731" s="218" t="s">
        <v>2289</v>
      </c>
      <c r="E731" s="17" t="s">
        <v>1</v>
      </c>
      <c r="F731" s="219">
        <v>45.43</v>
      </c>
      <c r="H731" s="32"/>
    </row>
    <row r="732" spans="2:8" s="1" customFormat="1" ht="16.899999999999999" customHeight="1">
      <c r="B732" s="32"/>
      <c r="C732" s="218" t="s">
        <v>1</v>
      </c>
      <c r="D732" s="218" t="s">
        <v>2290</v>
      </c>
      <c r="E732" s="17" t="s">
        <v>1</v>
      </c>
      <c r="F732" s="219">
        <v>51.029000000000003</v>
      </c>
      <c r="H732" s="32"/>
    </row>
    <row r="733" spans="2:8" s="1" customFormat="1" ht="16.899999999999999" customHeight="1">
      <c r="B733" s="32"/>
      <c r="C733" s="218" t="s">
        <v>1</v>
      </c>
      <c r="D733" s="218" t="s">
        <v>2291</v>
      </c>
      <c r="E733" s="17" t="s">
        <v>1</v>
      </c>
      <c r="F733" s="219">
        <v>-12.96</v>
      </c>
      <c r="H733" s="32"/>
    </row>
    <row r="734" spans="2:8" s="1" customFormat="1" ht="16.899999999999999" customHeight="1">
      <c r="B734" s="32"/>
      <c r="C734" s="218" t="s">
        <v>1</v>
      </c>
      <c r="D734" s="218" t="s">
        <v>2292</v>
      </c>
      <c r="E734" s="17" t="s">
        <v>1</v>
      </c>
      <c r="F734" s="219">
        <v>-2.722</v>
      </c>
      <c r="H734" s="32"/>
    </row>
    <row r="735" spans="2:8" s="1" customFormat="1" ht="16.899999999999999" customHeight="1">
      <c r="B735" s="32"/>
      <c r="C735" s="218" t="s">
        <v>1</v>
      </c>
      <c r="D735" s="218" t="s">
        <v>2293</v>
      </c>
      <c r="E735" s="17" t="s">
        <v>1</v>
      </c>
      <c r="F735" s="219">
        <v>67.555000000000007</v>
      </c>
      <c r="H735" s="32"/>
    </row>
    <row r="736" spans="2:8" s="1" customFormat="1" ht="16.899999999999999" customHeight="1">
      <c r="B736" s="32"/>
      <c r="C736" s="218" t="s">
        <v>1</v>
      </c>
      <c r="D736" s="218" t="s">
        <v>2264</v>
      </c>
      <c r="E736" s="17" t="s">
        <v>1</v>
      </c>
      <c r="F736" s="219">
        <v>-4.32</v>
      </c>
      <c r="H736" s="32"/>
    </row>
    <row r="737" spans="2:8" s="1" customFormat="1" ht="16.899999999999999" customHeight="1">
      <c r="B737" s="32"/>
      <c r="C737" s="218" t="s">
        <v>1</v>
      </c>
      <c r="D737" s="218" t="s">
        <v>2235</v>
      </c>
      <c r="E737" s="17" t="s">
        <v>1</v>
      </c>
      <c r="F737" s="219">
        <v>-1.8</v>
      </c>
      <c r="H737" s="32"/>
    </row>
    <row r="738" spans="2:8" s="1" customFormat="1" ht="16.899999999999999" customHeight="1">
      <c r="B738" s="32"/>
      <c r="C738" s="218" t="s">
        <v>1</v>
      </c>
      <c r="D738" s="218" t="s">
        <v>2294</v>
      </c>
      <c r="E738" s="17" t="s">
        <v>1</v>
      </c>
      <c r="F738" s="219">
        <v>222.72499999999999</v>
      </c>
      <c r="H738" s="32"/>
    </row>
    <row r="739" spans="2:8" s="1" customFormat="1" ht="16.899999999999999" customHeight="1">
      <c r="B739" s="32"/>
      <c r="C739" s="218" t="s">
        <v>1</v>
      </c>
      <c r="D739" s="218" t="s">
        <v>2233</v>
      </c>
      <c r="E739" s="17" t="s">
        <v>1</v>
      </c>
      <c r="F739" s="219">
        <v>-4.95</v>
      </c>
      <c r="H739" s="32"/>
    </row>
    <row r="740" spans="2:8" s="1" customFormat="1" ht="16.899999999999999" customHeight="1">
      <c r="B740" s="32"/>
      <c r="C740" s="218" t="s">
        <v>1</v>
      </c>
      <c r="D740" s="218" t="s">
        <v>2233</v>
      </c>
      <c r="E740" s="17" t="s">
        <v>1</v>
      </c>
      <c r="F740" s="219">
        <v>-4.95</v>
      </c>
      <c r="H740" s="32"/>
    </row>
    <row r="741" spans="2:8" s="1" customFormat="1" ht="16.899999999999999" customHeight="1">
      <c r="B741" s="32"/>
      <c r="C741" s="218" t="s">
        <v>1</v>
      </c>
      <c r="D741" s="218" t="s">
        <v>2260</v>
      </c>
      <c r="E741" s="17" t="s">
        <v>1</v>
      </c>
      <c r="F741" s="219">
        <v>-19.8</v>
      </c>
      <c r="H741" s="32"/>
    </row>
    <row r="742" spans="2:8" s="1" customFormat="1" ht="16.899999999999999" customHeight="1">
      <c r="B742" s="32"/>
      <c r="C742" s="218" t="s">
        <v>1</v>
      </c>
      <c r="D742" s="218" t="s">
        <v>2208</v>
      </c>
      <c r="E742" s="17" t="s">
        <v>1</v>
      </c>
      <c r="F742" s="219">
        <v>-4.8</v>
      </c>
      <c r="H742" s="32"/>
    </row>
    <row r="743" spans="2:8" s="1" customFormat="1" ht="16.899999999999999" customHeight="1">
      <c r="B743" s="32"/>
      <c r="C743" s="218" t="s">
        <v>1</v>
      </c>
      <c r="D743" s="218" t="s">
        <v>2295</v>
      </c>
      <c r="E743" s="17" t="s">
        <v>1</v>
      </c>
      <c r="F743" s="219">
        <v>80.83</v>
      </c>
      <c r="H743" s="32"/>
    </row>
    <row r="744" spans="2:8" s="1" customFormat="1" ht="16.899999999999999" customHeight="1">
      <c r="B744" s="32"/>
      <c r="C744" s="218" t="s">
        <v>1</v>
      </c>
      <c r="D744" s="218" t="s">
        <v>2296</v>
      </c>
      <c r="E744" s="17" t="s">
        <v>1</v>
      </c>
      <c r="F744" s="219">
        <v>-6.48</v>
      </c>
      <c r="H744" s="32"/>
    </row>
    <row r="745" spans="2:8" s="1" customFormat="1" ht="16.899999999999999" customHeight="1">
      <c r="B745" s="32"/>
      <c r="C745" s="218" t="s">
        <v>1</v>
      </c>
      <c r="D745" s="218" t="s">
        <v>2179</v>
      </c>
      <c r="E745" s="17" t="s">
        <v>1</v>
      </c>
      <c r="F745" s="219">
        <v>-1.8</v>
      </c>
      <c r="H745" s="32"/>
    </row>
    <row r="746" spans="2:8" s="1" customFormat="1" ht="16.899999999999999" customHeight="1">
      <c r="B746" s="32"/>
      <c r="C746" s="218" t="s">
        <v>1</v>
      </c>
      <c r="D746" s="218" t="s">
        <v>2297</v>
      </c>
      <c r="E746" s="17" t="s">
        <v>1</v>
      </c>
      <c r="F746" s="219">
        <v>64.015000000000001</v>
      </c>
      <c r="H746" s="32"/>
    </row>
    <row r="747" spans="2:8" s="1" customFormat="1" ht="16.899999999999999" customHeight="1">
      <c r="B747" s="32"/>
      <c r="C747" s="218" t="s">
        <v>1</v>
      </c>
      <c r="D747" s="218" t="s">
        <v>2298</v>
      </c>
      <c r="E747" s="17" t="s">
        <v>1</v>
      </c>
      <c r="F747" s="219">
        <v>-4.32</v>
      </c>
      <c r="H747" s="32"/>
    </row>
    <row r="748" spans="2:8" s="1" customFormat="1" ht="16.899999999999999" customHeight="1">
      <c r="B748" s="32"/>
      <c r="C748" s="218" t="s">
        <v>1</v>
      </c>
      <c r="D748" s="218" t="s">
        <v>2179</v>
      </c>
      <c r="E748" s="17" t="s">
        <v>1</v>
      </c>
      <c r="F748" s="219">
        <v>-1.8</v>
      </c>
      <c r="H748" s="32"/>
    </row>
    <row r="749" spans="2:8" s="1" customFormat="1" ht="16.899999999999999" customHeight="1">
      <c r="B749" s="32"/>
      <c r="C749" s="218" t="s">
        <v>1</v>
      </c>
      <c r="D749" s="218" t="s">
        <v>2299</v>
      </c>
      <c r="E749" s="17" t="s">
        <v>1</v>
      </c>
      <c r="F749" s="219">
        <v>63.573</v>
      </c>
      <c r="H749" s="32"/>
    </row>
    <row r="750" spans="2:8" s="1" customFormat="1" ht="16.899999999999999" customHeight="1">
      <c r="B750" s="32"/>
      <c r="C750" s="218" t="s">
        <v>1</v>
      </c>
      <c r="D750" s="218" t="s">
        <v>2264</v>
      </c>
      <c r="E750" s="17" t="s">
        <v>1</v>
      </c>
      <c r="F750" s="219">
        <v>-4.32</v>
      </c>
      <c r="H750" s="32"/>
    </row>
    <row r="751" spans="2:8" s="1" customFormat="1" ht="16.899999999999999" customHeight="1">
      <c r="B751" s="32"/>
      <c r="C751" s="218" t="s">
        <v>1</v>
      </c>
      <c r="D751" s="218" t="s">
        <v>2179</v>
      </c>
      <c r="E751" s="17" t="s">
        <v>1</v>
      </c>
      <c r="F751" s="219">
        <v>-1.8</v>
      </c>
      <c r="H751" s="32"/>
    </row>
    <row r="752" spans="2:8" s="1" customFormat="1" ht="16.899999999999999" customHeight="1">
      <c r="B752" s="32"/>
      <c r="C752" s="218" t="s">
        <v>1</v>
      </c>
      <c r="D752" s="218" t="s">
        <v>2300</v>
      </c>
      <c r="E752" s="17" t="s">
        <v>1</v>
      </c>
      <c r="F752" s="219">
        <v>80.83</v>
      </c>
      <c r="H752" s="32"/>
    </row>
    <row r="753" spans="2:8" s="1" customFormat="1" ht="16.899999999999999" customHeight="1">
      <c r="B753" s="32"/>
      <c r="C753" s="218" t="s">
        <v>1</v>
      </c>
      <c r="D753" s="218" t="s">
        <v>2301</v>
      </c>
      <c r="E753" s="17" t="s">
        <v>1</v>
      </c>
      <c r="F753" s="219">
        <v>-8.64</v>
      </c>
      <c r="H753" s="32"/>
    </row>
    <row r="754" spans="2:8" s="1" customFormat="1" ht="16.899999999999999" customHeight="1">
      <c r="B754" s="32"/>
      <c r="C754" s="218" t="s">
        <v>1</v>
      </c>
      <c r="D754" s="218" t="s">
        <v>2302</v>
      </c>
      <c r="E754" s="17" t="s">
        <v>1</v>
      </c>
      <c r="F754" s="219">
        <v>-1.8</v>
      </c>
      <c r="H754" s="32"/>
    </row>
    <row r="755" spans="2:8" s="1" customFormat="1" ht="16.899999999999999" customHeight="1">
      <c r="B755" s="32"/>
      <c r="C755" s="218" t="s">
        <v>1</v>
      </c>
      <c r="D755" s="218" t="s">
        <v>2303</v>
      </c>
      <c r="E755" s="17" t="s">
        <v>1</v>
      </c>
      <c r="F755" s="219">
        <v>77.290000000000006</v>
      </c>
      <c r="H755" s="32"/>
    </row>
    <row r="756" spans="2:8" s="1" customFormat="1" ht="16.899999999999999" customHeight="1">
      <c r="B756" s="32"/>
      <c r="C756" s="218" t="s">
        <v>1</v>
      </c>
      <c r="D756" s="218" t="s">
        <v>2301</v>
      </c>
      <c r="E756" s="17" t="s">
        <v>1</v>
      </c>
      <c r="F756" s="219">
        <v>-8.64</v>
      </c>
      <c r="H756" s="32"/>
    </row>
    <row r="757" spans="2:8" s="1" customFormat="1" ht="16.899999999999999" customHeight="1">
      <c r="B757" s="32"/>
      <c r="C757" s="218" t="s">
        <v>1</v>
      </c>
      <c r="D757" s="218" t="s">
        <v>2302</v>
      </c>
      <c r="E757" s="17" t="s">
        <v>1</v>
      </c>
      <c r="F757" s="219">
        <v>-1.8</v>
      </c>
      <c r="H757" s="32"/>
    </row>
    <row r="758" spans="2:8" s="1" customFormat="1" ht="16.899999999999999" customHeight="1">
      <c r="B758" s="32"/>
      <c r="C758" s="218" t="s">
        <v>1</v>
      </c>
      <c r="D758" s="218" t="s">
        <v>2304</v>
      </c>
      <c r="E758" s="17" t="s">
        <v>1</v>
      </c>
      <c r="F758" s="219">
        <v>64.015000000000001</v>
      </c>
      <c r="H758" s="32"/>
    </row>
    <row r="759" spans="2:8" s="1" customFormat="1" ht="16.899999999999999" customHeight="1">
      <c r="B759" s="32"/>
      <c r="C759" s="218" t="s">
        <v>1</v>
      </c>
      <c r="D759" s="218" t="s">
        <v>2305</v>
      </c>
      <c r="E759" s="17" t="s">
        <v>1</v>
      </c>
      <c r="F759" s="219">
        <v>-4.4400000000000004</v>
      </c>
      <c r="H759" s="32"/>
    </row>
    <row r="760" spans="2:8" s="1" customFormat="1" ht="16.899999999999999" customHeight="1">
      <c r="B760" s="32"/>
      <c r="C760" s="218" t="s">
        <v>1</v>
      </c>
      <c r="D760" s="218" t="s">
        <v>2179</v>
      </c>
      <c r="E760" s="17" t="s">
        <v>1</v>
      </c>
      <c r="F760" s="219">
        <v>-1.8</v>
      </c>
      <c r="H760" s="32"/>
    </row>
    <row r="761" spans="2:8" s="1" customFormat="1" ht="16.899999999999999" customHeight="1">
      <c r="B761" s="32"/>
      <c r="C761" s="218" t="s">
        <v>1</v>
      </c>
      <c r="D761" s="218" t="s">
        <v>2306</v>
      </c>
      <c r="E761" s="17" t="s">
        <v>1</v>
      </c>
      <c r="F761" s="219">
        <v>64.015000000000001</v>
      </c>
      <c r="H761" s="32"/>
    </row>
    <row r="762" spans="2:8" s="1" customFormat="1" ht="16.899999999999999" customHeight="1">
      <c r="B762" s="32"/>
      <c r="C762" s="218" t="s">
        <v>1</v>
      </c>
      <c r="D762" s="218" t="s">
        <v>2305</v>
      </c>
      <c r="E762" s="17" t="s">
        <v>1</v>
      </c>
      <c r="F762" s="219">
        <v>-4.4400000000000004</v>
      </c>
      <c r="H762" s="32"/>
    </row>
    <row r="763" spans="2:8" s="1" customFormat="1" ht="16.899999999999999" customHeight="1">
      <c r="B763" s="32"/>
      <c r="C763" s="218" t="s">
        <v>1</v>
      </c>
      <c r="D763" s="218" t="s">
        <v>2179</v>
      </c>
      <c r="E763" s="17" t="s">
        <v>1</v>
      </c>
      <c r="F763" s="219">
        <v>-1.8</v>
      </c>
      <c r="H763" s="32"/>
    </row>
    <row r="764" spans="2:8" s="1" customFormat="1" ht="16.899999999999999" customHeight="1">
      <c r="B764" s="32"/>
      <c r="C764" s="218" t="s">
        <v>1</v>
      </c>
      <c r="D764" s="218" t="s">
        <v>2307</v>
      </c>
      <c r="E764" s="17" t="s">
        <v>1</v>
      </c>
      <c r="F764" s="219">
        <v>84.075000000000003</v>
      </c>
      <c r="H764" s="32"/>
    </row>
    <row r="765" spans="2:8" s="1" customFormat="1" ht="16.899999999999999" customHeight="1">
      <c r="B765" s="32"/>
      <c r="C765" s="218" t="s">
        <v>1</v>
      </c>
      <c r="D765" s="218" t="s">
        <v>2301</v>
      </c>
      <c r="E765" s="17" t="s">
        <v>1</v>
      </c>
      <c r="F765" s="219">
        <v>-8.64</v>
      </c>
      <c r="H765" s="32"/>
    </row>
    <row r="766" spans="2:8" s="1" customFormat="1" ht="16.899999999999999" customHeight="1">
      <c r="B766" s="32"/>
      <c r="C766" s="218" t="s">
        <v>1</v>
      </c>
      <c r="D766" s="218" t="s">
        <v>2235</v>
      </c>
      <c r="E766" s="17" t="s">
        <v>1</v>
      </c>
      <c r="F766" s="219">
        <v>-1.8</v>
      </c>
      <c r="H766" s="32"/>
    </row>
    <row r="767" spans="2:8" s="1" customFormat="1" ht="16.899999999999999" customHeight="1">
      <c r="B767" s="32"/>
      <c r="C767" s="218" t="s">
        <v>1</v>
      </c>
      <c r="D767" s="218" t="s">
        <v>2309</v>
      </c>
      <c r="E767" s="17" t="s">
        <v>1</v>
      </c>
      <c r="F767" s="219">
        <v>0</v>
      </c>
      <c r="H767" s="32"/>
    </row>
    <row r="768" spans="2:8" s="1" customFormat="1" ht="16.899999999999999" customHeight="1">
      <c r="B768" s="32"/>
      <c r="C768" s="218" t="s">
        <v>1</v>
      </c>
      <c r="D768" s="218" t="s">
        <v>2310</v>
      </c>
      <c r="E768" s="17" t="s">
        <v>1</v>
      </c>
      <c r="F768" s="219">
        <v>114.018</v>
      </c>
      <c r="H768" s="32"/>
    </row>
    <row r="769" spans="2:8" s="1" customFormat="1" ht="16.899999999999999" customHeight="1">
      <c r="B769" s="32"/>
      <c r="C769" s="218" t="s">
        <v>1</v>
      </c>
      <c r="D769" s="218" t="s">
        <v>2231</v>
      </c>
      <c r="E769" s="17" t="s">
        <v>1</v>
      </c>
      <c r="F769" s="219">
        <v>-9.7349999999999994</v>
      </c>
      <c r="H769" s="32"/>
    </row>
    <row r="770" spans="2:8" s="1" customFormat="1" ht="16.899999999999999" customHeight="1">
      <c r="B770" s="32"/>
      <c r="C770" s="218" t="s">
        <v>1</v>
      </c>
      <c r="D770" s="218" t="s">
        <v>2206</v>
      </c>
      <c r="E770" s="17" t="s">
        <v>1</v>
      </c>
      <c r="F770" s="219">
        <v>-4.95</v>
      </c>
      <c r="H770" s="32"/>
    </row>
    <row r="771" spans="2:8" s="1" customFormat="1" ht="16.899999999999999" customHeight="1">
      <c r="B771" s="32"/>
      <c r="C771" s="218" t="s">
        <v>1</v>
      </c>
      <c r="D771" s="218" t="s">
        <v>2232</v>
      </c>
      <c r="E771" s="17" t="s">
        <v>1</v>
      </c>
      <c r="F771" s="219">
        <v>-7.2</v>
      </c>
      <c r="H771" s="32"/>
    </row>
    <row r="772" spans="2:8" s="1" customFormat="1" ht="16.899999999999999" customHeight="1">
      <c r="B772" s="32"/>
      <c r="C772" s="218" t="s">
        <v>1</v>
      </c>
      <c r="D772" s="218" t="s">
        <v>2185</v>
      </c>
      <c r="E772" s="17" t="s">
        <v>1</v>
      </c>
      <c r="F772" s="219">
        <v>-3.24</v>
      </c>
      <c r="H772" s="32"/>
    </row>
    <row r="773" spans="2:8" s="1" customFormat="1" ht="16.899999999999999" customHeight="1">
      <c r="B773" s="32"/>
      <c r="C773" s="218" t="s">
        <v>1</v>
      </c>
      <c r="D773" s="218" t="s">
        <v>2233</v>
      </c>
      <c r="E773" s="17" t="s">
        <v>1</v>
      </c>
      <c r="F773" s="219">
        <v>-4.95</v>
      </c>
      <c r="H773" s="32"/>
    </row>
    <row r="774" spans="2:8" s="1" customFormat="1" ht="16.899999999999999" customHeight="1">
      <c r="B774" s="32"/>
      <c r="C774" s="218" t="s">
        <v>1</v>
      </c>
      <c r="D774" s="218" t="s">
        <v>2156</v>
      </c>
      <c r="E774" s="17" t="s">
        <v>1</v>
      </c>
      <c r="F774" s="219">
        <v>0</v>
      </c>
      <c r="H774" s="32"/>
    </row>
    <row r="775" spans="2:8" s="1" customFormat="1" ht="16.899999999999999" customHeight="1">
      <c r="B775" s="32"/>
      <c r="C775" s="218" t="s">
        <v>1</v>
      </c>
      <c r="D775" s="218" t="s">
        <v>2311</v>
      </c>
      <c r="E775" s="17" t="s">
        <v>1</v>
      </c>
      <c r="F775" s="219">
        <v>83.043000000000006</v>
      </c>
      <c r="H775" s="32"/>
    </row>
    <row r="776" spans="2:8" s="1" customFormat="1" ht="16.899999999999999" customHeight="1">
      <c r="B776" s="32"/>
      <c r="C776" s="218" t="s">
        <v>1</v>
      </c>
      <c r="D776" s="218" t="s">
        <v>2182</v>
      </c>
      <c r="E776" s="17" t="s">
        <v>1</v>
      </c>
      <c r="F776" s="219">
        <v>-8.64</v>
      </c>
      <c r="H776" s="32"/>
    </row>
    <row r="777" spans="2:8" s="1" customFormat="1" ht="16.899999999999999" customHeight="1">
      <c r="B777" s="32"/>
      <c r="C777" s="218" t="s">
        <v>1</v>
      </c>
      <c r="D777" s="218" t="s">
        <v>2235</v>
      </c>
      <c r="E777" s="17" t="s">
        <v>1</v>
      </c>
      <c r="F777" s="219">
        <v>-1.8</v>
      </c>
      <c r="H777" s="32"/>
    </row>
    <row r="778" spans="2:8" s="1" customFormat="1" ht="16.899999999999999" customHeight="1">
      <c r="B778" s="32"/>
      <c r="C778" s="218" t="s">
        <v>1</v>
      </c>
      <c r="D778" s="218" t="s">
        <v>2312</v>
      </c>
      <c r="E778" s="17" t="s">
        <v>1</v>
      </c>
      <c r="F778" s="219">
        <v>101.333</v>
      </c>
      <c r="H778" s="32"/>
    </row>
    <row r="779" spans="2:8" s="1" customFormat="1" ht="16.899999999999999" customHeight="1">
      <c r="B779" s="32"/>
      <c r="C779" s="218" t="s">
        <v>1</v>
      </c>
      <c r="D779" s="218" t="s">
        <v>2237</v>
      </c>
      <c r="E779" s="17" t="s">
        <v>1</v>
      </c>
      <c r="F779" s="219">
        <v>-13.5</v>
      </c>
      <c r="H779" s="32"/>
    </row>
    <row r="780" spans="2:8" s="1" customFormat="1" ht="16.899999999999999" customHeight="1">
      <c r="B780" s="32"/>
      <c r="C780" s="218" t="s">
        <v>1</v>
      </c>
      <c r="D780" s="218" t="s">
        <v>2235</v>
      </c>
      <c r="E780" s="17" t="s">
        <v>1</v>
      </c>
      <c r="F780" s="219">
        <v>-1.8</v>
      </c>
      <c r="H780" s="32"/>
    </row>
    <row r="781" spans="2:8" s="1" customFormat="1" ht="16.899999999999999" customHeight="1">
      <c r="B781" s="32"/>
      <c r="C781" s="218" t="s">
        <v>1</v>
      </c>
      <c r="D781" s="218" t="s">
        <v>2313</v>
      </c>
      <c r="E781" s="17" t="s">
        <v>1</v>
      </c>
      <c r="F781" s="219">
        <v>83.043000000000006</v>
      </c>
      <c r="H781" s="32"/>
    </row>
    <row r="782" spans="2:8" s="1" customFormat="1" ht="16.899999999999999" customHeight="1">
      <c r="B782" s="32"/>
      <c r="C782" s="218" t="s">
        <v>1</v>
      </c>
      <c r="D782" s="218" t="s">
        <v>2182</v>
      </c>
      <c r="E782" s="17" t="s">
        <v>1</v>
      </c>
      <c r="F782" s="219">
        <v>-8.64</v>
      </c>
      <c r="H782" s="32"/>
    </row>
    <row r="783" spans="2:8" s="1" customFormat="1" ht="16.899999999999999" customHeight="1">
      <c r="B783" s="32"/>
      <c r="C783" s="218" t="s">
        <v>1</v>
      </c>
      <c r="D783" s="218" t="s">
        <v>2239</v>
      </c>
      <c r="E783" s="17" t="s">
        <v>1</v>
      </c>
      <c r="F783" s="219">
        <v>-1.8</v>
      </c>
      <c r="H783" s="32"/>
    </row>
    <row r="784" spans="2:8" s="1" customFormat="1" ht="16.899999999999999" customHeight="1">
      <c r="B784" s="32"/>
      <c r="C784" s="218" t="s">
        <v>1</v>
      </c>
      <c r="D784" s="218" t="s">
        <v>2314</v>
      </c>
      <c r="E784" s="17" t="s">
        <v>1</v>
      </c>
      <c r="F784" s="219">
        <v>101.333</v>
      </c>
      <c r="H784" s="32"/>
    </row>
    <row r="785" spans="2:8" s="1" customFormat="1" ht="16.899999999999999" customHeight="1">
      <c r="B785" s="32"/>
      <c r="C785" s="218" t="s">
        <v>1</v>
      </c>
      <c r="D785" s="218" t="s">
        <v>2241</v>
      </c>
      <c r="E785" s="17" t="s">
        <v>1</v>
      </c>
      <c r="F785" s="219">
        <v>-41.04</v>
      </c>
      <c r="H785" s="32"/>
    </row>
    <row r="786" spans="2:8" s="1" customFormat="1" ht="16.899999999999999" customHeight="1">
      <c r="B786" s="32"/>
      <c r="C786" s="218" t="s">
        <v>1</v>
      </c>
      <c r="D786" s="218" t="s">
        <v>2235</v>
      </c>
      <c r="E786" s="17" t="s">
        <v>1</v>
      </c>
      <c r="F786" s="219">
        <v>-1.8</v>
      </c>
      <c r="H786" s="32"/>
    </row>
    <row r="787" spans="2:8" s="1" customFormat="1" ht="16.899999999999999" customHeight="1">
      <c r="B787" s="32"/>
      <c r="C787" s="218" t="s">
        <v>1</v>
      </c>
      <c r="D787" s="218" t="s">
        <v>2315</v>
      </c>
      <c r="E787" s="17" t="s">
        <v>1</v>
      </c>
      <c r="F787" s="219">
        <v>105.61</v>
      </c>
      <c r="H787" s="32"/>
    </row>
    <row r="788" spans="2:8" s="1" customFormat="1" ht="16.899999999999999" customHeight="1">
      <c r="B788" s="32"/>
      <c r="C788" s="218" t="s">
        <v>1</v>
      </c>
      <c r="D788" s="218" t="s">
        <v>2243</v>
      </c>
      <c r="E788" s="17" t="s">
        <v>1</v>
      </c>
      <c r="F788" s="219">
        <v>-3.24</v>
      </c>
      <c r="H788" s="32"/>
    </row>
    <row r="789" spans="2:8" s="1" customFormat="1" ht="16.899999999999999" customHeight="1">
      <c r="B789" s="32"/>
      <c r="C789" s="218" t="s">
        <v>1</v>
      </c>
      <c r="D789" s="218" t="s">
        <v>2244</v>
      </c>
      <c r="E789" s="17" t="s">
        <v>1</v>
      </c>
      <c r="F789" s="219">
        <v>-7.2</v>
      </c>
      <c r="H789" s="32"/>
    </row>
    <row r="790" spans="2:8" s="1" customFormat="1" ht="16.899999999999999" customHeight="1">
      <c r="B790" s="32"/>
      <c r="C790" s="218" t="s">
        <v>1</v>
      </c>
      <c r="D790" s="218" t="s">
        <v>2245</v>
      </c>
      <c r="E790" s="17" t="s">
        <v>1</v>
      </c>
      <c r="F790" s="219">
        <v>-4.95</v>
      </c>
      <c r="H790" s="32"/>
    </row>
    <row r="791" spans="2:8" s="1" customFormat="1" ht="16.899999999999999" customHeight="1">
      <c r="B791" s="32"/>
      <c r="C791" s="218" t="s">
        <v>1</v>
      </c>
      <c r="D791" s="218" t="s">
        <v>2316</v>
      </c>
      <c r="E791" s="17" t="s">
        <v>1</v>
      </c>
      <c r="F791" s="219">
        <v>26.55</v>
      </c>
      <c r="H791" s="32"/>
    </row>
    <row r="792" spans="2:8" s="1" customFormat="1" ht="16.899999999999999" customHeight="1">
      <c r="B792" s="32"/>
      <c r="C792" s="218" t="s">
        <v>1</v>
      </c>
      <c r="D792" s="218" t="s">
        <v>2179</v>
      </c>
      <c r="E792" s="17" t="s">
        <v>1</v>
      </c>
      <c r="F792" s="219">
        <v>-1.8</v>
      </c>
      <c r="H792" s="32"/>
    </row>
    <row r="793" spans="2:8" s="1" customFormat="1" ht="16.899999999999999" customHeight="1">
      <c r="B793" s="32"/>
      <c r="C793" s="218" t="s">
        <v>1</v>
      </c>
      <c r="D793" s="218" t="s">
        <v>2317</v>
      </c>
      <c r="E793" s="17" t="s">
        <v>1</v>
      </c>
      <c r="F793" s="219">
        <v>52.51</v>
      </c>
      <c r="H793" s="32"/>
    </row>
    <row r="794" spans="2:8" s="1" customFormat="1" ht="16.899999999999999" customHeight="1">
      <c r="B794" s="32"/>
      <c r="C794" s="218" t="s">
        <v>1</v>
      </c>
      <c r="D794" s="218" t="s">
        <v>2182</v>
      </c>
      <c r="E794" s="17" t="s">
        <v>1</v>
      </c>
      <c r="F794" s="219">
        <v>-8.64</v>
      </c>
      <c r="H794" s="32"/>
    </row>
    <row r="795" spans="2:8" s="1" customFormat="1" ht="16.899999999999999" customHeight="1">
      <c r="B795" s="32"/>
      <c r="C795" s="218" t="s">
        <v>1</v>
      </c>
      <c r="D795" s="218" t="s">
        <v>2179</v>
      </c>
      <c r="E795" s="17" t="s">
        <v>1</v>
      </c>
      <c r="F795" s="219">
        <v>-1.8</v>
      </c>
      <c r="H795" s="32"/>
    </row>
    <row r="796" spans="2:8" s="1" customFormat="1" ht="16.899999999999999" customHeight="1">
      <c r="B796" s="32"/>
      <c r="C796" s="218" t="s">
        <v>1</v>
      </c>
      <c r="D796" s="218" t="s">
        <v>2318</v>
      </c>
      <c r="E796" s="17" t="s">
        <v>1</v>
      </c>
      <c r="F796" s="219">
        <v>64.015000000000001</v>
      </c>
      <c r="H796" s="32"/>
    </row>
    <row r="797" spans="2:8" s="1" customFormat="1" ht="16.899999999999999" customHeight="1">
      <c r="B797" s="32"/>
      <c r="C797" s="218" t="s">
        <v>1</v>
      </c>
      <c r="D797" s="218" t="s">
        <v>2199</v>
      </c>
      <c r="E797" s="17" t="s">
        <v>1</v>
      </c>
      <c r="F797" s="219">
        <v>-4.32</v>
      </c>
      <c r="H797" s="32"/>
    </row>
    <row r="798" spans="2:8" s="1" customFormat="1" ht="16.899999999999999" customHeight="1">
      <c r="B798" s="32"/>
      <c r="C798" s="218" t="s">
        <v>1</v>
      </c>
      <c r="D798" s="218" t="s">
        <v>2179</v>
      </c>
      <c r="E798" s="17" t="s">
        <v>1</v>
      </c>
      <c r="F798" s="219">
        <v>-1.8</v>
      </c>
      <c r="H798" s="32"/>
    </row>
    <row r="799" spans="2:8" s="1" customFormat="1" ht="16.899999999999999" customHeight="1">
      <c r="B799" s="32"/>
      <c r="C799" s="218" t="s">
        <v>1</v>
      </c>
      <c r="D799" s="218" t="s">
        <v>2319</v>
      </c>
      <c r="E799" s="17" t="s">
        <v>1</v>
      </c>
      <c r="F799" s="219">
        <v>63.573</v>
      </c>
      <c r="H799" s="32"/>
    </row>
    <row r="800" spans="2:8" s="1" customFormat="1" ht="16.899999999999999" customHeight="1">
      <c r="B800" s="32"/>
      <c r="C800" s="218" t="s">
        <v>1</v>
      </c>
      <c r="D800" s="218" t="s">
        <v>2193</v>
      </c>
      <c r="E800" s="17" t="s">
        <v>1</v>
      </c>
      <c r="F800" s="219">
        <v>-4.32</v>
      </c>
      <c r="H800" s="32"/>
    </row>
    <row r="801" spans="2:8" s="1" customFormat="1" ht="16.899999999999999" customHeight="1">
      <c r="B801" s="32"/>
      <c r="C801" s="218" t="s">
        <v>1</v>
      </c>
      <c r="D801" s="218" t="s">
        <v>2179</v>
      </c>
      <c r="E801" s="17" t="s">
        <v>1</v>
      </c>
      <c r="F801" s="219">
        <v>-1.8</v>
      </c>
      <c r="H801" s="32"/>
    </row>
    <row r="802" spans="2:8" s="1" customFormat="1" ht="16.899999999999999" customHeight="1">
      <c r="B802" s="32"/>
      <c r="C802" s="218" t="s">
        <v>1</v>
      </c>
      <c r="D802" s="218" t="s">
        <v>2320</v>
      </c>
      <c r="E802" s="17" t="s">
        <v>1</v>
      </c>
      <c r="F802" s="219">
        <v>26.55</v>
      </c>
      <c r="H802" s="32"/>
    </row>
    <row r="803" spans="2:8" s="1" customFormat="1" ht="16.899999999999999" customHeight="1">
      <c r="B803" s="32"/>
      <c r="C803" s="218" t="s">
        <v>1</v>
      </c>
      <c r="D803" s="218" t="s">
        <v>2179</v>
      </c>
      <c r="E803" s="17" t="s">
        <v>1</v>
      </c>
      <c r="F803" s="219">
        <v>-1.8</v>
      </c>
      <c r="H803" s="32"/>
    </row>
    <row r="804" spans="2:8" s="1" customFormat="1" ht="16.899999999999999" customHeight="1">
      <c r="B804" s="32"/>
      <c r="C804" s="218" t="s">
        <v>1</v>
      </c>
      <c r="D804" s="218" t="s">
        <v>2321</v>
      </c>
      <c r="E804" s="17" t="s">
        <v>1</v>
      </c>
      <c r="F804" s="219">
        <v>53.69</v>
      </c>
      <c r="H804" s="32"/>
    </row>
    <row r="805" spans="2:8" s="1" customFormat="1" ht="16.899999999999999" customHeight="1">
      <c r="B805" s="32"/>
      <c r="C805" s="218" t="s">
        <v>1</v>
      </c>
      <c r="D805" s="218" t="s">
        <v>2322</v>
      </c>
      <c r="E805" s="17" t="s">
        <v>1</v>
      </c>
      <c r="F805" s="219">
        <v>26.55</v>
      </c>
      <c r="H805" s="32"/>
    </row>
    <row r="806" spans="2:8" s="1" customFormat="1" ht="16.899999999999999" customHeight="1">
      <c r="B806" s="32"/>
      <c r="C806" s="218" t="s">
        <v>1</v>
      </c>
      <c r="D806" s="218" t="s">
        <v>2179</v>
      </c>
      <c r="E806" s="17" t="s">
        <v>1</v>
      </c>
      <c r="F806" s="219">
        <v>-1.8</v>
      </c>
      <c r="H806" s="32"/>
    </row>
    <row r="807" spans="2:8" s="1" customFormat="1" ht="16.899999999999999" customHeight="1">
      <c r="B807" s="32"/>
      <c r="C807" s="218" t="s">
        <v>1</v>
      </c>
      <c r="D807" s="218" t="s">
        <v>2323</v>
      </c>
      <c r="E807" s="17" t="s">
        <v>1</v>
      </c>
      <c r="F807" s="219">
        <v>52.51</v>
      </c>
      <c r="H807" s="32"/>
    </row>
    <row r="808" spans="2:8" s="1" customFormat="1" ht="16.899999999999999" customHeight="1">
      <c r="B808" s="32"/>
      <c r="C808" s="218" t="s">
        <v>1</v>
      </c>
      <c r="D808" s="218" t="s">
        <v>2324</v>
      </c>
      <c r="E808" s="17" t="s">
        <v>1</v>
      </c>
      <c r="F808" s="219">
        <v>13.87</v>
      </c>
      <c r="H808" s="32"/>
    </row>
    <row r="809" spans="2:8" s="1" customFormat="1" ht="16.899999999999999" customHeight="1">
      <c r="B809" s="32"/>
      <c r="C809" s="218" t="s">
        <v>1</v>
      </c>
      <c r="D809" s="218" t="s">
        <v>2325</v>
      </c>
      <c r="E809" s="17" t="s">
        <v>1</v>
      </c>
      <c r="F809" s="219">
        <v>16.385000000000002</v>
      </c>
      <c r="H809" s="32"/>
    </row>
    <row r="810" spans="2:8" s="1" customFormat="1" ht="16.899999999999999" customHeight="1">
      <c r="B810" s="32"/>
      <c r="C810" s="218" t="s">
        <v>1</v>
      </c>
      <c r="D810" s="218" t="s">
        <v>2326</v>
      </c>
      <c r="E810" s="17" t="s">
        <v>1</v>
      </c>
      <c r="F810" s="219">
        <v>16.2</v>
      </c>
      <c r="H810" s="32"/>
    </row>
    <row r="811" spans="2:8" s="1" customFormat="1" ht="16.899999999999999" customHeight="1">
      <c r="B811" s="32"/>
      <c r="C811" s="218" t="s">
        <v>1</v>
      </c>
      <c r="D811" s="218" t="s">
        <v>2327</v>
      </c>
      <c r="E811" s="17" t="s">
        <v>1</v>
      </c>
      <c r="F811" s="219">
        <v>67.555000000000007</v>
      </c>
      <c r="H811" s="32"/>
    </row>
    <row r="812" spans="2:8" s="1" customFormat="1" ht="16.899999999999999" customHeight="1">
      <c r="B812" s="32"/>
      <c r="C812" s="218" t="s">
        <v>1</v>
      </c>
      <c r="D812" s="218" t="s">
        <v>2199</v>
      </c>
      <c r="E812" s="17" t="s">
        <v>1</v>
      </c>
      <c r="F812" s="219">
        <v>-4.32</v>
      </c>
      <c r="H812" s="32"/>
    </row>
    <row r="813" spans="2:8" s="1" customFormat="1" ht="16.899999999999999" customHeight="1">
      <c r="B813" s="32"/>
      <c r="C813" s="218" t="s">
        <v>1</v>
      </c>
      <c r="D813" s="218" t="s">
        <v>2235</v>
      </c>
      <c r="E813" s="17" t="s">
        <v>1</v>
      </c>
      <c r="F813" s="219">
        <v>-1.8</v>
      </c>
      <c r="H813" s="32"/>
    </row>
    <row r="814" spans="2:8" s="1" customFormat="1" ht="16.899999999999999" customHeight="1">
      <c r="B814" s="32"/>
      <c r="C814" s="218" t="s">
        <v>1</v>
      </c>
      <c r="D814" s="218" t="s">
        <v>2328</v>
      </c>
      <c r="E814" s="17" t="s">
        <v>1</v>
      </c>
      <c r="F814" s="219">
        <v>222.72499999999999</v>
      </c>
      <c r="H814" s="32"/>
    </row>
    <row r="815" spans="2:8" s="1" customFormat="1" ht="16.899999999999999" customHeight="1">
      <c r="B815" s="32"/>
      <c r="C815" s="218" t="s">
        <v>1</v>
      </c>
      <c r="D815" s="218" t="s">
        <v>2259</v>
      </c>
      <c r="E815" s="17" t="s">
        <v>1</v>
      </c>
      <c r="F815" s="219">
        <v>-8</v>
      </c>
      <c r="H815" s="32"/>
    </row>
    <row r="816" spans="2:8" s="1" customFormat="1" ht="16.899999999999999" customHeight="1">
      <c r="B816" s="32"/>
      <c r="C816" s="218" t="s">
        <v>1</v>
      </c>
      <c r="D816" s="218" t="s">
        <v>2260</v>
      </c>
      <c r="E816" s="17" t="s">
        <v>1</v>
      </c>
      <c r="F816" s="219">
        <v>-19.8</v>
      </c>
      <c r="H816" s="32"/>
    </row>
    <row r="817" spans="2:8" s="1" customFormat="1" ht="16.899999999999999" customHeight="1">
      <c r="B817" s="32"/>
      <c r="C817" s="218" t="s">
        <v>1</v>
      </c>
      <c r="D817" s="218" t="s">
        <v>2329</v>
      </c>
      <c r="E817" s="17" t="s">
        <v>1</v>
      </c>
      <c r="F817" s="219">
        <v>80.83</v>
      </c>
      <c r="H817" s="32"/>
    </row>
    <row r="818" spans="2:8" s="1" customFormat="1" ht="16.899999999999999" customHeight="1">
      <c r="B818" s="32"/>
      <c r="C818" s="218" t="s">
        <v>1</v>
      </c>
      <c r="D818" s="218" t="s">
        <v>2262</v>
      </c>
      <c r="E818" s="17" t="s">
        <v>1</v>
      </c>
      <c r="F818" s="219">
        <v>-6.48</v>
      </c>
      <c r="H818" s="32"/>
    </row>
    <row r="819" spans="2:8" s="1" customFormat="1" ht="16.899999999999999" customHeight="1">
      <c r="B819" s="32"/>
      <c r="C819" s="218" t="s">
        <v>1</v>
      </c>
      <c r="D819" s="218" t="s">
        <v>2235</v>
      </c>
      <c r="E819" s="17" t="s">
        <v>1</v>
      </c>
      <c r="F819" s="219">
        <v>-1.8</v>
      </c>
      <c r="H819" s="32"/>
    </row>
    <row r="820" spans="2:8" s="1" customFormat="1" ht="16.899999999999999" customHeight="1">
      <c r="B820" s="32"/>
      <c r="C820" s="218" t="s">
        <v>1</v>
      </c>
      <c r="D820" s="218" t="s">
        <v>2330</v>
      </c>
      <c r="E820" s="17" t="s">
        <v>1</v>
      </c>
      <c r="F820" s="219">
        <v>64.015000000000001</v>
      </c>
      <c r="H820" s="32"/>
    </row>
    <row r="821" spans="2:8" s="1" customFormat="1" ht="16.899999999999999" customHeight="1">
      <c r="B821" s="32"/>
      <c r="C821" s="218" t="s">
        <v>1</v>
      </c>
      <c r="D821" s="218" t="s">
        <v>2264</v>
      </c>
      <c r="E821" s="17" t="s">
        <v>1</v>
      </c>
      <c r="F821" s="219">
        <v>-4.32</v>
      </c>
      <c r="H821" s="32"/>
    </row>
    <row r="822" spans="2:8" s="1" customFormat="1" ht="16.899999999999999" customHeight="1">
      <c r="B822" s="32"/>
      <c r="C822" s="218" t="s">
        <v>1</v>
      </c>
      <c r="D822" s="218" t="s">
        <v>2235</v>
      </c>
      <c r="E822" s="17" t="s">
        <v>1</v>
      </c>
      <c r="F822" s="219">
        <v>-1.8</v>
      </c>
      <c r="H822" s="32"/>
    </row>
    <row r="823" spans="2:8" s="1" customFormat="1" ht="16.899999999999999" customHeight="1">
      <c r="B823" s="32"/>
      <c r="C823" s="218" t="s">
        <v>1</v>
      </c>
      <c r="D823" s="218" t="s">
        <v>2331</v>
      </c>
      <c r="E823" s="17" t="s">
        <v>1</v>
      </c>
      <c r="F823" s="219">
        <v>63.337000000000003</v>
      </c>
      <c r="H823" s="32"/>
    </row>
    <row r="824" spans="2:8" s="1" customFormat="1" ht="16.899999999999999" customHeight="1">
      <c r="B824" s="32"/>
      <c r="C824" s="218" t="s">
        <v>1</v>
      </c>
      <c r="D824" s="218" t="s">
        <v>2264</v>
      </c>
      <c r="E824" s="17" t="s">
        <v>1</v>
      </c>
      <c r="F824" s="219">
        <v>-4.32</v>
      </c>
      <c r="H824" s="32"/>
    </row>
    <row r="825" spans="2:8" s="1" customFormat="1" ht="16.899999999999999" customHeight="1">
      <c r="B825" s="32"/>
      <c r="C825" s="218" t="s">
        <v>1</v>
      </c>
      <c r="D825" s="218" t="s">
        <v>2179</v>
      </c>
      <c r="E825" s="17" t="s">
        <v>1</v>
      </c>
      <c r="F825" s="219">
        <v>-1.8</v>
      </c>
      <c r="H825" s="32"/>
    </row>
    <row r="826" spans="2:8" s="1" customFormat="1" ht="16.899999999999999" customHeight="1">
      <c r="B826" s="32"/>
      <c r="C826" s="218" t="s">
        <v>1</v>
      </c>
      <c r="D826" s="218" t="s">
        <v>2332</v>
      </c>
      <c r="E826" s="17" t="s">
        <v>1</v>
      </c>
      <c r="F826" s="219">
        <v>80.83</v>
      </c>
      <c r="H826" s="32"/>
    </row>
    <row r="827" spans="2:8" s="1" customFormat="1" ht="16.899999999999999" customHeight="1">
      <c r="B827" s="32"/>
      <c r="C827" s="218" t="s">
        <v>1</v>
      </c>
      <c r="D827" s="218" t="s">
        <v>2175</v>
      </c>
      <c r="E827" s="17" t="s">
        <v>1</v>
      </c>
      <c r="F827" s="219">
        <v>-8.64</v>
      </c>
      <c r="H827" s="32"/>
    </row>
    <row r="828" spans="2:8" s="1" customFormat="1" ht="16.899999999999999" customHeight="1">
      <c r="B828" s="32"/>
      <c r="C828" s="218" t="s">
        <v>1</v>
      </c>
      <c r="D828" s="218" t="s">
        <v>2179</v>
      </c>
      <c r="E828" s="17" t="s">
        <v>1</v>
      </c>
      <c r="F828" s="219">
        <v>-1.8</v>
      </c>
      <c r="H828" s="32"/>
    </row>
    <row r="829" spans="2:8" s="1" customFormat="1" ht="16.899999999999999" customHeight="1">
      <c r="B829" s="32"/>
      <c r="C829" s="218" t="s">
        <v>1</v>
      </c>
      <c r="D829" s="218" t="s">
        <v>2333</v>
      </c>
      <c r="E829" s="17" t="s">
        <v>1</v>
      </c>
      <c r="F829" s="219">
        <v>77.290000000000006</v>
      </c>
      <c r="H829" s="32"/>
    </row>
    <row r="830" spans="2:8" s="1" customFormat="1" ht="16.899999999999999" customHeight="1">
      <c r="B830" s="32"/>
      <c r="C830" s="218" t="s">
        <v>1</v>
      </c>
      <c r="D830" s="218" t="s">
        <v>2175</v>
      </c>
      <c r="E830" s="17" t="s">
        <v>1</v>
      </c>
      <c r="F830" s="219">
        <v>-8.64</v>
      </c>
      <c r="H830" s="32"/>
    </row>
    <row r="831" spans="2:8" s="1" customFormat="1" ht="16.899999999999999" customHeight="1">
      <c r="B831" s="32"/>
      <c r="C831" s="218" t="s">
        <v>1</v>
      </c>
      <c r="D831" s="218" t="s">
        <v>2179</v>
      </c>
      <c r="E831" s="17" t="s">
        <v>1</v>
      </c>
      <c r="F831" s="219">
        <v>-1.8</v>
      </c>
      <c r="H831" s="32"/>
    </row>
    <row r="832" spans="2:8" s="1" customFormat="1" ht="16.899999999999999" customHeight="1">
      <c r="B832" s="32"/>
      <c r="C832" s="218" t="s">
        <v>1</v>
      </c>
      <c r="D832" s="218" t="s">
        <v>2334</v>
      </c>
      <c r="E832" s="17" t="s">
        <v>1</v>
      </c>
      <c r="F832" s="219">
        <v>64.015000000000001</v>
      </c>
      <c r="H832" s="32"/>
    </row>
    <row r="833" spans="2:8" s="1" customFormat="1" ht="16.899999999999999" customHeight="1">
      <c r="B833" s="32"/>
      <c r="C833" s="218" t="s">
        <v>1</v>
      </c>
      <c r="D833" s="218" t="s">
        <v>2264</v>
      </c>
      <c r="E833" s="17" t="s">
        <v>1</v>
      </c>
      <c r="F833" s="219">
        <v>-4.32</v>
      </c>
      <c r="H833" s="32"/>
    </row>
    <row r="834" spans="2:8" s="1" customFormat="1" ht="16.899999999999999" customHeight="1">
      <c r="B834" s="32"/>
      <c r="C834" s="218" t="s">
        <v>1</v>
      </c>
      <c r="D834" s="218" t="s">
        <v>2179</v>
      </c>
      <c r="E834" s="17" t="s">
        <v>1</v>
      </c>
      <c r="F834" s="219">
        <v>-1.8</v>
      </c>
      <c r="H834" s="32"/>
    </row>
    <row r="835" spans="2:8" s="1" customFormat="1" ht="16.899999999999999" customHeight="1">
      <c r="B835" s="32"/>
      <c r="C835" s="218" t="s">
        <v>1</v>
      </c>
      <c r="D835" s="218" t="s">
        <v>2335</v>
      </c>
      <c r="E835" s="17" t="s">
        <v>1</v>
      </c>
      <c r="F835" s="219">
        <v>63.573</v>
      </c>
      <c r="H835" s="32"/>
    </row>
    <row r="836" spans="2:8" s="1" customFormat="1" ht="16.899999999999999" customHeight="1">
      <c r="B836" s="32"/>
      <c r="C836" s="218" t="s">
        <v>1</v>
      </c>
      <c r="D836" s="218" t="s">
        <v>2264</v>
      </c>
      <c r="E836" s="17" t="s">
        <v>1</v>
      </c>
      <c r="F836" s="219">
        <v>-4.32</v>
      </c>
      <c r="H836" s="32"/>
    </row>
    <row r="837" spans="2:8" s="1" customFormat="1" ht="16.899999999999999" customHeight="1">
      <c r="B837" s="32"/>
      <c r="C837" s="218" t="s">
        <v>1</v>
      </c>
      <c r="D837" s="218" t="s">
        <v>2270</v>
      </c>
      <c r="E837" s="17" t="s">
        <v>1</v>
      </c>
      <c r="F837" s="219">
        <v>-1.6</v>
      </c>
      <c r="H837" s="32"/>
    </row>
    <row r="838" spans="2:8" s="1" customFormat="1" ht="16.899999999999999" customHeight="1">
      <c r="B838" s="32"/>
      <c r="C838" s="218" t="s">
        <v>1</v>
      </c>
      <c r="D838" s="218" t="s">
        <v>2336</v>
      </c>
      <c r="E838" s="17" t="s">
        <v>1</v>
      </c>
      <c r="F838" s="219">
        <v>84.075000000000003</v>
      </c>
      <c r="H838" s="32"/>
    </row>
    <row r="839" spans="2:8" s="1" customFormat="1" ht="16.899999999999999" customHeight="1">
      <c r="B839" s="32"/>
      <c r="C839" s="218" t="s">
        <v>1</v>
      </c>
      <c r="D839" s="218" t="s">
        <v>2272</v>
      </c>
      <c r="E839" s="17" t="s">
        <v>1</v>
      </c>
      <c r="F839" s="219">
        <v>-8.8800000000000008</v>
      </c>
      <c r="H839" s="32"/>
    </row>
    <row r="840" spans="2:8" s="1" customFormat="1" ht="16.899999999999999" customHeight="1">
      <c r="B840" s="32"/>
      <c r="C840" s="218" t="s">
        <v>1</v>
      </c>
      <c r="D840" s="218" t="s">
        <v>2179</v>
      </c>
      <c r="E840" s="17" t="s">
        <v>1</v>
      </c>
      <c r="F840" s="219">
        <v>-1.8</v>
      </c>
      <c r="H840" s="32"/>
    </row>
    <row r="841" spans="2:8" s="1" customFormat="1" ht="16.899999999999999" customHeight="1">
      <c r="B841" s="32"/>
      <c r="C841" s="218" t="s">
        <v>2061</v>
      </c>
      <c r="D841" s="218" t="s">
        <v>206</v>
      </c>
      <c r="E841" s="17" t="s">
        <v>1</v>
      </c>
      <c r="F841" s="219">
        <v>6812.0609999999997</v>
      </c>
      <c r="H841" s="32"/>
    </row>
    <row r="842" spans="2:8" s="1" customFormat="1" ht="16.899999999999999" customHeight="1">
      <c r="B842" s="32"/>
      <c r="C842" s="220" t="s">
        <v>6920</v>
      </c>
      <c r="H842" s="32"/>
    </row>
    <row r="843" spans="2:8" s="1" customFormat="1" ht="22.5">
      <c r="B843" s="32"/>
      <c r="C843" s="218" t="s">
        <v>2158</v>
      </c>
      <c r="D843" s="218" t="s">
        <v>2159</v>
      </c>
      <c r="E843" s="17" t="s">
        <v>144</v>
      </c>
      <c r="F843" s="219">
        <v>6812.0609999999997</v>
      </c>
      <c r="H843" s="32"/>
    </row>
    <row r="844" spans="2:8" s="1" customFormat="1" ht="22.5">
      <c r="B844" s="32"/>
      <c r="C844" s="218" t="s">
        <v>3305</v>
      </c>
      <c r="D844" s="218" t="s">
        <v>3306</v>
      </c>
      <c r="E844" s="17" t="s">
        <v>144</v>
      </c>
      <c r="F844" s="219">
        <v>10762.171</v>
      </c>
      <c r="H844" s="32"/>
    </row>
    <row r="845" spans="2:8" s="1" customFormat="1" ht="16.899999999999999" customHeight="1">
      <c r="B845" s="32"/>
      <c r="C845" s="214" t="s">
        <v>2064</v>
      </c>
      <c r="D845" s="215" t="s">
        <v>2065</v>
      </c>
      <c r="E845" s="216" t="s">
        <v>144</v>
      </c>
      <c r="F845" s="217">
        <v>3950.11</v>
      </c>
      <c r="H845" s="32"/>
    </row>
    <row r="846" spans="2:8" s="1" customFormat="1" ht="16.899999999999999" customHeight="1">
      <c r="B846" s="32"/>
      <c r="C846" s="218" t="s">
        <v>1</v>
      </c>
      <c r="D846" s="218" t="s">
        <v>2132</v>
      </c>
      <c r="E846" s="17" t="s">
        <v>1</v>
      </c>
      <c r="F846" s="219">
        <v>0</v>
      </c>
      <c r="H846" s="32"/>
    </row>
    <row r="847" spans="2:8" s="1" customFormat="1" ht="16.899999999999999" customHeight="1">
      <c r="B847" s="32"/>
      <c r="C847" s="218" t="s">
        <v>1</v>
      </c>
      <c r="D847" s="218" t="s">
        <v>2133</v>
      </c>
      <c r="E847" s="17" t="s">
        <v>1</v>
      </c>
      <c r="F847" s="219">
        <v>0</v>
      </c>
      <c r="H847" s="32"/>
    </row>
    <row r="848" spans="2:8" s="1" customFormat="1" ht="16.899999999999999" customHeight="1">
      <c r="B848" s="32"/>
      <c r="C848" s="218" t="s">
        <v>1</v>
      </c>
      <c r="D848" s="218" t="s">
        <v>2134</v>
      </c>
      <c r="E848" s="17" t="s">
        <v>1</v>
      </c>
      <c r="F848" s="219">
        <v>0</v>
      </c>
      <c r="H848" s="32"/>
    </row>
    <row r="849" spans="2:8" s="1" customFormat="1" ht="16.899999999999999" customHeight="1">
      <c r="B849" s="32"/>
      <c r="C849" s="218" t="s">
        <v>1</v>
      </c>
      <c r="D849" s="218" t="s">
        <v>2135</v>
      </c>
      <c r="E849" s="17" t="s">
        <v>1</v>
      </c>
      <c r="F849" s="219">
        <v>0</v>
      </c>
      <c r="H849" s="32"/>
    </row>
    <row r="850" spans="2:8" s="1" customFormat="1" ht="16.899999999999999" customHeight="1">
      <c r="B850" s="32"/>
      <c r="C850" s="218" t="s">
        <v>1</v>
      </c>
      <c r="D850" s="218" t="s">
        <v>2136</v>
      </c>
      <c r="E850" s="17" t="s">
        <v>1</v>
      </c>
      <c r="F850" s="219">
        <v>0</v>
      </c>
      <c r="H850" s="32"/>
    </row>
    <row r="851" spans="2:8" s="1" customFormat="1" ht="16.899999999999999" customHeight="1">
      <c r="B851" s="32"/>
      <c r="C851" s="218" t="s">
        <v>1</v>
      </c>
      <c r="D851" s="218" t="s">
        <v>2137</v>
      </c>
      <c r="E851" s="17" t="s">
        <v>1</v>
      </c>
      <c r="F851" s="219">
        <v>365.6</v>
      </c>
      <c r="H851" s="32"/>
    </row>
    <row r="852" spans="2:8" s="1" customFormat="1" ht="16.899999999999999" customHeight="1">
      <c r="B852" s="32"/>
      <c r="C852" s="218" t="s">
        <v>1</v>
      </c>
      <c r="D852" s="218" t="s">
        <v>2138</v>
      </c>
      <c r="E852" s="17" t="s">
        <v>1</v>
      </c>
      <c r="F852" s="219">
        <v>161.71</v>
      </c>
      <c r="H852" s="32"/>
    </row>
    <row r="853" spans="2:8" s="1" customFormat="1" ht="16.899999999999999" customHeight="1">
      <c r="B853" s="32"/>
      <c r="C853" s="218" t="s">
        <v>1</v>
      </c>
      <c r="D853" s="218" t="s">
        <v>2139</v>
      </c>
      <c r="E853" s="17" t="s">
        <v>1</v>
      </c>
      <c r="F853" s="219">
        <v>197.22</v>
      </c>
      <c r="H853" s="32"/>
    </row>
    <row r="854" spans="2:8" s="1" customFormat="1" ht="16.899999999999999" customHeight="1">
      <c r="B854" s="32"/>
      <c r="C854" s="218" t="s">
        <v>1</v>
      </c>
      <c r="D854" s="218" t="s">
        <v>2140</v>
      </c>
      <c r="E854" s="17" t="s">
        <v>1</v>
      </c>
      <c r="F854" s="219">
        <v>270.85000000000002</v>
      </c>
      <c r="H854" s="32"/>
    </row>
    <row r="855" spans="2:8" s="1" customFormat="1" ht="16.899999999999999" customHeight="1">
      <c r="B855" s="32"/>
      <c r="C855" s="218" t="s">
        <v>1</v>
      </c>
      <c r="D855" s="218" t="s">
        <v>2142</v>
      </c>
      <c r="E855" s="17" t="s">
        <v>1</v>
      </c>
      <c r="F855" s="219">
        <v>0</v>
      </c>
      <c r="H855" s="32"/>
    </row>
    <row r="856" spans="2:8" s="1" customFormat="1" ht="16.899999999999999" customHeight="1">
      <c r="B856" s="32"/>
      <c r="C856" s="218" t="s">
        <v>1</v>
      </c>
      <c r="D856" s="218" t="s">
        <v>2135</v>
      </c>
      <c r="E856" s="17" t="s">
        <v>1</v>
      </c>
      <c r="F856" s="219">
        <v>0</v>
      </c>
      <c r="H856" s="32"/>
    </row>
    <row r="857" spans="2:8" s="1" customFormat="1" ht="16.899999999999999" customHeight="1">
      <c r="B857" s="32"/>
      <c r="C857" s="218" t="s">
        <v>1</v>
      </c>
      <c r="D857" s="218" t="s">
        <v>2143</v>
      </c>
      <c r="E857" s="17" t="s">
        <v>1</v>
      </c>
      <c r="F857" s="219">
        <v>92.77</v>
      </c>
      <c r="H857" s="32"/>
    </row>
    <row r="858" spans="2:8" s="1" customFormat="1" ht="16.899999999999999" customHeight="1">
      <c r="B858" s="32"/>
      <c r="C858" s="218" t="s">
        <v>1</v>
      </c>
      <c r="D858" s="218" t="s">
        <v>2144</v>
      </c>
      <c r="E858" s="17" t="s">
        <v>1</v>
      </c>
      <c r="F858" s="219">
        <v>0</v>
      </c>
      <c r="H858" s="32"/>
    </row>
    <row r="859" spans="2:8" s="1" customFormat="1" ht="16.899999999999999" customHeight="1">
      <c r="B859" s="32"/>
      <c r="C859" s="218" t="s">
        <v>1</v>
      </c>
      <c r="D859" s="218" t="s">
        <v>2145</v>
      </c>
      <c r="E859" s="17" t="s">
        <v>1</v>
      </c>
      <c r="F859" s="219">
        <v>364.64</v>
      </c>
      <c r="H859" s="32"/>
    </row>
    <row r="860" spans="2:8" s="1" customFormat="1" ht="16.899999999999999" customHeight="1">
      <c r="B860" s="32"/>
      <c r="C860" s="218" t="s">
        <v>1</v>
      </c>
      <c r="D860" s="218" t="s">
        <v>2146</v>
      </c>
      <c r="E860" s="17" t="s">
        <v>1</v>
      </c>
      <c r="F860" s="219">
        <v>85.25</v>
      </c>
      <c r="H860" s="32"/>
    </row>
    <row r="861" spans="2:8" s="1" customFormat="1" ht="16.899999999999999" customHeight="1">
      <c r="B861" s="32"/>
      <c r="C861" s="218" t="s">
        <v>1</v>
      </c>
      <c r="D861" s="218" t="s">
        <v>2147</v>
      </c>
      <c r="E861" s="17" t="s">
        <v>1</v>
      </c>
      <c r="F861" s="219">
        <v>62.31</v>
      </c>
      <c r="H861" s="32"/>
    </row>
    <row r="862" spans="2:8" s="1" customFormat="1" ht="16.899999999999999" customHeight="1">
      <c r="B862" s="32"/>
      <c r="C862" s="218" t="s">
        <v>1</v>
      </c>
      <c r="D862" s="218" t="s">
        <v>2148</v>
      </c>
      <c r="E862" s="17" t="s">
        <v>1</v>
      </c>
      <c r="F862" s="219">
        <v>245.25</v>
      </c>
      <c r="H862" s="32"/>
    </row>
    <row r="863" spans="2:8" s="1" customFormat="1" ht="16.899999999999999" customHeight="1">
      <c r="B863" s="32"/>
      <c r="C863" s="218" t="s">
        <v>1</v>
      </c>
      <c r="D863" s="218" t="s">
        <v>2149</v>
      </c>
      <c r="E863" s="17" t="s">
        <v>1</v>
      </c>
      <c r="F863" s="219">
        <v>135.62</v>
      </c>
      <c r="H863" s="32"/>
    </row>
    <row r="864" spans="2:8" s="1" customFormat="1" ht="16.899999999999999" customHeight="1">
      <c r="B864" s="32"/>
      <c r="C864" s="218" t="s">
        <v>1</v>
      </c>
      <c r="D864" s="218" t="s">
        <v>2151</v>
      </c>
      <c r="E864" s="17" t="s">
        <v>1</v>
      </c>
      <c r="F864" s="219">
        <v>0</v>
      </c>
      <c r="H864" s="32"/>
    </row>
    <row r="865" spans="2:8" s="1" customFormat="1" ht="16.899999999999999" customHeight="1">
      <c r="B865" s="32"/>
      <c r="C865" s="218" t="s">
        <v>1</v>
      </c>
      <c r="D865" s="218" t="s">
        <v>2134</v>
      </c>
      <c r="E865" s="17" t="s">
        <v>1</v>
      </c>
      <c r="F865" s="219">
        <v>0</v>
      </c>
      <c r="H865" s="32"/>
    </row>
    <row r="866" spans="2:8" s="1" customFormat="1" ht="16.899999999999999" customHeight="1">
      <c r="B866" s="32"/>
      <c r="C866" s="218" t="s">
        <v>1</v>
      </c>
      <c r="D866" s="218" t="s">
        <v>2135</v>
      </c>
      <c r="E866" s="17" t="s">
        <v>1</v>
      </c>
      <c r="F866" s="219">
        <v>0</v>
      </c>
      <c r="H866" s="32"/>
    </row>
    <row r="867" spans="2:8" s="1" customFormat="1" ht="16.899999999999999" customHeight="1">
      <c r="B867" s="32"/>
      <c r="C867" s="218" t="s">
        <v>1</v>
      </c>
      <c r="D867" s="218" t="s">
        <v>2143</v>
      </c>
      <c r="E867" s="17" t="s">
        <v>1</v>
      </c>
      <c r="F867" s="219">
        <v>92.77</v>
      </c>
      <c r="H867" s="32"/>
    </row>
    <row r="868" spans="2:8" s="1" customFormat="1" ht="16.899999999999999" customHeight="1">
      <c r="B868" s="32"/>
      <c r="C868" s="218" t="s">
        <v>1</v>
      </c>
      <c r="D868" s="218" t="s">
        <v>2152</v>
      </c>
      <c r="E868" s="17" t="s">
        <v>1</v>
      </c>
      <c r="F868" s="219">
        <v>0</v>
      </c>
      <c r="H868" s="32"/>
    </row>
    <row r="869" spans="2:8" s="1" customFormat="1" ht="16.899999999999999" customHeight="1">
      <c r="B869" s="32"/>
      <c r="C869" s="218" t="s">
        <v>1</v>
      </c>
      <c r="D869" s="218" t="s">
        <v>2145</v>
      </c>
      <c r="E869" s="17" t="s">
        <v>1</v>
      </c>
      <c r="F869" s="219">
        <v>364.64</v>
      </c>
      <c r="H869" s="32"/>
    </row>
    <row r="870" spans="2:8" s="1" customFormat="1" ht="16.899999999999999" customHeight="1">
      <c r="B870" s="32"/>
      <c r="C870" s="218" t="s">
        <v>1</v>
      </c>
      <c r="D870" s="218" t="s">
        <v>2146</v>
      </c>
      <c r="E870" s="17" t="s">
        <v>1</v>
      </c>
      <c r="F870" s="219">
        <v>85.25</v>
      </c>
      <c r="H870" s="32"/>
    </row>
    <row r="871" spans="2:8" s="1" customFormat="1" ht="16.899999999999999" customHeight="1">
      <c r="B871" s="32"/>
      <c r="C871" s="218" t="s">
        <v>1</v>
      </c>
      <c r="D871" s="218" t="s">
        <v>2153</v>
      </c>
      <c r="E871" s="17" t="s">
        <v>1</v>
      </c>
      <c r="F871" s="219">
        <v>59.52</v>
      </c>
      <c r="H871" s="32"/>
    </row>
    <row r="872" spans="2:8" s="1" customFormat="1" ht="16.899999999999999" customHeight="1">
      <c r="B872" s="32"/>
      <c r="C872" s="218" t="s">
        <v>1</v>
      </c>
      <c r="D872" s="218" t="s">
        <v>2148</v>
      </c>
      <c r="E872" s="17" t="s">
        <v>1</v>
      </c>
      <c r="F872" s="219">
        <v>245.25</v>
      </c>
      <c r="H872" s="32"/>
    </row>
    <row r="873" spans="2:8" s="1" customFormat="1" ht="16.899999999999999" customHeight="1">
      <c r="B873" s="32"/>
      <c r="C873" s="218" t="s">
        <v>1</v>
      </c>
      <c r="D873" s="218" t="s">
        <v>2149</v>
      </c>
      <c r="E873" s="17" t="s">
        <v>1</v>
      </c>
      <c r="F873" s="219">
        <v>135.62</v>
      </c>
      <c r="H873" s="32"/>
    </row>
    <row r="874" spans="2:8" s="1" customFormat="1" ht="16.899999999999999" customHeight="1">
      <c r="B874" s="32"/>
      <c r="C874" s="218" t="s">
        <v>1</v>
      </c>
      <c r="D874" s="218" t="s">
        <v>2155</v>
      </c>
      <c r="E874" s="17" t="s">
        <v>1</v>
      </c>
      <c r="F874" s="219">
        <v>0</v>
      </c>
      <c r="H874" s="32"/>
    </row>
    <row r="875" spans="2:8" s="1" customFormat="1" ht="16.899999999999999" customHeight="1">
      <c r="B875" s="32"/>
      <c r="C875" s="218" t="s">
        <v>1</v>
      </c>
      <c r="D875" s="218" t="s">
        <v>2135</v>
      </c>
      <c r="E875" s="17" t="s">
        <v>1</v>
      </c>
      <c r="F875" s="219">
        <v>0</v>
      </c>
      <c r="H875" s="32"/>
    </row>
    <row r="876" spans="2:8" s="1" customFormat="1" ht="16.899999999999999" customHeight="1">
      <c r="B876" s="32"/>
      <c r="C876" s="218" t="s">
        <v>1</v>
      </c>
      <c r="D876" s="218" t="s">
        <v>2143</v>
      </c>
      <c r="E876" s="17" t="s">
        <v>1</v>
      </c>
      <c r="F876" s="219">
        <v>92.77</v>
      </c>
      <c r="H876" s="32"/>
    </row>
    <row r="877" spans="2:8" s="1" customFormat="1" ht="16.899999999999999" customHeight="1">
      <c r="B877" s="32"/>
      <c r="C877" s="218" t="s">
        <v>1</v>
      </c>
      <c r="D877" s="218" t="s">
        <v>2156</v>
      </c>
      <c r="E877" s="17" t="s">
        <v>1</v>
      </c>
      <c r="F877" s="219">
        <v>0</v>
      </c>
      <c r="H877" s="32"/>
    </row>
    <row r="878" spans="2:8" s="1" customFormat="1" ht="16.899999999999999" customHeight="1">
      <c r="B878" s="32"/>
      <c r="C878" s="218" t="s">
        <v>1</v>
      </c>
      <c r="D878" s="218" t="s">
        <v>2145</v>
      </c>
      <c r="E878" s="17" t="s">
        <v>1</v>
      </c>
      <c r="F878" s="219">
        <v>364.64</v>
      </c>
      <c r="H878" s="32"/>
    </row>
    <row r="879" spans="2:8" s="1" customFormat="1" ht="16.899999999999999" customHeight="1">
      <c r="B879" s="32"/>
      <c r="C879" s="218" t="s">
        <v>1</v>
      </c>
      <c r="D879" s="218" t="s">
        <v>2146</v>
      </c>
      <c r="E879" s="17" t="s">
        <v>1</v>
      </c>
      <c r="F879" s="219">
        <v>85.25</v>
      </c>
      <c r="H879" s="32"/>
    </row>
    <row r="880" spans="2:8" s="1" customFormat="1" ht="16.899999999999999" customHeight="1">
      <c r="B880" s="32"/>
      <c r="C880" s="218" t="s">
        <v>1</v>
      </c>
      <c r="D880" s="218" t="s">
        <v>2147</v>
      </c>
      <c r="E880" s="17" t="s">
        <v>1</v>
      </c>
      <c r="F880" s="219">
        <v>62.31</v>
      </c>
      <c r="H880" s="32"/>
    </row>
    <row r="881" spans="2:8" s="1" customFormat="1" ht="16.899999999999999" customHeight="1">
      <c r="B881" s="32"/>
      <c r="C881" s="218" t="s">
        <v>1</v>
      </c>
      <c r="D881" s="218" t="s">
        <v>2148</v>
      </c>
      <c r="E881" s="17" t="s">
        <v>1</v>
      </c>
      <c r="F881" s="219">
        <v>245.25</v>
      </c>
      <c r="H881" s="32"/>
    </row>
    <row r="882" spans="2:8" s="1" customFormat="1" ht="16.899999999999999" customHeight="1">
      <c r="B882" s="32"/>
      <c r="C882" s="218" t="s">
        <v>1</v>
      </c>
      <c r="D882" s="218" t="s">
        <v>2149</v>
      </c>
      <c r="E882" s="17" t="s">
        <v>1</v>
      </c>
      <c r="F882" s="219">
        <v>135.62</v>
      </c>
      <c r="H882" s="32"/>
    </row>
    <row r="883" spans="2:8" s="1" customFormat="1" ht="16.899999999999999" customHeight="1">
      <c r="B883" s="32"/>
      <c r="C883" s="218" t="s">
        <v>2064</v>
      </c>
      <c r="D883" s="218" t="s">
        <v>206</v>
      </c>
      <c r="E883" s="17" t="s">
        <v>1</v>
      </c>
      <c r="F883" s="219">
        <v>3950.11</v>
      </c>
      <c r="H883" s="32"/>
    </row>
    <row r="884" spans="2:8" s="1" customFormat="1" ht="16.899999999999999" customHeight="1">
      <c r="B884" s="32"/>
      <c r="C884" s="220" t="s">
        <v>6920</v>
      </c>
      <c r="H884" s="32"/>
    </row>
    <row r="885" spans="2:8" s="1" customFormat="1" ht="22.5">
      <c r="B885" s="32"/>
      <c r="C885" s="218" t="s">
        <v>2129</v>
      </c>
      <c r="D885" s="218" t="s">
        <v>2130</v>
      </c>
      <c r="E885" s="17" t="s">
        <v>144</v>
      </c>
      <c r="F885" s="219">
        <v>3950.11</v>
      </c>
      <c r="H885" s="32"/>
    </row>
    <row r="886" spans="2:8" s="1" customFormat="1" ht="22.5">
      <c r="B886" s="32"/>
      <c r="C886" s="218" t="s">
        <v>3305</v>
      </c>
      <c r="D886" s="218" t="s">
        <v>3306</v>
      </c>
      <c r="E886" s="17" t="s">
        <v>144</v>
      </c>
      <c r="F886" s="219">
        <v>10762.171</v>
      </c>
      <c r="H886" s="32"/>
    </row>
    <row r="887" spans="2:8" s="1" customFormat="1" ht="16.899999999999999" customHeight="1">
      <c r="B887" s="32"/>
      <c r="C887" s="214" t="s">
        <v>2068</v>
      </c>
      <c r="D887" s="215" t="s">
        <v>2069</v>
      </c>
      <c r="E887" s="216" t="s">
        <v>144</v>
      </c>
      <c r="F887" s="217">
        <v>1052</v>
      </c>
      <c r="H887" s="32"/>
    </row>
    <row r="888" spans="2:8" s="1" customFormat="1" ht="16.899999999999999" customHeight="1">
      <c r="B888" s="32"/>
      <c r="C888" s="218" t="s">
        <v>1</v>
      </c>
      <c r="D888" s="218" t="s">
        <v>3076</v>
      </c>
      <c r="E888" s="17" t="s">
        <v>1</v>
      </c>
      <c r="F888" s="219">
        <v>0</v>
      </c>
      <c r="H888" s="32"/>
    </row>
    <row r="889" spans="2:8" s="1" customFormat="1" ht="16.899999999999999" customHeight="1">
      <c r="B889" s="32"/>
      <c r="C889" s="218" t="s">
        <v>1</v>
      </c>
      <c r="D889" s="218" t="s">
        <v>3077</v>
      </c>
      <c r="E889" s="17" t="s">
        <v>1</v>
      </c>
      <c r="F889" s="219">
        <v>0</v>
      </c>
      <c r="H889" s="32"/>
    </row>
    <row r="890" spans="2:8" s="1" customFormat="1" ht="16.899999999999999" customHeight="1">
      <c r="B890" s="32"/>
      <c r="C890" s="218" t="s">
        <v>1</v>
      </c>
      <c r="D890" s="218" t="s">
        <v>3078</v>
      </c>
      <c r="E890" s="17" t="s">
        <v>1</v>
      </c>
      <c r="F890" s="219">
        <v>0</v>
      </c>
      <c r="H890" s="32"/>
    </row>
    <row r="891" spans="2:8" s="1" customFormat="1" ht="16.899999999999999" customHeight="1">
      <c r="B891" s="32"/>
      <c r="C891" s="218" t="s">
        <v>1</v>
      </c>
      <c r="D891" s="218" t="s">
        <v>3079</v>
      </c>
      <c r="E891" s="17" t="s">
        <v>1</v>
      </c>
      <c r="F891" s="219">
        <v>0</v>
      </c>
      <c r="H891" s="32"/>
    </row>
    <row r="892" spans="2:8" s="1" customFormat="1" ht="16.899999999999999" customHeight="1">
      <c r="B892" s="32"/>
      <c r="C892" s="218" t="s">
        <v>1</v>
      </c>
      <c r="D892" s="218" t="s">
        <v>3080</v>
      </c>
      <c r="E892" s="17" t="s">
        <v>1</v>
      </c>
      <c r="F892" s="219">
        <v>0</v>
      </c>
      <c r="H892" s="32"/>
    </row>
    <row r="893" spans="2:8" s="1" customFormat="1" ht="16.899999999999999" customHeight="1">
      <c r="B893" s="32"/>
      <c r="C893" s="218" t="s">
        <v>1</v>
      </c>
      <c r="D893" s="218" t="s">
        <v>3081</v>
      </c>
      <c r="E893" s="17" t="s">
        <v>1</v>
      </c>
      <c r="F893" s="219">
        <v>0</v>
      </c>
      <c r="H893" s="32"/>
    </row>
    <row r="894" spans="2:8" s="1" customFormat="1" ht="16.899999999999999" customHeight="1">
      <c r="B894" s="32"/>
      <c r="C894" s="218" t="s">
        <v>1</v>
      </c>
      <c r="D894" s="218" t="s">
        <v>3082</v>
      </c>
      <c r="E894" s="17" t="s">
        <v>1</v>
      </c>
      <c r="F894" s="219">
        <v>0</v>
      </c>
      <c r="H894" s="32"/>
    </row>
    <row r="895" spans="2:8" s="1" customFormat="1" ht="16.899999999999999" customHeight="1">
      <c r="B895" s="32"/>
      <c r="C895" s="218" t="s">
        <v>1</v>
      </c>
      <c r="D895" s="218" t="s">
        <v>3083</v>
      </c>
      <c r="E895" s="17" t="s">
        <v>1</v>
      </c>
      <c r="F895" s="219">
        <v>0</v>
      </c>
      <c r="H895" s="32"/>
    </row>
    <row r="896" spans="2:8" s="1" customFormat="1" ht="16.899999999999999" customHeight="1">
      <c r="B896" s="32"/>
      <c r="C896" s="218" t="s">
        <v>1</v>
      </c>
      <c r="D896" s="218" t="s">
        <v>1</v>
      </c>
      <c r="E896" s="17" t="s">
        <v>1</v>
      </c>
      <c r="F896" s="219">
        <v>0</v>
      </c>
      <c r="H896" s="32"/>
    </row>
    <row r="897" spans="2:8" s="1" customFormat="1" ht="16.899999999999999" customHeight="1">
      <c r="B897" s="32"/>
      <c r="C897" s="218" t="s">
        <v>1</v>
      </c>
      <c r="D897" s="218" t="s">
        <v>2070</v>
      </c>
      <c r="E897" s="17" t="s">
        <v>1</v>
      </c>
      <c r="F897" s="219">
        <v>1052</v>
      </c>
      <c r="H897" s="32"/>
    </row>
    <row r="898" spans="2:8" s="1" customFormat="1" ht="16.899999999999999" customHeight="1">
      <c r="B898" s="32"/>
      <c r="C898" s="218" t="s">
        <v>2068</v>
      </c>
      <c r="D898" s="218" t="s">
        <v>3084</v>
      </c>
      <c r="E898" s="17" t="s">
        <v>1</v>
      </c>
      <c r="F898" s="219">
        <v>1052</v>
      </c>
      <c r="H898" s="32"/>
    </row>
    <row r="899" spans="2:8" s="1" customFormat="1" ht="16.899999999999999" customHeight="1">
      <c r="B899" s="32"/>
      <c r="C899" s="220" t="s">
        <v>6920</v>
      </c>
      <c r="H899" s="32"/>
    </row>
    <row r="900" spans="2:8" s="1" customFormat="1" ht="16.899999999999999" customHeight="1">
      <c r="B900" s="32"/>
      <c r="C900" s="218" t="s">
        <v>3073</v>
      </c>
      <c r="D900" s="218" t="s">
        <v>3074</v>
      </c>
      <c r="E900" s="17" t="s">
        <v>144</v>
      </c>
      <c r="F900" s="219">
        <v>1052</v>
      </c>
      <c r="H900" s="32"/>
    </row>
    <row r="901" spans="2:8" s="1" customFormat="1" ht="16.899999999999999" customHeight="1">
      <c r="B901" s="32"/>
      <c r="C901" s="218" t="s">
        <v>3070</v>
      </c>
      <c r="D901" s="218" t="s">
        <v>3071</v>
      </c>
      <c r="E901" s="17" t="s">
        <v>144</v>
      </c>
      <c r="F901" s="219">
        <v>1052</v>
      </c>
      <c r="H901" s="32"/>
    </row>
    <row r="902" spans="2:8" s="1" customFormat="1" ht="16.899999999999999" customHeight="1">
      <c r="B902" s="32"/>
      <c r="C902" s="218" t="s">
        <v>3090</v>
      </c>
      <c r="D902" s="218" t="s">
        <v>3091</v>
      </c>
      <c r="E902" s="17" t="s">
        <v>144</v>
      </c>
      <c r="F902" s="219">
        <v>1052</v>
      </c>
      <c r="H902" s="32"/>
    </row>
    <row r="903" spans="2:8" s="1" customFormat="1" ht="22.5">
      <c r="B903" s="32"/>
      <c r="C903" s="218" t="s">
        <v>2473</v>
      </c>
      <c r="D903" s="218" t="s">
        <v>2474</v>
      </c>
      <c r="E903" s="17" t="s">
        <v>144</v>
      </c>
      <c r="F903" s="219">
        <v>1052</v>
      </c>
      <c r="H903" s="32"/>
    </row>
    <row r="904" spans="2:8" s="1" customFormat="1" ht="22.5">
      <c r="B904" s="32"/>
      <c r="C904" s="218" t="s">
        <v>3085</v>
      </c>
      <c r="D904" s="218" t="s">
        <v>3086</v>
      </c>
      <c r="E904" s="17" t="s">
        <v>375</v>
      </c>
      <c r="F904" s="219">
        <v>16.832000000000001</v>
      </c>
      <c r="H904" s="32"/>
    </row>
    <row r="905" spans="2:8" s="1" customFormat="1" ht="22.5">
      <c r="B905" s="32"/>
      <c r="C905" s="218" t="s">
        <v>3094</v>
      </c>
      <c r="D905" s="218" t="s">
        <v>3095</v>
      </c>
      <c r="E905" s="17" t="s">
        <v>375</v>
      </c>
      <c r="F905" s="219">
        <v>25.248000000000001</v>
      </c>
      <c r="H905" s="32"/>
    </row>
    <row r="906" spans="2:8" s="1" customFormat="1" ht="26.45" customHeight="1">
      <c r="B906" s="32"/>
      <c r="C906" s="213" t="s">
        <v>6931</v>
      </c>
      <c r="D906" s="213" t="s">
        <v>116</v>
      </c>
      <c r="H906" s="32"/>
    </row>
    <row r="907" spans="2:8" s="1" customFormat="1" ht="16.899999999999999" customHeight="1">
      <c r="B907" s="32"/>
      <c r="C907" s="214" t="s">
        <v>5315</v>
      </c>
      <c r="D907" s="215" t="s">
        <v>6932</v>
      </c>
      <c r="E907" s="216" t="s">
        <v>144</v>
      </c>
      <c r="F907" s="217">
        <v>42.774999999999999</v>
      </c>
      <c r="H907" s="32"/>
    </row>
    <row r="908" spans="2:8" s="1" customFormat="1" ht="16.899999999999999" customHeight="1">
      <c r="B908" s="32"/>
      <c r="C908" s="218" t="s">
        <v>1</v>
      </c>
      <c r="D908" s="218" t="s">
        <v>5307</v>
      </c>
      <c r="E908" s="17" t="s">
        <v>1</v>
      </c>
      <c r="F908" s="219">
        <v>0</v>
      </c>
      <c r="H908" s="32"/>
    </row>
    <row r="909" spans="2:8" s="1" customFormat="1" ht="16.899999999999999" customHeight="1">
      <c r="B909" s="32"/>
      <c r="C909" s="218" t="s">
        <v>1</v>
      </c>
      <c r="D909" s="218" t="s">
        <v>5308</v>
      </c>
      <c r="E909" s="17" t="s">
        <v>1</v>
      </c>
      <c r="F909" s="219">
        <v>0</v>
      </c>
      <c r="H909" s="32"/>
    </row>
    <row r="910" spans="2:8" s="1" customFormat="1" ht="16.899999999999999" customHeight="1">
      <c r="B910" s="32"/>
      <c r="C910" s="218" t="s">
        <v>1</v>
      </c>
      <c r="D910" s="218" t="s">
        <v>4560</v>
      </c>
      <c r="E910" s="17" t="s">
        <v>1</v>
      </c>
      <c r="F910" s="219">
        <v>0</v>
      </c>
      <c r="H910" s="32"/>
    </row>
    <row r="911" spans="2:8" s="1" customFormat="1" ht="16.899999999999999" customHeight="1">
      <c r="B911" s="32"/>
      <c r="C911" s="218" t="s">
        <v>1</v>
      </c>
      <c r="D911" s="218" t="s">
        <v>5309</v>
      </c>
      <c r="E911" s="17" t="s">
        <v>1</v>
      </c>
      <c r="F911" s="219">
        <v>0</v>
      </c>
      <c r="H911" s="32"/>
    </row>
    <row r="912" spans="2:8" s="1" customFormat="1" ht="16.899999999999999" customHeight="1">
      <c r="B912" s="32"/>
      <c r="C912" s="218" t="s">
        <v>1</v>
      </c>
      <c r="D912" s="218" t="s">
        <v>5310</v>
      </c>
      <c r="E912" s="17" t="s">
        <v>1</v>
      </c>
      <c r="F912" s="219">
        <v>0</v>
      </c>
      <c r="H912" s="32"/>
    </row>
    <row r="913" spans="2:8" s="1" customFormat="1" ht="16.899999999999999" customHeight="1">
      <c r="B913" s="32"/>
      <c r="C913" s="218" t="s">
        <v>1</v>
      </c>
      <c r="D913" s="218" t="s">
        <v>5100</v>
      </c>
      <c r="E913" s="17" t="s">
        <v>1</v>
      </c>
      <c r="F913" s="219">
        <v>0</v>
      </c>
      <c r="H913" s="32"/>
    </row>
    <row r="914" spans="2:8" s="1" customFormat="1" ht="16.899999999999999" customHeight="1">
      <c r="B914" s="32"/>
      <c r="C914" s="218" t="s">
        <v>1</v>
      </c>
      <c r="D914" s="218" t="s">
        <v>5311</v>
      </c>
      <c r="E914" s="17" t="s">
        <v>1</v>
      </c>
      <c r="F914" s="219">
        <v>0</v>
      </c>
      <c r="H914" s="32"/>
    </row>
    <row r="915" spans="2:8" s="1" customFormat="1" ht="16.899999999999999" customHeight="1">
      <c r="B915" s="32"/>
      <c r="C915" s="218" t="s">
        <v>1</v>
      </c>
      <c r="D915" s="218" t="s">
        <v>5312</v>
      </c>
      <c r="E915" s="17" t="s">
        <v>1</v>
      </c>
      <c r="F915" s="219">
        <v>0</v>
      </c>
      <c r="H915" s="32"/>
    </row>
    <row r="916" spans="2:8" s="1" customFormat="1" ht="16.899999999999999" customHeight="1">
      <c r="B916" s="32"/>
      <c r="C916" s="218" t="s">
        <v>1</v>
      </c>
      <c r="D916" s="218" t="s">
        <v>5313</v>
      </c>
      <c r="E916" s="17" t="s">
        <v>1</v>
      </c>
      <c r="F916" s="219">
        <v>0</v>
      </c>
      <c r="H916" s="32"/>
    </row>
    <row r="917" spans="2:8" s="1" customFormat="1" ht="16.899999999999999" customHeight="1">
      <c r="B917" s="32"/>
      <c r="C917" s="218" t="s">
        <v>1</v>
      </c>
      <c r="D917" s="218" t="s">
        <v>1</v>
      </c>
      <c r="E917" s="17" t="s">
        <v>1</v>
      </c>
      <c r="F917" s="219">
        <v>0</v>
      </c>
      <c r="H917" s="32"/>
    </row>
    <row r="918" spans="2:8" s="1" customFormat="1" ht="16.899999999999999" customHeight="1">
      <c r="B918" s="32"/>
      <c r="C918" s="218" t="s">
        <v>1</v>
      </c>
      <c r="D918" s="218" t="s">
        <v>4208</v>
      </c>
      <c r="E918" s="17" t="s">
        <v>1</v>
      </c>
      <c r="F918" s="219">
        <v>23.305</v>
      </c>
      <c r="H918" s="32"/>
    </row>
    <row r="919" spans="2:8" s="1" customFormat="1" ht="16.899999999999999" customHeight="1">
      <c r="B919" s="32"/>
      <c r="C919" s="218" t="s">
        <v>1</v>
      </c>
      <c r="D919" s="218" t="s">
        <v>5314</v>
      </c>
      <c r="E919" s="17" t="s">
        <v>1</v>
      </c>
      <c r="F919" s="219">
        <v>19.47</v>
      </c>
      <c r="H919" s="32"/>
    </row>
    <row r="920" spans="2:8" s="1" customFormat="1" ht="16.899999999999999" customHeight="1">
      <c r="B920" s="32"/>
      <c r="C920" s="218" t="s">
        <v>5315</v>
      </c>
      <c r="D920" s="218" t="s">
        <v>4265</v>
      </c>
      <c r="E920" s="17" t="s">
        <v>1</v>
      </c>
      <c r="F920" s="219">
        <v>42.774999999999999</v>
      </c>
      <c r="H920" s="32"/>
    </row>
    <row r="921" spans="2:8" s="1" customFormat="1" ht="16.899999999999999" customHeight="1">
      <c r="B921" s="32"/>
      <c r="C921" s="214" t="s">
        <v>4072</v>
      </c>
      <c r="D921" s="215" t="s">
        <v>4073</v>
      </c>
      <c r="E921" s="216" t="s">
        <v>144</v>
      </c>
      <c r="F921" s="217">
        <v>2068.6219999999998</v>
      </c>
      <c r="H921" s="32"/>
    </row>
    <row r="922" spans="2:8" s="1" customFormat="1" ht="16.899999999999999" customHeight="1">
      <c r="B922" s="32"/>
      <c r="C922" s="218" t="s">
        <v>1</v>
      </c>
      <c r="D922" s="218" t="s">
        <v>4192</v>
      </c>
      <c r="E922" s="17" t="s">
        <v>1</v>
      </c>
      <c r="F922" s="219">
        <v>0</v>
      </c>
      <c r="H922" s="32"/>
    </row>
    <row r="923" spans="2:8" s="1" customFormat="1" ht="16.899999999999999" customHeight="1">
      <c r="B923" s="32"/>
      <c r="C923" s="218" t="s">
        <v>1</v>
      </c>
      <c r="D923" s="218" t="s">
        <v>4193</v>
      </c>
      <c r="E923" s="17" t="s">
        <v>1</v>
      </c>
      <c r="F923" s="219">
        <v>0</v>
      </c>
      <c r="H923" s="32"/>
    </row>
    <row r="924" spans="2:8" s="1" customFormat="1" ht="16.899999999999999" customHeight="1">
      <c r="B924" s="32"/>
      <c r="C924" s="218" t="s">
        <v>1</v>
      </c>
      <c r="D924" s="218" t="s">
        <v>4202</v>
      </c>
      <c r="E924" s="17" t="s">
        <v>1</v>
      </c>
      <c r="F924" s="219">
        <v>0</v>
      </c>
      <c r="H924" s="32"/>
    </row>
    <row r="925" spans="2:8" s="1" customFormat="1" ht="16.899999999999999" customHeight="1">
      <c r="B925" s="32"/>
      <c r="C925" s="218" t="s">
        <v>1</v>
      </c>
      <c r="D925" s="218" t="s">
        <v>4195</v>
      </c>
      <c r="E925" s="17" t="s">
        <v>1</v>
      </c>
      <c r="F925" s="219">
        <v>0</v>
      </c>
      <c r="H925" s="32"/>
    </row>
    <row r="926" spans="2:8" s="1" customFormat="1" ht="16.899999999999999" customHeight="1">
      <c r="B926" s="32"/>
      <c r="C926" s="218" t="s">
        <v>1</v>
      </c>
      <c r="D926" s="218" t="s">
        <v>1</v>
      </c>
      <c r="E926" s="17" t="s">
        <v>1</v>
      </c>
      <c r="F926" s="219">
        <v>0</v>
      </c>
      <c r="H926" s="32"/>
    </row>
    <row r="927" spans="2:8" s="1" customFormat="1" ht="16.899999999999999" customHeight="1">
      <c r="B927" s="32"/>
      <c r="C927" s="218" t="s">
        <v>1</v>
      </c>
      <c r="D927" s="218" t="s">
        <v>4203</v>
      </c>
      <c r="E927" s="17" t="s">
        <v>1</v>
      </c>
      <c r="F927" s="219">
        <v>0</v>
      </c>
      <c r="H927" s="32"/>
    </row>
    <row r="928" spans="2:8" s="1" customFormat="1" ht="16.899999999999999" customHeight="1">
      <c r="B928" s="32"/>
      <c r="C928" s="218" t="s">
        <v>1</v>
      </c>
      <c r="D928" s="218" t="s">
        <v>4197</v>
      </c>
      <c r="E928" s="17" t="s">
        <v>1</v>
      </c>
      <c r="F928" s="219">
        <v>0</v>
      </c>
      <c r="H928" s="32"/>
    </row>
    <row r="929" spans="2:8" s="1" customFormat="1" ht="16.899999999999999" customHeight="1">
      <c r="B929" s="32"/>
      <c r="C929" s="218" t="s">
        <v>1</v>
      </c>
      <c r="D929" s="218" t="s">
        <v>4198</v>
      </c>
      <c r="E929" s="17" t="s">
        <v>1</v>
      </c>
      <c r="F929" s="219">
        <v>0</v>
      </c>
      <c r="H929" s="32"/>
    </row>
    <row r="930" spans="2:8" s="1" customFormat="1" ht="16.899999999999999" customHeight="1">
      <c r="B930" s="32"/>
      <c r="C930" s="218" t="s">
        <v>1</v>
      </c>
      <c r="D930" s="218" t="s">
        <v>1</v>
      </c>
      <c r="E930" s="17" t="s">
        <v>1</v>
      </c>
      <c r="F930" s="219">
        <v>0</v>
      </c>
      <c r="H930" s="32"/>
    </row>
    <row r="931" spans="2:8" s="1" customFormat="1" ht="16.899999999999999" customHeight="1">
      <c r="B931" s="32"/>
      <c r="C931" s="218" t="s">
        <v>1</v>
      </c>
      <c r="D931" s="218" t="s">
        <v>4204</v>
      </c>
      <c r="E931" s="17" t="s">
        <v>1</v>
      </c>
      <c r="F931" s="219">
        <v>0</v>
      </c>
      <c r="H931" s="32"/>
    </row>
    <row r="932" spans="2:8" s="1" customFormat="1" ht="16.899999999999999" customHeight="1">
      <c r="B932" s="32"/>
      <c r="C932" s="218" t="s">
        <v>1</v>
      </c>
      <c r="D932" s="218" t="s">
        <v>4205</v>
      </c>
      <c r="E932" s="17" t="s">
        <v>1</v>
      </c>
      <c r="F932" s="219">
        <v>238.42</v>
      </c>
      <c r="H932" s="32"/>
    </row>
    <row r="933" spans="2:8" s="1" customFormat="1" ht="16.899999999999999" customHeight="1">
      <c r="B933" s="32"/>
      <c r="C933" s="218" t="s">
        <v>1</v>
      </c>
      <c r="D933" s="218" t="s">
        <v>4206</v>
      </c>
      <c r="E933" s="17" t="s">
        <v>1</v>
      </c>
      <c r="F933" s="219">
        <v>-7.2</v>
      </c>
      <c r="H933" s="32"/>
    </row>
    <row r="934" spans="2:8" s="1" customFormat="1" ht="16.899999999999999" customHeight="1">
      <c r="B934" s="32"/>
      <c r="C934" s="218" t="s">
        <v>1</v>
      </c>
      <c r="D934" s="218" t="s">
        <v>4207</v>
      </c>
      <c r="E934" s="17" t="s">
        <v>1</v>
      </c>
      <c r="F934" s="219">
        <v>-11.2</v>
      </c>
      <c r="H934" s="32"/>
    </row>
    <row r="935" spans="2:8" s="1" customFormat="1" ht="16.899999999999999" customHeight="1">
      <c r="B935" s="32"/>
      <c r="C935" s="218" t="s">
        <v>1</v>
      </c>
      <c r="D935" s="218" t="s">
        <v>4207</v>
      </c>
      <c r="E935" s="17" t="s">
        <v>1</v>
      </c>
      <c r="F935" s="219">
        <v>-11.2</v>
      </c>
      <c r="H935" s="32"/>
    </row>
    <row r="936" spans="2:8" s="1" customFormat="1" ht="16.899999999999999" customHeight="1">
      <c r="B936" s="32"/>
      <c r="C936" s="218" t="s">
        <v>1</v>
      </c>
      <c r="D936" s="218" t="s">
        <v>4207</v>
      </c>
      <c r="E936" s="17" t="s">
        <v>1</v>
      </c>
      <c r="F936" s="219">
        <v>-11.2</v>
      </c>
      <c r="H936" s="32"/>
    </row>
    <row r="937" spans="2:8" s="1" customFormat="1" ht="16.899999999999999" customHeight="1">
      <c r="B937" s="32"/>
      <c r="C937" s="218" t="s">
        <v>1</v>
      </c>
      <c r="D937" s="218" t="s">
        <v>2646</v>
      </c>
      <c r="E937" s="17" t="s">
        <v>1</v>
      </c>
      <c r="F937" s="219">
        <v>0</v>
      </c>
      <c r="H937" s="32"/>
    </row>
    <row r="938" spans="2:8" s="1" customFormat="1" ht="16.899999999999999" customHeight="1">
      <c r="B938" s="32"/>
      <c r="C938" s="218" t="s">
        <v>1</v>
      </c>
      <c r="D938" s="218" t="s">
        <v>4208</v>
      </c>
      <c r="E938" s="17" t="s">
        <v>1</v>
      </c>
      <c r="F938" s="219">
        <v>23.305</v>
      </c>
      <c r="H938" s="32"/>
    </row>
    <row r="939" spans="2:8" s="1" customFormat="1" ht="16.899999999999999" customHeight="1">
      <c r="B939" s="32"/>
      <c r="C939" s="218" t="s">
        <v>1</v>
      </c>
      <c r="D939" s="218" t="s">
        <v>4209</v>
      </c>
      <c r="E939" s="17" t="s">
        <v>1</v>
      </c>
      <c r="F939" s="219">
        <v>149.71299999999999</v>
      </c>
      <c r="H939" s="32"/>
    </row>
    <row r="940" spans="2:8" s="1" customFormat="1" ht="16.899999999999999" customHeight="1">
      <c r="B940" s="32"/>
      <c r="C940" s="218" t="s">
        <v>1</v>
      </c>
      <c r="D940" s="218" t="s">
        <v>4210</v>
      </c>
      <c r="E940" s="17" t="s">
        <v>1</v>
      </c>
      <c r="F940" s="219">
        <v>-4.3449999999999998</v>
      </c>
      <c r="H940" s="32"/>
    </row>
    <row r="941" spans="2:8" s="1" customFormat="1" ht="16.899999999999999" customHeight="1">
      <c r="B941" s="32"/>
      <c r="C941" s="218" t="s">
        <v>1</v>
      </c>
      <c r="D941" s="218" t="s">
        <v>4211</v>
      </c>
      <c r="E941" s="17" t="s">
        <v>1</v>
      </c>
      <c r="F941" s="219">
        <v>-10.62</v>
      </c>
      <c r="H941" s="32"/>
    </row>
    <row r="942" spans="2:8" s="1" customFormat="1" ht="16.899999999999999" customHeight="1">
      <c r="B942" s="32"/>
      <c r="C942" s="218" t="s">
        <v>1</v>
      </c>
      <c r="D942" s="218" t="s">
        <v>4212</v>
      </c>
      <c r="E942" s="17" t="s">
        <v>1</v>
      </c>
      <c r="F942" s="219">
        <v>-4.95</v>
      </c>
      <c r="H942" s="32"/>
    </row>
    <row r="943" spans="2:8" s="1" customFormat="1" ht="16.899999999999999" customHeight="1">
      <c r="B943" s="32"/>
      <c r="C943" s="218" t="s">
        <v>1</v>
      </c>
      <c r="D943" s="218" t="s">
        <v>2170</v>
      </c>
      <c r="E943" s="17" t="s">
        <v>1</v>
      </c>
      <c r="F943" s="219">
        <v>104.283</v>
      </c>
      <c r="H943" s="32"/>
    </row>
    <row r="944" spans="2:8" s="1" customFormat="1" ht="16.899999999999999" customHeight="1">
      <c r="B944" s="32"/>
      <c r="C944" s="218" t="s">
        <v>1</v>
      </c>
      <c r="D944" s="218" t="s">
        <v>4213</v>
      </c>
      <c r="E944" s="17" t="s">
        <v>1</v>
      </c>
      <c r="F944" s="219">
        <v>-14.76</v>
      </c>
      <c r="H944" s="32"/>
    </row>
    <row r="945" spans="2:8" s="1" customFormat="1" ht="16.899999999999999" customHeight="1">
      <c r="B945" s="32"/>
      <c r="C945" s="218" t="s">
        <v>1</v>
      </c>
      <c r="D945" s="218" t="s">
        <v>4214</v>
      </c>
      <c r="E945" s="17" t="s">
        <v>1</v>
      </c>
      <c r="F945" s="219">
        <v>-1.8</v>
      </c>
      <c r="H945" s="32"/>
    </row>
    <row r="946" spans="2:8" s="1" customFormat="1" ht="16.899999999999999" customHeight="1">
      <c r="B946" s="32"/>
      <c r="C946" s="218" t="s">
        <v>1</v>
      </c>
      <c r="D946" s="218" t="s">
        <v>4215</v>
      </c>
      <c r="E946" s="17" t="s">
        <v>1</v>
      </c>
      <c r="F946" s="219">
        <v>80.328999999999994</v>
      </c>
      <c r="H946" s="32"/>
    </row>
    <row r="947" spans="2:8" s="1" customFormat="1" ht="16.899999999999999" customHeight="1">
      <c r="B947" s="32"/>
      <c r="C947" s="218" t="s">
        <v>1</v>
      </c>
      <c r="D947" s="218" t="s">
        <v>4216</v>
      </c>
      <c r="E947" s="17" t="s">
        <v>1</v>
      </c>
      <c r="F947" s="219">
        <v>-9.09</v>
      </c>
      <c r="H947" s="32"/>
    </row>
    <row r="948" spans="2:8" s="1" customFormat="1" ht="16.899999999999999" customHeight="1">
      <c r="B948" s="32"/>
      <c r="C948" s="218" t="s">
        <v>1</v>
      </c>
      <c r="D948" s="218" t="s">
        <v>2179</v>
      </c>
      <c r="E948" s="17" t="s">
        <v>1</v>
      </c>
      <c r="F948" s="219">
        <v>-1.8</v>
      </c>
      <c r="H948" s="32"/>
    </row>
    <row r="949" spans="2:8" s="1" customFormat="1" ht="16.899999999999999" customHeight="1">
      <c r="B949" s="32"/>
      <c r="C949" s="218" t="s">
        <v>1</v>
      </c>
      <c r="D949" s="218" t="s">
        <v>4217</v>
      </c>
      <c r="E949" s="17" t="s">
        <v>1</v>
      </c>
      <c r="F949" s="219">
        <v>83.78</v>
      </c>
      <c r="H949" s="32"/>
    </row>
    <row r="950" spans="2:8" s="1" customFormat="1" ht="16.899999999999999" customHeight="1">
      <c r="B950" s="32"/>
      <c r="C950" s="218" t="s">
        <v>1</v>
      </c>
      <c r="D950" s="218" t="s">
        <v>4218</v>
      </c>
      <c r="E950" s="17" t="s">
        <v>1</v>
      </c>
      <c r="F950" s="219">
        <v>-9.9</v>
      </c>
      <c r="H950" s="32"/>
    </row>
    <row r="951" spans="2:8" s="1" customFormat="1" ht="16.899999999999999" customHeight="1">
      <c r="B951" s="32"/>
      <c r="C951" s="218" t="s">
        <v>1</v>
      </c>
      <c r="D951" s="218" t="s">
        <v>2177</v>
      </c>
      <c r="E951" s="17" t="s">
        <v>1</v>
      </c>
      <c r="F951" s="219">
        <v>-1.6</v>
      </c>
      <c r="H951" s="32"/>
    </row>
    <row r="952" spans="2:8" s="1" customFormat="1" ht="16.899999999999999" customHeight="1">
      <c r="B952" s="32"/>
      <c r="C952" s="218" t="s">
        <v>1</v>
      </c>
      <c r="D952" s="218" t="s">
        <v>2178</v>
      </c>
      <c r="E952" s="17" t="s">
        <v>1</v>
      </c>
      <c r="F952" s="219">
        <v>66.08</v>
      </c>
      <c r="H952" s="32"/>
    </row>
    <row r="953" spans="2:8" s="1" customFormat="1" ht="16.899999999999999" customHeight="1">
      <c r="B953" s="32"/>
      <c r="C953" s="218" t="s">
        <v>1</v>
      </c>
      <c r="D953" s="218" t="s">
        <v>4219</v>
      </c>
      <c r="E953" s="17" t="s">
        <v>1</v>
      </c>
      <c r="F953" s="219">
        <v>-4.8600000000000003</v>
      </c>
      <c r="H953" s="32"/>
    </row>
    <row r="954" spans="2:8" s="1" customFormat="1" ht="16.899999999999999" customHeight="1">
      <c r="B954" s="32"/>
      <c r="C954" s="218" t="s">
        <v>1</v>
      </c>
      <c r="D954" s="218" t="s">
        <v>2179</v>
      </c>
      <c r="E954" s="17" t="s">
        <v>1</v>
      </c>
      <c r="F954" s="219">
        <v>-1.8</v>
      </c>
      <c r="H954" s="32"/>
    </row>
    <row r="955" spans="2:8" s="1" customFormat="1" ht="16.899999999999999" customHeight="1">
      <c r="B955" s="32"/>
      <c r="C955" s="218" t="s">
        <v>1</v>
      </c>
      <c r="D955" s="218" t="s">
        <v>4220</v>
      </c>
      <c r="E955" s="17" t="s">
        <v>1</v>
      </c>
      <c r="F955" s="219">
        <v>80.83</v>
      </c>
      <c r="H955" s="32"/>
    </row>
    <row r="956" spans="2:8" s="1" customFormat="1" ht="16.899999999999999" customHeight="1">
      <c r="B956" s="32"/>
      <c r="C956" s="218" t="s">
        <v>1</v>
      </c>
      <c r="D956" s="218" t="s">
        <v>4221</v>
      </c>
      <c r="E956" s="17" t="s">
        <v>1</v>
      </c>
      <c r="F956" s="219">
        <v>8.01</v>
      </c>
      <c r="H956" s="32"/>
    </row>
    <row r="957" spans="2:8" s="1" customFormat="1" ht="16.899999999999999" customHeight="1">
      <c r="B957" s="32"/>
      <c r="C957" s="218" t="s">
        <v>1</v>
      </c>
      <c r="D957" s="218" t="s">
        <v>2179</v>
      </c>
      <c r="E957" s="17" t="s">
        <v>1</v>
      </c>
      <c r="F957" s="219">
        <v>-1.8</v>
      </c>
      <c r="H957" s="32"/>
    </row>
    <row r="958" spans="2:8" s="1" customFormat="1" ht="16.899999999999999" customHeight="1">
      <c r="B958" s="32"/>
      <c r="C958" s="218" t="s">
        <v>1</v>
      </c>
      <c r="D958" s="218" t="s">
        <v>4222</v>
      </c>
      <c r="E958" s="17" t="s">
        <v>1</v>
      </c>
      <c r="F958" s="219">
        <v>105.315</v>
      </c>
      <c r="H958" s="32"/>
    </row>
    <row r="959" spans="2:8" s="1" customFormat="1" ht="16.899999999999999" customHeight="1">
      <c r="B959" s="32"/>
      <c r="C959" s="218" t="s">
        <v>1</v>
      </c>
      <c r="D959" s="218" t="s">
        <v>2185</v>
      </c>
      <c r="E959" s="17" t="s">
        <v>1</v>
      </c>
      <c r="F959" s="219">
        <v>-3.24</v>
      </c>
      <c r="H959" s="32"/>
    </row>
    <row r="960" spans="2:8" s="1" customFormat="1" ht="16.899999999999999" customHeight="1">
      <c r="B960" s="32"/>
      <c r="C960" s="218" t="s">
        <v>1</v>
      </c>
      <c r="D960" s="218" t="s">
        <v>4223</v>
      </c>
      <c r="E960" s="17" t="s">
        <v>1</v>
      </c>
      <c r="F960" s="219">
        <v>-4.05</v>
      </c>
      <c r="H960" s="32"/>
    </row>
    <row r="961" spans="2:8" s="1" customFormat="1" ht="16.899999999999999" customHeight="1">
      <c r="B961" s="32"/>
      <c r="C961" s="218" t="s">
        <v>1</v>
      </c>
      <c r="D961" s="218" t="s">
        <v>2244</v>
      </c>
      <c r="E961" s="17" t="s">
        <v>1</v>
      </c>
      <c r="F961" s="219">
        <v>-7.2</v>
      </c>
      <c r="H961" s="32"/>
    </row>
    <row r="962" spans="2:8" s="1" customFormat="1" ht="16.899999999999999" customHeight="1">
      <c r="B962" s="32"/>
      <c r="C962" s="218" t="s">
        <v>1</v>
      </c>
      <c r="D962" s="218" t="s">
        <v>4224</v>
      </c>
      <c r="E962" s="17" t="s">
        <v>1</v>
      </c>
      <c r="F962" s="219">
        <v>-1.6</v>
      </c>
      <c r="H962" s="32"/>
    </row>
    <row r="963" spans="2:8" s="1" customFormat="1" ht="16.899999999999999" customHeight="1">
      <c r="B963" s="32"/>
      <c r="C963" s="218" t="s">
        <v>1</v>
      </c>
      <c r="D963" s="218" t="s">
        <v>2187</v>
      </c>
      <c r="E963" s="17" t="s">
        <v>1</v>
      </c>
      <c r="F963" s="219">
        <v>-1.2</v>
      </c>
      <c r="H963" s="32"/>
    </row>
    <row r="964" spans="2:8" s="1" customFormat="1" ht="16.899999999999999" customHeight="1">
      <c r="B964" s="32"/>
      <c r="C964" s="218" t="s">
        <v>1</v>
      </c>
      <c r="D964" s="218" t="s">
        <v>4225</v>
      </c>
      <c r="E964" s="17" t="s">
        <v>1</v>
      </c>
      <c r="F964" s="219">
        <v>0</v>
      </c>
      <c r="H964" s="32"/>
    </row>
    <row r="965" spans="2:8" s="1" customFormat="1" ht="16.899999999999999" customHeight="1">
      <c r="B965" s="32"/>
      <c r="C965" s="218" t="s">
        <v>1</v>
      </c>
      <c r="D965" s="218" t="s">
        <v>4226</v>
      </c>
      <c r="E965" s="17" t="s">
        <v>1</v>
      </c>
      <c r="F965" s="219">
        <v>0</v>
      </c>
      <c r="H965" s="32"/>
    </row>
    <row r="966" spans="2:8" s="1" customFormat="1" ht="16.899999999999999" customHeight="1">
      <c r="B966" s="32"/>
      <c r="C966" s="218" t="s">
        <v>1</v>
      </c>
      <c r="D966" s="218" t="s">
        <v>4227</v>
      </c>
      <c r="E966" s="17" t="s">
        <v>1</v>
      </c>
      <c r="F966" s="219">
        <v>0</v>
      </c>
      <c r="H966" s="32"/>
    </row>
    <row r="967" spans="2:8" s="1" customFormat="1" ht="16.899999999999999" customHeight="1">
      <c r="B967" s="32"/>
      <c r="C967" s="218" t="s">
        <v>1</v>
      </c>
      <c r="D967" s="218" t="s">
        <v>2192</v>
      </c>
      <c r="E967" s="17" t="s">
        <v>1</v>
      </c>
      <c r="F967" s="219">
        <v>65.343000000000004</v>
      </c>
      <c r="H967" s="32"/>
    </row>
    <row r="968" spans="2:8" s="1" customFormat="1" ht="16.899999999999999" customHeight="1">
      <c r="B968" s="32"/>
      <c r="C968" s="218" t="s">
        <v>1</v>
      </c>
      <c r="D968" s="218" t="s">
        <v>4228</v>
      </c>
      <c r="E968" s="17" t="s">
        <v>1</v>
      </c>
      <c r="F968" s="219">
        <v>-3.7349999999999999</v>
      </c>
      <c r="H968" s="32"/>
    </row>
    <row r="969" spans="2:8" s="1" customFormat="1" ht="16.899999999999999" customHeight="1">
      <c r="B969" s="32"/>
      <c r="C969" s="218" t="s">
        <v>1</v>
      </c>
      <c r="D969" s="218" t="s">
        <v>4229</v>
      </c>
      <c r="E969" s="17" t="s">
        <v>1</v>
      </c>
      <c r="F969" s="219">
        <v>-1.8</v>
      </c>
      <c r="H969" s="32"/>
    </row>
    <row r="970" spans="2:8" s="1" customFormat="1" ht="16.899999999999999" customHeight="1">
      <c r="B970" s="32"/>
      <c r="C970" s="218" t="s">
        <v>1</v>
      </c>
      <c r="D970" s="218" t="s">
        <v>4230</v>
      </c>
      <c r="E970" s="17" t="s">
        <v>1</v>
      </c>
      <c r="F970" s="219">
        <v>97.793000000000006</v>
      </c>
      <c r="H970" s="32"/>
    </row>
    <row r="971" spans="2:8" s="1" customFormat="1" ht="16.899999999999999" customHeight="1">
      <c r="B971" s="32"/>
      <c r="C971" s="218" t="s">
        <v>1</v>
      </c>
      <c r="D971" s="218" t="s">
        <v>4231</v>
      </c>
      <c r="E971" s="17" t="s">
        <v>1</v>
      </c>
      <c r="F971" s="219">
        <v>-11.835000000000001</v>
      </c>
      <c r="H971" s="32"/>
    </row>
    <row r="972" spans="2:8" s="1" customFormat="1" ht="16.899999999999999" customHeight="1">
      <c r="B972" s="32"/>
      <c r="C972" s="218" t="s">
        <v>1</v>
      </c>
      <c r="D972" s="218" t="s">
        <v>2179</v>
      </c>
      <c r="E972" s="17" t="s">
        <v>1</v>
      </c>
      <c r="F972" s="219">
        <v>-1.8</v>
      </c>
      <c r="H972" s="32"/>
    </row>
    <row r="973" spans="2:8" s="1" customFormat="1" ht="16.899999999999999" customHeight="1">
      <c r="B973" s="32"/>
      <c r="C973" s="218" t="s">
        <v>1</v>
      </c>
      <c r="D973" s="218" t="s">
        <v>4232</v>
      </c>
      <c r="E973" s="17" t="s">
        <v>1</v>
      </c>
      <c r="F973" s="219">
        <v>0</v>
      </c>
      <c r="H973" s="32"/>
    </row>
    <row r="974" spans="2:8" s="1" customFormat="1" ht="16.899999999999999" customHeight="1">
      <c r="B974" s="32"/>
      <c r="C974" s="218" t="s">
        <v>1</v>
      </c>
      <c r="D974" s="218" t="s">
        <v>4233</v>
      </c>
      <c r="E974" s="17" t="s">
        <v>1</v>
      </c>
      <c r="F974" s="219">
        <v>61.213000000000001</v>
      </c>
      <c r="H974" s="32"/>
    </row>
    <row r="975" spans="2:8" s="1" customFormat="1" ht="16.899999999999999" customHeight="1">
      <c r="B975" s="32"/>
      <c r="C975" s="218" t="s">
        <v>1</v>
      </c>
      <c r="D975" s="218" t="s">
        <v>4234</v>
      </c>
      <c r="E975" s="17" t="s">
        <v>1</v>
      </c>
      <c r="F975" s="219">
        <v>-4.05</v>
      </c>
      <c r="H975" s="32"/>
    </row>
    <row r="976" spans="2:8" s="1" customFormat="1" ht="16.899999999999999" customHeight="1">
      <c r="B976" s="32"/>
      <c r="C976" s="218" t="s">
        <v>1</v>
      </c>
      <c r="D976" s="218" t="s">
        <v>2177</v>
      </c>
      <c r="E976" s="17" t="s">
        <v>1</v>
      </c>
      <c r="F976" s="219">
        <v>-1.6</v>
      </c>
      <c r="H976" s="32"/>
    </row>
    <row r="977" spans="2:8" s="1" customFormat="1" ht="16.899999999999999" customHeight="1">
      <c r="B977" s="32"/>
      <c r="C977" s="218" t="s">
        <v>1</v>
      </c>
      <c r="D977" s="218" t="s">
        <v>4235</v>
      </c>
      <c r="E977" s="17" t="s">
        <v>1</v>
      </c>
      <c r="F977" s="219">
        <v>60.77</v>
      </c>
      <c r="H977" s="32"/>
    </row>
    <row r="978" spans="2:8" s="1" customFormat="1" ht="16.899999999999999" customHeight="1">
      <c r="B978" s="32"/>
      <c r="C978" s="218" t="s">
        <v>1</v>
      </c>
      <c r="D978" s="218" t="s">
        <v>4236</v>
      </c>
      <c r="E978" s="17" t="s">
        <v>1</v>
      </c>
      <c r="F978" s="219">
        <v>-4.05</v>
      </c>
      <c r="H978" s="32"/>
    </row>
    <row r="979" spans="2:8" s="1" customFormat="1" ht="16.899999999999999" customHeight="1">
      <c r="B979" s="32"/>
      <c r="C979" s="218" t="s">
        <v>1</v>
      </c>
      <c r="D979" s="218" t="s">
        <v>2179</v>
      </c>
      <c r="E979" s="17" t="s">
        <v>1</v>
      </c>
      <c r="F979" s="219">
        <v>-1.8</v>
      </c>
      <c r="H979" s="32"/>
    </row>
    <row r="980" spans="2:8" s="1" customFormat="1" ht="16.899999999999999" customHeight="1">
      <c r="B980" s="32"/>
      <c r="C980" s="218" t="s">
        <v>1</v>
      </c>
      <c r="D980" s="218" t="s">
        <v>4237</v>
      </c>
      <c r="E980" s="17" t="s">
        <v>1</v>
      </c>
      <c r="F980" s="219">
        <v>14.218999999999999</v>
      </c>
      <c r="H980" s="32"/>
    </row>
    <row r="981" spans="2:8" s="1" customFormat="1" ht="16.899999999999999" customHeight="1">
      <c r="B981" s="32"/>
      <c r="C981" s="218" t="s">
        <v>1</v>
      </c>
      <c r="D981" s="218" t="s">
        <v>4238</v>
      </c>
      <c r="E981" s="17" t="s">
        <v>1</v>
      </c>
      <c r="F981" s="219">
        <v>-1.6</v>
      </c>
      <c r="H981" s="32"/>
    </row>
    <row r="982" spans="2:8" s="1" customFormat="1" ht="16.899999999999999" customHeight="1">
      <c r="B982" s="32"/>
      <c r="C982" s="218" t="s">
        <v>1</v>
      </c>
      <c r="D982" s="218" t="s">
        <v>4239</v>
      </c>
      <c r="E982" s="17" t="s">
        <v>1</v>
      </c>
      <c r="F982" s="219">
        <v>20.975000000000001</v>
      </c>
      <c r="H982" s="32"/>
    </row>
    <row r="983" spans="2:8" s="1" customFormat="1" ht="16.899999999999999" customHeight="1">
      <c r="B983" s="32"/>
      <c r="C983" s="218" t="s">
        <v>1</v>
      </c>
      <c r="D983" s="218" t="s">
        <v>4240</v>
      </c>
      <c r="E983" s="17" t="s">
        <v>1</v>
      </c>
      <c r="F983" s="219">
        <v>16.151</v>
      </c>
      <c r="H983" s="32"/>
    </row>
    <row r="984" spans="2:8" s="1" customFormat="1" ht="16.899999999999999" customHeight="1">
      <c r="B984" s="32"/>
      <c r="C984" s="218" t="s">
        <v>1</v>
      </c>
      <c r="D984" s="218" t="s">
        <v>4241</v>
      </c>
      <c r="E984" s="17" t="s">
        <v>1</v>
      </c>
      <c r="F984" s="219">
        <v>-1.2</v>
      </c>
      <c r="H984" s="32"/>
    </row>
    <row r="985" spans="2:8" s="1" customFormat="1" ht="16.899999999999999" customHeight="1">
      <c r="B985" s="32"/>
      <c r="C985" s="218" t="s">
        <v>1</v>
      </c>
      <c r="D985" s="218" t="s">
        <v>4242</v>
      </c>
      <c r="E985" s="17" t="s">
        <v>1</v>
      </c>
      <c r="F985" s="219">
        <v>17.405000000000001</v>
      </c>
      <c r="H985" s="32"/>
    </row>
    <row r="986" spans="2:8" s="1" customFormat="1" ht="16.899999999999999" customHeight="1">
      <c r="B986" s="32"/>
      <c r="C986" s="218" t="s">
        <v>1</v>
      </c>
      <c r="D986" s="218" t="s">
        <v>4243</v>
      </c>
      <c r="E986" s="17" t="s">
        <v>1</v>
      </c>
      <c r="F986" s="219">
        <v>-1.2</v>
      </c>
      <c r="H986" s="32"/>
    </row>
    <row r="987" spans="2:8" s="1" customFormat="1" ht="16.899999999999999" customHeight="1">
      <c r="B987" s="32"/>
      <c r="C987" s="218" t="s">
        <v>1</v>
      </c>
      <c r="D987" s="218" t="s">
        <v>4244</v>
      </c>
      <c r="E987" s="17" t="s">
        <v>1</v>
      </c>
      <c r="F987" s="219">
        <v>25.812999999999999</v>
      </c>
      <c r="H987" s="32"/>
    </row>
    <row r="988" spans="2:8" s="1" customFormat="1" ht="16.899999999999999" customHeight="1">
      <c r="B988" s="32"/>
      <c r="C988" s="218" t="s">
        <v>1</v>
      </c>
      <c r="D988" s="218" t="s">
        <v>4236</v>
      </c>
      <c r="E988" s="17" t="s">
        <v>1</v>
      </c>
      <c r="F988" s="219">
        <v>-4.05</v>
      </c>
      <c r="H988" s="32"/>
    </row>
    <row r="989" spans="2:8" s="1" customFormat="1" ht="16.899999999999999" customHeight="1">
      <c r="B989" s="32"/>
      <c r="C989" s="218" t="s">
        <v>1</v>
      </c>
      <c r="D989" s="218" t="s">
        <v>4245</v>
      </c>
      <c r="E989" s="17" t="s">
        <v>1</v>
      </c>
      <c r="F989" s="219">
        <v>45.651000000000003</v>
      </c>
      <c r="H989" s="32"/>
    </row>
    <row r="990" spans="2:8" s="1" customFormat="1" ht="16.899999999999999" customHeight="1">
      <c r="B990" s="32"/>
      <c r="C990" s="218" t="s">
        <v>1</v>
      </c>
      <c r="D990" s="218" t="s">
        <v>4246</v>
      </c>
      <c r="E990" s="17" t="s">
        <v>1</v>
      </c>
      <c r="F990" s="219">
        <v>-4.0049999999999999</v>
      </c>
      <c r="H990" s="32"/>
    </row>
    <row r="991" spans="2:8" s="1" customFormat="1" ht="16.899999999999999" customHeight="1">
      <c r="B991" s="32"/>
      <c r="C991" s="218" t="s">
        <v>1</v>
      </c>
      <c r="D991" s="218" t="s">
        <v>2177</v>
      </c>
      <c r="E991" s="17" t="s">
        <v>1</v>
      </c>
      <c r="F991" s="219">
        <v>-1.6</v>
      </c>
      <c r="H991" s="32"/>
    </row>
    <row r="992" spans="2:8" s="1" customFormat="1" ht="16.899999999999999" customHeight="1">
      <c r="B992" s="32"/>
      <c r="C992" s="218" t="s">
        <v>1</v>
      </c>
      <c r="D992" s="218" t="s">
        <v>4247</v>
      </c>
      <c r="E992" s="17" t="s">
        <v>1</v>
      </c>
      <c r="F992" s="219">
        <v>84.075000000000003</v>
      </c>
      <c r="H992" s="32"/>
    </row>
    <row r="993" spans="2:8" s="1" customFormat="1" ht="16.899999999999999" customHeight="1">
      <c r="B993" s="32"/>
      <c r="C993" s="218" t="s">
        <v>1</v>
      </c>
      <c r="D993" s="218" t="s">
        <v>4248</v>
      </c>
      <c r="E993" s="17" t="s">
        <v>1</v>
      </c>
      <c r="F993" s="219">
        <v>-8.1</v>
      </c>
      <c r="H993" s="32"/>
    </row>
    <row r="994" spans="2:8" s="1" customFormat="1" ht="16.899999999999999" customHeight="1">
      <c r="B994" s="32"/>
      <c r="C994" s="218" t="s">
        <v>1</v>
      </c>
      <c r="D994" s="218" t="s">
        <v>4249</v>
      </c>
      <c r="E994" s="17" t="s">
        <v>1</v>
      </c>
      <c r="F994" s="219">
        <v>-2.9</v>
      </c>
      <c r="H994" s="32"/>
    </row>
    <row r="995" spans="2:8" s="1" customFormat="1" ht="16.899999999999999" customHeight="1">
      <c r="B995" s="32"/>
      <c r="C995" s="218" t="s">
        <v>1</v>
      </c>
      <c r="D995" s="218" t="s">
        <v>4250</v>
      </c>
      <c r="E995" s="17" t="s">
        <v>1</v>
      </c>
      <c r="F995" s="219">
        <v>26.077999999999999</v>
      </c>
      <c r="H995" s="32"/>
    </row>
    <row r="996" spans="2:8" s="1" customFormat="1" ht="16.899999999999999" customHeight="1">
      <c r="B996" s="32"/>
      <c r="C996" s="218" t="s">
        <v>1</v>
      </c>
      <c r="D996" s="218" t="s">
        <v>4251</v>
      </c>
      <c r="E996" s="17" t="s">
        <v>1</v>
      </c>
      <c r="F996" s="219">
        <v>-2.9</v>
      </c>
      <c r="H996" s="32"/>
    </row>
    <row r="997" spans="2:8" s="1" customFormat="1" ht="16.899999999999999" customHeight="1">
      <c r="B997" s="32"/>
      <c r="C997" s="218" t="s">
        <v>1</v>
      </c>
      <c r="D997" s="218" t="s">
        <v>2179</v>
      </c>
      <c r="E997" s="17" t="s">
        <v>1</v>
      </c>
      <c r="F997" s="219">
        <v>-1.8</v>
      </c>
      <c r="H997" s="32"/>
    </row>
    <row r="998" spans="2:8" s="1" customFormat="1" ht="16.899999999999999" customHeight="1">
      <c r="B998" s="32"/>
      <c r="C998" s="218" t="s">
        <v>1</v>
      </c>
      <c r="D998" s="218" t="s">
        <v>2179</v>
      </c>
      <c r="E998" s="17" t="s">
        <v>1</v>
      </c>
      <c r="F998" s="219">
        <v>-1.8</v>
      </c>
      <c r="H998" s="32"/>
    </row>
    <row r="999" spans="2:8" s="1" customFormat="1" ht="16.899999999999999" customHeight="1">
      <c r="B999" s="32"/>
      <c r="C999" s="218" t="s">
        <v>1</v>
      </c>
      <c r="D999" s="218" t="s">
        <v>4252</v>
      </c>
      <c r="E999" s="17" t="s">
        <v>1</v>
      </c>
      <c r="F999" s="219">
        <v>49.530999999999999</v>
      </c>
      <c r="H999" s="32"/>
    </row>
    <row r="1000" spans="2:8" s="1" customFormat="1" ht="16.899999999999999" customHeight="1">
      <c r="B1000" s="32"/>
      <c r="C1000" s="218" t="s">
        <v>1</v>
      </c>
      <c r="D1000" s="218" t="s">
        <v>4246</v>
      </c>
      <c r="E1000" s="17" t="s">
        <v>1</v>
      </c>
      <c r="F1000" s="219">
        <v>-4.0049999999999999</v>
      </c>
      <c r="H1000" s="32"/>
    </row>
    <row r="1001" spans="2:8" s="1" customFormat="1" ht="16.899999999999999" customHeight="1">
      <c r="B1001" s="32"/>
      <c r="C1001" s="218" t="s">
        <v>1</v>
      </c>
      <c r="D1001" s="218" t="s">
        <v>2179</v>
      </c>
      <c r="E1001" s="17" t="s">
        <v>1</v>
      </c>
      <c r="F1001" s="219">
        <v>-1.8</v>
      </c>
      <c r="H1001" s="32"/>
    </row>
    <row r="1002" spans="2:8" s="1" customFormat="1" ht="16.899999999999999" customHeight="1">
      <c r="B1002" s="32"/>
      <c r="C1002" s="218" t="s">
        <v>1</v>
      </c>
      <c r="D1002" s="218" t="s">
        <v>4253</v>
      </c>
      <c r="E1002" s="17" t="s">
        <v>1</v>
      </c>
      <c r="F1002" s="219">
        <v>67.88</v>
      </c>
      <c r="H1002" s="32"/>
    </row>
    <row r="1003" spans="2:8" s="1" customFormat="1" ht="16.899999999999999" customHeight="1">
      <c r="B1003" s="32"/>
      <c r="C1003" s="218" t="s">
        <v>1</v>
      </c>
      <c r="D1003" s="218" t="s">
        <v>4236</v>
      </c>
      <c r="E1003" s="17" t="s">
        <v>1</v>
      </c>
      <c r="F1003" s="219">
        <v>-4.05</v>
      </c>
      <c r="H1003" s="32"/>
    </row>
    <row r="1004" spans="2:8" s="1" customFormat="1" ht="16.899999999999999" customHeight="1">
      <c r="B1004" s="32"/>
      <c r="C1004" s="218" t="s">
        <v>1</v>
      </c>
      <c r="D1004" s="218" t="s">
        <v>4254</v>
      </c>
      <c r="E1004" s="17" t="s">
        <v>1</v>
      </c>
      <c r="F1004" s="219">
        <v>-1.8</v>
      </c>
      <c r="H1004" s="32"/>
    </row>
    <row r="1005" spans="2:8" s="1" customFormat="1" ht="16.899999999999999" customHeight="1">
      <c r="B1005" s="32"/>
      <c r="C1005" s="218" t="s">
        <v>1</v>
      </c>
      <c r="D1005" s="218" t="s">
        <v>4255</v>
      </c>
      <c r="E1005" s="17" t="s">
        <v>1</v>
      </c>
      <c r="F1005" s="219">
        <v>64.753</v>
      </c>
      <c r="H1005" s="32"/>
    </row>
    <row r="1006" spans="2:8" s="1" customFormat="1" ht="16.899999999999999" customHeight="1">
      <c r="B1006" s="32"/>
      <c r="C1006" s="218" t="s">
        <v>1</v>
      </c>
      <c r="D1006" s="218" t="s">
        <v>4256</v>
      </c>
      <c r="E1006" s="17" t="s">
        <v>1</v>
      </c>
      <c r="F1006" s="219">
        <v>-6.21</v>
      </c>
      <c r="H1006" s="32"/>
    </row>
    <row r="1007" spans="2:8" s="1" customFormat="1" ht="16.899999999999999" customHeight="1">
      <c r="B1007" s="32"/>
      <c r="C1007" s="218" t="s">
        <v>1</v>
      </c>
      <c r="D1007" s="218" t="s">
        <v>2179</v>
      </c>
      <c r="E1007" s="17" t="s">
        <v>1</v>
      </c>
      <c r="F1007" s="219">
        <v>-1.8</v>
      </c>
      <c r="H1007" s="32"/>
    </row>
    <row r="1008" spans="2:8" s="1" customFormat="1" ht="16.899999999999999" customHeight="1">
      <c r="B1008" s="32"/>
      <c r="C1008" s="218" t="s">
        <v>1</v>
      </c>
      <c r="D1008" s="218" t="s">
        <v>4257</v>
      </c>
      <c r="E1008" s="17" t="s">
        <v>1</v>
      </c>
      <c r="F1008" s="219">
        <v>114.649</v>
      </c>
      <c r="H1008" s="32"/>
    </row>
    <row r="1009" spans="2:8" s="1" customFormat="1" ht="16.899999999999999" customHeight="1">
      <c r="B1009" s="32"/>
      <c r="C1009" s="218" t="s">
        <v>1</v>
      </c>
      <c r="D1009" s="218" t="s">
        <v>2188</v>
      </c>
      <c r="E1009" s="17" t="s">
        <v>1</v>
      </c>
      <c r="F1009" s="219">
        <v>-3.6</v>
      </c>
      <c r="H1009" s="32"/>
    </row>
    <row r="1010" spans="2:8" s="1" customFormat="1" ht="16.899999999999999" customHeight="1">
      <c r="B1010" s="32"/>
      <c r="C1010" s="218" t="s">
        <v>1</v>
      </c>
      <c r="D1010" s="218" t="s">
        <v>4258</v>
      </c>
      <c r="E1010" s="17" t="s">
        <v>1</v>
      </c>
      <c r="F1010" s="219">
        <v>-12.15</v>
      </c>
      <c r="H1010" s="32"/>
    </row>
    <row r="1011" spans="2:8" s="1" customFormat="1" ht="16.899999999999999" customHeight="1">
      <c r="B1011" s="32"/>
      <c r="C1011" s="218" t="s">
        <v>1</v>
      </c>
      <c r="D1011" s="218" t="s">
        <v>4259</v>
      </c>
      <c r="E1011" s="17" t="s">
        <v>1</v>
      </c>
      <c r="F1011" s="219">
        <v>129.476</v>
      </c>
      <c r="H1011" s="32"/>
    </row>
    <row r="1012" spans="2:8" s="1" customFormat="1" ht="16.899999999999999" customHeight="1">
      <c r="B1012" s="32"/>
      <c r="C1012" s="218" t="s">
        <v>1</v>
      </c>
      <c r="D1012" s="218" t="s">
        <v>2177</v>
      </c>
      <c r="E1012" s="17" t="s">
        <v>1</v>
      </c>
      <c r="F1012" s="219">
        <v>-1.6</v>
      </c>
      <c r="H1012" s="32"/>
    </row>
    <row r="1013" spans="2:8" s="1" customFormat="1" ht="16.899999999999999" customHeight="1">
      <c r="B1013" s="32"/>
      <c r="C1013" s="218" t="s">
        <v>1</v>
      </c>
      <c r="D1013" s="218" t="s">
        <v>4236</v>
      </c>
      <c r="E1013" s="17" t="s">
        <v>1</v>
      </c>
      <c r="F1013" s="219">
        <v>-4.05</v>
      </c>
      <c r="H1013" s="32"/>
    </row>
    <row r="1014" spans="2:8" s="1" customFormat="1" ht="16.899999999999999" customHeight="1">
      <c r="B1014" s="32"/>
      <c r="C1014" s="218" t="s">
        <v>1</v>
      </c>
      <c r="D1014" s="218" t="s">
        <v>4260</v>
      </c>
      <c r="E1014" s="17" t="s">
        <v>1</v>
      </c>
      <c r="F1014" s="219">
        <v>80.328999999999994</v>
      </c>
      <c r="H1014" s="32"/>
    </row>
    <row r="1015" spans="2:8" s="1" customFormat="1" ht="16.899999999999999" customHeight="1">
      <c r="B1015" s="32"/>
      <c r="C1015" s="218" t="s">
        <v>1</v>
      </c>
      <c r="D1015" s="218" t="s">
        <v>2179</v>
      </c>
      <c r="E1015" s="17" t="s">
        <v>1</v>
      </c>
      <c r="F1015" s="219">
        <v>-1.8</v>
      </c>
      <c r="H1015" s="32"/>
    </row>
    <row r="1016" spans="2:8" s="1" customFormat="1" ht="16.899999999999999" customHeight="1">
      <c r="B1016" s="32"/>
      <c r="C1016" s="218" t="s">
        <v>1</v>
      </c>
      <c r="D1016" s="218" t="s">
        <v>4248</v>
      </c>
      <c r="E1016" s="17" t="s">
        <v>1</v>
      </c>
      <c r="F1016" s="219">
        <v>-8.1</v>
      </c>
      <c r="H1016" s="32"/>
    </row>
    <row r="1017" spans="2:8" s="1" customFormat="1" ht="16.899999999999999" customHeight="1">
      <c r="B1017" s="32"/>
      <c r="C1017" s="218" t="s">
        <v>1</v>
      </c>
      <c r="D1017" s="218" t="s">
        <v>4261</v>
      </c>
      <c r="E1017" s="17" t="s">
        <v>1</v>
      </c>
      <c r="F1017" s="219">
        <v>80.093000000000004</v>
      </c>
      <c r="H1017" s="32"/>
    </row>
    <row r="1018" spans="2:8" s="1" customFormat="1" ht="16.899999999999999" customHeight="1">
      <c r="B1018" s="32"/>
      <c r="C1018" s="218" t="s">
        <v>1</v>
      </c>
      <c r="D1018" s="218" t="s">
        <v>2186</v>
      </c>
      <c r="E1018" s="17" t="s">
        <v>1</v>
      </c>
      <c r="F1018" s="219">
        <v>-2.9</v>
      </c>
      <c r="H1018" s="32"/>
    </row>
    <row r="1019" spans="2:8" s="1" customFormat="1" ht="16.899999999999999" customHeight="1">
      <c r="B1019" s="32"/>
      <c r="C1019" s="218" t="s">
        <v>1</v>
      </c>
      <c r="D1019" s="218" t="s">
        <v>4248</v>
      </c>
      <c r="E1019" s="17" t="s">
        <v>1</v>
      </c>
      <c r="F1019" s="219">
        <v>-8.1</v>
      </c>
      <c r="H1019" s="32"/>
    </row>
    <row r="1020" spans="2:8" s="1" customFormat="1" ht="16.899999999999999" customHeight="1">
      <c r="B1020" s="32"/>
      <c r="C1020" s="218" t="s">
        <v>1</v>
      </c>
      <c r="D1020" s="218" t="s">
        <v>4262</v>
      </c>
      <c r="E1020" s="17" t="s">
        <v>1</v>
      </c>
      <c r="F1020" s="219">
        <v>223.315</v>
      </c>
      <c r="H1020" s="32"/>
    </row>
    <row r="1021" spans="2:8" s="1" customFormat="1" ht="16.899999999999999" customHeight="1">
      <c r="B1021" s="32"/>
      <c r="C1021" s="218" t="s">
        <v>1</v>
      </c>
      <c r="D1021" s="218" t="s">
        <v>4263</v>
      </c>
      <c r="E1021" s="17" t="s">
        <v>1</v>
      </c>
      <c r="F1021" s="219">
        <v>27.3</v>
      </c>
      <c r="H1021" s="32"/>
    </row>
    <row r="1022" spans="2:8" s="1" customFormat="1" ht="16.899999999999999" customHeight="1">
      <c r="B1022" s="32"/>
      <c r="C1022" s="218" t="s">
        <v>1</v>
      </c>
      <c r="D1022" s="218" t="s">
        <v>4264</v>
      </c>
      <c r="E1022" s="17" t="s">
        <v>1</v>
      </c>
      <c r="F1022" s="219">
        <v>4.95</v>
      </c>
      <c r="H1022" s="32"/>
    </row>
    <row r="1023" spans="2:8" s="1" customFormat="1" ht="16.899999999999999" customHeight="1">
      <c r="B1023" s="32"/>
      <c r="C1023" s="218" t="s">
        <v>4072</v>
      </c>
      <c r="D1023" s="218" t="s">
        <v>4265</v>
      </c>
      <c r="E1023" s="17" t="s">
        <v>1</v>
      </c>
      <c r="F1023" s="219">
        <v>2068.6219999999998</v>
      </c>
      <c r="H1023" s="32"/>
    </row>
    <row r="1024" spans="2:8" s="1" customFormat="1" ht="16.899999999999999" customHeight="1">
      <c r="B1024" s="32"/>
      <c r="C1024" s="220" t="s">
        <v>6920</v>
      </c>
      <c r="H1024" s="32"/>
    </row>
    <row r="1025" spans="2:8" s="1" customFormat="1" ht="16.899999999999999" customHeight="1">
      <c r="B1025" s="32"/>
      <c r="C1025" s="218" t="s">
        <v>4199</v>
      </c>
      <c r="D1025" s="218" t="s">
        <v>4200</v>
      </c>
      <c r="E1025" s="17" t="s">
        <v>144</v>
      </c>
      <c r="F1025" s="219">
        <v>6155.8789999999999</v>
      </c>
      <c r="H1025" s="32"/>
    </row>
    <row r="1026" spans="2:8" s="1" customFormat="1" ht="22.5">
      <c r="B1026" s="32"/>
      <c r="C1026" s="218" t="s">
        <v>4189</v>
      </c>
      <c r="D1026" s="218" t="s">
        <v>4190</v>
      </c>
      <c r="E1026" s="17" t="s">
        <v>144</v>
      </c>
      <c r="F1026" s="219">
        <v>6155.8789999999999</v>
      </c>
      <c r="H1026" s="32"/>
    </row>
    <row r="1027" spans="2:8" s="1" customFormat="1" ht="22.5">
      <c r="B1027" s="32"/>
      <c r="C1027" s="218" t="s">
        <v>5488</v>
      </c>
      <c r="D1027" s="218" t="s">
        <v>5489</v>
      </c>
      <c r="E1027" s="17" t="s">
        <v>144</v>
      </c>
      <c r="F1027" s="219">
        <v>6101.8090000000002</v>
      </c>
      <c r="H1027" s="32"/>
    </row>
    <row r="1028" spans="2:8" s="1" customFormat="1" ht="16.899999999999999" customHeight="1">
      <c r="B1028" s="32"/>
      <c r="C1028" s="214" t="s">
        <v>4075</v>
      </c>
      <c r="D1028" s="215" t="s">
        <v>4076</v>
      </c>
      <c r="E1028" s="216" t="s">
        <v>144</v>
      </c>
      <c r="F1028" s="217">
        <v>1524.355</v>
      </c>
      <c r="H1028" s="32"/>
    </row>
    <row r="1029" spans="2:8" s="1" customFormat="1" ht="16.899999999999999" customHeight="1">
      <c r="B1029" s="32"/>
      <c r="C1029" s="218" t="s">
        <v>1</v>
      </c>
      <c r="D1029" s="218" t="s">
        <v>4266</v>
      </c>
      <c r="E1029" s="17" t="s">
        <v>1</v>
      </c>
      <c r="F1029" s="219">
        <v>0</v>
      </c>
      <c r="H1029" s="32"/>
    </row>
    <row r="1030" spans="2:8" s="1" customFormat="1" ht="16.899999999999999" customHeight="1">
      <c r="B1030" s="32"/>
      <c r="C1030" s="218" t="s">
        <v>1</v>
      </c>
      <c r="D1030" s="218" t="s">
        <v>4267</v>
      </c>
      <c r="E1030" s="17" t="s">
        <v>1</v>
      </c>
      <c r="F1030" s="219">
        <v>103.545</v>
      </c>
      <c r="H1030" s="32"/>
    </row>
    <row r="1031" spans="2:8" s="1" customFormat="1" ht="16.899999999999999" customHeight="1">
      <c r="B1031" s="32"/>
      <c r="C1031" s="218" t="s">
        <v>1</v>
      </c>
      <c r="D1031" s="218" t="s">
        <v>4268</v>
      </c>
      <c r="E1031" s="17" t="s">
        <v>1</v>
      </c>
      <c r="F1031" s="219">
        <v>-6.0750000000000002</v>
      </c>
      <c r="H1031" s="32"/>
    </row>
    <row r="1032" spans="2:8" s="1" customFormat="1" ht="16.899999999999999" customHeight="1">
      <c r="B1032" s="32"/>
      <c r="C1032" s="218" t="s">
        <v>1</v>
      </c>
      <c r="D1032" s="218" t="s">
        <v>2206</v>
      </c>
      <c r="E1032" s="17" t="s">
        <v>1</v>
      </c>
      <c r="F1032" s="219">
        <v>-4.95</v>
      </c>
      <c r="H1032" s="32"/>
    </row>
    <row r="1033" spans="2:8" s="1" customFormat="1" ht="16.899999999999999" customHeight="1">
      <c r="B1033" s="32"/>
      <c r="C1033" s="218" t="s">
        <v>1</v>
      </c>
      <c r="D1033" s="218" t="s">
        <v>4269</v>
      </c>
      <c r="E1033" s="17" t="s">
        <v>1</v>
      </c>
      <c r="F1033" s="219">
        <v>108.855</v>
      </c>
      <c r="H1033" s="32"/>
    </row>
    <row r="1034" spans="2:8" s="1" customFormat="1" ht="16.899999999999999" customHeight="1">
      <c r="B1034" s="32"/>
      <c r="C1034" s="218" t="s">
        <v>1</v>
      </c>
      <c r="D1034" s="218" t="s">
        <v>2185</v>
      </c>
      <c r="E1034" s="17" t="s">
        <v>1</v>
      </c>
      <c r="F1034" s="219">
        <v>-3.24</v>
      </c>
      <c r="H1034" s="32"/>
    </row>
    <row r="1035" spans="2:8" s="1" customFormat="1" ht="16.899999999999999" customHeight="1">
      <c r="B1035" s="32"/>
      <c r="C1035" s="218" t="s">
        <v>1</v>
      </c>
      <c r="D1035" s="218" t="s">
        <v>2244</v>
      </c>
      <c r="E1035" s="17" t="s">
        <v>1</v>
      </c>
      <c r="F1035" s="219">
        <v>-7.2</v>
      </c>
      <c r="H1035" s="32"/>
    </row>
    <row r="1036" spans="2:8" s="1" customFormat="1" ht="16.899999999999999" customHeight="1">
      <c r="B1036" s="32"/>
      <c r="C1036" s="218" t="s">
        <v>1</v>
      </c>
      <c r="D1036" s="218" t="s">
        <v>4270</v>
      </c>
      <c r="E1036" s="17" t="s">
        <v>1</v>
      </c>
      <c r="F1036" s="219">
        <v>83.043000000000006</v>
      </c>
      <c r="H1036" s="32"/>
    </row>
    <row r="1037" spans="2:8" s="1" customFormat="1" ht="16.899999999999999" customHeight="1">
      <c r="B1037" s="32"/>
      <c r="C1037" s="218" t="s">
        <v>1</v>
      </c>
      <c r="D1037" s="218" t="s">
        <v>4271</v>
      </c>
      <c r="E1037" s="17" t="s">
        <v>1</v>
      </c>
      <c r="F1037" s="219">
        <v>-9.09</v>
      </c>
      <c r="H1037" s="32"/>
    </row>
    <row r="1038" spans="2:8" s="1" customFormat="1" ht="16.899999999999999" customHeight="1">
      <c r="B1038" s="32"/>
      <c r="C1038" s="218" t="s">
        <v>1</v>
      </c>
      <c r="D1038" s="218" t="s">
        <v>2179</v>
      </c>
      <c r="E1038" s="17" t="s">
        <v>1</v>
      </c>
      <c r="F1038" s="219">
        <v>-1.8</v>
      </c>
      <c r="H1038" s="32"/>
    </row>
    <row r="1039" spans="2:8" s="1" customFormat="1" ht="16.899999999999999" customHeight="1">
      <c r="B1039" s="32"/>
      <c r="C1039" s="218" t="s">
        <v>1</v>
      </c>
      <c r="D1039" s="218" t="s">
        <v>4272</v>
      </c>
      <c r="E1039" s="17" t="s">
        <v>1</v>
      </c>
      <c r="F1039" s="219">
        <v>101.333</v>
      </c>
      <c r="H1039" s="32"/>
    </row>
    <row r="1040" spans="2:8" s="1" customFormat="1" ht="16.899999999999999" customHeight="1">
      <c r="B1040" s="32"/>
      <c r="C1040" s="218" t="s">
        <v>1</v>
      </c>
      <c r="D1040" s="218" t="s">
        <v>4273</v>
      </c>
      <c r="E1040" s="17" t="s">
        <v>1</v>
      </c>
      <c r="F1040" s="219">
        <v>-12.244999999999999</v>
      </c>
      <c r="H1040" s="32"/>
    </row>
    <row r="1041" spans="2:8" s="1" customFormat="1" ht="16.899999999999999" customHeight="1">
      <c r="B1041" s="32"/>
      <c r="C1041" s="218" t="s">
        <v>1</v>
      </c>
      <c r="D1041" s="218" t="s">
        <v>2177</v>
      </c>
      <c r="E1041" s="17" t="s">
        <v>1</v>
      </c>
      <c r="F1041" s="219">
        <v>-1.6</v>
      </c>
      <c r="H1041" s="32"/>
    </row>
    <row r="1042" spans="2:8" s="1" customFormat="1" ht="16.899999999999999" customHeight="1">
      <c r="B1042" s="32"/>
      <c r="C1042" s="218" t="s">
        <v>1</v>
      </c>
      <c r="D1042" s="218" t="s">
        <v>4274</v>
      </c>
      <c r="E1042" s="17" t="s">
        <v>1</v>
      </c>
      <c r="F1042" s="219">
        <v>83.043000000000006</v>
      </c>
      <c r="H1042" s="32"/>
    </row>
    <row r="1043" spans="2:8" s="1" customFormat="1" ht="16.899999999999999" customHeight="1">
      <c r="B1043" s="32"/>
      <c r="C1043" s="218" t="s">
        <v>1</v>
      </c>
      <c r="D1043" s="218" t="s">
        <v>4271</v>
      </c>
      <c r="E1043" s="17" t="s">
        <v>1</v>
      </c>
      <c r="F1043" s="219">
        <v>-9.09</v>
      </c>
      <c r="H1043" s="32"/>
    </row>
    <row r="1044" spans="2:8" s="1" customFormat="1" ht="16.899999999999999" customHeight="1">
      <c r="B1044" s="32"/>
      <c r="C1044" s="218" t="s">
        <v>1</v>
      </c>
      <c r="D1044" s="218" t="s">
        <v>4275</v>
      </c>
      <c r="E1044" s="17" t="s">
        <v>1</v>
      </c>
      <c r="F1044" s="219">
        <v>101.333</v>
      </c>
      <c r="H1044" s="32"/>
    </row>
    <row r="1045" spans="2:8" s="1" customFormat="1" ht="16.899999999999999" customHeight="1">
      <c r="B1045" s="32"/>
      <c r="C1045" s="218" t="s">
        <v>1</v>
      </c>
      <c r="D1045" s="218" t="s">
        <v>2179</v>
      </c>
      <c r="E1045" s="17" t="s">
        <v>1</v>
      </c>
      <c r="F1045" s="219">
        <v>-1.8</v>
      </c>
      <c r="H1045" s="32"/>
    </row>
    <row r="1046" spans="2:8" s="1" customFormat="1" ht="16.899999999999999" customHeight="1">
      <c r="B1046" s="32"/>
      <c r="C1046" s="218" t="s">
        <v>1</v>
      </c>
      <c r="D1046" s="218" t="s">
        <v>4276</v>
      </c>
      <c r="E1046" s="17" t="s">
        <v>1</v>
      </c>
      <c r="F1046" s="219">
        <v>-13.95</v>
      </c>
      <c r="H1046" s="32"/>
    </row>
    <row r="1047" spans="2:8" s="1" customFormat="1" ht="16.899999999999999" customHeight="1">
      <c r="B1047" s="32"/>
      <c r="C1047" s="218" t="s">
        <v>1</v>
      </c>
      <c r="D1047" s="218" t="s">
        <v>4277</v>
      </c>
      <c r="E1047" s="17" t="s">
        <v>1</v>
      </c>
      <c r="F1047" s="219">
        <v>17.995000000000001</v>
      </c>
      <c r="H1047" s="32"/>
    </row>
    <row r="1048" spans="2:8" s="1" customFormat="1" ht="16.899999999999999" customHeight="1">
      <c r="B1048" s="32"/>
      <c r="C1048" s="218" t="s">
        <v>1</v>
      </c>
      <c r="D1048" s="218" t="s">
        <v>2177</v>
      </c>
      <c r="E1048" s="17" t="s">
        <v>1</v>
      </c>
      <c r="F1048" s="219">
        <v>-1.6</v>
      </c>
      <c r="H1048" s="32"/>
    </row>
    <row r="1049" spans="2:8" s="1" customFormat="1" ht="16.899999999999999" customHeight="1">
      <c r="B1049" s="32"/>
      <c r="C1049" s="218" t="s">
        <v>1</v>
      </c>
      <c r="D1049" s="218" t="s">
        <v>4278</v>
      </c>
      <c r="E1049" s="17" t="s">
        <v>1</v>
      </c>
      <c r="F1049" s="219">
        <v>24.853999999999999</v>
      </c>
      <c r="H1049" s="32"/>
    </row>
    <row r="1050" spans="2:8" s="1" customFormat="1" ht="16.899999999999999" customHeight="1">
      <c r="B1050" s="32"/>
      <c r="C1050" s="218" t="s">
        <v>1</v>
      </c>
      <c r="D1050" s="218" t="s">
        <v>4236</v>
      </c>
      <c r="E1050" s="17" t="s">
        <v>1</v>
      </c>
      <c r="F1050" s="219">
        <v>-4.05</v>
      </c>
      <c r="H1050" s="32"/>
    </row>
    <row r="1051" spans="2:8" s="1" customFormat="1" ht="16.899999999999999" customHeight="1">
      <c r="B1051" s="32"/>
      <c r="C1051" s="218" t="s">
        <v>1</v>
      </c>
      <c r="D1051" s="218" t="s">
        <v>4279</v>
      </c>
      <c r="E1051" s="17" t="s">
        <v>1</v>
      </c>
      <c r="F1051" s="219">
        <v>24.484999999999999</v>
      </c>
      <c r="H1051" s="32"/>
    </row>
    <row r="1052" spans="2:8" s="1" customFormat="1" ht="16.899999999999999" customHeight="1">
      <c r="B1052" s="32"/>
      <c r="C1052" s="218" t="s">
        <v>1</v>
      </c>
      <c r="D1052" s="218" t="s">
        <v>4246</v>
      </c>
      <c r="E1052" s="17" t="s">
        <v>1</v>
      </c>
      <c r="F1052" s="219">
        <v>-4.0049999999999999</v>
      </c>
      <c r="H1052" s="32"/>
    </row>
    <row r="1053" spans="2:8" s="1" customFormat="1" ht="16.899999999999999" customHeight="1">
      <c r="B1053" s="32"/>
      <c r="C1053" s="218" t="s">
        <v>1</v>
      </c>
      <c r="D1053" s="218" t="s">
        <v>4280</v>
      </c>
      <c r="E1053" s="17" t="s">
        <v>1</v>
      </c>
      <c r="F1053" s="219">
        <v>18.733000000000001</v>
      </c>
      <c r="H1053" s="32"/>
    </row>
    <row r="1054" spans="2:8" s="1" customFormat="1" ht="16.899999999999999" customHeight="1">
      <c r="B1054" s="32"/>
      <c r="C1054" s="218" t="s">
        <v>1</v>
      </c>
      <c r="D1054" s="218" t="s">
        <v>2177</v>
      </c>
      <c r="E1054" s="17" t="s">
        <v>1</v>
      </c>
      <c r="F1054" s="219">
        <v>-1.6</v>
      </c>
      <c r="H1054" s="32"/>
    </row>
    <row r="1055" spans="2:8" s="1" customFormat="1" ht="16.899999999999999" customHeight="1">
      <c r="B1055" s="32"/>
      <c r="C1055" s="218" t="s">
        <v>1</v>
      </c>
      <c r="D1055" s="218" t="s">
        <v>4281</v>
      </c>
      <c r="E1055" s="17" t="s">
        <v>1</v>
      </c>
      <c r="F1055" s="219">
        <v>42.185000000000002</v>
      </c>
      <c r="H1055" s="32"/>
    </row>
    <row r="1056" spans="2:8" s="1" customFormat="1" ht="16.899999999999999" customHeight="1">
      <c r="B1056" s="32"/>
      <c r="C1056" s="218" t="s">
        <v>1</v>
      </c>
      <c r="D1056" s="218" t="s">
        <v>4246</v>
      </c>
      <c r="E1056" s="17" t="s">
        <v>1</v>
      </c>
      <c r="F1056" s="219">
        <v>-4.0049999999999999</v>
      </c>
      <c r="H1056" s="32"/>
    </row>
    <row r="1057" spans="2:8" s="1" customFormat="1" ht="16.899999999999999" customHeight="1">
      <c r="B1057" s="32"/>
      <c r="C1057" s="218" t="s">
        <v>1</v>
      </c>
      <c r="D1057" s="218" t="s">
        <v>4282</v>
      </c>
      <c r="E1057" s="17" t="s">
        <v>1</v>
      </c>
      <c r="F1057" s="219">
        <v>41.963999999999999</v>
      </c>
      <c r="H1057" s="32"/>
    </row>
    <row r="1058" spans="2:8" s="1" customFormat="1" ht="16.899999999999999" customHeight="1">
      <c r="B1058" s="32"/>
      <c r="C1058" s="218" t="s">
        <v>1</v>
      </c>
      <c r="D1058" s="218" t="s">
        <v>4246</v>
      </c>
      <c r="E1058" s="17" t="s">
        <v>1</v>
      </c>
      <c r="F1058" s="219">
        <v>-4.0049999999999999</v>
      </c>
      <c r="H1058" s="32"/>
    </row>
    <row r="1059" spans="2:8" s="1" customFormat="1" ht="16.899999999999999" customHeight="1">
      <c r="B1059" s="32"/>
      <c r="C1059" s="218" t="s">
        <v>1</v>
      </c>
      <c r="D1059" s="218" t="s">
        <v>4283</v>
      </c>
      <c r="E1059" s="17" t="s">
        <v>1</v>
      </c>
      <c r="F1059" s="219">
        <v>17.920999999999999</v>
      </c>
      <c r="H1059" s="32"/>
    </row>
    <row r="1060" spans="2:8" s="1" customFormat="1" ht="16.899999999999999" customHeight="1">
      <c r="B1060" s="32"/>
      <c r="C1060" s="218" t="s">
        <v>1</v>
      </c>
      <c r="D1060" s="218" t="s">
        <v>2177</v>
      </c>
      <c r="E1060" s="17" t="s">
        <v>1</v>
      </c>
      <c r="F1060" s="219">
        <v>-1.6</v>
      </c>
      <c r="H1060" s="32"/>
    </row>
    <row r="1061" spans="2:8" s="1" customFormat="1" ht="16.899999999999999" customHeight="1">
      <c r="B1061" s="32"/>
      <c r="C1061" s="218" t="s">
        <v>1</v>
      </c>
      <c r="D1061" s="218" t="s">
        <v>4284</v>
      </c>
      <c r="E1061" s="17" t="s">
        <v>1</v>
      </c>
      <c r="F1061" s="219">
        <v>24.966000000000001</v>
      </c>
      <c r="H1061" s="32"/>
    </row>
    <row r="1062" spans="2:8" s="1" customFormat="1" ht="16.899999999999999" customHeight="1">
      <c r="B1062" s="32"/>
      <c r="C1062" s="218" t="s">
        <v>1</v>
      </c>
      <c r="D1062" s="218" t="s">
        <v>4246</v>
      </c>
      <c r="E1062" s="17" t="s">
        <v>1</v>
      </c>
      <c r="F1062" s="219">
        <v>-4.0049999999999999</v>
      </c>
      <c r="H1062" s="32"/>
    </row>
    <row r="1063" spans="2:8" s="1" customFormat="1" ht="16.899999999999999" customHeight="1">
      <c r="B1063" s="32"/>
      <c r="C1063" s="218" t="s">
        <v>1</v>
      </c>
      <c r="D1063" s="218" t="s">
        <v>4285</v>
      </c>
      <c r="E1063" s="17" t="s">
        <v>1</v>
      </c>
      <c r="F1063" s="219">
        <v>24.966000000000001</v>
      </c>
      <c r="H1063" s="32"/>
    </row>
    <row r="1064" spans="2:8" s="1" customFormat="1" ht="16.899999999999999" customHeight="1">
      <c r="B1064" s="32"/>
      <c r="C1064" s="218" t="s">
        <v>1</v>
      </c>
      <c r="D1064" s="218" t="s">
        <v>4246</v>
      </c>
      <c r="E1064" s="17" t="s">
        <v>1</v>
      </c>
      <c r="F1064" s="219">
        <v>-4.0049999999999999</v>
      </c>
      <c r="H1064" s="32"/>
    </row>
    <row r="1065" spans="2:8" s="1" customFormat="1" ht="16.899999999999999" customHeight="1">
      <c r="B1065" s="32"/>
      <c r="C1065" s="218" t="s">
        <v>1</v>
      </c>
      <c r="D1065" s="218" t="s">
        <v>4286</v>
      </c>
      <c r="E1065" s="17" t="s">
        <v>1</v>
      </c>
      <c r="F1065" s="219">
        <v>17.553000000000001</v>
      </c>
      <c r="H1065" s="32"/>
    </row>
    <row r="1066" spans="2:8" s="1" customFormat="1" ht="16.899999999999999" customHeight="1">
      <c r="B1066" s="32"/>
      <c r="C1066" s="218" t="s">
        <v>1</v>
      </c>
      <c r="D1066" s="218" t="s">
        <v>2177</v>
      </c>
      <c r="E1066" s="17" t="s">
        <v>1</v>
      </c>
      <c r="F1066" s="219">
        <v>-1.6</v>
      </c>
      <c r="H1066" s="32"/>
    </row>
    <row r="1067" spans="2:8" s="1" customFormat="1" ht="16.899999999999999" customHeight="1">
      <c r="B1067" s="32"/>
      <c r="C1067" s="218" t="s">
        <v>1</v>
      </c>
      <c r="D1067" s="218" t="s">
        <v>4287</v>
      </c>
      <c r="E1067" s="17" t="s">
        <v>1</v>
      </c>
      <c r="F1067" s="219">
        <v>24.853999999999999</v>
      </c>
      <c r="H1067" s="32"/>
    </row>
    <row r="1068" spans="2:8" s="1" customFormat="1" ht="16.899999999999999" customHeight="1">
      <c r="B1068" s="32"/>
      <c r="C1068" s="218" t="s">
        <v>1</v>
      </c>
      <c r="D1068" s="218" t="s">
        <v>4246</v>
      </c>
      <c r="E1068" s="17" t="s">
        <v>1</v>
      </c>
      <c r="F1068" s="219">
        <v>-4.0049999999999999</v>
      </c>
      <c r="H1068" s="32"/>
    </row>
    <row r="1069" spans="2:8" s="1" customFormat="1" ht="16.899999999999999" customHeight="1">
      <c r="B1069" s="32"/>
      <c r="C1069" s="218" t="s">
        <v>1</v>
      </c>
      <c r="D1069" s="218" t="s">
        <v>4288</v>
      </c>
      <c r="E1069" s="17" t="s">
        <v>1</v>
      </c>
      <c r="F1069" s="219">
        <v>24.928000000000001</v>
      </c>
      <c r="H1069" s="32"/>
    </row>
    <row r="1070" spans="2:8" s="1" customFormat="1" ht="16.899999999999999" customHeight="1">
      <c r="B1070" s="32"/>
      <c r="C1070" s="218" t="s">
        <v>1</v>
      </c>
      <c r="D1070" s="218" t="s">
        <v>4246</v>
      </c>
      <c r="E1070" s="17" t="s">
        <v>1</v>
      </c>
      <c r="F1070" s="219">
        <v>-4.0049999999999999</v>
      </c>
      <c r="H1070" s="32"/>
    </row>
    <row r="1071" spans="2:8" s="1" customFormat="1" ht="16.899999999999999" customHeight="1">
      <c r="B1071" s="32"/>
      <c r="C1071" s="218" t="s">
        <v>1</v>
      </c>
      <c r="D1071" s="218" t="s">
        <v>4289</v>
      </c>
      <c r="E1071" s="17" t="s">
        <v>1</v>
      </c>
      <c r="F1071" s="219">
        <v>17.553000000000001</v>
      </c>
      <c r="H1071" s="32"/>
    </row>
    <row r="1072" spans="2:8" s="1" customFormat="1" ht="16.899999999999999" customHeight="1">
      <c r="B1072" s="32"/>
      <c r="C1072" s="218" t="s">
        <v>1</v>
      </c>
      <c r="D1072" s="218" t="s">
        <v>2177</v>
      </c>
      <c r="E1072" s="17" t="s">
        <v>1</v>
      </c>
      <c r="F1072" s="219">
        <v>-1.6</v>
      </c>
      <c r="H1072" s="32"/>
    </row>
    <row r="1073" spans="2:8" s="1" customFormat="1" ht="16.899999999999999" customHeight="1">
      <c r="B1073" s="32"/>
      <c r="C1073" s="218" t="s">
        <v>1</v>
      </c>
      <c r="D1073" s="218" t="s">
        <v>4290</v>
      </c>
      <c r="E1073" s="17" t="s">
        <v>1</v>
      </c>
      <c r="F1073" s="219">
        <v>24.338000000000001</v>
      </c>
      <c r="H1073" s="32"/>
    </row>
    <row r="1074" spans="2:8" s="1" customFormat="1" ht="16.899999999999999" customHeight="1">
      <c r="B1074" s="32"/>
      <c r="C1074" s="218" t="s">
        <v>1</v>
      </c>
      <c r="D1074" s="218" t="s">
        <v>4246</v>
      </c>
      <c r="E1074" s="17" t="s">
        <v>1</v>
      </c>
      <c r="F1074" s="219">
        <v>-4.0049999999999999</v>
      </c>
      <c r="H1074" s="32"/>
    </row>
    <row r="1075" spans="2:8" s="1" customFormat="1" ht="16.899999999999999" customHeight="1">
      <c r="B1075" s="32"/>
      <c r="C1075" s="218" t="s">
        <v>1</v>
      </c>
      <c r="D1075" s="218" t="s">
        <v>4291</v>
      </c>
      <c r="E1075" s="17" t="s">
        <v>1</v>
      </c>
      <c r="F1075" s="219">
        <v>24.338000000000001</v>
      </c>
      <c r="H1075" s="32"/>
    </row>
    <row r="1076" spans="2:8" s="1" customFormat="1" ht="16.899999999999999" customHeight="1">
      <c r="B1076" s="32"/>
      <c r="C1076" s="218" t="s">
        <v>1</v>
      </c>
      <c r="D1076" s="218" t="s">
        <v>4246</v>
      </c>
      <c r="E1076" s="17" t="s">
        <v>1</v>
      </c>
      <c r="F1076" s="219">
        <v>-4.0049999999999999</v>
      </c>
      <c r="H1076" s="32"/>
    </row>
    <row r="1077" spans="2:8" s="1" customFormat="1" ht="16.899999999999999" customHeight="1">
      <c r="B1077" s="32"/>
      <c r="C1077" s="218" t="s">
        <v>1</v>
      </c>
      <c r="D1077" s="218" t="s">
        <v>4292</v>
      </c>
      <c r="E1077" s="17" t="s">
        <v>1</v>
      </c>
      <c r="F1077" s="219">
        <v>5.0149999999999997</v>
      </c>
      <c r="H1077" s="32"/>
    </row>
    <row r="1078" spans="2:8" s="1" customFormat="1" ht="16.899999999999999" customHeight="1">
      <c r="B1078" s="32"/>
      <c r="C1078" s="218" t="s">
        <v>1</v>
      </c>
      <c r="D1078" s="218" t="s">
        <v>4293</v>
      </c>
      <c r="E1078" s="17" t="s">
        <v>1</v>
      </c>
      <c r="F1078" s="219">
        <v>13.364000000000001</v>
      </c>
      <c r="H1078" s="32"/>
    </row>
    <row r="1079" spans="2:8" s="1" customFormat="1" ht="16.899999999999999" customHeight="1">
      <c r="B1079" s="32"/>
      <c r="C1079" s="218" t="s">
        <v>1</v>
      </c>
      <c r="D1079" s="218" t="s">
        <v>4294</v>
      </c>
      <c r="E1079" s="17" t="s">
        <v>1</v>
      </c>
      <c r="F1079" s="219">
        <v>156.02600000000001</v>
      </c>
      <c r="H1079" s="32"/>
    </row>
    <row r="1080" spans="2:8" s="1" customFormat="1" ht="16.899999999999999" customHeight="1">
      <c r="B1080" s="32"/>
      <c r="C1080" s="218" t="s">
        <v>1</v>
      </c>
      <c r="D1080" s="218" t="s">
        <v>4246</v>
      </c>
      <c r="E1080" s="17" t="s">
        <v>1</v>
      </c>
      <c r="F1080" s="219">
        <v>-4.0049999999999999</v>
      </c>
      <c r="H1080" s="32"/>
    </row>
    <row r="1081" spans="2:8" s="1" customFormat="1" ht="16.899999999999999" customHeight="1">
      <c r="B1081" s="32"/>
      <c r="C1081" s="218" t="s">
        <v>1</v>
      </c>
      <c r="D1081" s="218" t="s">
        <v>2177</v>
      </c>
      <c r="E1081" s="17" t="s">
        <v>1</v>
      </c>
      <c r="F1081" s="219">
        <v>-1.6</v>
      </c>
      <c r="H1081" s="32"/>
    </row>
    <row r="1082" spans="2:8" s="1" customFormat="1" ht="16.899999999999999" customHeight="1">
      <c r="B1082" s="32"/>
      <c r="C1082" s="218" t="s">
        <v>1</v>
      </c>
      <c r="D1082" s="218" t="s">
        <v>4295</v>
      </c>
      <c r="E1082" s="17" t="s">
        <v>1</v>
      </c>
      <c r="F1082" s="219">
        <v>33.305999999999997</v>
      </c>
      <c r="H1082" s="32"/>
    </row>
    <row r="1083" spans="2:8" s="1" customFormat="1" ht="16.899999999999999" customHeight="1">
      <c r="B1083" s="32"/>
      <c r="C1083" s="218" t="s">
        <v>1</v>
      </c>
      <c r="D1083" s="218" t="s">
        <v>4236</v>
      </c>
      <c r="E1083" s="17" t="s">
        <v>1</v>
      </c>
      <c r="F1083" s="219">
        <v>-4.05</v>
      </c>
      <c r="H1083" s="32"/>
    </row>
    <row r="1084" spans="2:8" s="1" customFormat="1" ht="16.899999999999999" customHeight="1">
      <c r="B1084" s="32"/>
      <c r="C1084" s="218" t="s">
        <v>1</v>
      </c>
      <c r="D1084" s="218" t="s">
        <v>4296</v>
      </c>
      <c r="E1084" s="17" t="s">
        <v>1</v>
      </c>
      <c r="F1084" s="219">
        <v>5.399</v>
      </c>
      <c r="H1084" s="32"/>
    </row>
    <row r="1085" spans="2:8" s="1" customFormat="1" ht="16.899999999999999" customHeight="1">
      <c r="B1085" s="32"/>
      <c r="C1085" s="218" t="s">
        <v>1</v>
      </c>
      <c r="D1085" s="218" t="s">
        <v>4297</v>
      </c>
      <c r="E1085" s="17" t="s">
        <v>1</v>
      </c>
      <c r="F1085" s="219">
        <v>12.833</v>
      </c>
      <c r="H1085" s="32"/>
    </row>
    <row r="1086" spans="2:8" s="1" customFormat="1" ht="16.899999999999999" customHeight="1">
      <c r="B1086" s="32"/>
      <c r="C1086" s="218" t="s">
        <v>1</v>
      </c>
      <c r="D1086" s="218" t="s">
        <v>2187</v>
      </c>
      <c r="E1086" s="17" t="s">
        <v>1</v>
      </c>
      <c r="F1086" s="219">
        <v>-1.2</v>
      </c>
      <c r="H1086" s="32"/>
    </row>
    <row r="1087" spans="2:8" s="1" customFormat="1" ht="16.899999999999999" customHeight="1">
      <c r="B1087" s="32"/>
      <c r="C1087" s="218" t="s">
        <v>1</v>
      </c>
      <c r="D1087" s="218" t="s">
        <v>4298</v>
      </c>
      <c r="E1087" s="17" t="s">
        <v>1</v>
      </c>
      <c r="F1087" s="219">
        <v>84.075000000000003</v>
      </c>
      <c r="H1087" s="32"/>
    </row>
    <row r="1088" spans="2:8" s="1" customFormat="1" ht="16.899999999999999" customHeight="1">
      <c r="B1088" s="32"/>
      <c r="C1088" s="218" t="s">
        <v>1</v>
      </c>
      <c r="D1088" s="218" t="s">
        <v>4299</v>
      </c>
      <c r="E1088" s="17" t="s">
        <v>1</v>
      </c>
      <c r="F1088" s="219">
        <v>-8.01</v>
      </c>
      <c r="H1088" s="32"/>
    </row>
    <row r="1089" spans="2:8" s="1" customFormat="1" ht="16.899999999999999" customHeight="1">
      <c r="B1089" s="32"/>
      <c r="C1089" s="218" t="s">
        <v>1</v>
      </c>
      <c r="D1089" s="218" t="s">
        <v>2179</v>
      </c>
      <c r="E1089" s="17" t="s">
        <v>1</v>
      </c>
      <c r="F1089" s="219">
        <v>-1.8</v>
      </c>
      <c r="H1089" s="32"/>
    </row>
    <row r="1090" spans="2:8" s="1" customFormat="1" ht="16.899999999999999" customHeight="1">
      <c r="B1090" s="32"/>
      <c r="C1090" s="218" t="s">
        <v>1</v>
      </c>
      <c r="D1090" s="218" t="s">
        <v>4300</v>
      </c>
      <c r="E1090" s="17" t="s">
        <v>1</v>
      </c>
      <c r="F1090" s="219">
        <v>18.733000000000001</v>
      </c>
      <c r="H1090" s="32"/>
    </row>
    <row r="1091" spans="2:8" s="1" customFormat="1" ht="16.899999999999999" customHeight="1">
      <c r="B1091" s="32"/>
      <c r="C1091" s="218" t="s">
        <v>1</v>
      </c>
      <c r="D1091" s="218" t="s">
        <v>4301</v>
      </c>
      <c r="E1091" s="17" t="s">
        <v>1</v>
      </c>
      <c r="F1091" s="219">
        <v>54.500999999999998</v>
      </c>
      <c r="H1091" s="32"/>
    </row>
    <row r="1092" spans="2:8" s="1" customFormat="1" ht="16.899999999999999" customHeight="1">
      <c r="B1092" s="32"/>
      <c r="C1092" s="218" t="s">
        <v>1</v>
      </c>
      <c r="D1092" s="218" t="s">
        <v>4236</v>
      </c>
      <c r="E1092" s="17" t="s">
        <v>1</v>
      </c>
      <c r="F1092" s="219">
        <v>-4.05</v>
      </c>
      <c r="H1092" s="32"/>
    </row>
    <row r="1093" spans="2:8" s="1" customFormat="1" ht="16.899999999999999" customHeight="1">
      <c r="B1093" s="32"/>
      <c r="C1093" s="218" t="s">
        <v>1</v>
      </c>
      <c r="D1093" s="218" t="s">
        <v>4302</v>
      </c>
      <c r="E1093" s="17" t="s">
        <v>1</v>
      </c>
      <c r="F1093" s="219">
        <v>54.722999999999999</v>
      </c>
      <c r="H1093" s="32"/>
    </row>
    <row r="1094" spans="2:8" s="1" customFormat="1" ht="16.899999999999999" customHeight="1">
      <c r="B1094" s="32"/>
      <c r="C1094" s="218" t="s">
        <v>1</v>
      </c>
      <c r="D1094" s="218" t="s">
        <v>4236</v>
      </c>
      <c r="E1094" s="17" t="s">
        <v>1</v>
      </c>
      <c r="F1094" s="219">
        <v>-4.05</v>
      </c>
      <c r="H1094" s="32"/>
    </row>
    <row r="1095" spans="2:8" s="1" customFormat="1" ht="16.899999999999999" customHeight="1">
      <c r="B1095" s="32"/>
      <c r="C1095" s="218" t="s">
        <v>1</v>
      </c>
      <c r="D1095" s="218" t="s">
        <v>4303</v>
      </c>
      <c r="E1095" s="17" t="s">
        <v>1</v>
      </c>
      <c r="F1095" s="219">
        <v>17.11</v>
      </c>
      <c r="H1095" s="32"/>
    </row>
    <row r="1096" spans="2:8" s="1" customFormat="1" ht="16.899999999999999" customHeight="1">
      <c r="B1096" s="32"/>
      <c r="C1096" s="218" t="s">
        <v>1</v>
      </c>
      <c r="D1096" s="218" t="s">
        <v>2177</v>
      </c>
      <c r="E1096" s="17" t="s">
        <v>1</v>
      </c>
      <c r="F1096" s="219">
        <v>-1.6</v>
      </c>
      <c r="H1096" s="32"/>
    </row>
    <row r="1097" spans="2:8" s="1" customFormat="1" ht="16.899999999999999" customHeight="1">
      <c r="B1097" s="32"/>
      <c r="C1097" s="218" t="s">
        <v>1</v>
      </c>
      <c r="D1097" s="218" t="s">
        <v>4304</v>
      </c>
      <c r="E1097" s="17" t="s">
        <v>1</v>
      </c>
      <c r="F1097" s="219">
        <v>30.606000000000002</v>
      </c>
      <c r="H1097" s="32"/>
    </row>
    <row r="1098" spans="2:8" s="1" customFormat="1" ht="16.899999999999999" customHeight="1">
      <c r="B1098" s="32"/>
      <c r="C1098" s="218" t="s">
        <v>1</v>
      </c>
      <c r="D1098" s="218" t="s">
        <v>4236</v>
      </c>
      <c r="E1098" s="17" t="s">
        <v>1</v>
      </c>
      <c r="F1098" s="219">
        <v>-4.05</v>
      </c>
      <c r="H1098" s="32"/>
    </row>
    <row r="1099" spans="2:8" s="1" customFormat="1" ht="16.899999999999999" customHeight="1">
      <c r="B1099" s="32"/>
      <c r="C1099" s="218" t="s">
        <v>1</v>
      </c>
      <c r="D1099" s="218" t="s">
        <v>4305</v>
      </c>
      <c r="E1099" s="17" t="s">
        <v>1</v>
      </c>
      <c r="F1099" s="219">
        <v>30.606000000000002</v>
      </c>
      <c r="H1099" s="32"/>
    </row>
    <row r="1100" spans="2:8" s="1" customFormat="1" ht="16.899999999999999" customHeight="1">
      <c r="B1100" s="32"/>
      <c r="C1100" s="218" t="s">
        <v>1</v>
      </c>
      <c r="D1100" s="218" t="s">
        <v>4236</v>
      </c>
      <c r="E1100" s="17" t="s">
        <v>1</v>
      </c>
      <c r="F1100" s="219">
        <v>-4.05</v>
      </c>
      <c r="H1100" s="32"/>
    </row>
    <row r="1101" spans="2:8" s="1" customFormat="1" ht="16.899999999999999" customHeight="1">
      <c r="B1101" s="32"/>
      <c r="C1101" s="218" t="s">
        <v>1</v>
      </c>
      <c r="D1101" s="218" t="s">
        <v>4306</v>
      </c>
      <c r="E1101" s="17" t="s">
        <v>1</v>
      </c>
      <c r="F1101" s="219">
        <v>17.920999999999999</v>
      </c>
      <c r="H1101" s="32"/>
    </row>
    <row r="1102" spans="2:8" s="1" customFormat="1" ht="16.899999999999999" customHeight="1">
      <c r="B1102" s="32"/>
      <c r="C1102" s="218" t="s">
        <v>1</v>
      </c>
      <c r="D1102" s="218" t="s">
        <v>2177</v>
      </c>
      <c r="E1102" s="17" t="s">
        <v>1</v>
      </c>
      <c r="F1102" s="219">
        <v>-1.6</v>
      </c>
      <c r="H1102" s="32"/>
    </row>
    <row r="1103" spans="2:8" s="1" customFormat="1" ht="16.899999999999999" customHeight="1">
      <c r="B1103" s="32"/>
      <c r="C1103" s="218" t="s">
        <v>1</v>
      </c>
      <c r="D1103" s="218" t="s">
        <v>4307</v>
      </c>
      <c r="E1103" s="17" t="s">
        <v>1</v>
      </c>
      <c r="F1103" s="219">
        <v>30.606000000000002</v>
      </c>
      <c r="H1103" s="32"/>
    </row>
    <row r="1104" spans="2:8" s="1" customFormat="1" ht="16.899999999999999" customHeight="1">
      <c r="B1104" s="32"/>
      <c r="C1104" s="218" t="s">
        <v>1</v>
      </c>
      <c r="D1104" s="218" t="s">
        <v>4236</v>
      </c>
      <c r="E1104" s="17" t="s">
        <v>1</v>
      </c>
      <c r="F1104" s="219">
        <v>-4.05</v>
      </c>
      <c r="H1104" s="32"/>
    </row>
    <row r="1105" spans="2:8" s="1" customFormat="1" ht="16.899999999999999" customHeight="1">
      <c r="B1105" s="32"/>
      <c r="C1105" s="218" t="s">
        <v>1</v>
      </c>
      <c r="D1105" s="218" t="s">
        <v>4308</v>
      </c>
      <c r="E1105" s="17" t="s">
        <v>1</v>
      </c>
      <c r="F1105" s="219">
        <v>30.606000000000002</v>
      </c>
      <c r="H1105" s="32"/>
    </row>
    <row r="1106" spans="2:8" s="1" customFormat="1" ht="16.899999999999999" customHeight="1">
      <c r="B1106" s="32"/>
      <c r="C1106" s="218" t="s">
        <v>1</v>
      </c>
      <c r="D1106" s="218" t="s">
        <v>4236</v>
      </c>
      <c r="E1106" s="17" t="s">
        <v>1</v>
      </c>
      <c r="F1106" s="219">
        <v>-4.05</v>
      </c>
      <c r="H1106" s="32"/>
    </row>
    <row r="1107" spans="2:8" s="1" customFormat="1" ht="16.899999999999999" customHeight="1">
      <c r="B1107" s="32"/>
      <c r="C1107" s="218" t="s">
        <v>1</v>
      </c>
      <c r="D1107" s="218" t="s">
        <v>4309</v>
      </c>
      <c r="E1107" s="17" t="s">
        <v>1</v>
      </c>
      <c r="F1107" s="219">
        <v>18.733000000000001</v>
      </c>
      <c r="H1107" s="32"/>
    </row>
    <row r="1108" spans="2:8" s="1" customFormat="1" ht="16.899999999999999" customHeight="1">
      <c r="B1108" s="32"/>
      <c r="C1108" s="218" t="s">
        <v>1</v>
      </c>
      <c r="D1108" s="218" t="s">
        <v>2177</v>
      </c>
      <c r="E1108" s="17" t="s">
        <v>1</v>
      </c>
      <c r="F1108" s="219">
        <v>-1.6</v>
      </c>
      <c r="H1108" s="32"/>
    </row>
    <row r="1109" spans="2:8" s="1" customFormat="1" ht="16.899999999999999" customHeight="1">
      <c r="B1109" s="32"/>
      <c r="C1109" s="218" t="s">
        <v>1</v>
      </c>
      <c r="D1109" s="218" t="s">
        <v>4310</v>
      </c>
      <c r="E1109" s="17" t="s">
        <v>1</v>
      </c>
      <c r="F1109" s="219">
        <v>31.786000000000001</v>
      </c>
      <c r="H1109" s="32"/>
    </row>
    <row r="1110" spans="2:8" s="1" customFormat="1" ht="16.899999999999999" customHeight="1">
      <c r="B1110" s="32"/>
      <c r="C1110" s="218" t="s">
        <v>1</v>
      </c>
      <c r="D1110" s="218" t="s">
        <v>4236</v>
      </c>
      <c r="E1110" s="17" t="s">
        <v>1</v>
      </c>
      <c r="F1110" s="219">
        <v>-4.05</v>
      </c>
      <c r="H1110" s="32"/>
    </row>
    <row r="1111" spans="2:8" s="1" customFormat="1" ht="16.899999999999999" customHeight="1">
      <c r="B1111" s="32"/>
      <c r="C1111" s="218" t="s">
        <v>1</v>
      </c>
      <c r="D1111" s="218" t="s">
        <v>4311</v>
      </c>
      <c r="E1111" s="17" t="s">
        <v>1</v>
      </c>
      <c r="F1111" s="219">
        <v>32.008000000000003</v>
      </c>
      <c r="H1111" s="32"/>
    </row>
    <row r="1112" spans="2:8" s="1" customFormat="1" ht="16.899999999999999" customHeight="1">
      <c r="B1112" s="32"/>
      <c r="C1112" s="218" t="s">
        <v>1</v>
      </c>
      <c r="D1112" s="218" t="s">
        <v>4236</v>
      </c>
      <c r="E1112" s="17" t="s">
        <v>1</v>
      </c>
      <c r="F1112" s="219">
        <v>-4.05</v>
      </c>
      <c r="H1112" s="32"/>
    </row>
    <row r="1113" spans="2:8" s="1" customFormat="1" ht="16.899999999999999" customHeight="1">
      <c r="B1113" s="32"/>
      <c r="C1113" s="218" t="s">
        <v>1</v>
      </c>
      <c r="D1113" s="218" t="s">
        <v>4312</v>
      </c>
      <c r="E1113" s="17" t="s">
        <v>1</v>
      </c>
      <c r="F1113" s="219">
        <v>17.920999999999999</v>
      </c>
      <c r="H1113" s="32"/>
    </row>
    <row r="1114" spans="2:8" s="1" customFormat="1" ht="16.899999999999999" customHeight="1">
      <c r="B1114" s="32"/>
      <c r="C1114" s="218" t="s">
        <v>1</v>
      </c>
      <c r="D1114" s="218" t="s">
        <v>2177</v>
      </c>
      <c r="E1114" s="17" t="s">
        <v>1</v>
      </c>
      <c r="F1114" s="219">
        <v>-1.6</v>
      </c>
      <c r="H1114" s="32"/>
    </row>
    <row r="1115" spans="2:8" s="1" customFormat="1" ht="16.899999999999999" customHeight="1">
      <c r="B1115" s="32"/>
      <c r="C1115" s="218" t="s">
        <v>1</v>
      </c>
      <c r="D1115" s="218" t="s">
        <v>4313</v>
      </c>
      <c r="E1115" s="17" t="s">
        <v>1</v>
      </c>
      <c r="F1115" s="219">
        <v>31.196000000000002</v>
      </c>
      <c r="H1115" s="32"/>
    </row>
    <row r="1116" spans="2:8" s="1" customFormat="1" ht="16.899999999999999" customHeight="1">
      <c r="B1116" s="32"/>
      <c r="C1116" s="218" t="s">
        <v>1</v>
      </c>
      <c r="D1116" s="218" t="s">
        <v>4236</v>
      </c>
      <c r="E1116" s="17" t="s">
        <v>1</v>
      </c>
      <c r="F1116" s="219">
        <v>-4.05</v>
      </c>
      <c r="H1116" s="32"/>
    </row>
    <row r="1117" spans="2:8" s="1" customFormat="1" ht="16.899999999999999" customHeight="1">
      <c r="B1117" s="32"/>
      <c r="C1117" s="218" t="s">
        <v>1</v>
      </c>
      <c r="D1117" s="218" t="s">
        <v>4314</v>
      </c>
      <c r="E1117" s="17" t="s">
        <v>1</v>
      </c>
      <c r="F1117" s="219">
        <v>31.196000000000002</v>
      </c>
      <c r="H1117" s="32"/>
    </row>
    <row r="1118" spans="2:8" s="1" customFormat="1" ht="16.899999999999999" customHeight="1">
      <c r="B1118" s="32"/>
      <c r="C1118" s="218" t="s">
        <v>1</v>
      </c>
      <c r="D1118" s="218" t="s">
        <v>4236</v>
      </c>
      <c r="E1118" s="17" t="s">
        <v>1</v>
      </c>
      <c r="F1118" s="219">
        <v>-4.05</v>
      </c>
      <c r="H1118" s="32"/>
    </row>
    <row r="1119" spans="2:8" s="1" customFormat="1" ht="16.899999999999999" customHeight="1">
      <c r="B1119" s="32"/>
      <c r="C1119" s="218" t="s">
        <v>4075</v>
      </c>
      <c r="D1119" s="218" t="s">
        <v>3392</v>
      </c>
      <c r="E1119" s="17" t="s">
        <v>1</v>
      </c>
      <c r="F1119" s="219">
        <v>1524.355</v>
      </c>
      <c r="H1119" s="32"/>
    </row>
    <row r="1120" spans="2:8" s="1" customFormat="1" ht="16.899999999999999" customHeight="1">
      <c r="B1120" s="32"/>
      <c r="C1120" s="220" t="s">
        <v>6920</v>
      </c>
      <c r="H1120" s="32"/>
    </row>
    <row r="1121" spans="2:8" s="1" customFormat="1" ht="16.899999999999999" customHeight="1">
      <c r="B1121" s="32"/>
      <c r="C1121" s="218" t="s">
        <v>4199</v>
      </c>
      <c r="D1121" s="218" t="s">
        <v>4200</v>
      </c>
      <c r="E1121" s="17" t="s">
        <v>144</v>
      </c>
      <c r="F1121" s="219">
        <v>6155.8789999999999</v>
      </c>
      <c r="H1121" s="32"/>
    </row>
    <row r="1122" spans="2:8" s="1" customFormat="1" ht="22.5">
      <c r="B1122" s="32"/>
      <c r="C1122" s="218" t="s">
        <v>4189</v>
      </c>
      <c r="D1122" s="218" t="s">
        <v>4190</v>
      </c>
      <c r="E1122" s="17" t="s">
        <v>144</v>
      </c>
      <c r="F1122" s="219">
        <v>6155.8789999999999</v>
      </c>
      <c r="H1122" s="32"/>
    </row>
    <row r="1123" spans="2:8" s="1" customFormat="1" ht="22.5">
      <c r="B1123" s="32"/>
      <c r="C1123" s="218" t="s">
        <v>5488</v>
      </c>
      <c r="D1123" s="218" t="s">
        <v>5489</v>
      </c>
      <c r="E1123" s="17" t="s">
        <v>144</v>
      </c>
      <c r="F1123" s="219">
        <v>6101.8090000000002</v>
      </c>
      <c r="H1123" s="32"/>
    </row>
    <row r="1124" spans="2:8" s="1" customFormat="1" ht="16.899999999999999" customHeight="1">
      <c r="B1124" s="32"/>
      <c r="C1124" s="214" t="s">
        <v>4078</v>
      </c>
      <c r="D1124" s="215" t="s">
        <v>4079</v>
      </c>
      <c r="E1124" s="216" t="s">
        <v>144</v>
      </c>
      <c r="F1124" s="217">
        <v>1281.451</v>
      </c>
      <c r="H1124" s="32"/>
    </row>
    <row r="1125" spans="2:8" s="1" customFormat="1" ht="16.899999999999999" customHeight="1">
      <c r="B1125" s="32"/>
      <c r="C1125" s="218" t="s">
        <v>1</v>
      </c>
      <c r="D1125" s="218" t="s">
        <v>4315</v>
      </c>
      <c r="E1125" s="17" t="s">
        <v>1</v>
      </c>
      <c r="F1125" s="219">
        <v>0</v>
      </c>
      <c r="H1125" s="32"/>
    </row>
    <row r="1126" spans="2:8" s="1" customFormat="1" ht="16.899999999999999" customHeight="1">
      <c r="B1126" s="32"/>
      <c r="C1126" s="218" t="s">
        <v>1</v>
      </c>
      <c r="D1126" s="218" t="s">
        <v>4316</v>
      </c>
      <c r="E1126" s="17" t="s">
        <v>1</v>
      </c>
      <c r="F1126" s="219">
        <v>17.995000000000001</v>
      </c>
      <c r="H1126" s="32"/>
    </row>
    <row r="1127" spans="2:8" s="1" customFormat="1" ht="16.899999999999999" customHeight="1">
      <c r="B1127" s="32"/>
      <c r="C1127" s="218" t="s">
        <v>1</v>
      </c>
      <c r="D1127" s="218" t="s">
        <v>2177</v>
      </c>
      <c r="E1127" s="17" t="s">
        <v>1</v>
      </c>
      <c r="F1127" s="219">
        <v>-1.6</v>
      </c>
      <c r="H1127" s="32"/>
    </row>
    <row r="1128" spans="2:8" s="1" customFormat="1" ht="16.899999999999999" customHeight="1">
      <c r="B1128" s="32"/>
      <c r="C1128" s="218" t="s">
        <v>1</v>
      </c>
      <c r="D1128" s="218" t="s">
        <v>4317</v>
      </c>
      <c r="E1128" s="17" t="s">
        <v>1</v>
      </c>
      <c r="F1128" s="219">
        <v>24.853999999999999</v>
      </c>
      <c r="H1128" s="32"/>
    </row>
    <row r="1129" spans="2:8" s="1" customFormat="1" ht="16.899999999999999" customHeight="1">
      <c r="B1129" s="32"/>
      <c r="C1129" s="218" t="s">
        <v>1</v>
      </c>
      <c r="D1129" s="218" t="s">
        <v>4236</v>
      </c>
      <c r="E1129" s="17" t="s">
        <v>1</v>
      </c>
      <c r="F1129" s="219">
        <v>-4.05</v>
      </c>
      <c r="H1129" s="32"/>
    </row>
    <row r="1130" spans="2:8" s="1" customFormat="1" ht="16.899999999999999" customHeight="1">
      <c r="B1130" s="32"/>
      <c r="C1130" s="218" t="s">
        <v>1</v>
      </c>
      <c r="D1130" s="218" t="s">
        <v>4318</v>
      </c>
      <c r="E1130" s="17" t="s">
        <v>1</v>
      </c>
      <c r="F1130" s="219">
        <v>24.484999999999999</v>
      </c>
      <c r="H1130" s="32"/>
    </row>
    <row r="1131" spans="2:8" s="1" customFormat="1" ht="16.899999999999999" customHeight="1">
      <c r="B1131" s="32"/>
      <c r="C1131" s="218" t="s">
        <v>1</v>
      </c>
      <c r="D1131" s="218" t="s">
        <v>4246</v>
      </c>
      <c r="E1131" s="17" t="s">
        <v>1</v>
      </c>
      <c r="F1131" s="219">
        <v>-4.0049999999999999</v>
      </c>
      <c r="H1131" s="32"/>
    </row>
    <row r="1132" spans="2:8" s="1" customFormat="1" ht="16.899999999999999" customHeight="1">
      <c r="B1132" s="32"/>
      <c r="C1132" s="218" t="s">
        <v>1</v>
      </c>
      <c r="D1132" s="218" t="s">
        <v>4319</v>
      </c>
      <c r="E1132" s="17" t="s">
        <v>1</v>
      </c>
      <c r="F1132" s="219">
        <v>18.733000000000001</v>
      </c>
      <c r="H1132" s="32"/>
    </row>
    <row r="1133" spans="2:8" s="1" customFormat="1" ht="16.899999999999999" customHeight="1">
      <c r="B1133" s="32"/>
      <c r="C1133" s="218" t="s">
        <v>1</v>
      </c>
      <c r="D1133" s="218" t="s">
        <v>2177</v>
      </c>
      <c r="E1133" s="17" t="s">
        <v>1</v>
      </c>
      <c r="F1133" s="219">
        <v>-1.6</v>
      </c>
      <c r="H1133" s="32"/>
    </row>
    <row r="1134" spans="2:8" s="1" customFormat="1" ht="16.899999999999999" customHeight="1">
      <c r="B1134" s="32"/>
      <c r="C1134" s="218" t="s">
        <v>1</v>
      </c>
      <c r="D1134" s="218" t="s">
        <v>4320</v>
      </c>
      <c r="E1134" s="17" t="s">
        <v>1</v>
      </c>
      <c r="F1134" s="219">
        <v>42.185000000000002</v>
      </c>
      <c r="H1134" s="32"/>
    </row>
    <row r="1135" spans="2:8" s="1" customFormat="1" ht="16.899999999999999" customHeight="1">
      <c r="B1135" s="32"/>
      <c r="C1135" s="218" t="s">
        <v>1</v>
      </c>
      <c r="D1135" s="218" t="s">
        <v>4246</v>
      </c>
      <c r="E1135" s="17" t="s">
        <v>1</v>
      </c>
      <c r="F1135" s="219">
        <v>-4.0049999999999999</v>
      </c>
      <c r="H1135" s="32"/>
    </row>
    <row r="1136" spans="2:8" s="1" customFormat="1" ht="16.899999999999999" customHeight="1">
      <c r="B1136" s="32"/>
      <c r="C1136" s="218" t="s">
        <v>1</v>
      </c>
      <c r="D1136" s="218" t="s">
        <v>4321</v>
      </c>
      <c r="E1136" s="17" t="s">
        <v>1</v>
      </c>
      <c r="F1136" s="219">
        <v>41.963999999999999</v>
      </c>
      <c r="H1136" s="32"/>
    </row>
    <row r="1137" spans="2:8" s="1" customFormat="1" ht="16.899999999999999" customHeight="1">
      <c r="B1137" s="32"/>
      <c r="C1137" s="218" t="s">
        <v>1</v>
      </c>
      <c r="D1137" s="218" t="s">
        <v>4246</v>
      </c>
      <c r="E1137" s="17" t="s">
        <v>1</v>
      </c>
      <c r="F1137" s="219">
        <v>-4.0049999999999999</v>
      </c>
      <c r="H1137" s="32"/>
    </row>
    <row r="1138" spans="2:8" s="1" customFormat="1" ht="16.899999999999999" customHeight="1">
      <c r="B1138" s="32"/>
      <c r="C1138" s="218" t="s">
        <v>1</v>
      </c>
      <c r="D1138" s="218" t="s">
        <v>4322</v>
      </c>
      <c r="E1138" s="17" t="s">
        <v>1</v>
      </c>
      <c r="F1138" s="219">
        <v>17.920999999999999</v>
      </c>
      <c r="H1138" s="32"/>
    </row>
    <row r="1139" spans="2:8" s="1" customFormat="1" ht="16.899999999999999" customHeight="1">
      <c r="B1139" s="32"/>
      <c r="C1139" s="218" t="s">
        <v>1</v>
      </c>
      <c r="D1139" s="218" t="s">
        <v>2177</v>
      </c>
      <c r="E1139" s="17" t="s">
        <v>1</v>
      </c>
      <c r="F1139" s="219">
        <v>-1.6</v>
      </c>
      <c r="H1139" s="32"/>
    </row>
    <row r="1140" spans="2:8" s="1" customFormat="1" ht="16.899999999999999" customHeight="1">
      <c r="B1140" s="32"/>
      <c r="C1140" s="218" t="s">
        <v>1</v>
      </c>
      <c r="D1140" s="218" t="s">
        <v>4323</v>
      </c>
      <c r="E1140" s="17" t="s">
        <v>1</v>
      </c>
      <c r="F1140" s="219">
        <v>24.966000000000001</v>
      </c>
      <c r="H1140" s="32"/>
    </row>
    <row r="1141" spans="2:8" s="1" customFormat="1" ht="16.899999999999999" customHeight="1">
      <c r="B1141" s="32"/>
      <c r="C1141" s="218" t="s">
        <v>1</v>
      </c>
      <c r="D1141" s="218" t="s">
        <v>4246</v>
      </c>
      <c r="E1141" s="17" t="s">
        <v>1</v>
      </c>
      <c r="F1141" s="219">
        <v>-4.0049999999999999</v>
      </c>
      <c r="H1141" s="32"/>
    </row>
    <row r="1142" spans="2:8" s="1" customFormat="1" ht="16.899999999999999" customHeight="1">
      <c r="B1142" s="32"/>
      <c r="C1142" s="218" t="s">
        <v>1</v>
      </c>
      <c r="D1142" s="218" t="s">
        <v>4324</v>
      </c>
      <c r="E1142" s="17" t="s">
        <v>1</v>
      </c>
      <c r="F1142" s="219">
        <v>24.966000000000001</v>
      </c>
      <c r="H1142" s="32"/>
    </row>
    <row r="1143" spans="2:8" s="1" customFormat="1" ht="16.899999999999999" customHeight="1">
      <c r="B1143" s="32"/>
      <c r="C1143" s="218" t="s">
        <v>1</v>
      </c>
      <c r="D1143" s="218" t="s">
        <v>4246</v>
      </c>
      <c r="E1143" s="17" t="s">
        <v>1</v>
      </c>
      <c r="F1143" s="219">
        <v>-4.0049999999999999</v>
      </c>
      <c r="H1143" s="32"/>
    </row>
    <row r="1144" spans="2:8" s="1" customFormat="1" ht="16.899999999999999" customHeight="1">
      <c r="B1144" s="32"/>
      <c r="C1144" s="218" t="s">
        <v>1</v>
      </c>
      <c r="D1144" s="218" t="s">
        <v>4325</v>
      </c>
      <c r="E1144" s="17" t="s">
        <v>1</v>
      </c>
      <c r="F1144" s="219">
        <v>17.553000000000001</v>
      </c>
      <c r="H1144" s="32"/>
    </row>
    <row r="1145" spans="2:8" s="1" customFormat="1" ht="16.899999999999999" customHeight="1">
      <c r="B1145" s="32"/>
      <c r="C1145" s="218" t="s">
        <v>1</v>
      </c>
      <c r="D1145" s="218" t="s">
        <v>2177</v>
      </c>
      <c r="E1145" s="17" t="s">
        <v>1</v>
      </c>
      <c r="F1145" s="219">
        <v>-1.6</v>
      </c>
      <c r="H1145" s="32"/>
    </row>
    <row r="1146" spans="2:8" s="1" customFormat="1" ht="16.899999999999999" customHeight="1">
      <c r="B1146" s="32"/>
      <c r="C1146" s="218" t="s">
        <v>1</v>
      </c>
      <c r="D1146" s="218" t="s">
        <v>4326</v>
      </c>
      <c r="E1146" s="17" t="s">
        <v>1</v>
      </c>
      <c r="F1146" s="219">
        <v>24.853999999999999</v>
      </c>
      <c r="H1146" s="32"/>
    </row>
    <row r="1147" spans="2:8" s="1" customFormat="1" ht="16.899999999999999" customHeight="1">
      <c r="B1147" s="32"/>
      <c r="C1147" s="218" t="s">
        <v>1</v>
      </c>
      <c r="D1147" s="218" t="s">
        <v>4246</v>
      </c>
      <c r="E1147" s="17" t="s">
        <v>1</v>
      </c>
      <c r="F1147" s="219">
        <v>-4.0049999999999999</v>
      </c>
      <c r="H1147" s="32"/>
    </row>
    <row r="1148" spans="2:8" s="1" customFormat="1" ht="16.899999999999999" customHeight="1">
      <c r="B1148" s="32"/>
      <c r="C1148" s="218" t="s">
        <v>1</v>
      </c>
      <c r="D1148" s="218" t="s">
        <v>4327</v>
      </c>
      <c r="E1148" s="17" t="s">
        <v>1</v>
      </c>
      <c r="F1148" s="219">
        <v>24.928000000000001</v>
      </c>
      <c r="H1148" s="32"/>
    </row>
    <row r="1149" spans="2:8" s="1" customFormat="1" ht="16.899999999999999" customHeight="1">
      <c r="B1149" s="32"/>
      <c r="C1149" s="218" t="s">
        <v>1</v>
      </c>
      <c r="D1149" s="218" t="s">
        <v>4246</v>
      </c>
      <c r="E1149" s="17" t="s">
        <v>1</v>
      </c>
      <c r="F1149" s="219">
        <v>-4.0049999999999999</v>
      </c>
      <c r="H1149" s="32"/>
    </row>
    <row r="1150" spans="2:8" s="1" customFormat="1" ht="16.899999999999999" customHeight="1">
      <c r="B1150" s="32"/>
      <c r="C1150" s="218" t="s">
        <v>1</v>
      </c>
      <c r="D1150" s="218" t="s">
        <v>4328</v>
      </c>
      <c r="E1150" s="17" t="s">
        <v>1</v>
      </c>
      <c r="F1150" s="219">
        <v>17.553000000000001</v>
      </c>
      <c r="H1150" s="32"/>
    </row>
    <row r="1151" spans="2:8" s="1" customFormat="1" ht="16.899999999999999" customHeight="1">
      <c r="B1151" s="32"/>
      <c r="C1151" s="218" t="s">
        <v>1</v>
      </c>
      <c r="D1151" s="218" t="s">
        <v>2177</v>
      </c>
      <c r="E1151" s="17" t="s">
        <v>1</v>
      </c>
      <c r="F1151" s="219">
        <v>-1.6</v>
      </c>
      <c r="H1151" s="32"/>
    </row>
    <row r="1152" spans="2:8" s="1" customFormat="1" ht="16.899999999999999" customHeight="1">
      <c r="B1152" s="32"/>
      <c r="C1152" s="218" t="s">
        <v>1</v>
      </c>
      <c r="D1152" s="218" t="s">
        <v>4329</v>
      </c>
      <c r="E1152" s="17" t="s">
        <v>1</v>
      </c>
      <c r="F1152" s="219">
        <v>24.338000000000001</v>
      </c>
      <c r="H1152" s="32"/>
    </row>
    <row r="1153" spans="2:8" s="1" customFormat="1" ht="16.899999999999999" customHeight="1">
      <c r="B1153" s="32"/>
      <c r="C1153" s="218" t="s">
        <v>1</v>
      </c>
      <c r="D1153" s="218" t="s">
        <v>4246</v>
      </c>
      <c r="E1153" s="17" t="s">
        <v>1</v>
      </c>
      <c r="F1153" s="219">
        <v>-4.0049999999999999</v>
      </c>
      <c r="H1153" s="32"/>
    </row>
    <row r="1154" spans="2:8" s="1" customFormat="1" ht="16.899999999999999" customHeight="1">
      <c r="B1154" s="32"/>
      <c r="C1154" s="218" t="s">
        <v>1</v>
      </c>
      <c r="D1154" s="218" t="s">
        <v>4330</v>
      </c>
      <c r="E1154" s="17" t="s">
        <v>1</v>
      </c>
      <c r="F1154" s="219">
        <v>24.338000000000001</v>
      </c>
      <c r="H1154" s="32"/>
    </row>
    <row r="1155" spans="2:8" s="1" customFormat="1" ht="16.899999999999999" customHeight="1">
      <c r="B1155" s="32"/>
      <c r="C1155" s="218" t="s">
        <v>1</v>
      </c>
      <c r="D1155" s="218" t="s">
        <v>4246</v>
      </c>
      <c r="E1155" s="17" t="s">
        <v>1</v>
      </c>
      <c r="F1155" s="219">
        <v>-4.0049999999999999</v>
      </c>
      <c r="H1155" s="32"/>
    </row>
    <row r="1156" spans="2:8" s="1" customFormat="1" ht="16.899999999999999" customHeight="1">
      <c r="B1156" s="32"/>
      <c r="C1156" s="218" t="s">
        <v>1</v>
      </c>
      <c r="D1156" s="218" t="s">
        <v>4331</v>
      </c>
      <c r="E1156" s="17" t="s">
        <v>1</v>
      </c>
      <c r="F1156" s="219">
        <v>5.0149999999999997</v>
      </c>
      <c r="H1156" s="32"/>
    </row>
    <row r="1157" spans="2:8" s="1" customFormat="1" ht="16.899999999999999" customHeight="1">
      <c r="B1157" s="32"/>
      <c r="C1157" s="218" t="s">
        <v>1</v>
      </c>
      <c r="D1157" s="218" t="s">
        <v>4332</v>
      </c>
      <c r="E1157" s="17" t="s">
        <v>1</v>
      </c>
      <c r="F1157" s="219">
        <v>13.364000000000001</v>
      </c>
      <c r="H1157" s="32"/>
    </row>
    <row r="1158" spans="2:8" s="1" customFormat="1" ht="16.899999999999999" customHeight="1">
      <c r="B1158" s="32"/>
      <c r="C1158" s="218" t="s">
        <v>1</v>
      </c>
      <c r="D1158" s="218" t="s">
        <v>4333</v>
      </c>
      <c r="E1158" s="17" t="s">
        <v>1</v>
      </c>
      <c r="F1158" s="219">
        <v>156.02600000000001</v>
      </c>
      <c r="H1158" s="32"/>
    </row>
    <row r="1159" spans="2:8" s="1" customFormat="1" ht="16.899999999999999" customHeight="1">
      <c r="B1159" s="32"/>
      <c r="C1159" s="218" t="s">
        <v>1</v>
      </c>
      <c r="D1159" s="218" t="s">
        <v>4246</v>
      </c>
      <c r="E1159" s="17" t="s">
        <v>1</v>
      </c>
      <c r="F1159" s="219">
        <v>-4.0049999999999999</v>
      </c>
      <c r="H1159" s="32"/>
    </row>
    <row r="1160" spans="2:8" s="1" customFormat="1" ht="16.899999999999999" customHeight="1">
      <c r="B1160" s="32"/>
      <c r="C1160" s="218" t="s">
        <v>1</v>
      </c>
      <c r="D1160" s="218" t="s">
        <v>2177</v>
      </c>
      <c r="E1160" s="17" t="s">
        <v>1</v>
      </c>
      <c r="F1160" s="219">
        <v>-1.6</v>
      </c>
      <c r="H1160" s="32"/>
    </row>
    <row r="1161" spans="2:8" s="1" customFormat="1" ht="16.899999999999999" customHeight="1">
      <c r="B1161" s="32"/>
      <c r="C1161" s="218" t="s">
        <v>1</v>
      </c>
      <c r="D1161" s="218" t="s">
        <v>4334</v>
      </c>
      <c r="E1161" s="17" t="s">
        <v>1</v>
      </c>
      <c r="F1161" s="219">
        <v>33.305999999999997</v>
      </c>
      <c r="H1161" s="32"/>
    </row>
    <row r="1162" spans="2:8" s="1" customFormat="1" ht="16.899999999999999" customHeight="1">
      <c r="B1162" s="32"/>
      <c r="C1162" s="218" t="s">
        <v>1</v>
      </c>
      <c r="D1162" s="218" t="s">
        <v>4236</v>
      </c>
      <c r="E1162" s="17" t="s">
        <v>1</v>
      </c>
      <c r="F1162" s="219">
        <v>-4.05</v>
      </c>
      <c r="H1162" s="32"/>
    </row>
    <row r="1163" spans="2:8" s="1" customFormat="1" ht="16.899999999999999" customHeight="1">
      <c r="B1163" s="32"/>
      <c r="C1163" s="218" t="s">
        <v>1</v>
      </c>
      <c r="D1163" s="218" t="s">
        <v>4335</v>
      </c>
      <c r="E1163" s="17" t="s">
        <v>1</v>
      </c>
      <c r="F1163" s="219">
        <v>5.399</v>
      </c>
      <c r="H1163" s="32"/>
    </row>
    <row r="1164" spans="2:8" s="1" customFormat="1" ht="16.899999999999999" customHeight="1">
      <c r="B1164" s="32"/>
      <c r="C1164" s="218" t="s">
        <v>1</v>
      </c>
      <c r="D1164" s="218" t="s">
        <v>4336</v>
      </c>
      <c r="E1164" s="17" t="s">
        <v>1</v>
      </c>
      <c r="F1164" s="219">
        <v>12.833</v>
      </c>
      <c r="H1164" s="32"/>
    </row>
    <row r="1165" spans="2:8" s="1" customFormat="1" ht="16.899999999999999" customHeight="1">
      <c r="B1165" s="32"/>
      <c r="C1165" s="218" t="s">
        <v>1</v>
      </c>
      <c r="D1165" s="218" t="s">
        <v>2187</v>
      </c>
      <c r="E1165" s="17" t="s">
        <v>1</v>
      </c>
      <c r="F1165" s="219">
        <v>-1.2</v>
      </c>
      <c r="H1165" s="32"/>
    </row>
    <row r="1166" spans="2:8" s="1" customFormat="1" ht="16.899999999999999" customHeight="1">
      <c r="B1166" s="32"/>
      <c r="C1166" s="218" t="s">
        <v>1</v>
      </c>
      <c r="D1166" s="218" t="s">
        <v>4337</v>
      </c>
      <c r="E1166" s="17" t="s">
        <v>1</v>
      </c>
      <c r="F1166" s="219">
        <v>84.075000000000003</v>
      </c>
      <c r="H1166" s="32"/>
    </row>
    <row r="1167" spans="2:8" s="1" customFormat="1" ht="16.899999999999999" customHeight="1">
      <c r="B1167" s="32"/>
      <c r="C1167" s="218" t="s">
        <v>1</v>
      </c>
      <c r="D1167" s="218" t="s">
        <v>4299</v>
      </c>
      <c r="E1167" s="17" t="s">
        <v>1</v>
      </c>
      <c r="F1167" s="219">
        <v>-8.01</v>
      </c>
      <c r="H1167" s="32"/>
    </row>
    <row r="1168" spans="2:8" s="1" customFormat="1" ht="16.899999999999999" customHeight="1">
      <c r="B1168" s="32"/>
      <c r="C1168" s="218" t="s">
        <v>1</v>
      </c>
      <c r="D1168" s="218" t="s">
        <v>2179</v>
      </c>
      <c r="E1168" s="17" t="s">
        <v>1</v>
      </c>
      <c r="F1168" s="219">
        <v>-1.8</v>
      </c>
      <c r="H1168" s="32"/>
    </row>
    <row r="1169" spans="2:8" s="1" customFormat="1" ht="16.899999999999999" customHeight="1">
      <c r="B1169" s="32"/>
      <c r="C1169" s="218" t="s">
        <v>1</v>
      </c>
      <c r="D1169" s="218" t="s">
        <v>4338</v>
      </c>
      <c r="E1169" s="17" t="s">
        <v>1</v>
      </c>
      <c r="F1169" s="219">
        <v>18.733000000000001</v>
      </c>
      <c r="H1169" s="32"/>
    </row>
    <row r="1170" spans="2:8" s="1" customFormat="1" ht="16.899999999999999" customHeight="1">
      <c r="B1170" s="32"/>
      <c r="C1170" s="218" t="s">
        <v>1</v>
      </c>
      <c r="D1170" s="218" t="s">
        <v>4339</v>
      </c>
      <c r="E1170" s="17" t="s">
        <v>1</v>
      </c>
      <c r="F1170" s="219">
        <v>54.500999999999998</v>
      </c>
      <c r="H1170" s="32"/>
    </row>
    <row r="1171" spans="2:8" s="1" customFormat="1" ht="16.899999999999999" customHeight="1">
      <c r="B1171" s="32"/>
      <c r="C1171" s="218" t="s">
        <v>1</v>
      </c>
      <c r="D1171" s="218" t="s">
        <v>4236</v>
      </c>
      <c r="E1171" s="17" t="s">
        <v>1</v>
      </c>
      <c r="F1171" s="219">
        <v>-4.05</v>
      </c>
      <c r="H1171" s="32"/>
    </row>
    <row r="1172" spans="2:8" s="1" customFormat="1" ht="16.899999999999999" customHeight="1">
      <c r="B1172" s="32"/>
      <c r="C1172" s="218" t="s">
        <v>1</v>
      </c>
      <c r="D1172" s="218" t="s">
        <v>4340</v>
      </c>
      <c r="E1172" s="17" t="s">
        <v>1</v>
      </c>
      <c r="F1172" s="219">
        <v>54.722999999999999</v>
      </c>
      <c r="H1172" s="32"/>
    </row>
    <row r="1173" spans="2:8" s="1" customFormat="1" ht="16.899999999999999" customHeight="1">
      <c r="B1173" s="32"/>
      <c r="C1173" s="218" t="s">
        <v>1</v>
      </c>
      <c r="D1173" s="218" t="s">
        <v>4236</v>
      </c>
      <c r="E1173" s="17" t="s">
        <v>1</v>
      </c>
      <c r="F1173" s="219">
        <v>-4.05</v>
      </c>
      <c r="H1173" s="32"/>
    </row>
    <row r="1174" spans="2:8" s="1" customFormat="1" ht="16.899999999999999" customHeight="1">
      <c r="B1174" s="32"/>
      <c r="C1174" s="218" t="s">
        <v>1</v>
      </c>
      <c r="D1174" s="218" t="s">
        <v>4341</v>
      </c>
      <c r="E1174" s="17" t="s">
        <v>1</v>
      </c>
      <c r="F1174" s="219">
        <v>17.11</v>
      </c>
      <c r="H1174" s="32"/>
    </row>
    <row r="1175" spans="2:8" s="1" customFormat="1" ht="16.899999999999999" customHeight="1">
      <c r="B1175" s="32"/>
      <c r="C1175" s="218" t="s">
        <v>1</v>
      </c>
      <c r="D1175" s="218" t="s">
        <v>2177</v>
      </c>
      <c r="E1175" s="17" t="s">
        <v>1</v>
      </c>
      <c r="F1175" s="219">
        <v>-1.6</v>
      </c>
      <c r="H1175" s="32"/>
    </row>
    <row r="1176" spans="2:8" s="1" customFormat="1" ht="16.899999999999999" customHeight="1">
      <c r="B1176" s="32"/>
      <c r="C1176" s="218" t="s">
        <v>1</v>
      </c>
      <c r="D1176" s="218" t="s">
        <v>4342</v>
      </c>
      <c r="E1176" s="17" t="s">
        <v>1</v>
      </c>
      <c r="F1176" s="219">
        <v>30.606000000000002</v>
      </c>
      <c r="H1176" s="32"/>
    </row>
    <row r="1177" spans="2:8" s="1" customFormat="1" ht="16.899999999999999" customHeight="1">
      <c r="B1177" s="32"/>
      <c r="C1177" s="218" t="s">
        <v>1</v>
      </c>
      <c r="D1177" s="218" t="s">
        <v>4236</v>
      </c>
      <c r="E1177" s="17" t="s">
        <v>1</v>
      </c>
      <c r="F1177" s="219">
        <v>-4.05</v>
      </c>
      <c r="H1177" s="32"/>
    </row>
    <row r="1178" spans="2:8" s="1" customFormat="1" ht="16.899999999999999" customHeight="1">
      <c r="B1178" s="32"/>
      <c r="C1178" s="218" t="s">
        <v>1</v>
      </c>
      <c r="D1178" s="218" t="s">
        <v>4343</v>
      </c>
      <c r="E1178" s="17" t="s">
        <v>1</v>
      </c>
      <c r="F1178" s="219">
        <v>30.606000000000002</v>
      </c>
      <c r="H1178" s="32"/>
    </row>
    <row r="1179" spans="2:8" s="1" customFormat="1" ht="16.899999999999999" customHeight="1">
      <c r="B1179" s="32"/>
      <c r="C1179" s="218" t="s">
        <v>1</v>
      </c>
      <c r="D1179" s="218" t="s">
        <v>4236</v>
      </c>
      <c r="E1179" s="17" t="s">
        <v>1</v>
      </c>
      <c r="F1179" s="219">
        <v>-4.05</v>
      </c>
      <c r="H1179" s="32"/>
    </row>
    <row r="1180" spans="2:8" s="1" customFormat="1" ht="16.899999999999999" customHeight="1">
      <c r="B1180" s="32"/>
      <c r="C1180" s="218" t="s">
        <v>1</v>
      </c>
      <c r="D1180" s="218" t="s">
        <v>4344</v>
      </c>
      <c r="E1180" s="17" t="s">
        <v>1</v>
      </c>
      <c r="F1180" s="219">
        <v>17.920999999999999</v>
      </c>
      <c r="H1180" s="32"/>
    </row>
    <row r="1181" spans="2:8" s="1" customFormat="1" ht="16.899999999999999" customHeight="1">
      <c r="B1181" s="32"/>
      <c r="C1181" s="218" t="s">
        <v>1</v>
      </c>
      <c r="D1181" s="218" t="s">
        <v>2177</v>
      </c>
      <c r="E1181" s="17" t="s">
        <v>1</v>
      </c>
      <c r="F1181" s="219">
        <v>-1.6</v>
      </c>
      <c r="H1181" s="32"/>
    </row>
    <row r="1182" spans="2:8" s="1" customFormat="1" ht="16.899999999999999" customHeight="1">
      <c r="B1182" s="32"/>
      <c r="C1182" s="218" t="s">
        <v>1</v>
      </c>
      <c r="D1182" s="218" t="s">
        <v>4345</v>
      </c>
      <c r="E1182" s="17" t="s">
        <v>1</v>
      </c>
      <c r="F1182" s="219">
        <v>30.606000000000002</v>
      </c>
      <c r="H1182" s="32"/>
    </row>
    <row r="1183" spans="2:8" s="1" customFormat="1" ht="16.899999999999999" customHeight="1">
      <c r="B1183" s="32"/>
      <c r="C1183" s="218" t="s">
        <v>1</v>
      </c>
      <c r="D1183" s="218" t="s">
        <v>4236</v>
      </c>
      <c r="E1183" s="17" t="s">
        <v>1</v>
      </c>
      <c r="F1183" s="219">
        <v>-4.05</v>
      </c>
      <c r="H1183" s="32"/>
    </row>
    <row r="1184" spans="2:8" s="1" customFormat="1" ht="16.899999999999999" customHeight="1">
      <c r="B1184" s="32"/>
      <c r="C1184" s="218" t="s">
        <v>1</v>
      </c>
      <c r="D1184" s="218" t="s">
        <v>4346</v>
      </c>
      <c r="E1184" s="17" t="s">
        <v>1</v>
      </c>
      <c r="F1184" s="219">
        <v>30.606000000000002</v>
      </c>
      <c r="H1184" s="32"/>
    </row>
    <row r="1185" spans="2:8" s="1" customFormat="1" ht="16.899999999999999" customHeight="1">
      <c r="B1185" s="32"/>
      <c r="C1185" s="218" t="s">
        <v>1</v>
      </c>
      <c r="D1185" s="218" t="s">
        <v>4236</v>
      </c>
      <c r="E1185" s="17" t="s">
        <v>1</v>
      </c>
      <c r="F1185" s="219">
        <v>-4.05</v>
      </c>
      <c r="H1185" s="32"/>
    </row>
    <row r="1186" spans="2:8" s="1" customFormat="1" ht="16.899999999999999" customHeight="1">
      <c r="B1186" s="32"/>
      <c r="C1186" s="218" t="s">
        <v>1</v>
      </c>
      <c r="D1186" s="218" t="s">
        <v>4347</v>
      </c>
      <c r="E1186" s="17" t="s">
        <v>1</v>
      </c>
      <c r="F1186" s="219">
        <v>18.733000000000001</v>
      </c>
      <c r="H1186" s="32"/>
    </row>
    <row r="1187" spans="2:8" s="1" customFormat="1" ht="16.899999999999999" customHeight="1">
      <c r="B1187" s="32"/>
      <c r="C1187" s="218" t="s">
        <v>1</v>
      </c>
      <c r="D1187" s="218" t="s">
        <v>2177</v>
      </c>
      <c r="E1187" s="17" t="s">
        <v>1</v>
      </c>
      <c r="F1187" s="219">
        <v>-1.6</v>
      </c>
      <c r="H1187" s="32"/>
    </row>
    <row r="1188" spans="2:8" s="1" customFormat="1" ht="16.899999999999999" customHeight="1">
      <c r="B1188" s="32"/>
      <c r="C1188" s="218" t="s">
        <v>1</v>
      </c>
      <c r="D1188" s="218" t="s">
        <v>4348</v>
      </c>
      <c r="E1188" s="17" t="s">
        <v>1</v>
      </c>
      <c r="F1188" s="219">
        <v>31.786000000000001</v>
      </c>
      <c r="H1188" s="32"/>
    </row>
    <row r="1189" spans="2:8" s="1" customFormat="1" ht="16.899999999999999" customHeight="1">
      <c r="B1189" s="32"/>
      <c r="C1189" s="218" t="s">
        <v>1</v>
      </c>
      <c r="D1189" s="218" t="s">
        <v>4236</v>
      </c>
      <c r="E1189" s="17" t="s">
        <v>1</v>
      </c>
      <c r="F1189" s="219">
        <v>-4.05</v>
      </c>
      <c r="H1189" s="32"/>
    </row>
    <row r="1190" spans="2:8" s="1" customFormat="1" ht="16.899999999999999" customHeight="1">
      <c r="B1190" s="32"/>
      <c r="C1190" s="218" t="s">
        <v>1</v>
      </c>
      <c r="D1190" s="218" t="s">
        <v>4349</v>
      </c>
      <c r="E1190" s="17" t="s">
        <v>1</v>
      </c>
      <c r="F1190" s="219">
        <v>32.008000000000003</v>
      </c>
      <c r="H1190" s="32"/>
    </row>
    <row r="1191" spans="2:8" s="1" customFormat="1" ht="16.899999999999999" customHeight="1">
      <c r="B1191" s="32"/>
      <c r="C1191" s="218" t="s">
        <v>1</v>
      </c>
      <c r="D1191" s="218" t="s">
        <v>4236</v>
      </c>
      <c r="E1191" s="17" t="s">
        <v>1</v>
      </c>
      <c r="F1191" s="219">
        <v>-4.05</v>
      </c>
      <c r="H1191" s="32"/>
    </row>
    <row r="1192" spans="2:8" s="1" customFormat="1" ht="16.899999999999999" customHeight="1">
      <c r="B1192" s="32"/>
      <c r="C1192" s="218" t="s">
        <v>1</v>
      </c>
      <c r="D1192" s="218" t="s">
        <v>4350</v>
      </c>
      <c r="E1192" s="17" t="s">
        <v>1</v>
      </c>
      <c r="F1192" s="219">
        <v>17.920999999999999</v>
      </c>
      <c r="H1192" s="32"/>
    </row>
    <row r="1193" spans="2:8" s="1" customFormat="1" ht="16.899999999999999" customHeight="1">
      <c r="B1193" s="32"/>
      <c r="C1193" s="218" t="s">
        <v>1</v>
      </c>
      <c r="D1193" s="218" t="s">
        <v>2177</v>
      </c>
      <c r="E1193" s="17" t="s">
        <v>1</v>
      </c>
      <c r="F1193" s="219">
        <v>-1.6</v>
      </c>
      <c r="H1193" s="32"/>
    </row>
    <row r="1194" spans="2:8" s="1" customFormat="1" ht="16.899999999999999" customHeight="1">
      <c r="B1194" s="32"/>
      <c r="C1194" s="218" t="s">
        <v>1</v>
      </c>
      <c r="D1194" s="218" t="s">
        <v>4351</v>
      </c>
      <c r="E1194" s="17" t="s">
        <v>1</v>
      </c>
      <c r="F1194" s="219">
        <v>31.196000000000002</v>
      </c>
      <c r="H1194" s="32"/>
    </row>
    <row r="1195" spans="2:8" s="1" customFormat="1" ht="16.899999999999999" customHeight="1">
      <c r="B1195" s="32"/>
      <c r="C1195" s="218" t="s">
        <v>1</v>
      </c>
      <c r="D1195" s="218" t="s">
        <v>4236</v>
      </c>
      <c r="E1195" s="17" t="s">
        <v>1</v>
      </c>
      <c r="F1195" s="219">
        <v>-4.05</v>
      </c>
      <c r="H1195" s="32"/>
    </row>
    <row r="1196" spans="2:8" s="1" customFormat="1" ht="16.899999999999999" customHeight="1">
      <c r="B1196" s="32"/>
      <c r="C1196" s="218" t="s">
        <v>1</v>
      </c>
      <c r="D1196" s="218" t="s">
        <v>4352</v>
      </c>
      <c r="E1196" s="17" t="s">
        <v>1</v>
      </c>
      <c r="F1196" s="219">
        <v>31.196000000000002</v>
      </c>
      <c r="H1196" s="32"/>
    </row>
    <row r="1197" spans="2:8" s="1" customFormat="1" ht="16.899999999999999" customHeight="1">
      <c r="B1197" s="32"/>
      <c r="C1197" s="218" t="s">
        <v>1</v>
      </c>
      <c r="D1197" s="218" t="s">
        <v>4236</v>
      </c>
      <c r="E1197" s="17" t="s">
        <v>1</v>
      </c>
      <c r="F1197" s="219">
        <v>-4.05</v>
      </c>
      <c r="H1197" s="32"/>
    </row>
    <row r="1198" spans="2:8" s="1" customFormat="1" ht="16.899999999999999" customHeight="1">
      <c r="B1198" s="32"/>
      <c r="C1198" s="218" t="s">
        <v>1</v>
      </c>
      <c r="D1198" s="218" t="s">
        <v>4353</v>
      </c>
      <c r="E1198" s="17" t="s">
        <v>1</v>
      </c>
      <c r="F1198" s="219">
        <v>17.920999999999999</v>
      </c>
      <c r="H1198" s="32"/>
    </row>
    <row r="1199" spans="2:8" s="1" customFormat="1" ht="16.899999999999999" customHeight="1">
      <c r="B1199" s="32"/>
      <c r="C1199" s="218" t="s">
        <v>1</v>
      </c>
      <c r="D1199" s="218" t="s">
        <v>2179</v>
      </c>
      <c r="E1199" s="17" t="s">
        <v>1</v>
      </c>
      <c r="F1199" s="219">
        <v>-1.8</v>
      </c>
      <c r="H1199" s="32"/>
    </row>
    <row r="1200" spans="2:8" s="1" customFormat="1" ht="16.899999999999999" customHeight="1">
      <c r="B1200" s="32"/>
      <c r="C1200" s="218" t="s">
        <v>1</v>
      </c>
      <c r="D1200" s="218" t="s">
        <v>4354</v>
      </c>
      <c r="E1200" s="17" t="s">
        <v>1</v>
      </c>
      <c r="F1200" s="219">
        <v>25.222999999999999</v>
      </c>
      <c r="H1200" s="32"/>
    </row>
    <row r="1201" spans="2:8" s="1" customFormat="1" ht="16.899999999999999" customHeight="1">
      <c r="B1201" s="32"/>
      <c r="C1201" s="218" t="s">
        <v>1</v>
      </c>
      <c r="D1201" s="218" t="s">
        <v>4246</v>
      </c>
      <c r="E1201" s="17" t="s">
        <v>1</v>
      </c>
      <c r="F1201" s="219">
        <v>-4.0049999999999999</v>
      </c>
      <c r="H1201" s="32"/>
    </row>
    <row r="1202" spans="2:8" s="1" customFormat="1" ht="16.899999999999999" customHeight="1">
      <c r="B1202" s="32"/>
      <c r="C1202" s="218" t="s">
        <v>1</v>
      </c>
      <c r="D1202" s="218" t="s">
        <v>4355</v>
      </c>
      <c r="E1202" s="17" t="s">
        <v>1</v>
      </c>
      <c r="F1202" s="219">
        <v>50.982999999999997</v>
      </c>
      <c r="H1202" s="32"/>
    </row>
    <row r="1203" spans="2:8" s="1" customFormat="1" ht="16.899999999999999" customHeight="1">
      <c r="B1203" s="32"/>
      <c r="C1203" s="218" t="s">
        <v>1</v>
      </c>
      <c r="D1203" s="218" t="s">
        <v>4246</v>
      </c>
      <c r="E1203" s="17" t="s">
        <v>1</v>
      </c>
      <c r="F1203" s="219">
        <v>-4.0049999999999999</v>
      </c>
      <c r="H1203" s="32"/>
    </row>
    <row r="1204" spans="2:8" s="1" customFormat="1" ht="16.899999999999999" customHeight="1">
      <c r="B1204" s="32"/>
      <c r="C1204" s="218" t="s">
        <v>1</v>
      </c>
      <c r="D1204" s="218" t="s">
        <v>2177</v>
      </c>
      <c r="E1204" s="17" t="s">
        <v>1</v>
      </c>
      <c r="F1204" s="219">
        <v>-1.6</v>
      </c>
      <c r="H1204" s="32"/>
    </row>
    <row r="1205" spans="2:8" s="1" customFormat="1" ht="16.899999999999999" customHeight="1">
      <c r="B1205" s="32"/>
      <c r="C1205" s="218" t="s">
        <v>1</v>
      </c>
      <c r="D1205" s="218" t="s">
        <v>4356</v>
      </c>
      <c r="E1205" s="17" t="s">
        <v>1</v>
      </c>
      <c r="F1205" s="219">
        <v>25.739000000000001</v>
      </c>
      <c r="H1205" s="32"/>
    </row>
    <row r="1206" spans="2:8" s="1" customFormat="1" ht="16.899999999999999" customHeight="1">
      <c r="B1206" s="32"/>
      <c r="C1206" s="218" t="s">
        <v>1</v>
      </c>
      <c r="D1206" s="218" t="s">
        <v>4219</v>
      </c>
      <c r="E1206" s="17" t="s">
        <v>1</v>
      </c>
      <c r="F1206" s="219">
        <v>-4.8600000000000003</v>
      </c>
      <c r="H1206" s="32"/>
    </row>
    <row r="1207" spans="2:8" s="1" customFormat="1" ht="16.899999999999999" customHeight="1">
      <c r="B1207" s="32"/>
      <c r="C1207" s="218" t="s">
        <v>1</v>
      </c>
      <c r="D1207" s="218" t="s">
        <v>4357</v>
      </c>
      <c r="E1207" s="17" t="s">
        <v>1</v>
      </c>
      <c r="F1207" s="219">
        <v>25.664999999999999</v>
      </c>
      <c r="H1207" s="32"/>
    </row>
    <row r="1208" spans="2:8" s="1" customFormat="1" ht="16.899999999999999" customHeight="1">
      <c r="B1208" s="32"/>
      <c r="C1208" s="218" t="s">
        <v>1</v>
      </c>
      <c r="D1208" s="218" t="s">
        <v>4358</v>
      </c>
      <c r="E1208" s="17" t="s">
        <v>1</v>
      </c>
      <c r="F1208" s="219">
        <v>-4.0049999999999999</v>
      </c>
      <c r="H1208" s="32"/>
    </row>
    <row r="1209" spans="2:8" s="1" customFormat="1" ht="16.899999999999999" customHeight="1">
      <c r="B1209" s="32"/>
      <c r="C1209" s="218" t="s">
        <v>1</v>
      </c>
      <c r="D1209" s="218" t="s">
        <v>4359</v>
      </c>
      <c r="E1209" s="17" t="s">
        <v>1</v>
      </c>
      <c r="F1209" s="219">
        <v>25.664999999999999</v>
      </c>
      <c r="H1209" s="32"/>
    </row>
    <row r="1210" spans="2:8" s="1" customFormat="1" ht="16.899999999999999" customHeight="1">
      <c r="B1210" s="32"/>
      <c r="C1210" s="218" t="s">
        <v>1</v>
      </c>
      <c r="D1210" s="218" t="s">
        <v>4246</v>
      </c>
      <c r="E1210" s="17" t="s">
        <v>1</v>
      </c>
      <c r="F1210" s="219">
        <v>-4.0049999999999999</v>
      </c>
      <c r="H1210" s="32"/>
    </row>
    <row r="1211" spans="2:8" s="1" customFormat="1" ht="16.899999999999999" customHeight="1">
      <c r="B1211" s="32"/>
      <c r="C1211" s="218" t="s">
        <v>1</v>
      </c>
      <c r="D1211" s="218" t="s">
        <v>4360</v>
      </c>
      <c r="E1211" s="17" t="s">
        <v>1</v>
      </c>
      <c r="F1211" s="219">
        <v>19.100999999999999</v>
      </c>
      <c r="H1211" s="32"/>
    </row>
    <row r="1212" spans="2:8" s="1" customFormat="1" ht="16.899999999999999" customHeight="1">
      <c r="B1212" s="32"/>
      <c r="C1212" s="218" t="s">
        <v>1</v>
      </c>
      <c r="D1212" s="218" t="s">
        <v>2179</v>
      </c>
      <c r="E1212" s="17" t="s">
        <v>1</v>
      </c>
      <c r="F1212" s="219">
        <v>-1.8</v>
      </c>
      <c r="H1212" s="32"/>
    </row>
    <row r="1213" spans="2:8" s="1" customFormat="1" ht="16.899999999999999" customHeight="1">
      <c r="B1213" s="32"/>
      <c r="C1213" s="218" t="s">
        <v>1</v>
      </c>
      <c r="D1213" s="218" t="s">
        <v>4361</v>
      </c>
      <c r="E1213" s="17" t="s">
        <v>1</v>
      </c>
      <c r="F1213" s="219">
        <v>19.100999999999999</v>
      </c>
      <c r="H1213" s="32"/>
    </row>
    <row r="1214" spans="2:8" s="1" customFormat="1" ht="16.899999999999999" customHeight="1">
      <c r="B1214" s="32"/>
      <c r="C1214" s="218" t="s">
        <v>1</v>
      </c>
      <c r="D1214" s="218" t="s">
        <v>2177</v>
      </c>
      <c r="E1214" s="17" t="s">
        <v>1</v>
      </c>
      <c r="F1214" s="219">
        <v>-1.6</v>
      </c>
      <c r="H1214" s="32"/>
    </row>
    <row r="1215" spans="2:8" s="1" customFormat="1" ht="16.899999999999999" customHeight="1">
      <c r="B1215" s="32"/>
      <c r="C1215" s="218" t="s">
        <v>1</v>
      </c>
      <c r="D1215" s="218" t="s">
        <v>4362</v>
      </c>
      <c r="E1215" s="17" t="s">
        <v>1</v>
      </c>
      <c r="F1215" s="219">
        <v>25.664999999999999</v>
      </c>
      <c r="H1215" s="32"/>
    </row>
    <row r="1216" spans="2:8" s="1" customFormat="1" ht="16.899999999999999" customHeight="1">
      <c r="B1216" s="32"/>
      <c r="C1216" s="218" t="s">
        <v>1</v>
      </c>
      <c r="D1216" s="218" t="s">
        <v>4246</v>
      </c>
      <c r="E1216" s="17" t="s">
        <v>1</v>
      </c>
      <c r="F1216" s="219">
        <v>-4.0049999999999999</v>
      </c>
      <c r="H1216" s="32"/>
    </row>
    <row r="1217" spans="2:8" s="1" customFormat="1" ht="16.899999999999999" customHeight="1">
      <c r="B1217" s="32"/>
      <c r="C1217" s="218" t="s">
        <v>1</v>
      </c>
      <c r="D1217" s="218" t="s">
        <v>4363</v>
      </c>
      <c r="E1217" s="17" t="s">
        <v>1</v>
      </c>
      <c r="F1217" s="219">
        <v>25.664999999999999</v>
      </c>
      <c r="H1217" s="32"/>
    </row>
    <row r="1218" spans="2:8" s="1" customFormat="1" ht="16.899999999999999" customHeight="1">
      <c r="B1218" s="32"/>
      <c r="C1218" s="218" t="s">
        <v>1</v>
      </c>
      <c r="D1218" s="218" t="s">
        <v>4246</v>
      </c>
      <c r="E1218" s="17" t="s">
        <v>1</v>
      </c>
      <c r="F1218" s="219">
        <v>-4.0049999999999999</v>
      </c>
      <c r="H1218" s="32"/>
    </row>
    <row r="1219" spans="2:8" s="1" customFormat="1" ht="16.899999999999999" customHeight="1">
      <c r="B1219" s="32"/>
      <c r="C1219" s="218" t="s">
        <v>1</v>
      </c>
      <c r="D1219" s="218" t="s">
        <v>4364</v>
      </c>
      <c r="E1219" s="17" t="s">
        <v>1</v>
      </c>
      <c r="F1219" s="219">
        <v>25.739000000000001</v>
      </c>
      <c r="H1219" s="32"/>
    </row>
    <row r="1220" spans="2:8" s="1" customFormat="1" ht="16.899999999999999" customHeight="1">
      <c r="B1220" s="32"/>
      <c r="C1220" s="218" t="s">
        <v>1</v>
      </c>
      <c r="D1220" s="218" t="s">
        <v>4219</v>
      </c>
      <c r="E1220" s="17" t="s">
        <v>1</v>
      </c>
      <c r="F1220" s="219">
        <v>-4.8600000000000003</v>
      </c>
      <c r="H1220" s="32"/>
    </row>
    <row r="1221" spans="2:8" s="1" customFormat="1" ht="16.899999999999999" customHeight="1">
      <c r="B1221" s="32"/>
      <c r="C1221" s="218" t="s">
        <v>1</v>
      </c>
      <c r="D1221" s="218" t="s">
        <v>4365</v>
      </c>
      <c r="E1221" s="17" t="s">
        <v>1</v>
      </c>
      <c r="F1221" s="219">
        <v>25.295999999999999</v>
      </c>
      <c r="H1221" s="32"/>
    </row>
    <row r="1222" spans="2:8" s="1" customFormat="1" ht="16.899999999999999" customHeight="1">
      <c r="B1222" s="32"/>
      <c r="C1222" s="218" t="s">
        <v>1</v>
      </c>
      <c r="D1222" s="218" t="s">
        <v>4246</v>
      </c>
      <c r="E1222" s="17" t="s">
        <v>1</v>
      </c>
      <c r="F1222" s="219">
        <v>-4.0049999999999999</v>
      </c>
      <c r="H1222" s="32"/>
    </row>
    <row r="1223" spans="2:8" s="1" customFormat="1" ht="16.899999999999999" customHeight="1">
      <c r="B1223" s="32"/>
      <c r="C1223" s="218" t="s">
        <v>4078</v>
      </c>
      <c r="D1223" s="218" t="s">
        <v>4366</v>
      </c>
      <c r="E1223" s="17" t="s">
        <v>1</v>
      </c>
      <c r="F1223" s="219">
        <v>1281.451</v>
      </c>
      <c r="H1223" s="32"/>
    </row>
    <row r="1224" spans="2:8" s="1" customFormat="1" ht="16.899999999999999" customHeight="1">
      <c r="B1224" s="32"/>
      <c r="C1224" s="220" t="s">
        <v>6920</v>
      </c>
      <c r="H1224" s="32"/>
    </row>
    <row r="1225" spans="2:8" s="1" customFormat="1" ht="16.899999999999999" customHeight="1">
      <c r="B1225" s="32"/>
      <c r="C1225" s="218" t="s">
        <v>4199</v>
      </c>
      <c r="D1225" s="218" t="s">
        <v>4200</v>
      </c>
      <c r="E1225" s="17" t="s">
        <v>144</v>
      </c>
      <c r="F1225" s="219">
        <v>6155.8789999999999</v>
      </c>
      <c r="H1225" s="32"/>
    </row>
    <row r="1226" spans="2:8" s="1" customFormat="1" ht="22.5">
      <c r="B1226" s="32"/>
      <c r="C1226" s="218" t="s">
        <v>4189</v>
      </c>
      <c r="D1226" s="218" t="s">
        <v>4190</v>
      </c>
      <c r="E1226" s="17" t="s">
        <v>144</v>
      </c>
      <c r="F1226" s="219">
        <v>6155.8789999999999</v>
      </c>
      <c r="H1226" s="32"/>
    </row>
    <row r="1227" spans="2:8" s="1" customFormat="1" ht="22.5">
      <c r="B1227" s="32"/>
      <c r="C1227" s="218" t="s">
        <v>5488</v>
      </c>
      <c r="D1227" s="218" t="s">
        <v>5489</v>
      </c>
      <c r="E1227" s="17" t="s">
        <v>144</v>
      </c>
      <c r="F1227" s="219">
        <v>6101.8090000000002</v>
      </c>
      <c r="H1227" s="32"/>
    </row>
    <row r="1228" spans="2:8" s="1" customFormat="1" ht="16.899999999999999" customHeight="1">
      <c r="B1228" s="32"/>
      <c r="C1228" s="214" t="s">
        <v>4081</v>
      </c>
      <c r="D1228" s="215" t="s">
        <v>4082</v>
      </c>
      <c r="E1228" s="216" t="s">
        <v>144</v>
      </c>
      <c r="F1228" s="217">
        <v>1281.451</v>
      </c>
      <c r="H1228" s="32"/>
    </row>
    <row r="1229" spans="2:8" s="1" customFormat="1" ht="16.899999999999999" customHeight="1">
      <c r="B1229" s="32"/>
      <c r="C1229" s="218" t="s">
        <v>1</v>
      </c>
      <c r="D1229" s="218" t="s">
        <v>4367</v>
      </c>
      <c r="E1229" s="17" t="s">
        <v>1</v>
      </c>
      <c r="F1229" s="219">
        <v>0</v>
      </c>
      <c r="H1229" s="32"/>
    </row>
    <row r="1230" spans="2:8" s="1" customFormat="1" ht="16.899999999999999" customHeight="1">
      <c r="B1230" s="32"/>
      <c r="C1230" s="218" t="s">
        <v>1</v>
      </c>
      <c r="D1230" s="218" t="s">
        <v>4368</v>
      </c>
      <c r="E1230" s="17" t="s">
        <v>1</v>
      </c>
      <c r="F1230" s="219">
        <v>17.995000000000001</v>
      </c>
      <c r="H1230" s="32"/>
    </row>
    <row r="1231" spans="2:8" s="1" customFormat="1" ht="16.899999999999999" customHeight="1">
      <c r="B1231" s="32"/>
      <c r="C1231" s="218" t="s">
        <v>1</v>
      </c>
      <c r="D1231" s="218" t="s">
        <v>2177</v>
      </c>
      <c r="E1231" s="17" t="s">
        <v>1</v>
      </c>
      <c r="F1231" s="219">
        <v>-1.6</v>
      </c>
      <c r="H1231" s="32"/>
    </row>
    <row r="1232" spans="2:8" s="1" customFormat="1" ht="16.899999999999999" customHeight="1">
      <c r="B1232" s="32"/>
      <c r="C1232" s="218" t="s">
        <v>1</v>
      </c>
      <c r="D1232" s="218" t="s">
        <v>4317</v>
      </c>
      <c r="E1232" s="17" t="s">
        <v>1</v>
      </c>
      <c r="F1232" s="219">
        <v>24.853999999999999</v>
      </c>
      <c r="H1232" s="32"/>
    </row>
    <row r="1233" spans="2:8" s="1" customFormat="1" ht="16.899999999999999" customHeight="1">
      <c r="B1233" s="32"/>
      <c r="C1233" s="218" t="s">
        <v>1</v>
      </c>
      <c r="D1233" s="218" t="s">
        <v>4236</v>
      </c>
      <c r="E1233" s="17" t="s">
        <v>1</v>
      </c>
      <c r="F1233" s="219">
        <v>-4.05</v>
      </c>
      <c r="H1233" s="32"/>
    </row>
    <row r="1234" spans="2:8" s="1" customFormat="1" ht="16.899999999999999" customHeight="1">
      <c r="B1234" s="32"/>
      <c r="C1234" s="218" t="s">
        <v>1</v>
      </c>
      <c r="D1234" s="218" t="s">
        <v>4318</v>
      </c>
      <c r="E1234" s="17" t="s">
        <v>1</v>
      </c>
      <c r="F1234" s="219">
        <v>24.484999999999999</v>
      </c>
      <c r="H1234" s="32"/>
    </row>
    <row r="1235" spans="2:8" s="1" customFormat="1" ht="16.899999999999999" customHeight="1">
      <c r="B1235" s="32"/>
      <c r="C1235" s="218" t="s">
        <v>1</v>
      </c>
      <c r="D1235" s="218" t="s">
        <v>4246</v>
      </c>
      <c r="E1235" s="17" t="s">
        <v>1</v>
      </c>
      <c r="F1235" s="219">
        <v>-4.0049999999999999</v>
      </c>
      <c r="H1235" s="32"/>
    </row>
    <row r="1236" spans="2:8" s="1" customFormat="1" ht="16.899999999999999" customHeight="1">
      <c r="B1236" s="32"/>
      <c r="C1236" s="218" t="s">
        <v>1</v>
      </c>
      <c r="D1236" s="218" t="s">
        <v>4319</v>
      </c>
      <c r="E1236" s="17" t="s">
        <v>1</v>
      </c>
      <c r="F1236" s="219">
        <v>18.733000000000001</v>
      </c>
      <c r="H1236" s="32"/>
    </row>
    <row r="1237" spans="2:8" s="1" customFormat="1" ht="16.899999999999999" customHeight="1">
      <c r="B1237" s="32"/>
      <c r="C1237" s="218" t="s">
        <v>1</v>
      </c>
      <c r="D1237" s="218" t="s">
        <v>2177</v>
      </c>
      <c r="E1237" s="17" t="s">
        <v>1</v>
      </c>
      <c r="F1237" s="219">
        <v>-1.6</v>
      </c>
      <c r="H1237" s="32"/>
    </row>
    <row r="1238" spans="2:8" s="1" customFormat="1" ht="16.899999999999999" customHeight="1">
      <c r="B1238" s="32"/>
      <c r="C1238" s="218" t="s">
        <v>1</v>
      </c>
      <c r="D1238" s="218" t="s">
        <v>4320</v>
      </c>
      <c r="E1238" s="17" t="s">
        <v>1</v>
      </c>
      <c r="F1238" s="219">
        <v>42.185000000000002</v>
      </c>
      <c r="H1238" s="32"/>
    </row>
    <row r="1239" spans="2:8" s="1" customFormat="1" ht="16.899999999999999" customHeight="1">
      <c r="B1239" s="32"/>
      <c r="C1239" s="218" t="s">
        <v>1</v>
      </c>
      <c r="D1239" s="218" t="s">
        <v>4246</v>
      </c>
      <c r="E1239" s="17" t="s">
        <v>1</v>
      </c>
      <c r="F1239" s="219">
        <v>-4.0049999999999999</v>
      </c>
      <c r="H1239" s="32"/>
    </row>
    <row r="1240" spans="2:8" s="1" customFormat="1" ht="16.899999999999999" customHeight="1">
      <c r="B1240" s="32"/>
      <c r="C1240" s="218" t="s">
        <v>1</v>
      </c>
      <c r="D1240" s="218" t="s">
        <v>4321</v>
      </c>
      <c r="E1240" s="17" t="s">
        <v>1</v>
      </c>
      <c r="F1240" s="219">
        <v>41.963999999999999</v>
      </c>
      <c r="H1240" s="32"/>
    </row>
    <row r="1241" spans="2:8" s="1" customFormat="1" ht="16.899999999999999" customHeight="1">
      <c r="B1241" s="32"/>
      <c r="C1241" s="218" t="s">
        <v>1</v>
      </c>
      <c r="D1241" s="218" t="s">
        <v>4246</v>
      </c>
      <c r="E1241" s="17" t="s">
        <v>1</v>
      </c>
      <c r="F1241" s="219">
        <v>-4.0049999999999999</v>
      </c>
      <c r="H1241" s="32"/>
    </row>
    <row r="1242" spans="2:8" s="1" customFormat="1" ht="16.899999999999999" customHeight="1">
      <c r="B1242" s="32"/>
      <c r="C1242" s="218" t="s">
        <v>1</v>
      </c>
      <c r="D1242" s="218" t="s">
        <v>4322</v>
      </c>
      <c r="E1242" s="17" t="s">
        <v>1</v>
      </c>
      <c r="F1242" s="219">
        <v>17.920999999999999</v>
      </c>
      <c r="H1242" s="32"/>
    </row>
    <row r="1243" spans="2:8" s="1" customFormat="1" ht="16.899999999999999" customHeight="1">
      <c r="B1243" s="32"/>
      <c r="C1243" s="218" t="s">
        <v>1</v>
      </c>
      <c r="D1243" s="218" t="s">
        <v>2177</v>
      </c>
      <c r="E1243" s="17" t="s">
        <v>1</v>
      </c>
      <c r="F1243" s="219">
        <v>-1.6</v>
      </c>
      <c r="H1243" s="32"/>
    </row>
    <row r="1244" spans="2:8" s="1" customFormat="1" ht="16.899999999999999" customHeight="1">
      <c r="B1244" s="32"/>
      <c r="C1244" s="218" t="s">
        <v>1</v>
      </c>
      <c r="D1244" s="218" t="s">
        <v>4323</v>
      </c>
      <c r="E1244" s="17" t="s">
        <v>1</v>
      </c>
      <c r="F1244" s="219">
        <v>24.966000000000001</v>
      </c>
      <c r="H1244" s="32"/>
    </row>
    <row r="1245" spans="2:8" s="1" customFormat="1" ht="16.899999999999999" customHeight="1">
      <c r="B1245" s="32"/>
      <c r="C1245" s="218" t="s">
        <v>1</v>
      </c>
      <c r="D1245" s="218" t="s">
        <v>4246</v>
      </c>
      <c r="E1245" s="17" t="s">
        <v>1</v>
      </c>
      <c r="F1245" s="219">
        <v>-4.0049999999999999</v>
      </c>
      <c r="H1245" s="32"/>
    </row>
    <row r="1246" spans="2:8" s="1" customFormat="1" ht="16.899999999999999" customHeight="1">
      <c r="B1246" s="32"/>
      <c r="C1246" s="218" t="s">
        <v>1</v>
      </c>
      <c r="D1246" s="218" t="s">
        <v>4324</v>
      </c>
      <c r="E1246" s="17" t="s">
        <v>1</v>
      </c>
      <c r="F1246" s="219">
        <v>24.966000000000001</v>
      </c>
      <c r="H1246" s="32"/>
    </row>
    <row r="1247" spans="2:8" s="1" customFormat="1" ht="16.899999999999999" customHeight="1">
      <c r="B1247" s="32"/>
      <c r="C1247" s="218" t="s">
        <v>1</v>
      </c>
      <c r="D1247" s="218" t="s">
        <v>4246</v>
      </c>
      <c r="E1247" s="17" t="s">
        <v>1</v>
      </c>
      <c r="F1247" s="219">
        <v>-4.0049999999999999</v>
      </c>
      <c r="H1247" s="32"/>
    </row>
    <row r="1248" spans="2:8" s="1" customFormat="1" ht="16.899999999999999" customHeight="1">
      <c r="B1248" s="32"/>
      <c r="C1248" s="218" t="s">
        <v>1</v>
      </c>
      <c r="D1248" s="218" t="s">
        <v>4325</v>
      </c>
      <c r="E1248" s="17" t="s">
        <v>1</v>
      </c>
      <c r="F1248" s="219">
        <v>17.553000000000001</v>
      </c>
      <c r="H1248" s="32"/>
    </row>
    <row r="1249" spans="2:8" s="1" customFormat="1" ht="16.899999999999999" customHeight="1">
      <c r="B1249" s="32"/>
      <c r="C1249" s="218" t="s">
        <v>1</v>
      </c>
      <c r="D1249" s="218" t="s">
        <v>2177</v>
      </c>
      <c r="E1249" s="17" t="s">
        <v>1</v>
      </c>
      <c r="F1249" s="219">
        <v>-1.6</v>
      </c>
      <c r="H1249" s="32"/>
    </row>
    <row r="1250" spans="2:8" s="1" customFormat="1" ht="16.899999999999999" customHeight="1">
      <c r="B1250" s="32"/>
      <c r="C1250" s="218" t="s">
        <v>1</v>
      </c>
      <c r="D1250" s="218" t="s">
        <v>4326</v>
      </c>
      <c r="E1250" s="17" t="s">
        <v>1</v>
      </c>
      <c r="F1250" s="219">
        <v>24.853999999999999</v>
      </c>
      <c r="H1250" s="32"/>
    </row>
    <row r="1251" spans="2:8" s="1" customFormat="1" ht="16.899999999999999" customHeight="1">
      <c r="B1251" s="32"/>
      <c r="C1251" s="218" t="s">
        <v>1</v>
      </c>
      <c r="D1251" s="218" t="s">
        <v>4246</v>
      </c>
      <c r="E1251" s="17" t="s">
        <v>1</v>
      </c>
      <c r="F1251" s="219">
        <v>-4.0049999999999999</v>
      </c>
      <c r="H1251" s="32"/>
    </row>
    <row r="1252" spans="2:8" s="1" customFormat="1" ht="16.899999999999999" customHeight="1">
      <c r="B1252" s="32"/>
      <c r="C1252" s="218" t="s">
        <v>1</v>
      </c>
      <c r="D1252" s="218" t="s">
        <v>4327</v>
      </c>
      <c r="E1252" s="17" t="s">
        <v>1</v>
      </c>
      <c r="F1252" s="219">
        <v>24.928000000000001</v>
      </c>
      <c r="H1252" s="32"/>
    </row>
    <row r="1253" spans="2:8" s="1" customFormat="1" ht="16.899999999999999" customHeight="1">
      <c r="B1253" s="32"/>
      <c r="C1253" s="218" t="s">
        <v>1</v>
      </c>
      <c r="D1253" s="218" t="s">
        <v>4246</v>
      </c>
      <c r="E1253" s="17" t="s">
        <v>1</v>
      </c>
      <c r="F1253" s="219">
        <v>-4.0049999999999999</v>
      </c>
      <c r="H1253" s="32"/>
    </row>
    <row r="1254" spans="2:8" s="1" customFormat="1" ht="16.899999999999999" customHeight="1">
      <c r="B1254" s="32"/>
      <c r="C1254" s="218" t="s">
        <v>1</v>
      </c>
      <c r="D1254" s="218" t="s">
        <v>4328</v>
      </c>
      <c r="E1254" s="17" t="s">
        <v>1</v>
      </c>
      <c r="F1254" s="219">
        <v>17.553000000000001</v>
      </c>
      <c r="H1254" s="32"/>
    </row>
    <row r="1255" spans="2:8" s="1" customFormat="1" ht="16.899999999999999" customHeight="1">
      <c r="B1255" s="32"/>
      <c r="C1255" s="218" t="s">
        <v>1</v>
      </c>
      <c r="D1255" s="218" t="s">
        <v>2177</v>
      </c>
      <c r="E1255" s="17" t="s">
        <v>1</v>
      </c>
      <c r="F1255" s="219">
        <v>-1.6</v>
      </c>
      <c r="H1255" s="32"/>
    </row>
    <row r="1256" spans="2:8" s="1" customFormat="1" ht="16.899999999999999" customHeight="1">
      <c r="B1256" s="32"/>
      <c r="C1256" s="218" t="s">
        <v>1</v>
      </c>
      <c r="D1256" s="218" t="s">
        <v>4329</v>
      </c>
      <c r="E1256" s="17" t="s">
        <v>1</v>
      </c>
      <c r="F1256" s="219">
        <v>24.338000000000001</v>
      </c>
      <c r="H1256" s="32"/>
    </row>
    <row r="1257" spans="2:8" s="1" customFormat="1" ht="16.899999999999999" customHeight="1">
      <c r="B1257" s="32"/>
      <c r="C1257" s="218" t="s">
        <v>1</v>
      </c>
      <c r="D1257" s="218" t="s">
        <v>4246</v>
      </c>
      <c r="E1257" s="17" t="s">
        <v>1</v>
      </c>
      <c r="F1257" s="219">
        <v>-4.0049999999999999</v>
      </c>
      <c r="H1257" s="32"/>
    </row>
    <row r="1258" spans="2:8" s="1" customFormat="1" ht="16.899999999999999" customHeight="1">
      <c r="B1258" s="32"/>
      <c r="C1258" s="218" t="s">
        <v>1</v>
      </c>
      <c r="D1258" s="218" t="s">
        <v>4330</v>
      </c>
      <c r="E1258" s="17" t="s">
        <v>1</v>
      </c>
      <c r="F1258" s="219">
        <v>24.338000000000001</v>
      </c>
      <c r="H1258" s="32"/>
    </row>
    <row r="1259" spans="2:8" s="1" customFormat="1" ht="16.899999999999999" customHeight="1">
      <c r="B1259" s="32"/>
      <c r="C1259" s="218" t="s">
        <v>1</v>
      </c>
      <c r="D1259" s="218" t="s">
        <v>4246</v>
      </c>
      <c r="E1259" s="17" t="s">
        <v>1</v>
      </c>
      <c r="F1259" s="219">
        <v>-4.0049999999999999</v>
      </c>
      <c r="H1259" s="32"/>
    </row>
    <row r="1260" spans="2:8" s="1" customFormat="1" ht="16.899999999999999" customHeight="1">
      <c r="B1260" s="32"/>
      <c r="C1260" s="218" t="s">
        <v>1</v>
      </c>
      <c r="D1260" s="218" t="s">
        <v>4331</v>
      </c>
      <c r="E1260" s="17" t="s">
        <v>1</v>
      </c>
      <c r="F1260" s="219">
        <v>5.0149999999999997</v>
      </c>
      <c r="H1260" s="32"/>
    </row>
    <row r="1261" spans="2:8" s="1" customFormat="1" ht="16.899999999999999" customHeight="1">
      <c r="B1261" s="32"/>
      <c r="C1261" s="218" t="s">
        <v>1</v>
      </c>
      <c r="D1261" s="218" t="s">
        <v>4332</v>
      </c>
      <c r="E1261" s="17" t="s">
        <v>1</v>
      </c>
      <c r="F1261" s="219">
        <v>13.364000000000001</v>
      </c>
      <c r="H1261" s="32"/>
    </row>
    <row r="1262" spans="2:8" s="1" customFormat="1" ht="16.899999999999999" customHeight="1">
      <c r="B1262" s="32"/>
      <c r="C1262" s="218" t="s">
        <v>1</v>
      </c>
      <c r="D1262" s="218" t="s">
        <v>4333</v>
      </c>
      <c r="E1262" s="17" t="s">
        <v>1</v>
      </c>
      <c r="F1262" s="219">
        <v>156.02600000000001</v>
      </c>
      <c r="H1262" s="32"/>
    </row>
    <row r="1263" spans="2:8" s="1" customFormat="1" ht="16.899999999999999" customHeight="1">
      <c r="B1263" s="32"/>
      <c r="C1263" s="218" t="s">
        <v>1</v>
      </c>
      <c r="D1263" s="218" t="s">
        <v>4246</v>
      </c>
      <c r="E1263" s="17" t="s">
        <v>1</v>
      </c>
      <c r="F1263" s="219">
        <v>-4.0049999999999999</v>
      </c>
      <c r="H1263" s="32"/>
    </row>
    <row r="1264" spans="2:8" s="1" customFormat="1" ht="16.899999999999999" customHeight="1">
      <c r="B1264" s="32"/>
      <c r="C1264" s="218" t="s">
        <v>1</v>
      </c>
      <c r="D1264" s="218" t="s">
        <v>2177</v>
      </c>
      <c r="E1264" s="17" t="s">
        <v>1</v>
      </c>
      <c r="F1264" s="219">
        <v>-1.6</v>
      </c>
      <c r="H1264" s="32"/>
    </row>
    <row r="1265" spans="2:8" s="1" customFormat="1" ht="16.899999999999999" customHeight="1">
      <c r="B1265" s="32"/>
      <c r="C1265" s="218" t="s">
        <v>1</v>
      </c>
      <c r="D1265" s="218" t="s">
        <v>4334</v>
      </c>
      <c r="E1265" s="17" t="s">
        <v>1</v>
      </c>
      <c r="F1265" s="219">
        <v>33.305999999999997</v>
      </c>
      <c r="H1265" s="32"/>
    </row>
    <row r="1266" spans="2:8" s="1" customFormat="1" ht="16.899999999999999" customHeight="1">
      <c r="B1266" s="32"/>
      <c r="C1266" s="218" t="s">
        <v>1</v>
      </c>
      <c r="D1266" s="218" t="s">
        <v>4236</v>
      </c>
      <c r="E1266" s="17" t="s">
        <v>1</v>
      </c>
      <c r="F1266" s="219">
        <v>-4.05</v>
      </c>
      <c r="H1266" s="32"/>
    </row>
    <row r="1267" spans="2:8" s="1" customFormat="1" ht="16.899999999999999" customHeight="1">
      <c r="B1267" s="32"/>
      <c r="C1267" s="218" t="s">
        <v>1</v>
      </c>
      <c r="D1267" s="218" t="s">
        <v>4335</v>
      </c>
      <c r="E1267" s="17" t="s">
        <v>1</v>
      </c>
      <c r="F1267" s="219">
        <v>5.399</v>
      </c>
      <c r="H1267" s="32"/>
    </row>
    <row r="1268" spans="2:8" s="1" customFormat="1" ht="16.899999999999999" customHeight="1">
      <c r="B1268" s="32"/>
      <c r="C1268" s="218" t="s">
        <v>1</v>
      </c>
      <c r="D1268" s="218" t="s">
        <v>4336</v>
      </c>
      <c r="E1268" s="17" t="s">
        <v>1</v>
      </c>
      <c r="F1268" s="219">
        <v>12.833</v>
      </c>
      <c r="H1268" s="32"/>
    </row>
    <row r="1269" spans="2:8" s="1" customFormat="1" ht="16.899999999999999" customHeight="1">
      <c r="B1269" s="32"/>
      <c r="C1269" s="218" t="s">
        <v>1</v>
      </c>
      <c r="D1269" s="218" t="s">
        <v>2187</v>
      </c>
      <c r="E1269" s="17" t="s">
        <v>1</v>
      </c>
      <c r="F1269" s="219">
        <v>-1.2</v>
      </c>
      <c r="H1269" s="32"/>
    </row>
    <row r="1270" spans="2:8" s="1" customFormat="1" ht="16.899999999999999" customHeight="1">
      <c r="B1270" s="32"/>
      <c r="C1270" s="218" t="s">
        <v>1</v>
      </c>
      <c r="D1270" s="218" t="s">
        <v>4337</v>
      </c>
      <c r="E1270" s="17" t="s">
        <v>1</v>
      </c>
      <c r="F1270" s="219">
        <v>84.075000000000003</v>
      </c>
      <c r="H1270" s="32"/>
    </row>
    <row r="1271" spans="2:8" s="1" customFormat="1" ht="16.899999999999999" customHeight="1">
      <c r="B1271" s="32"/>
      <c r="C1271" s="218" t="s">
        <v>1</v>
      </c>
      <c r="D1271" s="218" t="s">
        <v>4299</v>
      </c>
      <c r="E1271" s="17" t="s">
        <v>1</v>
      </c>
      <c r="F1271" s="219">
        <v>-8.01</v>
      </c>
      <c r="H1271" s="32"/>
    </row>
    <row r="1272" spans="2:8" s="1" customFormat="1" ht="16.899999999999999" customHeight="1">
      <c r="B1272" s="32"/>
      <c r="C1272" s="218" t="s">
        <v>1</v>
      </c>
      <c r="D1272" s="218" t="s">
        <v>2179</v>
      </c>
      <c r="E1272" s="17" t="s">
        <v>1</v>
      </c>
      <c r="F1272" s="219">
        <v>-1.8</v>
      </c>
      <c r="H1272" s="32"/>
    </row>
    <row r="1273" spans="2:8" s="1" customFormat="1" ht="16.899999999999999" customHeight="1">
      <c r="B1273" s="32"/>
      <c r="C1273" s="218" t="s">
        <v>1</v>
      </c>
      <c r="D1273" s="218" t="s">
        <v>4338</v>
      </c>
      <c r="E1273" s="17" t="s">
        <v>1</v>
      </c>
      <c r="F1273" s="219">
        <v>18.733000000000001</v>
      </c>
      <c r="H1273" s="32"/>
    </row>
    <row r="1274" spans="2:8" s="1" customFormat="1" ht="16.899999999999999" customHeight="1">
      <c r="B1274" s="32"/>
      <c r="C1274" s="218" t="s">
        <v>1</v>
      </c>
      <c r="D1274" s="218" t="s">
        <v>4339</v>
      </c>
      <c r="E1274" s="17" t="s">
        <v>1</v>
      </c>
      <c r="F1274" s="219">
        <v>54.500999999999998</v>
      </c>
      <c r="H1274" s="32"/>
    </row>
    <row r="1275" spans="2:8" s="1" customFormat="1" ht="16.899999999999999" customHeight="1">
      <c r="B1275" s="32"/>
      <c r="C1275" s="218" t="s">
        <v>1</v>
      </c>
      <c r="D1275" s="218" t="s">
        <v>4236</v>
      </c>
      <c r="E1275" s="17" t="s">
        <v>1</v>
      </c>
      <c r="F1275" s="219">
        <v>-4.05</v>
      </c>
      <c r="H1275" s="32"/>
    </row>
    <row r="1276" spans="2:8" s="1" customFormat="1" ht="16.899999999999999" customHeight="1">
      <c r="B1276" s="32"/>
      <c r="C1276" s="218" t="s">
        <v>1</v>
      </c>
      <c r="D1276" s="218" t="s">
        <v>4340</v>
      </c>
      <c r="E1276" s="17" t="s">
        <v>1</v>
      </c>
      <c r="F1276" s="219">
        <v>54.722999999999999</v>
      </c>
      <c r="H1276" s="32"/>
    </row>
    <row r="1277" spans="2:8" s="1" customFormat="1" ht="16.899999999999999" customHeight="1">
      <c r="B1277" s="32"/>
      <c r="C1277" s="218" t="s">
        <v>1</v>
      </c>
      <c r="D1277" s="218" t="s">
        <v>4236</v>
      </c>
      <c r="E1277" s="17" t="s">
        <v>1</v>
      </c>
      <c r="F1277" s="219">
        <v>-4.05</v>
      </c>
      <c r="H1277" s="32"/>
    </row>
    <row r="1278" spans="2:8" s="1" customFormat="1" ht="16.899999999999999" customHeight="1">
      <c r="B1278" s="32"/>
      <c r="C1278" s="218" t="s">
        <v>1</v>
      </c>
      <c r="D1278" s="218" t="s">
        <v>4341</v>
      </c>
      <c r="E1278" s="17" t="s">
        <v>1</v>
      </c>
      <c r="F1278" s="219">
        <v>17.11</v>
      </c>
      <c r="H1278" s="32"/>
    </row>
    <row r="1279" spans="2:8" s="1" customFormat="1" ht="16.899999999999999" customHeight="1">
      <c r="B1279" s="32"/>
      <c r="C1279" s="218" t="s">
        <v>1</v>
      </c>
      <c r="D1279" s="218" t="s">
        <v>2177</v>
      </c>
      <c r="E1279" s="17" t="s">
        <v>1</v>
      </c>
      <c r="F1279" s="219">
        <v>-1.6</v>
      </c>
      <c r="H1279" s="32"/>
    </row>
    <row r="1280" spans="2:8" s="1" customFormat="1" ht="16.899999999999999" customHeight="1">
      <c r="B1280" s="32"/>
      <c r="C1280" s="218" t="s">
        <v>1</v>
      </c>
      <c r="D1280" s="218" t="s">
        <v>4342</v>
      </c>
      <c r="E1280" s="17" t="s">
        <v>1</v>
      </c>
      <c r="F1280" s="219">
        <v>30.606000000000002</v>
      </c>
      <c r="H1280" s="32"/>
    </row>
    <row r="1281" spans="2:8" s="1" customFormat="1" ht="16.899999999999999" customHeight="1">
      <c r="B1281" s="32"/>
      <c r="C1281" s="218" t="s">
        <v>1</v>
      </c>
      <c r="D1281" s="218" t="s">
        <v>4236</v>
      </c>
      <c r="E1281" s="17" t="s">
        <v>1</v>
      </c>
      <c r="F1281" s="219">
        <v>-4.05</v>
      </c>
      <c r="H1281" s="32"/>
    </row>
    <row r="1282" spans="2:8" s="1" customFormat="1" ht="16.899999999999999" customHeight="1">
      <c r="B1282" s="32"/>
      <c r="C1282" s="218" t="s">
        <v>1</v>
      </c>
      <c r="D1282" s="218" t="s">
        <v>4343</v>
      </c>
      <c r="E1282" s="17" t="s">
        <v>1</v>
      </c>
      <c r="F1282" s="219">
        <v>30.606000000000002</v>
      </c>
      <c r="H1282" s="32"/>
    </row>
    <row r="1283" spans="2:8" s="1" customFormat="1" ht="16.899999999999999" customHeight="1">
      <c r="B1283" s="32"/>
      <c r="C1283" s="218" t="s">
        <v>1</v>
      </c>
      <c r="D1283" s="218" t="s">
        <v>4236</v>
      </c>
      <c r="E1283" s="17" t="s">
        <v>1</v>
      </c>
      <c r="F1283" s="219">
        <v>-4.05</v>
      </c>
      <c r="H1283" s="32"/>
    </row>
    <row r="1284" spans="2:8" s="1" customFormat="1" ht="16.899999999999999" customHeight="1">
      <c r="B1284" s="32"/>
      <c r="C1284" s="218" t="s">
        <v>1</v>
      </c>
      <c r="D1284" s="218" t="s">
        <v>4344</v>
      </c>
      <c r="E1284" s="17" t="s">
        <v>1</v>
      </c>
      <c r="F1284" s="219">
        <v>17.920999999999999</v>
      </c>
      <c r="H1284" s="32"/>
    </row>
    <row r="1285" spans="2:8" s="1" customFormat="1" ht="16.899999999999999" customHeight="1">
      <c r="B1285" s="32"/>
      <c r="C1285" s="218" t="s">
        <v>1</v>
      </c>
      <c r="D1285" s="218" t="s">
        <v>2177</v>
      </c>
      <c r="E1285" s="17" t="s">
        <v>1</v>
      </c>
      <c r="F1285" s="219">
        <v>-1.6</v>
      </c>
      <c r="H1285" s="32"/>
    </row>
    <row r="1286" spans="2:8" s="1" customFormat="1" ht="16.899999999999999" customHeight="1">
      <c r="B1286" s="32"/>
      <c r="C1286" s="218" t="s">
        <v>1</v>
      </c>
      <c r="D1286" s="218" t="s">
        <v>4345</v>
      </c>
      <c r="E1286" s="17" t="s">
        <v>1</v>
      </c>
      <c r="F1286" s="219">
        <v>30.606000000000002</v>
      </c>
      <c r="H1286" s="32"/>
    </row>
    <row r="1287" spans="2:8" s="1" customFormat="1" ht="16.899999999999999" customHeight="1">
      <c r="B1287" s="32"/>
      <c r="C1287" s="218" t="s">
        <v>1</v>
      </c>
      <c r="D1287" s="218" t="s">
        <v>4236</v>
      </c>
      <c r="E1287" s="17" t="s">
        <v>1</v>
      </c>
      <c r="F1287" s="219">
        <v>-4.05</v>
      </c>
      <c r="H1287" s="32"/>
    </row>
    <row r="1288" spans="2:8" s="1" customFormat="1" ht="16.899999999999999" customHeight="1">
      <c r="B1288" s="32"/>
      <c r="C1288" s="218" t="s">
        <v>1</v>
      </c>
      <c r="D1288" s="218" t="s">
        <v>4346</v>
      </c>
      <c r="E1288" s="17" t="s">
        <v>1</v>
      </c>
      <c r="F1288" s="219">
        <v>30.606000000000002</v>
      </c>
      <c r="H1288" s="32"/>
    </row>
    <row r="1289" spans="2:8" s="1" customFormat="1" ht="16.899999999999999" customHeight="1">
      <c r="B1289" s="32"/>
      <c r="C1289" s="218" t="s">
        <v>1</v>
      </c>
      <c r="D1289" s="218" t="s">
        <v>4236</v>
      </c>
      <c r="E1289" s="17" t="s">
        <v>1</v>
      </c>
      <c r="F1289" s="219">
        <v>-4.05</v>
      </c>
      <c r="H1289" s="32"/>
    </row>
    <row r="1290" spans="2:8" s="1" customFormat="1" ht="16.899999999999999" customHeight="1">
      <c r="B1290" s="32"/>
      <c r="C1290" s="218" t="s">
        <v>1</v>
      </c>
      <c r="D1290" s="218" t="s">
        <v>4347</v>
      </c>
      <c r="E1290" s="17" t="s">
        <v>1</v>
      </c>
      <c r="F1290" s="219">
        <v>18.733000000000001</v>
      </c>
      <c r="H1290" s="32"/>
    </row>
    <row r="1291" spans="2:8" s="1" customFormat="1" ht="16.899999999999999" customHeight="1">
      <c r="B1291" s="32"/>
      <c r="C1291" s="218" t="s">
        <v>1</v>
      </c>
      <c r="D1291" s="218" t="s">
        <v>2177</v>
      </c>
      <c r="E1291" s="17" t="s">
        <v>1</v>
      </c>
      <c r="F1291" s="219">
        <v>-1.6</v>
      </c>
      <c r="H1291" s="32"/>
    </row>
    <row r="1292" spans="2:8" s="1" customFormat="1" ht="16.899999999999999" customHeight="1">
      <c r="B1292" s="32"/>
      <c r="C1292" s="218" t="s">
        <v>1</v>
      </c>
      <c r="D1292" s="218" t="s">
        <v>4348</v>
      </c>
      <c r="E1292" s="17" t="s">
        <v>1</v>
      </c>
      <c r="F1292" s="219">
        <v>31.786000000000001</v>
      </c>
      <c r="H1292" s="32"/>
    </row>
    <row r="1293" spans="2:8" s="1" customFormat="1" ht="16.899999999999999" customHeight="1">
      <c r="B1293" s="32"/>
      <c r="C1293" s="218" t="s">
        <v>1</v>
      </c>
      <c r="D1293" s="218" t="s">
        <v>4236</v>
      </c>
      <c r="E1293" s="17" t="s">
        <v>1</v>
      </c>
      <c r="F1293" s="219">
        <v>-4.05</v>
      </c>
      <c r="H1293" s="32"/>
    </row>
    <row r="1294" spans="2:8" s="1" customFormat="1" ht="16.899999999999999" customHeight="1">
      <c r="B1294" s="32"/>
      <c r="C1294" s="218" t="s">
        <v>1</v>
      </c>
      <c r="D1294" s="218" t="s">
        <v>4349</v>
      </c>
      <c r="E1294" s="17" t="s">
        <v>1</v>
      </c>
      <c r="F1294" s="219">
        <v>32.008000000000003</v>
      </c>
      <c r="H1294" s="32"/>
    </row>
    <row r="1295" spans="2:8" s="1" customFormat="1" ht="16.899999999999999" customHeight="1">
      <c r="B1295" s="32"/>
      <c r="C1295" s="218" t="s">
        <v>1</v>
      </c>
      <c r="D1295" s="218" t="s">
        <v>4236</v>
      </c>
      <c r="E1295" s="17" t="s">
        <v>1</v>
      </c>
      <c r="F1295" s="219">
        <v>-4.05</v>
      </c>
      <c r="H1295" s="32"/>
    </row>
    <row r="1296" spans="2:8" s="1" customFormat="1" ht="16.899999999999999" customHeight="1">
      <c r="B1296" s="32"/>
      <c r="C1296" s="218" t="s">
        <v>1</v>
      </c>
      <c r="D1296" s="218" t="s">
        <v>4350</v>
      </c>
      <c r="E1296" s="17" t="s">
        <v>1</v>
      </c>
      <c r="F1296" s="219">
        <v>17.920999999999999</v>
      </c>
      <c r="H1296" s="32"/>
    </row>
    <row r="1297" spans="2:8" s="1" customFormat="1" ht="16.899999999999999" customHeight="1">
      <c r="B1297" s="32"/>
      <c r="C1297" s="218" t="s">
        <v>1</v>
      </c>
      <c r="D1297" s="218" t="s">
        <v>2177</v>
      </c>
      <c r="E1297" s="17" t="s">
        <v>1</v>
      </c>
      <c r="F1297" s="219">
        <v>-1.6</v>
      </c>
      <c r="H1297" s="32"/>
    </row>
    <row r="1298" spans="2:8" s="1" customFormat="1" ht="16.899999999999999" customHeight="1">
      <c r="B1298" s="32"/>
      <c r="C1298" s="218" t="s">
        <v>1</v>
      </c>
      <c r="D1298" s="218" t="s">
        <v>4351</v>
      </c>
      <c r="E1298" s="17" t="s">
        <v>1</v>
      </c>
      <c r="F1298" s="219">
        <v>31.196000000000002</v>
      </c>
      <c r="H1298" s="32"/>
    </row>
    <row r="1299" spans="2:8" s="1" customFormat="1" ht="16.899999999999999" customHeight="1">
      <c r="B1299" s="32"/>
      <c r="C1299" s="218" t="s">
        <v>1</v>
      </c>
      <c r="D1299" s="218" t="s">
        <v>4236</v>
      </c>
      <c r="E1299" s="17" t="s">
        <v>1</v>
      </c>
      <c r="F1299" s="219">
        <v>-4.05</v>
      </c>
      <c r="H1299" s="32"/>
    </row>
    <row r="1300" spans="2:8" s="1" customFormat="1" ht="16.899999999999999" customHeight="1">
      <c r="B1300" s="32"/>
      <c r="C1300" s="218" t="s">
        <v>1</v>
      </c>
      <c r="D1300" s="218" t="s">
        <v>4352</v>
      </c>
      <c r="E1300" s="17" t="s">
        <v>1</v>
      </c>
      <c r="F1300" s="219">
        <v>31.196000000000002</v>
      </c>
      <c r="H1300" s="32"/>
    </row>
    <row r="1301" spans="2:8" s="1" customFormat="1" ht="16.899999999999999" customHeight="1">
      <c r="B1301" s="32"/>
      <c r="C1301" s="218" t="s">
        <v>1</v>
      </c>
      <c r="D1301" s="218" t="s">
        <v>4236</v>
      </c>
      <c r="E1301" s="17" t="s">
        <v>1</v>
      </c>
      <c r="F1301" s="219">
        <v>-4.05</v>
      </c>
      <c r="H1301" s="32"/>
    </row>
    <row r="1302" spans="2:8" s="1" customFormat="1" ht="16.899999999999999" customHeight="1">
      <c r="B1302" s="32"/>
      <c r="C1302" s="218" t="s">
        <v>1</v>
      </c>
      <c r="D1302" s="218" t="s">
        <v>4353</v>
      </c>
      <c r="E1302" s="17" t="s">
        <v>1</v>
      </c>
      <c r="F1302" s="219">
        <v>17.920999999999999</v>
      </c>
      <c r="H1302" s="32"/>
    </row>
    <row r="1303" spans="2:8" s="1" customFormat="1" ht="16.899999999999999" customHeight="1">
      <c r="B1303" s="32"/>
      <c r="C1303" s="218" t="s">
        <v>1</v>
      </c>
      <c r="D1303" s="218" t="s">
        <v>2179</v>
      </c>
      <c r="E1303" s="17" t="s">
        <v>1</v>
      </c>
      <c r="F1303" s="219">
        <v>-1.8</v>
      </c>
      <c r="H1303" s="32"/>
    </row>
    <row r="1304" spans="2:8" s="1" customFormat="1" ht="16.899999999999999" customHeight="1">
      <c r="B1304" s="32"/>
      <c r="C1304" s="218" t="s">
        <v>1</v>
      </c>
      <c r="D1304" s="218" t="s">
        <v>4354</v>
      </c>
      <c r="E1304" s="17" t="s">
        <v>1</v>
      </c>
      <c r="F1304" s="219">
        <v>25.222999999999999</v>
      </c>
      <c r="H1304" s="32"/>
    </row>
    <row r="1305" spans="2:8" s="1" customFormat="1" ht="16.899999999999999" customHeight="1">
      <c r="B1305" s="32"/>
      <c r="C1305" s="218" t="s">
        <v>1</v>
      </c>
      <c r="D1305" s="218" t="s">
        <v>4246</v>
      </c>
      <c r="E1305" s="17" t="s">
        <v>1</v>
      </c>
      <c r="F1305" s="219">
        <v>-4.0049999999999999</v>
      </c>
      <c r="H1305" s="32"/>
    </row>
    <row r="1306" spans="2:8" s="1" customFormat="1" ht="16.899999999999999" customHeight="1">
      <c r="B1306" s="32"/>
      <c r="C1306" s="218" t="s">
        <v>1</v>
      </c>
      <c r="D1306" s="218" t="s">
        <v>4355</v>
      </c>
      <c r="E1306" s="17" t="s">
        <v>1</v>
      </c>
      <c r="F1306" s="219">
        <v>50.982999999999997</v>
      </c>
      <c r="H1306" s="32"/>
    </row>
    <row r="1307" spans="2:8" s="1" customFormat="1" ht="16.899999999999999" customHeight="1">
      <c r="B1307" s="32"/>
      <c r="C1307" s="218" t="s">
        <v>1</v>
      </c>
      <c r="D1307" s="218" t="s">
        <v>4246</v>
      </c>
      <c r="E1307" s="17" t="s">
        <v>1</v>
      </c>
      <c r="F1307" s="219">
        <v>-4.0049999999999999</v>
      </c>
      <c r="H1307" s="32"/>
    </row>
    <row r="1308" spans="2:8" s="1" customFormat="1" ht="16.899999999999999" customHeight="1">
      <c r="B1308" s="32"/>
      <c r="C1308" s="218" t="s">
        <v>1</v>
      </c>
      <c r="D1308" s="218" t="s">
        <v>2177</v>
      </c>
      <c r="E1308" s="17" t="s">
        <v>1</v>
      </c>
      <c r="F1308" s="219">
        <v>-1.6</v>
      </c>
      <c r="H1308" s="32"/>
    </row>
    <row r="1309" spans="2:8" s="1" customFormat="1" ht="16.899999999999999" customHeight="1">
      <c r="B1309" s="32"/>
      <c r="C1309" s="218" t="s">
        <v>1</v>
      </c>
      <c r="D1309" s="218" t="s">
        <v>4356</v>
      </c>
      <c r="E1309" s="17" t="s">
        <v>1</v>
      </c>
      <c r="F1309" s="219">
        <v>25.739000000000001</v>
      </c>
      <c r="H1309" s="32"/>
    </row>
    <row r="1310" spans="2:8" s="1" customFormat="1" ht="16.899999999999999" customHeight="1">
      <c r="B1310" s="32"/>
      <c r="C1310" s="218" t="s">
        <v>1</v>
      </c>
      <c r="D1310" s="218" t="s">
        <v>4219</v>
      </c>
      <c r="E1310" s="17" t="s">
        <v>1</v>
      </c>
      <c r="F1310" s="219">
        <v>-4.8600000000000003</v>
      </c>
      <c r="H1310" s="32"/>
    </row>
    <row r="1311" spans="2:8" s="1" customFormat="1" ht="16.899999999999999" customHeight="1">
      <c r="B1311" s="32"/>
      <c r="C1311" s="218" t="s">
        <v>1</v>
      </c>
      <c r="D1311" s="218" t="s">
        <v>4357</v>
      </c>
      <c r="E1311" s="17" t="s">
        <v>1</v>
      </c>
      <c r="F1311" s="219">
        <v>25.664999999999999</v>
      </c>
      <c r="H1311" s="32"/>
    </row>
    <row r="1312" spans="2:8" s="1" customFormat="1" ht="16.899999999999999" customHeight="1">
      <c r="B1312" s="32"/>
      <c r="C1312" s="218" t="s">
        <v>1</v>
      </c>
      <c r="D1312" s="218" t="s">
        <v>4358</v>
      </c>
      <c r="E1312" s="17" t="s">
        <v>1</v>
      </c>
      <c r="F1312" s="219">
        <v>-4.0049999999999999</v>
      </c>
      <c r="H1312" s="32"/>
    </row>
    <row r="1313" spans="2:8" s="1" customFormat="1" ht="16.899999999999999" customHeight="1">
      <c r="B1313" s="32"/>
      <c r="C1313" s="218" t="s">
        <v>1</v>
      </c>
      <c r="D1313" s="218" t="s">
        <v>4359</v>
      </c>
      <c r="E1313" s="17" t="s">
        <v>1</v>
      </c>
      <c r="F1313" s="219">
        <v>25.664999999999999</v>
      </c>
      <c r="H1313" s="32"/>
    </row>
    <row r="1314" spans="2:8" s="1" customFormat="1" ht="16.899999999999999" customHeight="1">
      <c r="B1314" s="32"/>
      <c r="C1314" s="218" t="s">
        <v>1</v>
      </c>
      <c r="D1314" s="218" t="s">
        <v>4246</v>
      </c>
      <c r="E1314" s="17" t="s">
        <v>1</v>
      </c>
      <c r="F1314" s="219">
        <v>-4.0049999999999999</v>
      </c>
      <c r="H1314" s="32"/>
    </row>
    <row r="1315" spans="2:8" s="1" customFormat="1" ht="16.899999999999999" customHeight="1">
      <c r="B1315" s="32"/>
      <c r="C1315" s="218" t="s">
        <v>1</v>
      </c>
      <c r="D1315" s="218" t="s">
        <v>4360</v>
      </c>
      <c r="E1315" s="17" t="s">
        <v>1</v>
      </c>
      <c r="F1315" s="219">
        <v>19.100999999999999</v>
      </c>
      <c r="H1315" s="32"/>
    </row>
    <row r="1316" spans="2:8" s="1" customFormat="1" ht="16.899999999999999" customHeight="1">
      <c r="B1316" s="32"/>
      <c r="C1316" s="218" t="s">
        <v>1</v>
      </c>
      <c r="D1316" s="218" t="s">
        <v>2179</v>
      </c>
      <c r="E1316" s="17" t="s">
        <v>1</v>
      </c>
      <c r="F1316" s="219">
        <v>-1.8</v>
      </c>
      <c r="H1316" s="32"/>
    </row>
    <row r="1317" spans="2:8" s="1" customFormat="1" ht="16.899999999999999" customHeight="1">
      <c r="B1317" s="32"/>
      <c r="C1317" s="218" t="s">
        <v>1</v>
      </c>
      <c r="D1317" s="218" t="s">
        <v>4361</v>
      </c>
      <c r="E1317" s="17" t="s">
        <v>1</v>
      </c>
      <c r="F1317" s="219">
        <v>19.100999999999999</v>
      </c>
      <c r="H1317" s="32"/>
    </row>
    <row r="1318" spans="2:8" s="1" customFormat="1" ht="16.899999999999999" customHeight="1">
      <c r="B1318" s="32"/>
      <c r="C1318" s="218" t="s">
        <v>1</v>
      </c>
      <c r="D1318" s="218" t="s">
        <v>2177</v>
      </c>
      <c r="E1318" s="17" t="s">
        <v>1</v>
      </c>
      <c r="F1318" s="219">
        <v>-1.6</v>
      </c>
      <c r="H1318" s="32"/>
    </row>
    <row r="1319" spans="2:8" s="1" customFormat="1" ht="16.899999999999999" customHeight="1">
      <c r="B1319" s="32"/>
      <c r="C1319" s="218" t="s">
        <v>1</v>
      </c>
      <c r="D1319" s="218" t="s">
        <v>4362</v>
      </c>
      <c r="E1319" s="17" t="s">
        <v>1</v>
      </c>
      <c r="F1319" s="219">
        <v>25.664999999999999</v>
      </c>
      <c r="H1319" s="32"/>
    </row>
    <row r="1320" spans="2:8" s="1" customFormat="1" ht="16.899999999999999" customHeight="1">
      <c r="B1320" s="32"/>
      <c r="C1320" s="218" t="s">
        <v>1</v>
      </c>
      <c r="D1320" s="218" t="s">
        <v>4246</v>
      </c>
      <c r="E1320" s="17" t="s">
        <v>1</v>
      </c>
      <c r="F1320" s="219">
        <v>-4.0049999999999999</v>
      </c>
      <c r="H1320" s="32"/>
    </row>
    <row r="1321" spans="2:8" s="1" customFormat="1" ht="16.899999999999999" customHeight="1">
      <c r="B1321" s="32"/>
      <c r="C1321" s="218" t="s">
        <v>1</v>
      </c>
      <c r="D1321" s="218" t="s">
        <v>4363</v>
      </c>
      <c r="E1321" s="17" t="s">
        <v>1</v>
      </c>
      <c r="F1321" s="219">
        <v>25.664999999999999</v>
      </c>
      <c r="H1321" s="32"/>
    </row>
    <row r="1322" spans="2:8" s="1" customFormat="1" ht="16.899999999999999" customHeight="1">
      <c r="B1322" s="32"/>
      <c r="C1322" s="218" t="s">
        <v>1</v>
      </c>
      <c r="D1322" s="218" t="s">
        <v>4246</v>
      </c>
      <c r="E1322" s="17" t="s">
        <v>1</v>
      </c>
      <c r="F1322" s="219">
        <v>-4.0049999999999999</v>
      </c>
      <c r="H1322" s="32"/>
    </row>
    <row r="1323" spans="2:8" s="1" customFormat="1" ht="16.899999999999999" customHeight="1">
      <c r="B1323" s="32"/>
      <c r="C1323" s="218" t="s">
        <v>1</v>
      </c>
      <c r="D1323" s="218" t="s">
        <v>4364</v>
      </c>
      <c r="E1323" s="17" t="s">
        <v>1</v>
      </c>
      <c r="F1323" s="219">
        <v>25.739000000000001</v>
      </c>
      <c r="H1323" s="32"/>
    </row>
    <row r="1324" spans="2:8" s="1" customFormat="1" ht="16.899999999999999" customHeight="1">
      <c r="B1324" s="32"/>
      <c r="C1324" s="218" t="s">
        <v>1</v>
      </c>
      <c r="D1324" s="218" t="s">
        <v>4219</v>
      </c>
      <c r="E1324" s="17" t="s">
        <v>1</v>
      </c>
      <c r="F1324" s="219">
        <v>-4.8600000000000003</v>
      </c>
      <c r="H1324" s="32"/>
    </row>
    <row r="1325" spans="2:8" s="1" customFormat="1" ht="16.899999999999999" customHeight="1">
      <c r="B1325" s="32"/>
      <c r="C1325" s="218" t="s">
        <v>1</v>
      </c>
      <c r="D1325" s="218" t="s">
        <v>4365</v>
      </c>
      <c r="E1325" s="17" t="s">
        <v>1</v>
      </c>
      <c r="F1325" s="219">
        <v>25.295999999999999</v>
      </c>
      <c r="H1325" s="32"/>
    </row>
    <row r="1326" spans="2:8" s="1" customFormat="1" ht="16.899999999999999" customHeight="1">
      <c r="B1326" s="32"/>
      <c r="C1326" s="218" t="s">
        <v>1</v>
      </c>
      <c r="D1326" s="218" t="s">
        <v>4246</v>
      </c>
      <c r="E1326" s="17" t="s">
        <v>1</v>
      </c>
      <c r="F1326" s="219">
        <v>-4.0049999999999999</v>
      </c>
      <c r="H1326" s="32"/>
    </row>
    <row r="1327" spans="2:8" s="1" customFormat="1" ht="16.899999999999999" customHeight="1">
      <c r="B1327" s="32"/>
      <c r="C1327" s="218" t="s">
        <v>4081</v>
      </c>
      <c r="D1327" s="218" t="s">
        <v>4369</v>
      </c>
      <c r="E1327" s="17" t="s">
        <v>1</v>
      </c>
      <c r="F1327" s="219">
        <v>1281.451</v>
      </c>
      <c r="H1327" s="32"/>
    </row>
    <row r="1328" spans="2:8" s="1" customFormat="1" ht="16.899999999999999" customHeight="1">
      <c r="B1328" s="32"/>
      <c r="C1328" s="220" t="s">
        <v>6920</v>
      </c>
      <c r="H1328" s="32"/>
    </row>
    <row r="1329" spans="2:8" s="1" customFormat="1" ht="16.899999999999999" customHeight="1">
      <c r="B1329" s="32"/>
      <c r="C1329" s="218" t="s">
        <v>4199</v>
      </c>
      <c r="D1329" s="218" t="s">
        <v>4200</v>
      </c>
      <c r="E1329" s="17" t="s">
        <v>144</v>
      </c>
      <c r="F1329" s="219">
        <v>6155.8789999999999</v>
      </c>
      <c r="H1329" s="32"/>
    </row>
    <row r="1330" spans="2:8" s="1" customFormat="1" ht="22.5">
      <c r="B1330" s="32"/>
      <c r="C1330" s="218" t="s">
        <v>4189</v>
      </c>
      <c r="D1330" s="218" t="s">
        <v>4190</v>
      </c>
      <c r="E1330" s="17" t="s">
        <v>144</v>
      </c>
      <c r="F1330" s="219">
        <v>6155.8789999999999</v>
      </c>
      <c r="H1330" s="32"/>
    </row>
    <row r="1331" spans="2:8" s="1" customFormat="1" ht="22.5">
      <c r="B1331" s="32"/>
      <c r="C1331" s="218" t="s">
        <v>5488</v>
      </c>
      <c r="D1331" s="218" t="s">
        <v>5489</v>
      </c>
      <c r="E1331" s="17" t="s">
        <v>144</v>
      </c>
      <c r="F1331" s="219">
        <v>6101.8090000000002</v>
      </c>
      <c r="H1331" s="32"/>
    </row>
    <row r="1332" spans="2:8" s="1" customFormat="1" ht="16.899999999999999" customHeight="1">
      <c r="B1332" s="32"/>
      <c r="C1332" s="214" t="s">
        <v>4083</v>
      </c>
      <c r="D1332" s="215" t="s">
        <v>4084</v>
      </c>
      <c r="E1332" s="216" t="s">
        <v>4085</v>
      </c>
      <c r="F1332" s="217">
        <v>64.724999999999994</v>
      </c>
      <c r="H1332" s="32"/>
    </row>
    <row r="1333" spans="2:8" s="1" customFormat="1" ht="16.899999999999999" customHeight="1">
      <c r="B1333" s="32"/>
      <c r="C1333" s="218" t="s">
        <v>1</v>
      </c>
      <c r="D1333" s="218" t="s">
        <v>4177</v>
      </c>
      <c r="E1333" s="17" t="s">
        <v>1</v>
      </c>
      <c r="F1333" s="219">
        <v>0</v>
      </c>
      <c r="H1333" s="32"/>
    </row>
    <row r="1334" spans="2:8" s="1" customFormat="1" ht="16.899999999999999" customHeight="1">
      <c r="B1334" s="32"/>
      <c r="C1334" s="218" t="s">
        <v>1</v>
      </c>
      <c r="D1334" s="218" t="s">
        <v>4178</v>
      </c>
      <c r="E1334" s="17" t="s">
        <v>1</v>
      </c>
      <c r="F1334" s="219">
        <v>21.574999999999999</v>
      </c>
      <c r="H1334" s="32"/>
    </row>
    <row r="1335" spans="2:8" s="1" customFormat="1" ht="16.899999999999999" customHeight="1">
      <c r="B1335" s="32"/>
      <c r="C1335" s="218" t="s">
        <v>1</v>
      </c>
      <c r="D1335" s="218" t="s">
        <v>4178</v>
      </c>
      <c r="E1335" s="17" t="s">
        <v>1</v>
      </c>
      <c r="F1335" s="219">
        <v>21.574999999999999</v>
      </c>
      <c r="H1335" s="32"/>
    </row>
    <row r="1336" spans="2:8" s="1" customFormat="1" ht="16.899999999999999" customHeight="1">
      <c r="B1336" s="32"/>
      <c r="C1336" s="218" t="s">
        <v>1</v>
      </c>
      <c r="D1336" s="218" t="s">
        <v>4178</v>
      </c>
      <c r="E1336" s="17" t="s">
        <v>1</v>
      </c>
      <c r="F1336" s="219">
        <v>21.574999999999999</v>
      </c>
      <c r="H1336" s="32"/>
    </row>
    <row r="1337" spans="2:8" s="1" customFormat="1" ht="16.899999999999999" customHeight="1">
      <c r="B1337" s="32"/>
      <c r="C1337" s="218" t="s">
        <v>4083</v>
      </c>
      <c r="D1337" s="218" t="s">
        <v>206</v>
      </c>
      <c r="E1337" s="17" t="s">
        <v>1</v>
      </c>
      <c r="F1337" s="219">
        <v>64.724999999999994</v>
      </c>
      <c r="H1337" s="32"/>
    </row>
    <row r="1338" spans="2:8" s="1" customFormat="1" ht="16.899999999999999" customHeight="1">
      <c r="B1338" s="32"/>
      <c r="C1338" s="220" t="s">
        <v>6920</v>
      </c>
      <c r="H1338" s="32"/>
    </row>
    <row r="1339" spans="2:8" s="1" customFormat="1" ht="16.899999999999999" customHeight="1">
      <c r="B1339" s="32"/>
      <c r="C1339" s="218" t="s">
        <v>4174</v>
      </c>
      <c r="D1339" s="218" t="s">
        <v>4175</v>
      </c>
      <c r="E1339" s="17" t="s">
        <v>144</v>
      </c>
      <c r="F1339" s="219">
        <v>64.724999999999994</v>
      </c>
      <c r="H1339" s="32"/>
    </row>
    <row r="1340" spans="2:8" s="1" customFormat="1" ht="16.899999999999999" customHeight="1">
      <c r="B1340" s="32"/>
      <c r="C1340" s="218" t="s">
        <v>5427</v>
      </c>
      <c r="D1340" s="218" t="s">
        <v>5428</v>
      </c>
      <c r="E1340" s="17" t="s">
        <v>144</v>
      </c>
      <c r="F1340" s="219">
        <v>2543.288</v>
      </c>
      <c r="H1340" s="32"/>
    </row>
    <row r="1341" spans="2:8" s="1" customFormat="1" ht="16.899999999999999" customHeight="1">
      <c r="B1341" s="32"/>
      <c r="C1341" s="218" t="s">
        <v>5423</v>
      </c>
      <c r="D1341" s="218" t="s">
        <v>5424</v>
      </c>
      <c r="E1341" s="17" t="s">
        <v>144</v>
      </c>
      <c r="F1341" s="219">
        <v>2543.288</v>
      </c>
      <c r="H1341" s="32"/>
    </row>
    <row r="1342" spans="2:8" s="1" customFormat="1" ht="22.5">
      <c r="B1342" s="32"/>
      <c r="C1342" s="218" t="s">
        <v>5430</v>
      </c>
      <c r="D1342" s="218" t="s">
        <v>5431</v>
      </c>
      <c r="E1342" s="17" t="s">
        <v>144</v>
      </c>
      <c r="F1342" s="219">
        <v>2543.288</v>
      </c>
      <c r="H1342" s="32"/>
    </row>
    <row r="1343" spans="2:8" s="1" customFormat="1" ht="16.899999999999999" customHeight="1">
      <c r="B1343" s="32"/>
      <c r="C1343" s="214" t="s">
        <v>4087</v>
      </c>
      <c r="D1343" s="215" t="s">
        <v>4088</v>
      </c>
      <c r="E1343" s="216" t="s">
        <v>144</v>
      </c>
      <c r="F1343" s="217">
        <v>660.21299999999997</v>
      </c>
      <c r="H1343" s="32"/>
    </row>
    <row r="1344" spans="2:8" s="1" customFormat="1" ht="16.899999999999999" customHeight="1">
      <c r="B1344" s="32"/>
      <c r="C1344" s="218" t="s">
        <v>1</v>
      </c>
      <c r="D1344" s="218" t="s">
        <v>2646</v>
      </c>
      <c r="E1344" s="17" t="s">
        <v>1</v>
      </c>
      <c r="F1344" s="219">
        <v>0</v>
      </c>
      <c r="H1344" s="32"/>
    </row>
    <row r="1345" spans="2:8" s="1" customFormat="1" ht="16.899999999999999" customHeight="1">
      <c r="B1345" s="32"/>
      <c r="C1345" s="218" t="s">
        <v>1</v>
      </c>
      <c r="D1345" s="218" t="s">
        <v>5436</v>
      </c>
      <c r="E1345" s="17" t="s">
        <v>1</v>
      </c>
      <c r="F1345" s="219">
        <v>228.63</v>
      </c>
      <c r="H1345" s="32"/>
    </row>
    <row r="1346" spans="2:8" s="1" customFormat="1" ht="16.899999999999999" customHeight="1">
      <c r="B1346" s="32"/>
      <c r="C1346" s="218" t="s">
        <v>1</v>
      </c>
      <c r="D1346" s="218" t="s">
        <v>5437</v>
      </c>
      <c r="E1346" s="17" t="s">
        <v>1</v>
      </c>
      <c r="F1346" s="219">
        <v>24.97</v>
      </c>
      <c r="H1346" s="32"/>
    </row>
    <row r="1347" spans="2:8" s="1" customFormat="1" ht="16.899999999999999" customHeight="1">
      <c r="B1347" s="32"/>
      <c r="C1347" s="218" t="s">
        <v>1</v>
      </c>
      <c r="D1347" s="218" t="s">
        <v>5438</v>
      </c>
      <c r="E1347" s="17" t="s">
        <v>1</v>
      </c>
      <c r="F1347" s="219">
        <v>66.84</v>
      </c>
      <c r="H1347" s="32"/>
    </row>
    <row r="1348" spans="2:8" s="1" customFormat="1" ht="16.899999999999999" customHeight="1">
      <c r="B1348" s="32"/>
      <c r="C1348" s="218" t="s">
        <v>1</v>
      </c>
      <c r="D1348" s="218" t="s">
        <v>5439</v>
      </c>
      <c r="E1348" s="17" t="s">
        <v>1</v>
      </c>
      <c r="F1348" s="219">
        <v>19.97</v>
      </c>
      <c r="H1348" s="32"/>
    </row>
    <row r="1349" spans="2:8" s="1" customFormat="1" ht="16.899999999999999" customHeight="1">
      <c r="B1349" s="32"/>
      <c r="C1349" s="218" t="s">
        <v>1</v>
      </c>
      <c r="D1349" s="218" t="s">
        <v>5440</v>
      </c>
      <c r="E1349" s="17" t="s">
        <v>1</v>
      </c>
      <c r="F1349" s="219">
        <v>19.440000000000001</v>
      </c>
      <c r="H1349" s="32"/>
    </row>
    <row r="1350" spans="2:8" s="1" customFormat="1" ht="16.899999999999999" customHeight="1">
      <c r="B1350" s="32"/>
      <c r="C1350" s="218" t="s">
        <v>1</v>
      </c>
      <c r="D1350" s="218" t="s">
        <v>5441</v>
      </c>
      <c r="E1350" s="17" t="s">
        <v>1</v>
      </c>
      <c r="F1350" s="219">
        <v>3.6</v>
      </c>
      <c r="H1350" s="32"/>
    </row>
    <row r="1351" spans="2:8" s="1" customFormat="1" ht="16.899999999999999" customHeight="1">
      <c r="B1351" s="32"/>
      <c r="C1351" s="218" t="s">
        <v>1</v>
      </c>
      <c r="D1351" s="218" t="s">
        <v>5442</v>
      </c>
      <c r="E1351" s="17" t="s">
        <v>1</v>
      </c>
      <c r="F1351" s="219">
        <v>6.6</v>
      </c>
      <c r="H1351" s="32"/>
    </row>
    <row r="1352" spans="2:8" s="1" customFormat="1" ht="16.899999999999999" customHeight="1">
      <c r="B1352" s="32"/>
      <c r="C1352" s="218" t="s">
        <v>1</v>
      </c>
      <c r="D1352" s="218" t="s">
        <v>5443</v>
      </c>
      <c r="E1352" s="17" t="s">
        <v>1</v>
      </c>
      <c r="F1352" s="219">
        <v>7.1879999999999997</v>
      </c>
      <c r="H1352" s="32"/>
    </row>
    <row r="1353" spans="2:8" s="1" customFormat="1" ht="16.899999999999999" customHeight="1">
      <c r="B1353" s="32"/>
      <c r="C1353" s="218" t="s">
        <v>1</v>
      </c>
      <c r="D1353" s="218" t="s">
        <v>5444</v>
      </c>
      <c r="E1353" s="17" t="s">
        <v>1</v>
      </c>
      <c r="F1353" s="219">
        <v>16.375</v>
      </c>
      <c r="H1353" s="32"/>
    </row>
    <row r="1354" spans="2:8" s="1" customFormat="1" ht="16.899999999999999" customHeight="1">
      <c r="B1354" s="32"/>
      <c r="C1354" s="218" t="s">
        <v>1</v>
      </c>
      <c r="D1354" s="218" t="s">
        <v>5445</v>
      </c>
      <c r="E1354" s="17" t="s">
        <v>1</v>
      </c>
      <c r="F1354" s="219">
        <v>15.13</v>
      </c>
      <c r="H1354" s="32"/>
    </row>
    <row r="1355" spans="2:8" s="1" customFormat="1" ht="16.899999999999999" customHeight="1">
      <c r="B1355" s="32"/>
      <c r="C1355" s="218" t="s">
        <v>1</v>
      </c>
      <c r="D1355" s="218" t="s">
        <v>5446</v>
      </c>
      <c r="E1355" s="17" t="s">
        <v>1</v>
      </c>
      <c r="F1355" s="219">
        <v>28.3</v>
      </c>
      <c r="H1355" s="32"/>
    </row>
    <row r="1356" spans="2:8" s="1" customFormat="1" ht="16.899999999999999" customHeight="1">
      <c r="B1356" s="32"/>
      <c r="C1356" s="218" t="s">
        <v>1</v>
      </c>
      <c r="D1356" s="218" t="s">
        <v>5447</v>
      </c>
      <c r="E1356" s="17" t="s">
        <v>1</v>
      </c>
      <c r="F1356" s="219">
        <v>24.83</v>
      </c>
      <c r="H1356" s="32"/>
    </row>
    <row r="1357" spans="2:8" s="1" customFormat="1" ht="16.899999999999999" customHeight="1">
      <c r="B1357" s="32"/>
      <c r="C1357" s="218" t="s">
        <v>1</v>
      </c>
      <c r="D1357" s="218" t="s">
        <v>5448</v>
      </c>
      <c r="E1357" s="17" t="s">
        <v>1</v>
      </c>
      <c r="F1357" s="219">
        <v>6.23</v>
      </c>
      <c r="H1357" s="32"/>
    </row>
    <row r="1358" spans="2:8" s="1" customFormat="1" ht="16.899999999999999" customHeight="1">
      <c r="B1358" s="32"/>
      <c r="C1358" s="218" t="s">
        <v>1</v>
      </c>
      <c r="D1358" s="218" t="s">
        <v>5449</v>
      </c>
      <c r="E1358" s="17" t="s">
        <v>1</v>
      </c>
      <c r="F1358" s="219">
        <v>82.46</v>
      </c>
      <c r="H1358" s="32"/>
    </row>
    <row r="1359" spans="2:8" s="1" customFormat="1" ht="16.899999999999999" customHeight="1">
      <c r="B1359" s="32"/>
      <c r="C1359" s="218" t="s">
        <v>1</v>
      </c>
      <c r="D1359" s="218" t="s">
        <v>5450</v>
      </c>
      <c r="E1359" s="17" t="s">
        <v>1</v>
      </c>
      <c r="F1359" s="219">
        <v>20.94</v>
      </c>
      <c r="H1359" s="32"/>
    </row>
    <row r="1360" spans="2:8" s="1" customFormat="1" ht="16.899999999999999" customHeight="1">
      <c r="B1360" s="32"/>
      <c r="C1360" s="218" t="s">
        <v>1</v>
      </c>
      <c r="D1360" s="218" t="s">
        <v>5451</v>
      </c>
      <c r="E1360" s="17" t="s">
        <v>1</v>
      </c>
      <c r="F1360" s="219">
        <v>43.77</v>
      </c>
      <c r="H1360" s="32"/>
    </row>
    <row r="1361" spans="2:8" s="1" customFormat="1" ht="16.899999999999999" customHeight="1">
      <c r="B1361" s="32"/>
      <c r="C1361" s="218" t="s">
        <v>1</v>
      </c>
      <c r="D1361" s="218" t="s">
        <v>5452</v>
      </c>
      <c r="E1361" s="17" t="s">
        <v>1</v>
      </c>
      <c r="F1361" s="219">
        <v>44.94</v>
      </c>
      <c r="H1361" s="32"/>
    </row>
    <row r="1362" spans="2:8" s="1" customFormat="1" ht="16.899999999999999" customHeight="1">
      <c r="B1362" s="32"/>
      <c r="C1362" s="218" t="s">
        <v>4087</v>
      </c>
      <c r="D1362" s="218" t="s">
        <v>5453</v>
      </c>
      <c r="E1362" s="17" t="s">
        <v>1</v>
      </c>
      <c r="F1362" s="219">
        <v>660.21299999999997</v>
      </c>
      <c r="H1362" s="32"/>
    </row>
    <row r="1363" spans="2:8" s="1" customFormat="1" ht="16.899999999999999" customHeight="1">
      <c r="B1363" s="32"/>
      <c r="C1363" s="220" t="s">
        <v>6920</v>
      </c>
      <c r="H1363" s="32"/>
    </row>
    <row r="1364" spans="2:8" s="1" customFormat="1" ht="22.5">
      <c r="B1364" s="32"/>
      <c r="C1364" s="218" t="s">
        <v>5430</v>
      </c>
      <c r="D1364" s="218" t="s">
        <v>5431</v>
      </c>
      <c r="E1364" s="17" t="s">
        <v>144</v>
      </c>
      <c r="F1364" s="219">
        <v>2543.288</v>
      </c>
      <c r="H1364" s="32"/>
    </row>
    <row r="1365" spans="2:8" s="1" customFormat="1" ht="22.5">
      <c r="B1365" s="32"/>
      <c r="C1365" s="218" t="s">
        <v>4182</v>
      </c>
      <c r="D1365" s="218" t="s">
        <v>4183</v>
      </c>
      <c r="E1365" s="17" t="s">
        <v>144</v>
      </c>
      <c r="F1365" s="219">
        <v>2478.5630000000001</v>
      </c>
      <c r="H1365" s="32"/>
    </row>
    <row r="1366" spans="2:8" s="1" customFormat="1" ht="22.5">
      <c r="B1366" s="32"/>
      <c r="C1366" s="218" t="s">
        <v>4179</v>
      </c>
      <c r="D1366" s="218" t="s">
        <v>4180</v>
      </c>
      <c r="E1366" s="17" t="s">
        <v>144</v>
      </c>
      <c r="F1366" s="219">
        <v>2478.5630000000001</v>
      </c>
      <c r="H1366" s="32"/>
    </row>
    <row r="1367" spans="2:8" s="1" customFormat="1" ht="16.899999999999999" customHeight="1">
      <c r="B1367" s="32"/>
      <c r="C1367" s="218" t="s">
        <v>5427</v>
      </c>
      <c r="D1367" s="218" t="s">
        <v>5428</v>
      </c>
      <c r="E1367" s="17" t="s">
        <v>144</v>
      </c>
      <c r="F1367" s="219">
        <v>2543.288</v>
      </c>
      <c r="H1367" s="32"/>
    </row>
    <row r="1368" spans="2:8" s="1" customFormat="1" ht="16.899999999999999" customHeight="1">
      <c r="B1368" s="32"/>
      <c r="C1368" s="218" t="s">
        <v>5423</v>
      </c>
      <c r="D1368" s="218" t="s">
        <v>5424</v>
      </c>
      <c r="E1368" s="17" t="s">
        <v>144</v>
      </c>
      <c r="F1368" s="219">
        <v>2543.288</v>
      </c>
      <c r="H1368" s="32"/>
    </row>
    <row r="1369" spans="2:8" s="1" customFormat="1" ht="16.899999999999999" customHeight="1">
      <c r="B1369" s="32"/>
      <c r="C1369" s="214" t="s">
        <v>4090</v>
      </c>
      <c r="D1369" s="215" t="s">
        <v>4091</v>
      </c>
      <c r="E1369" s="216" t="s">
        <v>144</v>
      </c>
      <c r="F1369" s="217">
        <v>684.43</v>
      </c>
      <c r="H1369" s="32"/>
    </row>
    <row r="1370" spans="2:8" s="1" customFormat="1" ht="16.899999999999999" customHeight="1">
      <c r="B1370" s="32"/>
      <c r="C1370" s="218" t="s">
        <v>1</v>
      </c>
      <c r="D1370" s="218" t="s">
        <v>5454</v>
      </c>
      <c r="E1370" s="17" t="s">
        <v>1</v>
      </c>
      <c r="F1370" s="219">
        <v>0</v>
      </c>
      <c r="H1370" s="32"/>
    </row>
    <row r="1371" spans="2:8" s="1" customFormat="1" ht="16.899999999999999" customHeight="1">
      <c r="B1371" s="32"/>
      <c r="C1371" s="218" t="s">
        <v>1</v>
      </c>
      <c r="D1371" s="218" t="s">
        <v>5455</v>
      </c>
      <c r="E1371" s="17" t="s">
        <v>1</v>
      </c>
      <c r="F1371" s="219">
        <v>38.72</v>
      </c>
      <c r="H1371" s="32"/>
    </row>
    <row r="1372" spans="2:8" s="1" customFormat="1" ht="16.899999999999999" customHeight="1">
      <c r="B1372" s="32"/>
      <c r="C1372" s="218" t="s">
        <v>1</v>
      </c>
      <c r="D1372" s="218" t="s">
        <v>5456</v>
      </c>
      <c r="E1372" s="17" t="s">
        <v>1</v>
      </c>
      <c r="F1372" s="219">
        <v>237.95</v>
      </c>
      <c r="H1372" s="32"/>
    </row>
    <row r="1373" spans="2:8" s="1" customFormat="1" ht="16.899999999999999" customHeight="1">
      <c r="B1373" s="32"/>
      <c r="C1373" s="218" t="s">
        <v>1</v>
      </c>
      <c r="D1373" s="218" t="s">
        <v>5457</v>
      </c>
      <c r="E1373" s="17" t="s">
        <v>1</v>
      </c>
      <c r="F1373" s="219">
        <v>9.1999999999999993</v>
      </c>
      <c r="H1373" s="32"/>
    </row>
    <row r="1374" spans="2:8" s="1" customFormat="1" ht="16.899999999999999" customHeight="1">
      <c r="B1374" s="32"/>
      <c r="C1374" s="218" t="s">
        <v>1</v>
      </c>
      <c r="D1374" s="218" t="s">
        <v>5458</v>
      </c>
      <c r="E1374" s="17" t="s">
        <v>1</v>
      </c>
      <c r="F1374" s="219">
        <v>31.59</v>
      </c>
      <c r="H1374" s="32"/>
    </row>
    <row r="1375" spans="2:8" s="1" customFormat="1" ht="16.899999999999999" customHeight="1">
      <c r="B1375" s="32"/>
      <c r="C1375" s="218" t="s">
        <v>1</v>
      </c>
      <c r="D1375" s="218" t="s">
        <v>5459</v>
      </c>
      <c r="E1375" s="17" t="s">
        <v>1</v>
      </c>
      <c r="F1375" s="219">
        <v>34.24</v>
      </c>
      <c r="H1375" s="32"/>
    </row>
    <row r="1376" spans="2:8" s="1" customFormat="1" ht="16.899999999999999" customHeight="1">
      <c r="B1376" s="32"/>
      <c r="C1376" s="218" t="s">
        <v>1</v>
      </c>
      <c r="D1376" s="218" t="s">
        <v>5460</v>
      </c>
      <c r="E1376" s="17" t="s">
        <v>1</v>
      </c>
      <c r="F1376" s="219">
        <v>31.82</v>
      </c>
      <c r="H1376" s="32"/>
    </row>
    <row r="1377" spans="2:8" s="1" customFormat="1" ht="16.899999999999999" customHeight="1">
      <c r="B1377" s="32"/>
      <c r="C1377" s="218" t="s">
        <v>1</v>
      </c>
      <c r="D1377" s="218" t="s">
        <v>5461</v>
      </c>
      <c r="E1377" s="17" t="s">
        <v>1</v>
      </c>
      <c r="F1377" s="219">
        <v>30.55</v>
      </c>
      <c r="H1377" s="32"/>
    </row>
    <row r="1378" spans="2:8" s="1" customFormat="1" ht="16.899999999999999" customHeight="1">
      <c r="B1378" s="32"/>
      <c r="C1378" s="218" t="s">
        <v>1</v>
      </c>
      <c r="D1378" s="218" t="s">
        <v>5462</v>
      </c>
      <c r="E1378" s="17" t="s">
        <v>1</v>
      </c>
      <c r="F1378" s="219">
        <v>29.35</v>
      </c>
      <c r="H1378" s="32"/>
    </row>
    <row r="1379" spans="2:8" s="1" customFormat="1" ht="16.899999999999999" customHeight="1">
      <c r="B1379" s="32"/>
      <c r="C1379" s="218" t="s">
        <v>1</v>
      </c>
      <c r="D1379" s="218" t="s">
        <v>5463</v>
      </c>
      <c r="E1379" s="17" t="s">
        <v>1</v>
      </c>
      <c r="F1379" s="219">
        <v>15.18</v>
      </c>
      <c r="H1379" s="32"/>
    </row>
    <row r="1380" spans="2:8" s="1" customFormat="1" ht="16.899999999999999" customHeight="1">
      <c r="B1380" s="32"/>
      <c r="C1380" s="218" t="s">
        <v>1</v>
      </c>
      <c r="D1380" s="218" t="s">
        <v>5464</v>
      </c>
      <c r="E1380" s="17" t="s">
        <v>1</v>
      </c>
      <c r="F1380" s="219">
        <v>14.97</v>
      </c>
      <c r="H1380" s="32"/>
    </row>
    <row r="1381" spans="2:8" s="1" customFormat="1" ht="16.899999999999999" customHeight="1">
      <c r="B1381" s="32"/>
      <c r="C1381" s="218" t="s">
        <v>1</v>
      </c>
      <c r="D1381" s="218" t="s">
        <v>5465</v>
      </c>
      <c r="E1381" s="17" t="s">
        <v>1</v>
      </c>
      <c r="F1381" s="219">
        <v>1.05</v>
      </c>
      <c r="H1381" s="32"/>
    </row>
    <row r="1382" spans="2:8" s="1" customFormat="1" ht="16.899999999999999" customHeight="1">
      <c r="B1382" s="32"/>
      <c r="C1382" s="218" t="s">
        <v>1</v>
      </c>
      <c r="D1382" s="218" t="s">
        <v>5466</v>
      </c>
      <c r="E1382" s="17" t="s">
        <v>1</v>
      </c>
      <c r="F1382" s="219">
        <v>49.37</v>
      </c>
      <c r="H1382" s="32"/>
    </row>
    <row r="1383" spans="2:8" s="1" customFormat="1" ht="16.899999999999999" customHeight="1">
      <c r="B1383" s="32"/>
      <c r="C1383" s="218" t="s">
        <v>1</v>
      </c>
      <c r="D1383" s="218" t="s">
        <v>5467</v>
      </c>
      <c r="E1383" s="17" t="s">
        <v>1</v>
      </c>
      <c r="F1383" s="219">
        <v>34.229999999999997</v>
      </c>
      <c r="H1383" s="32"/>
    </row>
    <row r="1384" spans="2:8" s="1" customFormat="1" ht="16.899999999999999" customHeight="1">
      <c r="B1384" s="32"/>
      <c r="C1384" s="218" t="s">
        <v>1</v>
      </c>
      <c r="D1384" s="218" t="s">
        <v>5468</v>
      </c>
      <c r="E1384" s="17" t="s">
        <v>1</v>
      </c>
      <c r="F1384" s="219">
        <v>28.33</v>
      </c>
      <c r="H1384" s="32"/>
    </row>
    <row r="1385" spans="2:8" s="1" customFormat="1" ht="16.899999999999999" customHeight="1">
      <c r="B1385" s="32"/>
      <c r="C1385" s="218" t="s">
        <v>1</v>
      </c>
      <c r="D1385" s="218" t="s">
        <v>5460</v>
      </c>
      <c r="E1385" s="17" t="s">
        <v>1</v>
      </c>
      <c r="F1385" s="219">
        <v>31.82</v>
      </c>
      <c r="H1385" s="32"/>
    </row>
    <row r="1386" spans="2:8" s="1" customFormat="1" ht="16.899999999999999" customHeight="1">
      <c r="B1386" s="32"/>
      <c r="C1386" s="218" t="s">
        <v>1</v>
      </c>
      <c r="D1386" s="218" t="s">
        <v>5459</v>
      </c>
      <c r="E1386" s="17" t="s">
        <v>1</v>
      </c>
      <c r="F1386" s="219">
        <v>34.24</v>
      </c>
      <c r="H1386" s="32"/>
    </row>
    <row r="1387" spans="2:8" s="1" customFormat="1" ht="16.899999999999999" customHeight="1">
      <c r="B1387" s="32"/>
      <c r="C1387" s="218" t="s">
        <v>1</v>
      </c>
      <c r="D1387" s="218" t="s">
        <v>5460</v>
      </c>
      <c r="E1387" s="17" t="s">
        <v>1</v>
      </c>
      <c r="F1387" s="219">
        <v>31.82</v>
      </c>
      <c r="H1387" s="32"/>
    </row>
    <row r="1388" spans="2:8" s="1" customFormat="1" ht="16.899999999999999" customHeight="1">
      <c r="B1388" s="32"/>
      <c r="C1388" s="218" t="s">
        <v>4090</v>
      </c>
      <c r="D1388" s="218" t="s">
        <v>5469</v>
      </c>
      <c r="E1388" s="17" t="s">
        <v>1</v>
      </c>
      <c r="F1388" s="219">
        <v>684.43</v>
      </c>
      <c r="H1388" s="32"/>
    </row>
    <row r="1389" spans="2:8" s="1" customFormat="1" ht="16.899999999999999" customHeight="1">
      <c r="B1389" s="32"/>
      <c r="C1389" s="220" t="s">
        <v>6920</v>
      </c>
      <c r="H1389" s="32"/>
    </row>
    <row r="1390" spans="2:8" s="1" customFormat="1" ht="22.5">
      <c r="B1390" s="32"/>
      <c r="C1390" s="218" t="s">
        <v>5430</v>
      </c>
      <c r="D1390" s="218" t="s">
        <v>5431</v>
      </c>
      <c r="E1390" s="17" t="s">
        <v>144</v>
      </c>
      <c r="F1390" s="219">
        <v>2543.288</v>
      </c>
      <c r="H1390" s="32"/>
    </row>
    <row r="1391" spans="2:8" s="1" customFormat="1" ht="22.5">
      <c r="B1391" s="32"/>
      <c r="C1391" s="218" t="s">
        <v>4182</v>
      </c>
      <c r="D1391" s="218" t="s">
        <v>4183</v>
      </c>
      <c r="E1391" s="17" t="s">
        <v>144</v>
      </c>
      <c r="F1391" s="219">
        <v>2478.5630000000001</v>
      </c>
      <c r="H1391" s="32"/>
    </row>
    <row r="1392" spans="2:8" s="1" customFormat="1" ht="22.5">
      <c r="B1392" s="32"/>
      <c r="C1392" s="218" t="s">
        <v>4179</v>
      </c>
      <c r="D1392" s="218" t="s">
        <v>4180</v>
      </c>
      <c r="E1392" s="17" t="s">
        <v>144</v>
      </c>
      <c r="F1392" s="219">
        <v>2478.5630000000001</v>
      </c>
      <c r="H1392" s="32"/>
    </row>
    <row r="1393" spans="2:8" s="1" customFormat="1" ht="16.899999999999999" customHeight="1">
      <c r="B1393" s="32"/>
      <c r="C1393" s="218" t="s">
        <v>5427</v>
      </c>
      <c r="D1393" s="218" t="s">
        <v>5428</v>
      </c>
      <c r="E1393" s="17" t="s">
        <v>144</v>
      </c>
      <c r="F1393" s="219">
        <v>2543.288</v>
      </c>
      <c r="H1393" s="32"/>
    </row>
    <row r="1394" spans="2:8" s="1" customFormat="1" ht="16.899999999999999" customHeight="1">
      <c r="B1394" s="32"/>
      <c r="C1394" s="218" t="s">
        <v>5423</v>
      </c>
      <c r="D1394" s="218" t="s">
        <v>5424</v>
      </c>
      <c r="E1394" s="17" t="s">
        <v>144</v>
      </c>
      <c r="F1394" s="219">
        <v>2543.288</v>
      </c>
      <c r="H1394" s="32"/>
    </row>
    <row r="1395" spans="2:8" s="1" customFormat="1" ht="16.899999999999999" customHeight="1">
      <c r="B1395" s="32"/>
      <c r="C1395" s="214" t="s">
        <v>4093</v>
      </c>
      <c r="D1395" s="215" t="s">
        <v>4094</v>
      </c>
      <c r="E1395" s="216" t="s">
        <v>144</v>
      </c>
      <c r="F1395" s="217">
        <v>566.96</v>
      </c>
      <c r="H1395" s="32"/>
    </row>
    <row r="1396" spans="2:8" s="1" customFormat="1" ht="16.899999999999999" customHeight="1">
      <c r="B1396" s="32"/>
      <c r="C1396" s="218" t="s">
        <v>1</v>
      </c>
      <c r="D1396" s="218" t="s">
        <v>5454</v>
      </c>
      <c r="E1396" s="17" t="s">
        <v>1</v>
      </c>
      <c r="F1396" s="219">
        <v>0</v>
      </c>
      <c r="H1396" s="32"/>
    </row>
    <row r="1397" spans="2:8" s="1" customFormat="1" ht="16.899999999999999" customHeight="1">
      <c r="B1397" s="32"/>
      <c r="C1397" s="218" t="s">
        <v>1</v>
      </c>
      <c r="D1397" s="218" t="s">
        <v>4859</v>
      </c>
      <c r="E1397" s="17" t="s">
        <v>1</v>
      </c>
      <c r="F1397" s="219">
        <v>0</v>
      </c>
      <c r="H1397" s="32"/>
    </row>
    <row r="1398" spans="2:8" s="1" customFormat="1" ht="16.899999999999999" customHeight="1">
      <c r="B1398" s="32"/>
      <c r="C1398" s="218" t="s">
        <v>1</v>
      </c>
      <c r="D1398" s="218" t="s">
        <v>5470</v>
      </c>
      <c r="E1398" s="17" t="s">
        <v>1</v>
      </c>
      <c r="F1398" s="219">
        <v>31.59</v>
      </c>
      <c r="H1398" s="32"/>
    </row>
    <row r="1399" spans="2:8" s="1" customFormat="1" ht="16.899999999999999" customHeight="1">
      <c r="B1399" s="32"/>
      <c r="C1399" s="218" t="s">
        <v>1</v>
      </c>
      <c r="D1399" s="218" t="s">
        <v>5459</v>
      </c>
      <c r="E1399" s="17" t="s">
        <v>1</v>
      </c>
      <c r="F1399" s="219">
        <v>34.24</v>
      </c>
      <c r="H1399" s="32"/>
    </row>
    <row r="1400" spans="2:8" s="1" customFormat="1" ht="16.899999999999999" customHeight="1">
      <c r="B1400" s="32"/>
      <c r="C1400" s="218" t="s">
        <v>1</v>
      </c>
      <c r="D1400" s="218" t="s">
        <v>5460</v>
      </c>
      <c r="E1400" s="17" t="s">
        <v>1</v>
      </c>
      <c r="F1400" s="219">
        <v>31.82</v>
      </c>
      <c r="H1400" s="32"/>
    </row>
    <row r="1401" spans="2:8" s="1" customFormat="1" ht="16.899999999999999" customHeight="1">
      <c r="B1401" s="32"/>
      <c r="C1401" s="218" t="s">
        <v>1</v>
      </c>
      <c r="D1401" s="218" t="s">
        <v>5461</v>
      </c>
      <c r="E1401" s="17" t="s">
        <v>1</v>
      </c>
      <c r="F1401" s="219">
        <v>30.55</v>
      </c>
      <c r="H1401" s="32"/>
    </row>
    <row r="1402" spans="2:8" s="1" customFormat="1" ht="16.899999999999999" customHeight="1">
      <c r="B1402" s="32"/>
      <c r="C1402" s="218" t="s">
        <v>1</v>
      </c>
      <c r="D1402" s="218" t="s">
        <v>5462</v>
      </c>
      <c r="E1402" s="17" t="s">
        <v>1</v>
      </c>
      <c r="F1402" s="219">
        <v>29.35</v>
      </c>
      <c r="H1402" s="32"/>
    </row>
    <row r="1403" spans="2:8" s="1" customFormat="1" ht="16.899999999999999" customHeight="1">
      <c r="B1403" s="32"/>
      <c r="C1403" s="218" t="s">
        <v>1</v>
      </c>
      <c r="D1403" s="218" t="s">
        <v>5471</v>
      </c>
      <c r="E1403" s="17" t="s">
        <v>1</v>
      </c>
      <c r="F1403" s="219">
        <v>15.18</v>
      </c>
      <c r="H1403" s="32"/>
    </row>
    <row r="1404" spans="2:8" s="1" customFormat="1" ht="16.899999999999999" customHeight="1">
      <c r="B1404" s="32"/>
      <c r="C1404" s="218" t="s">
        <v>1</v>
      </c>
      <c r="D1404" s="218" t="s">
        <v>5472</v>
      </c>
      <c r="E1404" s="17" t="s">
        <v>1</v>
      </c>
      <c r="F1404" s="219">
        <v>14.97</v>
      </c>
      <c r="H1404" s="32"/>
    </row>
    <row r="1405" spans="2:8" s="1" customFormat="1" ht="16.899999999999999" customHeight="1">
      <c r="B1405" s="32"/>
      <c r="C1405" s="218" t="s">
        <v>1</v>
      </c>
      <c r="D1405" s="218" t="s">
        <v>5473</v>
      </c>
      <c r="E1405" s="17" t="s">
        <v>1</v>
      </c>
      <c r="F1405" s="219">
        <v>1.05</v>
      </c>
      <c r="H1405" s="32"/>
    </row>
    <row r="1406" spans="2:8" s="1" customFormat="1" ht="16.899999999999999" customHeight="1">
      <c r="B1406" s="32"/>
      <c r="C1406" s="218" t="s">
        <v>1</v>
      </c>
      <c r="D1406" s="218" t="s">
        <v>5474</v>
      </c>
      <c r="E1406" s="17" t="s">
        <v>1</v>
      </c>
      <c r="F1406" s="219">
        <v>49.37</v>
      </c>
      <c r="H1406" s="32"/>
    </row>
    <row r="1407" spans="2:8" s="1" customFormat="1" ht="16.899999999999999" customHeight="1">
      <c r="B1407" s="32"/>
      <c r="C1407" s="218" t="s">
        <v>1</v>
      </c>
      <c r="D1407" s="218" t="s">
        <v>5467</v>
      </c>
      <c r="E1407" s="17" t="s">
        <v>1</v>
      </c>
      <c r="F1407" s="219">
        <v>34.229999999999997</v>
      </c>
      <c r="H1407" s="32"/>
    </row>
    <row r="1408" spans="2:8" s="1" customFormat="1" ht="16.899999999999999" customHeight="1">
      <c r="B1408" s="32"/>
      <c r="C1408" s="218" t="s">
        <v>1</v>
      </c>
      <c r="D1408" s="218" t="s">
        <v>5468</v>
      </c>
      <c r="E1408" s="17" t="s">
        <v>1</v>
      </c>
      <c r="F1408" s="219">
        <v>28.33</v>
      </c>
      <c r="H1408" s="32"/>
    </row>
    <row r="1409" spans="2:8" s="1" customFormat="1" ht="16.899999999999999" customHeight="1">
      <c r="B1409" s="32"/>
      <c r="C1409" s="218" t="s">
        <v>1</v>
      </c>
      <c r="D1409" s="218" t="s">
        <v>5460</v>
      </c>
      <c r="E1409" s="17" t="s">
        <v>1</v>
      </c>
      <c r="F1409" s="219">
        <v>31.82</v>
      </c>
      <c r="H1409" s="32"/>
    </row>
    <row r="1410" spans="2:8" s="1" customFormat="1" ht="16.899999999999999" customHeight="1">
      <c r="B1410" s="32"/>
      <c r="C1410" s="218" t="s">
        <v>1</v>
      </c>
      <c r="D1410" s="218" t="s">
        <v>5459</v>
      </c>
      <c r="E1410" s="17" t="s">
        <v>1</v>
      </c>
      <c r="F1410" s="219">
        <v>34.24</v>
      </c>
      <c r="H1410" s="32"/>
    </row>
    <row r="1411" spans="2:8" s="1" customFormat="1" ht="16.899999999999999" customHeight="1">
      <c r="B1411" s="32"/>
      <c r="C1411" s="218" t="s">
        <v>1</v>
      </c>
      <c r="D1411" s="218" t="s">
        <v>5460</v>
      </c>
      <c r="E1411" s="17" t="s">
        <v>1</v>
      </c>
      <c r="F1411" s="219">
        <v>31.82</v>
      </c>
      <c r="H1411" s="32"/>
    </row>
    <row r="1412" spans="2:8" s="1" customFormat="1" ht="16.899999999999999" customHeight="1">
      <c r="B1412" s="32"/>
      <c r="C1412" s="218" t="s">
        <v>1</v>
      </c>
      <c r="D1412" s="218" t="s">
        <v>4871</v>
      </c>
      <c r="E1412" s="17" t="s">
        <v>1</v>
      </c>
      <c r="F1412" s="219">
        <v>0</v>
      </c>
      <c r="H1412" s="32"/>
    </row>
    <row r="1413" spans="2:8" s="1" customFormat="1" ht="16.899999999999999" customHeight="1">
      <c r="B1413" s="32"/>
      <c r="C1413" s="218" t="s">
        <v>1</v>
      </c>
      <c r="D1413" s="218" t="s">
        <v>5475</v>
      </c>
      <c r="E1413" s="17" t="s">
        <v>1</v>
      </c>
      <c r="F1413" s="219">
        <v>17.489999999999998</v>
      </c>
      <c r="H1413" s="32"/>
    </row>
    <row r="1414" spans="2:8" s="1" customFormat="1" ht="16.899999999999999" customHeight="1">
      <c r="B1414" s="32"/>
      <c r="C1414" s="218" t="s">
        <v>1</v>
      </c>
      <c r="D1414" s="218" t="s">
        <v>5476</v>
      </c>
      <c r="E1414" s="17" t="s">
        <v>1</v>
      </c>
      <c r="F1414" s="219">
        <v>33.549999999999997</v>
      </c>
      <c r="H1414" s="32"/>
    </row>
    <row r="1415" spans="2:8" s="1" customFormat="1" ht="16.899999999999999" customHeight="1">
      <c r="B1415" s="32"/>
      <c r="C1415" s="218" t="s">
        <v>1</v>
      </c>
      <c r="D1415" s="218" t="s">
        <v>5477</v>
      </c>
      <c r="E1415" s="17" t="s">
        <v>1</v>
      </c>
      <c r="F1415" s="219">
        <v>33.11</v>
      </c>
      <c r="H1415" s="32"/>
    </row>
    <row r="1416" spans="2:8" s="1" customFormat="1" ht="16.899999999999999" customHeight="1">
      <c r="B1416" s="32"/>
      <c r="C1416" s="218" t="s">
        <v>1</v>
      </c>
      <c r="D1416" s="218" t="s">
        <v>5477</v>
      </c>
      <c r="E1416" s="17" t="s">
        <v>1</v>
      </c>
      <c r="F1416" s="219">
        <v>33.11</v>
      </c>
      <c r="H1416" s="32"/>
    </row>
    <row r="1417" spans="2:8" s="1" customFormat="1" ht="16.899999999999999" customHeight="1">
      <c r="B1417" s="32"/>
      <c r="C1417" s="218" t="s">
        <v>1</v>
      </c>
      <c r="D1417" s="218" t="s">
        <v>5478</v>
      </c>
      <c r="E1417" s="17" t="s">
        <v>1</v>
      </c>
      <c r="F1417" s="219">
        <v>17.489999999999998</v>
      </c>
      <c r="H1417" s="32"/>
    </row>
    <row r="1418" spans="2:8" s="1" customFormat="1" ht="16.899999999999999" customHeight="1">
      <c r="B1418" s="32"/>
      <c r="C1418" s="218" t="s">
        <v>1</v>
      </c>
      <c r="D1418" s="218" t="s">
        <v>5479</v>
      </c>
      <c r="E1418" s="17" t="s">
        <v>1</v>
      </c>
      <c r="F1418" s="219">
        <v>33.65</v>
      </c>
      <c r="H1418" s="32"/>
    </row>
    <row r="1419" spans="2:8" s="1" customFormat="1" ht="16.899999999999999" customHeight="1">
      <c r="B1419" s="32"/>
      <c r="C1419" s="218" t="s">
        <v>4093</v>
      </c>
      <c r="D1419" s="218" t="s">
        <v>4670</v>
      </c>
      <c r="E1419" s="17" t="s">
        <v>1</v>
      </c>
      <c r="F1419" s="219">
        <v>566.96</v>
      </c>
      <c r="H1419" s="32"/>
    </row>
    <row r="1420" spans="2:8" s="1" customFormat="1" ht="16.899999999999999" customHeight="1">
      <c r="B1420" s="32"/>
      <c r="C1420" s="220" t="s">
        <v>6920</v>
      </c>
      <c r="H1420" s="32"/>
    </row>
    <row r="1421" spans="2:8" s="1" customFormat="1" ht="22.5">
      <c r="B1421" s="32"/>
      <c r="C1421" s="218" t="s">
        <v>5430</v>
      </c>
      <c r="D1421" s="218" t="s">
        <v>5431</v>
      </c>
      <c r="E1421" s="17" t="s">
        <v>144</v>
      </c>
      <c r="F1421" s="219">
        <v>2543.288</v>
      </c>
      <c r="H1421" s="32"/>
    </row>
    <row r="1422" spans="2:8" s="1" customFormat="1" ht="22.5">
      <c r="B1422" s="32"/>
      <c r="C1422" s="218" t="s">
        <v>4182</v>
      </c>
      <c r="D1422" s="218" t="s">
        <v>4183</v>
      </c>
      <c r="E1422" s="17" t="s">
        <v>144</v>
      </c>
      <c r="F1422" s="219">
        <v>2478.5630000000001</v>
      </c>
      <c r="H1422" s="32"/>
    </row>
    <row r="1423" spans="2:8" s="1" customFormat="1" ht="22.5">
      <c r="B1423" s="32"/>
      <c r="C1423" s="218" t="s">
        <v>4179</v>
      </c>
      <c r="D1423" s="218" t="s">
        <v>4180</v>
      </c>
      <c r="E1423" s="17" t="s">
        <v>144</v>
      </c>
      <c r="F1423" s="219">
        <v>2478.5630000000001</v>
      </c>
      <c r="H1423" s="32"/>
    </row>
    <row r="1424" spans="2:8" s="1" customFormat="1" ht="16.899999999999999" customHeight="1">
      <c r="B1424" s="32"/>
      <c r="C1424" s="218" t="s">
        <v>5427</v>
      </c>
      <c r="D1424" s="218" t="s">
        <v>5428</v>
      </c>
      <c r="E1424" s="17" t="s">
        <v>144</v>
      </c>
      <c r="F1424" s="219">
        <v>2543.288</v>
      </c>
      <c r="H1424" s="32"/>
    </row>
    <row r="1425" spans="2:8" s="1" customFormat="1" ht="16.899999999999999" customHeight="1">
      <c r="B1425" s="32"/>
      <c r="C1425" s="218" t="s">
        <v>5423</v>
      </c>
      <c r="D1425" s="218" t="s">
        <v>5424</v>
      </c>
      <c r="E1425" s="17" t="s">
        <v>144</v>
      </c>
      <c r="F1425" s="219">
        <v>2543.288</v>
      </c>
      <c r="H1425" s="32"/>
    </row>
    <row r="1426" spans="2:8" s="1" customFormat="1" ht="16.899999999999999" customHeight="1">
      <c r="B1426" s="32"/>
      <c r="C1426" s="214" t="s">
        <v>4096</v>
      </c>
      <c r="D1426" s="215" t="s">
        <v>4097</v>
      </c>
      <c r="E1426" s="216" t="s">
        <v>144</v>
      </c>
      <c r="F1426" s="217">
        <v>566.96</v>
      </c>
      <c r="H1426" s="32"/>
    </row>
    <row r="1427" spans="2:8" s="1" customFormat="1" ht="16.899999999999999" customHeight="1">
      <c r="B1427" s="32"/>
      <c r="C1427" s="218" t="s">
        <v>1</v>
      </c>
      <c r="D1427" s="218" t="s">
        <v>5454</v>
      </c>
      <c r="E1427" s="17" t="s">
        <v>1</v>
      </c>
      <c r="F1427" s="219">
        <v>0</v>
      </c>
      <c r="H1427" s="32"/>
    </row>
    <row r="1428" spans="2:8" s="1" customFormat="1" ht="16.899999999999999" customHeight="1">
      <c r="B1428" s="32"/>
      <c r="C1428" s="218" t="s">
        <v>1</v>
      </c>
      <c r="D1428" s="218" t="s">
        <v>4859</v>
      </c>
      <c r="E1428" s="17" t="s">
        <v>1</v>
      </c>
      <c r="F1428" s="219">
        <v>0</v>
      </c>
      <c r="H1428" s="32"/>
    </row>
    <row r="1429" spans="2:8" s="1" customFormat="1" ht="16.899999999999999" customHeight="1">
      <c r="B1429" s="32"/>
      <c r="C1429" s="218" t="s">
        <v>1</v>
      </c>
      <c r="D1429" s="218" t="s">
        <v>5480</v>
      </c>
      <c r="E1429" s="17" t="s">
        <v>1</v>
      </c>
      <c r="F1429" s="219">
        <v>31.59</v>
      </c>
      <c r="H1429" s="32"/>
    </row>
    <row r="1430" spans="2:8" s="1" customFormat="1" ht="16.899999999999999" customHeight="1">
      <c r="B1430" s="32"/>
      <c r="C1430" s="218" t="s">
        <v>1</v>
      </c>
      <c r="D1430" s="218" t="s">
        <v>5459</v>
      </c>
      <c r="E1430" s="17" t="s">
        <v>1</v>
      </c>
      <c r="F1430" s="219">
        <v>34.24</v>
      </c>
      <c r="H1430" s="32"/>
    </row>
    <row r="1431" spans="2:8" s="1" customFormat="1" ht="16.899999999999999" customHeight="1">
      <c r="B1431" s="32"/>
      <c r="C1431" s="218" t="s">
        <v>1</v>
      </c>
      <c r="D1431" s="218" t="s">
        <v>5460</v>
      </c>
      <c r="E1431" s="17" t="s">
        <v>1</v>
      </c>
      <c r="F1431" s="219">
        <v>31.82</v>
      </c>
      <c r="H1431" s="32"/>
    </row>
    <row r="1432" spans="2:8" s="1" customFormat="1" ht="16.899999999999999" customHeight="1">
      <c r="B1432" s="32"/>
      <c r="C1432" s="218" t="s">
        <v>1</v>
      </c>
      <c r="D1432" s="218" t="s">
        <v>5461</v>
      </c>
      <c r="E1432" s="17" t="s">
        <v>1</v>
      </c>
      <c r="F1432" s="219">
        <v>30.55</v>
      </c>
      <c r="H1432" s="32"/>
    </row>
    <row r="1433" spans="2:8" s="1" customFormat="1" ht="16.899999999999999" customHeight="1">
      <c r="B1433" s="32"/>
      <c r="C1433" s="218" t="s">
        <v>1</v>
      </c>
      <c r="D1433" s="218" t="s">
        <v>5462</v>
      </c>
      <c r="E1433" s="17" t="s">
        <v>1</v>
      </c>
      <c r="F1433" s="219">
        <v>29.35</v>
      </c>
      <c r="H1433" s="32"/>
    </row>
    <row r="1434" spans="2:8" s="1" customFormat="1" ht="16.899999999999999" customHeight="1">
      <c r="B1434" s="32"/>
      <c r="C1434" s="218" t="s">
        <v>1</v>
      </c>
      <c r="D1434" s="218" t="s">
        <v>5481</v>
      </c>
      <c r="E1434" s="17" t="s">
        <v>1</v>
      </c>
      <c r="F1434" s="219">
        <v>15.18</v>
      </c>
      <c r="H1434" s="32"/>
    </row>
    <row r="1435" spans="2:8" s="1" customFormat="1" ht="16.899999999999999" customHeight="1">
      <c r="B1435" s="32"/>
      <c r="C1435" s="218" t="s">
        <v>1</v>
      </c>
      <c r="D1435" s="218" t="s">
        <v>5482</v>
      </c>
      <c r="E1435" s="17" t="s">
        <v>1</v>
      </c>
      <c r="F1435" s="219">
        <v>14.97</v>
      </c>
      <c r="H1435" s="32"/>
    </row>
    <row r="1436" spans="2:8" s="1" customFormat="1" ht="16.899999999999999" customHeight="1">
      <c r="B1436" s="32"/>
      <c r="C1436" s="218" t="s">
        <v>1</v>
      </c>
      <c r="D1436" s="218" t="s">
        <v>5483</v>
      </c>
      <c r="E1436" s="17" t="s">
        <v>1</v>
      </c>
      <c r="F1436" s="219">
        <v>1.05</v>
      </c>
      <c r="H1436" s="32"/>
    </row>
    <row r="1437" spans="2:8" s="1" customFormat="1" ht="16.899999999999999" customHeight="1">
      <c r="B1437" s="32"/>
      <c r="C1437" s="218" t="s">
        <v>1</v>
      </c>
      <c r="D1437" s="218" t="s">
        <v>5484</v>
      </c>
      <c r="E1437" s="17" t="s">
        <v>1</v>
      </c>
      <c r="F1437" s="219">
        <v>49.37</v>
      </c>
      <c r="H1437" s="32"/>
    </row>
    <row r="1438" spans="2:8" s="1" customFormat="1" ht="16.899999999999999" customHeight="1">
      <c r="B1438" s="32"/>
      <c r="C1438" s="218" t="s">
        <v>1</v>
      </c>
      <c r="D1438" s="218" t="s">
        <v>5467</v>
      </c>
      <c r="E1438" s="17" t="s">
        <v>1</v>
      </c>
      <c r="F1438" s="219">
        <v>34.229999999999997</v>
      </c>
      <c r="H1438" s="32"/>
    </row>
    <row r="1439" spans="2:8" s="1" customFormat="1" ht="16.899999999999999" customHeight="1">
      <c r="B1439" s="32"/>
      <c r="C1439" s="218" t="s">
        <v>1</v>
      </c>
      <c r="D1439" s="218" t="s">
        <v>5468</v>
      </c>
      <c r="E1439" s="17" t="s">
        <v>1</v>
      </c>
      <c r="F1439" s="219">
        <v>28.33</v>
      </c>
      <c r="H1439" s="32"/>
    </row>
    <row r="1440" spans="2:8" s="1" customFormat="1" ht="16.899999999999999" customHeight="1">
      <c r="B1440" s="32"/>
      <c r="C1440" s="218" t="s">
        <v>1</v>
      </c>
      <c r="D1440" s="218" t="s">
        <v>5460</v>
      </c>
      <c r="E1440" s="17" t="s">
        <v>1</v>
      </c>
      <c r="F1440" s="219">
        <v>31.82</v>
      </c>
      <c r="H1440" s="32"/>
    </row>
    <row r="1441" spans="2:8" s="1" customFormat="1" ht="16.899999999999999" customHeight="1">
      <c r="B1441" s="32"/>
      <c r="C1441" s="218" t="s">
        <v>1</v>
      </c>
      <c r="D1441" s="218" t="s">
        <v>5459</v>
      </c>
      <c r="E1441" s="17" t="s">
        <v>1</v>
      </c>
      <c r="F1441" s="219">
        <v>34.24</v>
      </c>
      <c r="H1441" s="32"/>
    </row>
    <row r="1442" spans="2:8" s="1" customFormat="1" ht="16.899999999999999" customHeight="1">
      <c r="B1442" s="32"/>
      <c r="C1442" s="218" t="s">
        <v>1</v>
      </c>
      <c r="D1442" s="218" t="s">
        <v>5460</v>
      </c>
      <c r="E1442" s="17" t="s">
        <v>1</v>
      </c>
      <c r="F1442" s="219">
        <v>31.82</v>
      </c>
      <c r="H1442" s="32"/>
    </row>
    <row r="1443" spans="2:8" s="1" customFormat="1" ht="16.899999999999999" customHeight="1">
      <c r="B1443" s="32"/>
      <c r="C1443" s="218" t="s">
        <v>1</v>
      </c>
      <c r="D1443" s="218" t="s">
        <v>4871</v>
      </c>
      <c r="E1443" s="17" t="s">
        <v>1</v>
      </c>
      <c r="F1443" s="219">
        <v>0</v>
      </c>
      <c r="H1443" s="32"/>
    </row>
    <row r="1444" spans="2:8" s="1" customFormat="1" ht="16.899999999999999" customHeight="1">
      <c r="B1444" s="32"/>
      <c r="C1444" s="218" t="s">
        <v>1</v>
      </c>
      <c r="D1444" s="218" t="s">
        <v>5485</v>
      </c>
      <c r="E1444" s="17" t="s">
        <v>1</v>
      </c>
      <c r="F1444" s="219">
        <v>17.489999999999998</v>
      </c>
      <c r="H1444" s="32"/>
    </row>
    <row r="1445" spans="2:8" s="1" customFormat="1" ht="16.899999999999999" customHeight="1">
      <c r="B1445" s="32"/>
      <c r="C1445" s="218" t="s">
        <v>1</v>
      </c>
      <c r="D1445" s="218" t="s">
        <v>5486</v>
      </c>
      <c r="E1445" s="17" t="s">
        <v>1</v>
      </c>
      <c r="F1445" s="219">
        <v>33.549999999999997</v>
      </c>
      <c r="H1445" s="32"/>
    </row>
    <row r="1446" spans="2:8" s="1" customFormat="1" ht="16.899999999999999" customHeight="1">
      <c r="B1446" s="32"/>
      <c r="C1446" s="218" t="s">
        <v>1</v>
      </c>
      <c r="D1446" s="218" t="s">
        <v>5477</v>
      </c>
      <c r="E1446" s="17" t="s">
        <v>1</v>
      </c>
      <c r="F1446" s="219">
        <v>33.11</v>
      </c>
      <c r="H1446" s="32"/>
    </row>
    <row r="1447" spans="2:8" s="1" customFormat="1" ht="16.899999999999999" customHeight="1">
      <c r="B1447" s="32"/>
      <c r="C1447" s="218" t="s">
        <v>1</v>
      </c>
      <c r="D1447" s="218" t="s">
        <v>5477</v>
      </c>
      <c r="E1447" s="17" t="s">
        <v>1</v>
      </c>
      <c r="F1447" s="219">
        <v>33.11</v>
      </c>
      <c r="H1447" s="32"/>
    </row>
    <row r="1448" spans="2:8" s="1" customFormat="1" ht="16.899999999999999" customHeight="1">
      <c r="B1448" s="32"/>
      <c r="C1448" s="218" t="s">
        <v>1</v>
      </c>
      <c r="D1448" s="218" t="s">
        <v>5478</v>
      </c>
      <c r="E1448" s="17" t="s">
        <v>1</v>
      </c>
      <c r="F1448" s="219">
        <v>17.489999999999998</v>
      </c>
      <c r="H1448" s="32"/>
    </row>
    <row r="1449" spans="2:8" s="1" customFormat="1" ht="16.899999999999999" customHeight="1">
      <c r="B1449" s="32"/>
      <c r="C1449" s="218" t="s">
        <v>1</v>
      </c>
      <c r="D1449" s="218" t="s">
        <v>5487</v>
      </c>
      <c r="E1449" s="17" t="s">
        <v>1</v>
      </c>
      <c r="F1449" s="219">
        <v>33.65</v>
      </c>
      <c r="H1449" s="32"/>
    </row>
    <row r="1450" spans="2:8" s="1" customFormat="1" ht="16.899999999999999" customHeight="1">
      <c r="B1450" s="32"/>
      <c r="C1450" s="218" t="s">
        <v>4096</v>
      </c>
      <c r="D1450" s="218" t="s">
        <v>4675</v>
      </c>
      <c r="E1450" s="17" t="s">
        <v>1</v>
      </c>
      <c r="F1450" s="219">
        <v>566.96</v>
      </c>
      <c r="H1450" s="32"/>
    </row>
    <row r="1451" spans="2:8" s="1" customFormat="1" ht="16.899999999999999" customHeight="1">
      <c r="B1451" s="32"/>
      <c r="C1451" s="220" t="s">
        <v>6920</v>
      </c>
      <c r="H1451" s="32"/>
    </row>
    <row r="1452" spans="2:8" s="1" customFormat="1" ht="22.5">
      <c r="B1452" s="32"/>
      <c r="C1452" s="218" t="s">
        <v>5430</v>
      </c>
      <c r="D1452" s="218" t="s">
        <v>5431</v>
      </c>
      <c r="E1452" s="17" t="s">
        <v>144</v>
      </c>
      <c r="F1452" s="219">
        <v>2543.288</v>
      </c>
      <c r="H1452" s="32"/>
    </row>
    <row r="1453" spans="2:8" s="1" customFormat="1" ht="22.5">
      <c r="B1453" s="32"/>
      <c r="C1453" s="218" t="s">
        <v>4182</v>
      </c>
      <c r="D1453" s="218" t="s">
        <v>4183</v>
      </c>
      <c r="E1453" s="17" t="s">
        <v>144</v>
      </c>
      <c r="F1453" s="219">
        <v>2478.5630000000001</v>
      </c>
      <c r="H1453" s="32"/>
    </row>
    <row r="1454" spans="2:8" s="1" customFormat="1" ht="22.5">
      <c r="B1454" s="32"/>
      <c r="C1454" s="218" t="s">
        <v>4179</v>
      </c>
      <c r="D1454" s="218" t="s">
        <v>4180</v>
      </c>
      <c r="E1454" s="17" t="s">
        <v>144</v>
      </c>
      <c r="F1454" s="219">
        <v>2478.5630000000001</v>
      </c>
      <c r="H1454" s="32"/>
    </row>
    <row r="1455" spans="2:8" s="1" customFormat="1" ht="16.899999999999999" customHeight="1">
      <c r="B1455" s="32"/>
      <c r="C1455" s="218" t="s">
        <v>5427</v>
      </c>
      <c r="D1455" s="218" t="s">
        <v>5428</v>
      </c>
      <c r="E1455" s="17" t="s">
        <v>144</v>
      </c>
      <c r="F1455" s="219">
        <v>2543.288</v>
      </c>
      <c r="H1455" s="32"/>
    </row>
    <row r="1456" spans="2:8" s="1" customFormat="1" ht="16.899999999999999" customHeight="1">
      <c r="B1456" s="32"/>
      <c r="C1456" s="218" t="s">
        <v>5423</v>
      </c>
      <c r="D1456" s="218" t="s">
        <v>5424</v>
      </c>
      <c r="E1456" s="17" t="s">
        <v>144</v>
      </c>
      <c r="F1456" s="219">
        <v>2543.288</v>
      </c>
      <c r="H1456" s="32"/>
    </row>
    <row r="1457" spans="2:8" s="1" customFormat="1" ht="16.899999999999999" customHeight="1">
      <c r="B1457" s="32"/>
      <c r="C1457" s="214" t="s">
        <v>4659</v>
      </c>
      <c r="D1457" s="215" t="s">
        <v>6933</v>
      </c>
      <c r="E1457" s="216" t="s">
        <v>144</v>
      </c>
      <c r="F1457" s="217">
        <v>199.64</v>
      </c>
      <c r="H1457" s="32"/>
    </row>
    <row r="1458" spans="2:8" s="1" customFormat="1" ht="16.899999999999999" customHeight="1">
      <c r="B1458" s="32"/>
      <c r="C1458" s="218" t="s">
        <v>1</v>
      </c>
      <c r="D1458" s="218" t="s">
        <v>4648</v>
      </c>
      <c r="E1458" s="17" t="s">
        <v>1</v>
      </c>
      <c r="F1458" s="219">
        <v>0</v>
      </c>
      <c r="H1458" s="32"/>
    </row>
    <row r="1459" spans="2:8" s="1" customFormat="1" ht="16.899999999999999" customHeight="1">
      <c r="B1459" s="32"/>
      <c r="C1459" s="218" t="s">
        <v>1</v>
      </c>
      <c r="D1459" s="218" t="s">
        <v>4649</v>
      </c>
      <c r="E1459" s="17" t="s">
        <v>1</v>
      </c>
      <c r="F1459" s="219">
        <v>0</v>
      </c>
      <c r="H1459" s="32"/>
    </row>
    <row r="1460" spans="2:8" s="1" customFormat="1" ht="16.899999999999999" customHeight="1">
      <c r="B1460" s="32"/>
      <c r="C1460" s="218" t="s">
        <v>1</v>
      </c>
      <c r="D1460" s="218" t="s">
        <v>4650</v>
      </c>
      <c r="E1460" s="17" t="s">
        <v>1</v>
      </c>
      <c r="F1460" s="219">
        <v>0</v>
      </c>
      <c r="H1460" s="32"/>
    </row>
    <row r="1461" spans="2:8" s="1" customFormat="1" ht="16.899999999999999" customHeight="1">
      <c r="B1461" s="32"/>
      <c r="C1461" s="218" t="s">
        <v>1</v>
      </c>
      <c r="D1461" s="218" t="s">
        <v>4651</v>
      </c>
      <c r="E1461" s="17" t="s">
        <v>1</v>
      </c>
      <c r="F1461" s="219">
        <v>0</v>
      </c>
      <c r="H1461" s="32"/>
    </row>
    <row r="1462" spans="2:8" s="1" customFormat="1" ht="16.899999999999999" customHeight="1">
      <c r="B1462" s="32"/>
      <c r="C1462" s="218" t="s">
        <v>1</v>
      </c>
      <c r="D1462" s="218" t="s">
        <v>4652</v>
      </c>
      <c r="E1462" s="17" t="s">
        <v>1</v>
      </c>
      <c r="F1462" s="219">
        <v>0</v>
      </c>
      <c r="H1462" s="32"/>
    </row>
    <row r="1463" spans="2:8" s="1" customFormat="1" ht="16.899999999999999" customHeight="1">
      <c r="B1463" s="32"/>
      <c r="C1463" s="218" t="s">
        <v>1</v>
      </c>
      <c r="D1463" s="218" t="s">
        <v>4653</v>
      </c>
      <c r="E1463" s="17" t="s">
        <v>1</v>
      </c>
      <c r="F1463" s="219">
        <v>0</v>
      </c>
      <c r="H1463" s="32"/>
    </row>
    <row r="1464" spans="2:8" s="1" customFormat="1" ht="16.899999999999999" customHeight="1">
      <c r="B1464" s="32"/>
      <c r="C1464" s="218" t="s">
        <v>1</v>
      </c>
      <c r="D1464" s="218" t="s">
        <v>1</v>
      </c>
      <c r="E1464" s="17" t="s">
        <v>1</v>
      </c>
      <c r="F1464" s="219">
        <v>0</v>
      </c>
      <c r="H1464" s="32"/>
    </row>
    <row r="1465" spans="2:8" s="1" customFormat="1" ht="16.899999999999999" customHeight="1">
      <c r="B1465" s="32"/>
      <c r="C1465" s="218" t="s">
        <v>1</v>
      </c>
      <c r="D1465" s="218" t="s">
        <v>4654</v>
      </c>
      <c r="E1465" s="17" t="s">
        <v>1</v>
      </c>
      <c r="F1465" s="219">
        <v>20.399999999999999</v>
      </c>
      <c r="H1465" s="32"/>
    </row>
    <row r="1466" spans="2:8" s="1" customFormat="1" ht="16.899999999999999" customHeight="1">
      <c r="B1466" s="32"/>
      <c r="C1466" s="218" t="s">
        <v>1</v>
      </c>
      <c r="D1466" s="218" t="s">
        <v>4655</v>
      </c>
      <c r="E1466" s="17" t="s">
        <v>1</v>
      </c>
      <c r="F1466" s="219">
        <v>54.6</v>
      </c>
      <c r="H1466" s="32"/>
    </row>
    <row r="1467" spans="2:8" s="1" customFormat="1" ht="16.899999999999999" customHeight="1">
      <c r="B1467" s="32"/>
      <c r="C1467" s="218" t="s">
        <v>1</v>
      </c>
      <c r="D1467" s="218" t="s">
        <v>4656</v>
      </c>
      <c r="E1467" s="17" t="s">
        <v>1</v>
      </c>
      <c r="F1467" s="219">
        <v>36.424999999999997</v>
      </c>
      <c r="H1467" s="32"/>
    </row>
    <row r="1468" spans="2:8" s="1" customFormat="1" ht="16.899999999999999" customHeight="1">
      <c r="B1468" s="32"/>
      <c r="C1468" s="218" t="s">
        <v>1</v>
      </c>
      <c r="D1468" s="218" t="s">
        <v>4657</v>
      </c>
      <c r="E1468" s="17" t="s">
        <v>1</v>
      </c>
      <c r="F1468" s="219">
        <v>4.9320000000000004</v>
      </c>
      <c r="H1468" s="32"/>
    </row>
    <row r="1469" spans="2:8" s="1" customFormat="1" ht="16.899999999999999" customHeight="1">
      <c r="B1469" s="32"/>
      <c r="C1469" s="218" t="s">
        <v>1</v>
      </c>
      <c r="D1469" s="218" t="s">
        <v>4658</v>
      </c>
      <c r="E1469" s="17" t="s">
        <v>1</v>
      </c>
      <c r="F1469" s="219">
        <v>83.283000000000001</v>
      </c>
      <c r="H1469" s="32"/>
    </row>
    <row r="1470" spans="2:8" s="1" customFormat="1" ht="16.899999999999999" customHeight="1">
      <c r="B1470" s="32"/>
      <c r="C1470" s="218" t="s">
        <v>4659</v>
      </c>
      <c r="D1470" s="218" t="s">
        <v>4265</v>
      </c>
      <c r="E1470" s="17" t="s">
        <v>1</v>
      </c>
      <c r="F1470" s="219">
        <v>199.64</v>
      </c>
      <c r="H1470" s="32"/>
    </row>
    <row r="1471" spans="2:8" s="1" customFormat="1" ht="16.899999999999999" customHeight="1">
      <c r="B1471" s="32"/>
      <c r="C1471" s="214" t="s">
        <v>4665</v>
      </c>
      <c r="D1471" s="215" t="s">
        <v>6934</v>
      </c>
      <c r="E1471" s="216" t="s">
        <v>144</v>
      </c>
      <c r="F1471" s="217">
        <v>179.82</v>
      </c>
      <c r="H1471" s="32"/>
    </row>
    <row r="1472" spans="2:8" s="1" customFormat="1" ht="16.899999999999999" customHeight="1">
      <c r="B1472" s="32"/>
      <c r="C1472" s="218" t="s">
        <v>1</v>
      </c>
      <c r="D1472" s="218" t="s">
        <v>4660</v>
      </c>
      <c r="E1472" s="17" t="s">
        <v>1</v>
      </c>
      <c r="F1472" s="219">
        <v>0</v>
      </c>
      <c r="H1472" s="32"/>
    </row>
    <row r="1473" spans="2:8" s="1" customFormat="1" ht="16.899999999999999" customHeight="1">
      <c r="B1473" s="32"/>
      <c r="C1473" s="218" t="s">
        <v>1</v>
      </c>
      <c r="D1473" s="218" t="s">
        <v>4661</v>
      </c>
      <c r="E1473" s="17" t="s">
        <v>1</v>
      </c>
      <c r="F1473" s="219">
        <v>71.435000000000002</v>
      </c>
      <c r="H1473" s="32"/>
    </row>
    <row r="1474" spans="2:8" s="1" customFormat="1" ht="16.899999999999999" customHeight="1">
      <c r="B1474" s="32"/>
      <c r="C1474" s="218" t="s">
        <v>1</v>
      </c>
      <c r="D1474" s="218" t="s">
        <v>4662</v>
      </c>
      <c r="E1474" s="17" t="s">
        <v>1</v>
      </c>
      <c r="F1474" s="219">
        <v>20.495000000000001</v>
      </c>
      <c r="H1474" s="32"/>
    </row>
    <row r="1475" spans="2:8" s="1" customFormat="1" ht="16.899999999999999" customHeight="1">
      <c r="B1475" s="32"/>
      <c r="C1475" s="218" t="s">
        <v>1</v>
      </c>
      <c r="D1475" s="218" t="s">
        <v>4663</v>
      </c>
      <c r="E1475" s="17" t="s">
        <v>1</v>
      </c>
      <c r="F1475" s="219">
        <v>4.7</v>
      </c>
      <c r="H1475" s="32"/>
    </row>
    <row r="1476" spans="2:8" s="1" customFormat="1" ht="16.899999999999999" customHeight="1">
      <c r="B1476" s="32"/>
      <c r="C1476" s="218" t="s">
        <v>1</v>
      </c>
      <c r="D1476" s="218" t="s">
        <v>4664</v>
      </c>
      <c r="E1476" s="17" t="s">
        <v>1</v>
      </c>
      <c r="F1476" s="219">
        <v>83.19</v>
      </c>
      <c r="H1476" s="32"/>
    </row>
    <row r="1477" spans="2:8" s="1" customFormat="1" ht="16.899999999999999" customHeight="1">
      <c r="B1477" s="32"/>
      <c r="C1477" s="218" t="s">
        <v>4665</v>
      </c>
      <c r="D1477" s="218" t="s">
        <v>3382</v>
      </c>
      <c r="E1477" s="17" t="s">
        <v>1</v>
      </c>
      <c r="F1477" s="219">
        <v>179.82</v>
      </c>
      <c r="H1477" s="32"/>
    </row>
    <row r="1478" spans="2:8" s="1" customFormat="1" ht="16.899999999999999" customHeight="1">
      <c r="B1478" s="32"/>
      <c r="C1478" s="214" t="s">
        <v>4669</v>
      </c>
      <c r="D1478" s="215" t="s">
        <v>6935</v>
      </c>
      <c r="E1478" s="216" t="s">
        <v>144</v>
      </c>
      <c r="F1478" s="217">
        <v>159.32499999999999</v>
      </c>
      <c r="H1478" s="32"/>
    </row>
    <row r="1479" spans="2:8" s="1" customFormat="1" ht="16.899999999999999" customHeight="1">
      <c r="B1479" s="32"/>
      <c r="C1479" s="218" t="s">
        <v>1</v>
      </c>
      <c r="D1479" s="218" t="s">
        <v>4660</v>
      </c>
      <c r="E1479" s="17" t="s">
        <v>1</v>
      </c>
      <c r="F1479" s="219">
        <v>0</v>
      </c>
      <c r="H1479" s="32"/>
    </row>
    <row r="1480" spans="2:8" s="1" customFormat="1" ht="16.899999999999999" customHeight="1">
      <c r="B1480" s="32"/>
      <c r="C1480" s="218" t="s">
        <v>1</v>
      </c>
      <c r="D1480" s="218" t="s">
        <v>4666</v>
      </c>
      <c r="E1480" s="17" t="s">
        <v>1</v>
      </c>
      <c r="F1480" s="219">
        <v>71.435000000000002</v>
      </c>
      <c r="H1480" s="32"/>
    </row>
    <row r="1481" spans="2:8" s="1" customFormat="1" ht="16.899999999999999" customHeight="1">
      <c r="B1481" s="32"/>
      <c r="C1481" s="218" t="s">
        <v>1</v>
      </c>
      <c r="D1481" s="218" t="s">
        <v>4667</v>
      </c>
      <c r="E1481" s="17" t="s">
        <v>1</v>
      </c>
      <c r="F1481" s="219">
        <v>83.19</v>
      </c>
      <c r="H1481" s="32"/>
    </row>
    <row r="1482" spans="2:8" s="1" customFormat="1" ht="16.899999999999999" customHeight="1">
      <c r="B1482" s="32"/>
      <c r="C1482" s="218" t="s">
        <v>1</v>
      </c>
      <c r="D1482" s="218" t="s">
        <v>4668</v>
      </c>
      <c r="E1482" s="17" t="s">
        <v>1</v>
      </c>
      <c r="F1482" s="219">
        <v>4.7</v>
      </c>
      <c r="H1482" s="32"/>
    </row>
    <row r="1483" spans="2:8" s="1" customFormat="1" ht="16.899999999999999" customHeight="1">
      <c r="B1483" s="32"/>
      <c r="C1483" s="218" t="s">
        <v>4669</v>
      </c>
      <c r="D1483" s="218" t="s">
        <v>4670</v>
      </c>
      <c r="E1483" s="17" t="s">
        <v>1</v>
      </c>
      <c r="F1483" s="219">
        <v>159.32499999999999</v>
      </c>
      <c r="H1483" s="32"/>
    </row>
    <row r="1484" spans="2:8" s="1" customFormat="1" ht="16.899999999999999" customHeight="1">
      <c r="B1484" s="32"/>
      <c r="C1484" s="214" t="s">
        <v>4674</v>
      </c>
      <c r="D1484" s="215" t="s">
        <v>6936</v>
      </c>
      <c r="E1484" s="216" t="s">
        <v>144</v>
      </c>
      <c r="F1484" s="217">
        <v>159.32499999999999</v>
      </c>
      <c r="H1484" s="32"/>
    </row>
    <row r="1485" spans="2:8" s="1" customFormat="1" ht="16.899999999999999" customHeight="1">
      <c r="B1485" s="32"/>
      <c r="C1485" s="218" t="s">
        <v>1</v>
      </c>
      <c r="D1485" s="218" t="s">
        <v>4660</v>
      </c>
      <c r="E1485" s="17" t="s">
        <v>1</v>
      </c>
      <c r="F1485" s="219">
        <v>0</v>
      </c>
      <c r="H1485" s="32"/>
    </row>
    <row r="1486" spans="2:8" s="1" customFormat="1" ht="16.899999999999999" customHeight="1">
      <c r="B1486" s="32"/>
      <c r="C1486" s="218" t="s">
        <v>1</v>
      </c>
      <c r="D1486" s="218" t="s">
        <v>4671</v>
      </c>
      <c r="E1486" s="17" t="s">
        <v>1</v>
      </c>
      <c r="F1486" s="219">
        <v>71.435000000000002</v>
      </c>
      <c r="H1486" s="32"/>
    </row>
    <row r="1487" spans="2:8" s="1" customFormat="1" ht="16.899999999999999" customHeight="1">
      <c r="B1487" s="32"/>
      <c r="C1487" s="218" t="s">
        <v>1</v>
      </c>
      <c r="D1487" s="218" t="s">
        <v>4672</v>
      </c>
      <c r="E1487" s="17" t="s">
        <v>1</v>
      </c>
      <c r="F1487" s="219">
        <v>83.19</v>
      </c>
      <c r="H1487" s="32"/>
    </row>
    <row r="1488" spans="2:8" s="1" customFormat="1" ht="16.899999999999999" customHeight="1">
      <c r="B1488" s="32"/>
      <c r="C1488" s="218" t="s">
        <v>1</v>
      </c>
      <c r="D1488" s="218" t="s">
        <v>4673</v>
      </c>
      <c r="E1488" s="17" t="s">
        <v>1</v>
      </c>
      <c r="F1488" s="219">
        <v>4.7</v>
      </c>
      <c r="H1488" s="32"/>
    </row>
    <row r="1489" spans="2:8" s="1" customFormat="1" ht="16.899999999999999" customHeight="1">
      <c r="B1489" s="32"/>
      <c r="C1489" s="218" t="s">
        <v>4674</v>
      </c>
      <c r="D1489" s="218" t="s">
        <v>4675</v>
      </c>
      <c r="E1489" s="17" t="s">
        <v>1</v>
      </c>
      <c r="F1489" s="219">
        <v>159.32499999999999</v>
      </c>
      <c r="H1489" s="32"/>
    </row>
    <row r="1490" spans="2:8" s="1" customFormat="1" ht="16.899999999999999" customHeight="1">
      <c r="B1490" s="32"/>
      <c r="C1490" s="214" t="s">
        <v>4099</v>
      </c>
      <c r="D1490" s="215" t="s">
        <v>4100</v>
      </c>
      <c r="E1490" s="216" t="s">
        <v>144</v>
      </c>
      <c r="F1490" s="217">
        <v>32.015999999999998</v>
      </c>
      <c r="H1490" s="32"/>
    </row>
    <row r="1491" spans="2:8" s="1" customFormat="1" ht="16.899999999999999" customHeight="1">
      <c r="B1491" s="32"/>
      <c r="C1491" s="218" t="s">
        <v>1</v>
      </c>
      <c r="D1491" s="218" t="s">
        <v>4679</v>
      </c>
      <c r="E1491" s="17" t="s">
        <v>1</v>
      </c>
      <c r="F1491" s="219">
        <v>0</v>
      </c>
      <c r="H1491" s="32"/>
    </row>
    <row r="1492" spans="2:8" s="1" customFormat="1" ht="16.899999999999999" customHeight="1">
      <c r="B1492" s="32"/>
      <c r="C1492" s="218" t="s">
        <v>1</v>
      </c>
      <c r="D1492" s="218" t="s">
        <v>4680</v>
      </c>
      <c r="E1492" s="17" t="s">
        <v>1</v>
      </c>
      <c r="F1492" s="219">
        <v>1.47</v>
      </c>
      <c r="H1492" s="32"/>
    </row>
    <row r="1493" spans="2:8" s="1" customFormat="1" ht="16.899999999999999" customHeight="1">
      <c r="B1493" s="32"/>
      <c r="C1493" s="218" t="s">
        <v>1</v>
      </c>
      <c r="D1493" s="218" t="s">
        <v>4681</v>
      </c>
      <c r="E1493" s="17" t="s">
        <v>1</v>
      </c>
      <c r="F1493" s="219">
        <v>2.94</v>
      </c>
      <c r="H1493" s="32"/>
    </row>
    <row r="1494" spans="2:8" s="1" customFormat="1" ht="16.899999999999999" customHeight="1">
      <c r="B1494" s="32"/>
      <c r="C1494" s="218" t="s">
        <v>1</v>
      </c>
      <c r="D1494" s="218" t="s">
        <v>4682</v>
      </c>
      <c r="E1494" s="17" t="s">
        <v>1</v>
      </c>
      <c r="F1494" s="219">
        <v>0.82299999999999995</v>
      </c>
      <c r="H1494" s="32"/>
    </row>
    <row r="1495" spans="2:8" s="1" customFormat="1" ht="16.899999999999999" customHeight="1">
      <c r="B1495" s="32"/>
      <c r="C1495" s="218" t="s">
        <v>1</v>
      </c>
      <c r="D1495" s="218" t="s">
        <v>4683</v>
      </c>
      <c r="E1495" s="17" t="s">
        <v>1</v>
      </c>
      <c r="F1495" s="219">
        <v>0.34300000000000003</v>
      </c>
      <c r="H1495" s="32"/>
    </row>
    <row r="1496" spans="2:8" s="1" customFormat="1" ht="16.899999999999999" customHeight="1">
      <c r="B1496" s="32"/>
      <c r="C1496" s="218" t="s">
        <v>1</v>
      </c>
      <c r="D1496" s="218" t="s">
        <v>4684</v>
      </c>
      <c r="E1496" s="17" t="s">
        <v>1</v>
      </c>
      <c r="F1496" s="219">
        <v>1.645</v>
      </c>
      <c r="H1496" s="32"/>
    </row>
    <row r="1497" spans="2:8" s="1" customFormat="1" ht="16.899999999999999" customHeight="1">
      <c r="B1497" s="32"/>
      <c r="C1497" s="218" t="s">
        <v>1</v>
      </c>
      <c r="D1497" s="218" t="s">
        <v>4685</v>
      </c>
      <c r="E1497" s="17" t="s">
        <v>1</v>
      </c>
      <c r="F1497" s="219">
        <v>3.08</v>
      </c>
      <c r="H1497" s="32"/>
    </row>
    <row r="1498" spans="2:8" s="1" customFormat="1" ht="16.899999999999999" customHeight="1">
      <c r="B1498" s="32"/>
      <c r="C1498" s="218" t="s">
        <v>1</v>
      </c>
      <c r="D1498" s="218" t="s">
        <v>4686</v>
      </c>
      <c r="E1498" s="17" t="s">
        <v>1</v>
      </c>
      <c r="F1498" s="219">
        <v>2.94</v>
      </c>
      <c r="H1498" s="32"/>
    </row>
    <row r="1499" spans="2:8" s="1" customFormat="1" ht="16.899999999999999" customHeight="1">
      <c r="B1499" s="32"/>
      <c r="C1499" s="218" t="s">
        <v>1</v>
      </c>
      <c r="D1499" s="218" t="s">
        <v>4687</v>
      </c>
      <c r="E1499" s="17" t="s">
        <v>1</v>
      </c>
      <c r="F1499" s="219">
        <v>0.6</v>
      </c>
      <c r="H1499" s="32"/>
    </row>
    <row r="1500" spans="2:8" s="1" customFormat="1" ht="16.899999999999999" customHeight="1">
      <c r="B1500" s="32"/>
      <c r="C1500" s="218" t="s">
        <v>1</v>
      </c>
      <c r="D1500" s="218" t="s">
        <v>4688</v>
      </c>
      <c r="E1500" s="17" t="s">
        <v>1</v>
      </c>
      <c r="F1500" s="219">
        <v>1.645</v>
      </c>
      <c r="H1500" s="32"/>
    </row>
    <row r="1501" spans="2:8" s="1" customFormat="1" ht="16.899999999999999" customHeight="1">
      <c r="B1501" s="32"/>
      <c r="C1501" s="218" t="s">
        <v>1</v>
      </c>
      <c r="D1501" s="218" t="s">
        <v>4689</v>
      </c>
      <c r="E1501" s="17" t="s">
        <v>1</v>
      </c>
      <c r="F1501" s="219">
        <v>3.08</v>
      </c>
      <c r="H1501" s="32"/>
    </row>
    <row r="1502" spans="2:8" s="1" customFormat="1" ht="16.899999999999999" customHeight="1">
      <c r="B1502" s="32"/>
      <c r="C1502" s="218" t="s">
        <v>1</v>
      </c>
      <c r="D1502" s="218" t="s">
        <v>4690</v>
      </c>
      <c r="E1502" s="17" t="s">
        <v>1</v>
      </c>
      <c r="F1502" s="219">
        <v>2.94</v>
      </c>
      <c r="H1502" s="32"/>
    </row>
    <row r="1503" spans="2:8" s="1" customFormat="1" ht="16.899999999999999" customHeight="1">
      <c r="B1503" s="32"/>
      <c r="C1503" s="218" t="s">
        <v>1</v>
      </c>
      <c r="D1503" s="218" t="s">
        <v>4691</v>
      </c>
      <c r="E1503" s="17" t="s">
        <v>1</v>
      </c>
      <c r="F1503" s="219">
        <v>0.6</v>
      </c>
      <c r="H1503" s="32"/>
    </row>
    <row r="1504" spans="2:8" s="1" customFormat="1" ht="16.899999999999999" customHeight="1">
      <c r="B1504" s="32"/>
      <c r="C1504" s="218" t="s">
        <v>1</v>
      </c>
      <c r="D1504" s="218" t="s">
        <v>4692</v>
      </c>
      <c r="E1504" s="17" t="s">
        <v>1</v>
      </c>
      <c r="F1504" s="219">
        <v>1.645</v>
      </c>
      <c r="H1504" s="32"/>
    </row>
    <row r="1505" spans="2:8" s="1" customFormat="1" ht="16.899999999999999" customHeight="1">
      <c r="B1505" s="32"/>
      <c r="C1505" s="218" t="s">
        <v>1</v>
      </c>
      <c r="D1505" s="218" t="s">
        <v>4689</v>
      </c>
      <c r="E1505" s="17" t="s">
        <v>1</v>
      </c>
      <c r="F1505" s="219">
        <v>3.08</v>
      </c>
      <c r="H1505" s="32"/>
    </row>
    <row r="1506" spans="2:8" s="1" customFormat="1" ht="16.899999999999999" customHeight="1">
      <c r="B1506" s="32"/>
      <c r="C1506" s="218" t="s">
        <v>1</v>
      </c>
      <c r="D1506" s="218" t="s">
        <v>4690</v>
      </c>
      <c r="E1506" s="17" t="s">
        <v>1</v>
      </c>
      <c r="F1506" s="219">
        <v>2.94</v>
      </c>
      <c r="H1506" s="32"/>
    </row>
    <row r="1507" spans="2:8" s="1" customFormat="1" ht="16.899999999999999" customHeight="1">
      <c r="B1507" s="32"/>
      <c r="C1507" s="218" t="s">
        <v>1</v>
      </c>
      <c r="D1507" s="218" t="s">
        <v>4691</v>
      </c>
      <c r="E1507" s="17" t="s">
        <v>1</v>
      </c>
      <c r="F1507" s="219">
        <v>0.6</v>
      </c>
      <c r="H1507" s="32"/>
    </row>
    <row r="1508" spans="2:8" s="1" customFormat="1" ht="16.899999999999999" customHeight="1">
      <c r="B1508" s="32"/>
      <c r="C1508" s="218" t="s">
        <v>1</v>
      </c>
      <c r="D1508" s="218" t="s">
        <v>4692</v>
      </c>
      <c r="E1508" s="17" t="s">
        <v>1</v>
      </c>
      <c r="F1508" s="219">
        <v>1.645</v>
      </c>
      <c r="H1508" s="32"/>
    </row>
    <row r="1509" spans="2:8" s="1" customFormat="1" ht="16.899999999999999" customHeight="1">
      <c r="B1509" s="32"/>
      <c r="C1509" s="218" t="s">
        <v>4099</v>
      </c>
      <c r="D1509" s="218" t="s">
        <v>206</v>
      </c>
      <c r="E1509" s="17" t="s">
        <v>1</v>
      </c>
      <c r="F1509" s="219">
        <v>32.015999999999998</v>
      </c>
      <c r="H1509" s="32"/>
    </row>
    <row r="1510" spans="2:8" s="1" customFormat="1" ht="16.899999999999999" customHeight="1">
      <c r="B1510" s="32"/>
      <c r="C1510" s="220" t="s">
        <v>6920</v>
      </c>
      <c r="H1510" s="32"/>
    </row>
    <row r="1511" spans="2:8" s="1" customFormat="1" ht="22.5">
      <c r="B1511" s="32"/>
      <c r="C1511" s="218" t="s">
        <v>4676</v>
      </c>
      <c r="D1511" s="218" t="s">
        <v>4677</v>
      </c>
      <c r="E1511" s="17" t="s">
        <v>144</v>
      </c>
      <c r="F1511" s="219">
        <v>32.015999999999998</v>
      </c>
      <c r="H1511" s="32"/>
    </row>
    <row r="1512" spans="2:8" s="1" customFormat="1" ht="22.5">
      <c r="B1512" s="32"/>
      <c r="C1512" s="218" t="s">
        <v>5372</v>
      </c>
      <c r="D1512" s="218" t="s">
        <v>5373</v>
      </c>
      <c r="E1512" s="17" t="s">
        <v>144</v>
      </c>
      <c r="F1512" s="219">
        <v>748.69799999999998</v>
      </c>
      <c r="H1512" s="32"/>
    </row>
    <row r="1513" spans="2:8" s="1" customFormat="1" ht="16.899999999999999" customHeight="1">
      <c r="B1513" s="32"/>
      <c r="C1513" s="214" t="s">
        <v>4102</v>
      </c>
      <c r="D1513" s="215" t="s">
        <v>4103</v>
      </c>
      <c r="E1513" s="216" t="s">
        <v>144</v>
      </c>
      <c r="F1513" s="217">
        <v>34.734999999999999</v>
      </c>
      <c r="H1513" s="32"/>
    </row>
    <row r="1514" spans="2:8" s="1" customFormat="1" ht="16.899999999999999" customHeight="1">
      <c r="B1514" s="32"/>
      <c r="C1514" s="218" t="s">
        <v>1</v>
      </c>
      <c r="D1514" s="218" t="s">
        <v>4697</v>
      </c>
      <c r="E1514" s="17" t="s">
        <v>1</v>
      </c>
      <c r="F1514" s="219">
        <v>0</v>
      </c>
      <c r="H1514" s="32"/>
    </row>
    <row r="1515" spans="2:8" s="1" customFormat="1" ht="16.899999999999999" customHeight="1">
      <c r="B1515" s="32"/>
      <c r="C1515" s="218" t="s">
        <v>1</v>
      </c>
      <c r="D1515" s="218" t="s">
        <v>4698</v>
      </c>
      <c r="E1515" s="17" t="s">
        <v>1</v>
      </c>
      <c r="F1515" s="219">
        <v>0</v>
      </c>
      <c r="H1515" s="32"/>
    </row>
    <row r="1516" spans="2:8" s="1" customFormat="1" ht="16.899999999999999" customHeight="1">
      <c r="B1516" s="32"/>
      <c r="C1516" s="218" t="s">
        <v>1</v>
      </c>
      <c r="D1516" s="218" t="s">
        <v>4699</v>
      </c>
      <c r="E1516" s="17" t="s">
        <v>1</v>
      </c>
      <c r="F1516" s="219">
        <v>0</v>
      </c>
      <c r="H1516" s="32"/>
    </row>
    <row r="1517" spans="2:8" s="1" customFormat="1" ht="16.899999999999999" customHeight="1">
      <c r="B1517" s="32"/>
      <c r="C1517" s="218" t="s">
        <v>1</v>
      </c>
      <c r="D1517" s="218" t="s">
        <v>4700</v>
      </c>
      <c r="E1517" s="17" t="s">
        <v>1</v>
      </c>
      <c r="F1517" s="219">
        <v>0</v>
      </c>
      <c r="H1517" s="32"/>
    </row>
    <row r="1518" spans="2:8" s="1" customFormat="1" ht="16.899999999999999" customHeight="1">
      <c r="B1518" s="32"/>
      <c r="C1518" s="218" t="s">
        <v>1</v>
      </c>
      <c r="D1518" s="218" t="s">
        <v>1</v>
      </c>
      <c r="E1518" s="17" t="s">
        <v>1</v>
      </c>
      <c r="F1518" s="219">
        <v>0</v>
      </c>
      <c r="H1518" s="32"/>
    </row>
    <row r="1519" spans="2:8" s="1" customFormat="1" ht="16.899999999999999" customHeight="1">
      <c r="B1519" s="32"/>
      <c r="C1519" s="218" t="s">
        <v>1</v>
      </c>
      <c r="D1519" s="218" t="s">
        <v>4701</v>
      </c>
      <c r="E1519" s="17" t="s">
        <v>1</v>
      </c>
      <c r="F1519" s="219">
        <v>3.34</v>
      </c>
      <c r="H1519" s="32"/>
    </row>
    <row r="1520" spans="2:8" s="1" customFormat="1" ht="16.899999999999999" customHeight="1">
      <c r="B1520" s="32"/>
      <c r="C1520" s="218" t="s">
        <v>1</v>
      </c>
      <c r="D1520" s="218" t="s">
        <v>4702</v>
      </c>
      <c r="E1520" s="17" t="s">
        <v>1</v>
      </c>
      <c r="F1520" s="219">
        <v>3.34</v>
      </c>
      <c r="H1520" s="32"/>
    </row>
    <row r="1521" spans="2:8" s="1" customFormat="1" ht="16.899999999999999" customHeight="1">
      <c r="B1521" s="32"/>
      <c r="C1521" s="218" t="s">
        <v>1</v>
      </c>
      <c r="D1521" s="218" t="s">
        <v>4703</v>
      </c>
      <c r="E1521" s="17" t="s">
        <v>1</v>
      </c>
      <c r="F1521" s="219">
        <v>3.14</v>
      </c>
      <c r="H1521" s="32"/>
    </row>
    <row r="1522" spans="2:8" s="1" customFormat="1" ht="16.899999999999999" customHeight="1">
      <c r="B1522" s="32"/>
      <c r="C1522" s="218" t="s">
        <v>1</v>
      </c>
      <c r="D1522" s="218" t="s">
        <v>4704</v>
      </c>
      <c r="E1522" s="17" t="s">
        <v>1</v>
      </c>
      <c r="F1522" s="219">
        <v>2.9</v>
      </c>
      <c r="H1522" s="32"/>
    </row>
    <row r="1523" spans="2:8" s="1" customFormat="1" ht="16.899999999999999" customHeight="1">
      <c r="B1523" s="32"/>
      <c r="C1523" s="218" t="s">
        <v>1</v>
      </c>
      <c r="D1523" s="218" t="s">
        <v>4705</v>
      </c>
      <c r="E1523" s="17" t="s">
        <v>1</v>
      </c>
      <c r="F1523" s="219">
        <v>3.33</v>
      </c>
      <c r="H1523" s="32"/>
    </row>
    <row r="1524" spans="2:8" s="1" customFormat="1" ht="16.899999999999999" customHeight="1">
      <c r="B1524" s="32"/>
      <c r="C1524" s="218" t="s">
        <v>1</v>
      </c>
      <c r="D1524" s="218" t="s">
        <v>4706</v>
      </c>
      <c r="E1524" s="17" t="s">
        <v>1</v>
      </c>
      <c r="F1524" s="219">
        <v>3.1349999999999998</v>
      </c>
      <c r="H1524" s="32"/>
    </row>
    <row r="1525" spans="2:8" s="1" customFormat="1" ht="16.899999999999999" customHeight="1">
      <c r="B1525" s="32"/>
      <c r="C1525" s="218" t="s">
        <v>1</v>
      </c>
      <c r="D1525" s="218" t="s">
        <v>4707</v>
      </c>
      <c r="E1525" s="17" t="s">
        <v>1</v>
      </c>
      <c r="F1525" s="219">
        <v>3.25</v>
      </c>
      <c r="H1525" s="32"/>
    </row>
    <row r="1526" spans="2:8" s="1" customFormat="1" ht="16.899999999999999" customHeight="1">
      <c r="B1526" s="32"/>
      <c r="C1526" s="218" t="s">
        <v>1</v>
      </c>
      <c r="D1526" s="218" t="s">
        <v>4708</v>
      </c>
      <c r="E1526" s="17" t="s">
        <v>1</v>
      </c>
      <c r="F1526" s="219">
        <v>3.16</v>
      </c>
      <c r="H1526" s="32"/>
    </row>
    <row r="1527" spans="2:8" s="1" customFormat="1" ht="16.899999999999999" customHeight="1">
      <c r="B1527" s="32"/>
      <c r="C1527" s="218" t="s">
        <v>1</v>
      </c>
      <c r="D1527" s="218" t="s">
        <v>4709</v>
      </c>
      <c r="E1527" s="17" t="s">
        <v>1</v>
      </c>
      <c r="F1527" s="219">
        <v>3.16</v>
      </c>
      <c r="H1527" s="32"/>
    </row>
    <row r="1528" spans="2:8" s="1" customFormat="1" ht="16.899999999999999" customHeight="1">
      <c r="B1528" s="32"/>
      <c r="C1528" s="218" t="s">
        <v>1</v>
      </c>
      <c r="D1528" s="218" t="s">
        <v>4710</v>
      </c>
      <c r="E1528" s="17" t="s">
        <v>1</v>
      </c>
      <c r="F1528" s="219">
        <v>2.82</v>
      </c>
      <c r="H1528" s="32"/>
    </row>
    <row r="1529" spans="2:8" s="1" customFormat="1" ht="16.899999999999999" customHeight="1">
      <c r="B1529" s="32"/>
      <c r="C1529" s="218" t="s">
        <v>1</v>
      </c>
      <c r="D1529" s="218" t="s">
        <v>4711</v>
      </c>
      <c r="E1529" s="17" t="s">
        <v>1</v>
      </c>
      <c r="F1529" s="219">
        <v>3.16</v>
      </c>
      <c r="H1529" s="32"/>
    </row>
    <row r="1530" spans="2:8" s="1" customFormat="1" ht="16.899999999999999" customHeight="1">
      <c r="B1530" s="32"/>
      <c r="C1530" s="218" t="s">
        <v>4102</v>
      </c>
      <c r="D1530" s="218" t="s">
        <v>4712</v>
      </c>
      <c r="E1530" s="17" t="s">
        <v>1</v>
      </c>
      <c r="F1530" s="219">
        <v>34.734999999999999</v>
      </c>
      <c r="H1530" s="32"/>
    </row>
    <row r="1531" spans="2:8" s="1" customFormat="1" ht="16.899999999999999" customHeight="1">
      <c r="B1531" s="32"/>
      <c r="C1531" s="220" t="s">
        <v>6920</v>
      </c>
      <c r="H1531" s="32"/>
    </row>
    <row r="1532" spans="2:8" s="1" customFormat="1" ht="22.5">
      <c r="B1532" s="32"/>
      <c r="C1532" s="218" t="s">
        <v>4694</v>
      </c>
      <c r="D1532" s="218" t="s">
        <v>4695</v>
      </c>
      <c r="E1532" s="17" t="s">
        <v>144</v>
      </c>
      <c r="F1532" s="219">
        <v>209.185</v>
      </c>
      <c r="H1532" s="32"/>
    </row>
    <row r="1533" spans="2:8" s="1" customFormat="1" ht="22.5">
      <c r="B1533" s="32"/>
      <c r="C1533" s="218" t="s">
        <v>5372</v>
      </c>
      <c r="D1533" s="218" t="s">
        <v>5373</v>
      </c>
      <c r="E1533" s="17" t="s">
        <v>144</v>
      </c>
      <c r="F1533" s="219">
        <v>748.69799999999998</v>
      </c>
      <c r="H1533" s="32"/>
    </row>
    <row r="1534" spans="2:8" s="1" customFormat="1" ht="16.899999999999999" customHeight="1">
      <c r="B1534" s="32"/>
      <c r="C1534" s="214" t="s">
        <v>4105</v>
      </c>
      <c r="D1534" s="215" t="s">
        <v>4106</v>
      </c>
      <c r="E1534" s="216" t="s">
        <v>144</v>
      </c>
      <c r="F1534" s="217">
        <v>87.224999999999994</v>
      </c>
      <c r="H1534" s="32"/>
    </row>
    <row r="1535" spans="2:8" s="1" customFormat="1" ht="16.899999999999999" customHeight="1">
      <c r="B1535" s="32"/>
      <c r="C1535" s="218" t="s">
        <v>1</v>
      </c>
      <c r="D1535" s="218" t="s">
        <v>4713</v>
      </c>
      <c r="E1535" s="17" t="s">
        <v>1</v>
      </c>
      <c r="F1535" s="219">
        <v>0</v>
      </c>
      <c r="H1535" s="32"/>
    </row>
    <row r="1536" spans="2:8" s="1" customFormat="1" ht="16.899999999999999" customHeight="1">
      <c r="B1536" s="32"/>
      <c r="C1536" s="218" t="s">
        <v>1</v>
      </c>
      <c r="D1536" s="218" t="s">
        <v>4714</v>
      </c>
      <c r="E1536" s="17" t="s">
        <v>1</v>
      </c>
      <c r="F1536" s="219">
        <v>2.98</v>
      </c>
      <c r="H1536" s="32"/>
    </row>
    <row r="1537" spans="2:8" s="1" customFormat="1" ht="16.899999999999999" customHeight="1">
      <c r="B1537" s="32"/>
      <c r="C1537" s="218" t="s">
        <v>1</v>
      </c>
      <c r="D1537" s="218" t="s">
        <v>4715</v>
      </c>
      <c r="E1537" s="17" t="s">
        <v>1</v>
      </c>
      <c r="F1537" s="219">
        <v>3.34</v>
      </c>
      <c r="H1537" s="32"/>
    </row>
    <row r="1538" spans="2:8" s="1" customFormat="1" ht="16.899999999999999" customHeight="1">
      <c r="B1538" s="32"/>
      <c r="C1538" s="218" t="s">
        <v>1</v>
      </c>
      <c r="D1538" s="218" t="s">
        <v>4716</v>
      </c>
      <c r="E1538" s="17" t="s">
        <v>1</v>
      </c>
      <c r="F1538" s="219">
        <v>3.34</v>
      </c>
      <c r="H1538" s="32"/>
    </row>
    <row r="1539" spans="2:8" s="1" customFormat="1" ht="16.899999999999999" customHeight="1">
      <c r="B1539" s="32"/>
      <c r="C1539" s="218" t="s">
        <v>1</v>
      </c>
      <c r="D1539" s="218" t="s">
        <v>4717</v>
      </c>
      <c r="E1539" s="17" t="s">
        <v>1</v>
      </c>
      <c r="F1539" s="219">
        <v>3.14</v>
      </c>
      <c r="H1539" s="32"/>
    </row>
    <row r="1540" spans="2:8" s="1" customFormat="1" ht="16.899999999999999" customHeight="1">
      <c r="B1540" s="32"/>
      <c r="C1540" s="218" t="s">
        <v>1</v>
      </c>
      <c r="D1540" s="218" t="s">
        <v>4718</v>
      </c>
      <c r="E1540" s="17" t="s">
        <v>1</v>
      </c>
      <c r="F1540" s="219">
        <v>2.9</v>
      </c>
      <c r="H1540" s="32"/>
    </row>
    <row r="1541" spans="2:8" s="1" customFormat="1" ht="16.899999999999999" customHeight="1">
      <c r="B1541" s="32"/>
      <c r="C1541" s="218" t="s">
        <v>1</v>
      </c>
      <c r="D1541" s="218" t="s">
        <v>4719</v>
      </c>
      <c r="E1541" s="17" t="s">
        <v>1</v>
      </c>
      <c r="F1541" s="219">
        <v>3.33</v>
      </c>
      <c r="H1541" s="32"/>
    </row>
    <row r="1542" spans="2:8" s="1" customFormat="1" ht="16.899999999999999" customHeight="1">
      <c r="B1542" s="32"/>
      <c r="C1542" s="218" t="s">
        <v>1</v>
      </c>
      <c r="D1542" s="218" t="s">
        <v>4720</v>
      </c>
      <c r="E1542" s="17" t="s">
        <v>1</v>
      </c>
      <c r="F1542" s="219">
        <v>3.1349999999999998</v>
      </c>
      <c r="H1542" s="32"/>
    </row>
    <row r="1543" spans="2:8" s="1" customFormat="1" ht="16.899999999999999" customHeight="1">
      <c r="B1543" s="32"/>
      <c r="C1543" s="218" t="s">
        <v>1</v>
      </c>
      <c r="D1543" s="218" t="s">
        <v>4721</v>
      </c>
      <c r="E1543" s="17" t="s">
        <v>1</v>
      </c>
      <c r="F1543" s="219">
        <v>3.25</v>
      </c>
      <c r="H1543" s="32"/>
    </row>
    <row r="1544" spans="2:8" s="1" customFormat="1" ht="16.899999999999999" customHeight="1">
      <c r="B1544" s="32"/>
      <c r="C1544" s="218" t="s">
        <v>1</v>
      </c>
      <c r="D1544" s="218" t="s">
        <v>4722</v>
      </c>
      <c r="E1544" s="17" t="s">
        <v>1</v>
      </c>
      <c r="F1544" s="219">
        <v>3.16</v>
      </c>
      <c r="H1544" s="32"/>
    </row>
    <row r="1545" spans="2:8" s="1" customFormat="1" ht="16.899999999999999" customHeight="1">
      <c r="B1545" s="32"/>
      <c r="C1545" s="218" t="s">
        <v>1</v>
      </c>
      <c r="D1545" s="218" t="s">
        <v>4723</v>
      </c>
      <c r="E1545" s="17" t="s">
        <v>1</v>
      </c>
      <c r="F1545" s="219">
        <v>3.16</v>
      </c>
      <c r="H1545" s="32"/>
    </row>
    <row r="1546" spans="2:8" s="1" customFormat="1" ht="16.899999999999999" customHeight="1">
      <c r="B1546" s="32"/>
      <c r="C1546" s="218" t="s">
        <v>1</v>
      </c>
      <c r="D1546" s="218" t="s">
        <v>4724</v>
      </c>
      <c r="E1546" s="17" t="s">
        <v>1</v>
      </c>
      <c r="F1546" s="219">
        <v>2.82</v>
      </c>
      <c r="H1546" s="32"/>
    </row>
    <row r="1547" spans="2:8" s="1" customFormat="1" ht="16.899999999999999" customHeight="1">
      <c r="B1547" s="32"/>
      <c r="C1547" s="218" t="s">
        <v>1</v>
      </c>
      <c r="D1547" s="218" t="s">
        <v>4725</v>
      </c>
      <c r="E1547" s="17" t="s">
        <v>1</v>
      </c>
      <c r="F1547" s="219">
        <v>3.16</v>
      </c>
      <c r="H1547" s="32"/>
    </row>
    <row r="1548" spans="2:8" s="1" customFormat="1" ht="16.899999999999999" customHeight="1">
      <c r="B1548" s="32"/>
      <c r="C1548" s="218" t="s">
        <v>1</v>
      </c>
      <c r="D1548" s="218" t="s">
        <v>4726</v>
      </c>
      <c r="E1548" s="17" t="s">
        <v>1</v>
      </c>
      <c r="F1548" s="219">
        <v>3.17</v>
      </c>
      <c r="H1548" s="32"/>
    </row>
    <row r="1549" spans="2:8" s="1" customFormat="1" ht="16.899999999999999" customHeight="1">
      <c r="B1549" s="32"/>
      <c r="C1549" s="218" t="s">
        <v>1</v>
      </c>
      <c r="D1549" s="218" t="s">
        <v>4727</v>
      </c>
      <c r="E1549" s="17" t="s">
        <v>1</v>
      </c>
      <c r="F1549" s="219">
        <v>2.9</v>
      </c>
      <c r="H1549" s="32"/>
    </row>
    <row r="1550" spans="2:8" s="1" customFormat="1" ht="16.899999999999999" customHeight="1">
      <c r="B1550" s="32"/>
      <c r="C1550" s="218" t="s">
        <v>1</v>
      </c>
      <c r="D1550" s="218" t="s">
        <v>4728</v>
      </c>
      <c r="E1550" s="17" t="s">
        <v>1</v>
      </c>
      <c r="F1550" s="219">
        <v>2.9</v>
      </c>
      <c r="H1550" s="32"/>
    </row>
    <row r="1551" spans="2:8" s="1" customFormat="1" ht="16.899999999999999" customHeight="1">
      <c r="B1551" s="32"/>
      <c r="C1551" s="218" t="s">
        <v>1</v>
      </c>
      <c r="D1551" s="218" t="s">
        <v>4729</v>
      </c>
      <c r="E1551" s="17" t="s">
        <v>1</v>
      </c>
      <c r="F1551" s="219">
        <v>3.04</v>
      </c>
      <c r="H1551" s="32"/>
    </row>
    <row r="1552" spans="2:8" s="1" customFormat="1" ht="16.899999999999999" customHeight="1">
      <c r="B1552" s="32"/>
      <c r="C1552" s="218" t="s">
        <v>1</v>
      </c>
      <c r="D1552" s="218" t="s">
        <v>4730</v>
      </c>
      <c r="E1552" s="17" t="s">
        <v>1</v>
      </c>
      <c r="F1552" s="219">
        <v>3.16</v>
      </c>
      <c r="H1552" s="32"/>
    </row>
    <row r="1553" spans="2:8" s="1" customFormat="1" ht="16.899999999999999" customHeight="1">
      <c r="B1553" s="32"/>
      <c r="C1553" s="218" t="s">
        <v>1</v>
      </c>
      <c r="D1553" s="218" t="s">
        <v>4731</v>
      </c>
      <c r="E1553" s="17" t="s">
        <v>1</v>
      </c>
      <c r="F1553" s="219">
        <v>34.340000000000003</v>
      </c>
      <c r="H1553" s="32"/>
    </row>
    <row r="1554" spans="2:8" s="1" customFormat="1" ht="16.899999999999999" customHeight="1">
      <c r="B1554" s="32"/>
      <c r="C1554" s="218" t="s">
        <v>4105</v>
      </c>
      <c r="D1554" s="218" t="s">
        <v>4732</v>
      </c>
      <c r="E1554" s="17" t="s">
        <v>1</v>
      </c>
      <c r="F1554" s="219">
        <v>87.224999999999994</v>
      </c>
      <c r="H1554" s="32"/>
    </row>
    <row r="1555" spans="2:8" s="1" customFormat="1" ht="16.899999999999999" customHeight="1">
      <c r="B1555" s="32"/>
      <c r="C1555" s="220" t="s">
        <v>6920</v>
      </c>
      <c r="H1555" s="32"/>
    </row>
    <row r="1556" spans="2:8" s="1" customFormat="1" ht="22.5">
      <c r="B1556" s="32"/>
      <c r="C1556" s="218" t="s">
        <v>4694</v>
      </c>
      <c r="D1556" s="218" t="s">
        <v>4695</v>
      </c>
      <c r="E1556" s="17" t="s">
        <v>144</v>
      </c>
      <c r="F1556" s="219">
        <v>209.185</v>
      </c>
      <c r="H1556" s="32"/>
    </row>
    <row r="1557" spans="2:8" s="1" customFormat="1" ht="22.5">
      <c r="B1557" s="32"/>
      <c r="C1557" s="218" t="s">
        <v>5372</v>
      </c>
      <c r="D1557" s="218" t="s">
        <v>5373</v>
      </c>
      <c r="E1557" s="17" t="s">
        <v>144</v>
      </c>
      <c r="F1557" s="219">
        <v>748.69799999999998</v>
      </c>
      <c r="H1557" s="32"/>
    </row>
    <row r="1558" spans="2:8" s="1" customFormat="1" ht="16.899999999999999" customHeight="1">
      <c r="B1558" s="32"/>
      <c r="C1558" s="214" t="s">
        <v>4108</v>
      </c>
      <c r="D1558" s="215" t="s">
        <v>4109</v>
      </c>
      <c r="E1558" s="216" t="s">
        <v>144</v>
      </c>
      <c r="F1558" s="217">
        <v>87.224999999999994</v>
      </c>
      <c r="H1558" s="32"/>
    </row>
    <row r="1559" spans="2:8" s="1" customFormat="1" ht="16.899999999999999" customHeight="1">
      <c r="B1559" s="32"/>
      <c r="C1559" s="218" t="s">
        <v>1</v>
      </c>
      <c r="D1559" s="218" t="s">
        <v>4713</v>
      </c>
      <c r="E1559" s="17" t="s">
        <v>1</v>
      </c>
      <c r="F1559" s="219">
        <v>0</v>
      </c>
      <c r="H1559" s="32"/>
    </row>
    <row r="1560" spans="2:8" s="1" customFormat="1" ht="16.899999999999999" customHeight="1">
      <c r="B1560" s="32"/>
      <c r="C1560" s="218" t="s">
        <v>1</v>
      </c>
      <c r="D1560" s="218" t="s">
        <v>4733</v>
      </c>
      <c r="E1560" s="17" t="s">
        <v>1</v>
      </c>
      <c r="F1560" s="219">
        <v>2.98</v>
      </c>
      <c r="H1560" s="32"/>
    </row>
    <row r="1561" spans="2:8" s="1" customFormat="1" ht="16.899999999999999" customHeight="1">
      <c r="B1561" s="32"/>
      <c r="C1561" s="218" t="s">
        <v>1</v>
      </c>
      <c r="D1561" s="218" t="s">
        <v>4734</v>
      </c>
      <c r="E1561" s="17" t="s">
        <v>1</v>
      </c>
      <c r="F1561" s="219">
        <v>3.34</v>
      </c>
      <c r="H1561" s="32"/>
    </row>
    <row r="1562" spans="2:8" s="1" customFormat="1" ht="16.899999999999999" customHeight="1">
      <c r="B1562" s="32"/>
      <c r="C1562" s="218" t="s">
        <v>1</v>
      </c>
      <c r="D1562" s="218" t="s">
        <v>4735</v>
      </c>
      <c r="E1562" s="17" t="s">
        <v>1</v>
      </c>
      <c r="F1562" s="219">
        <v>3.34</v>
      </c>
      <c r="H1562" s="32"/>
    </row>
    <row r="1563" spans="2:8" s="1" customFormat="1" ht="16.899999999999999" customHeight="1">
      <c r="B1563" s="32"/>
      <c r="C1563" s="218" t="s">
        <v>1</v>
      </c>
      <c r="D1563" s="218" t="s">
        <v>4736</v>
      </c>
      <c r="E1563" s="17" t="s">
        <v>1</v>
      </c>
      <c r="F1563" s="219">
        <v>3.14</v>
      </c>
      <c r="H1563" s="32"/>
    </row>
    <row r="1564" spans="2:8" s="1" customFormat="1" ht="16.899999999999999" customHeight="1">
      <c r="B1564" s="32"/>
      <c r="C1564" s="218" t="s">
        <v>1</v>
      </c>
      <c r="D1564" s="218" t="s">
        <v>4737</v>
      </c>
      <c r="E1564" s="17" t="s">
        <v>1</v>
      </c>
      <c r="F1564" s="219">
        <v>2.9</v>
      </c>
      <c r="H1564" s="32"/>
    </row>
    <row r="1565" spans="2:8" s="1" customFormat="1" ht="16.899999999999999" customHeight="1">
      <c r="B1565" s="32"/>
      <c r="C1565" s="218" t="s">
        <v>1</v>
      </c>
      <c r="D1565" s="218" t="s">
        <v>4738</v>
      </c>
      <c r="E1565" s="17" t="s">
        <v>1</v>
      </c>
      <c r="F1565" s="219">
        <v>3.33</v>
      </c>
      <c r="H1565" s="32"/>
    </row>
    <row r="1566" spans="2:8" s="1" customFormat="1" ht="16.899999999999999" customHeight="1">
      <c r="B1566" s="32"/>
      <c r="C1566" s="218" t="s">
        <v>1</v>
      </c>
      <c r="D1566" s="218" t="s">
        <v>4739</v>
      </c>
      <c r="E1566" s="17" t="s">
        <v>1</v>
      </c>
      <c r="F1566" s="219">
        <v>3.1349999999999998</v>
      </c>
      <c r="H1566" s="32"/>
    </row>
    <row r="1567" spans="2:8" s="1" customFormat="1" ht="16.899999999999999" customHeight="1">
      <c r="B1567" s="32"/>
      <c r="C1567" s="218" t="s">
        <v>1</v>
      </c>
      <c r="D1567" s="218" t="s">
        <v>4740</v>
      </c>
      <c r="E1567" s="17" t="s">
        <v>1</v>
      </c>
      <c r="F1567" s="219">
        <v>3.25</v>
      </c>
      <c r="H1567" s="32"/>
    </row>
    <row r="1568" spans="2:8" s="1" customFormat="1" ht="16.899999999999999" customHeight="1">
      <c r="B1568" s="32"/>
      <c r="C1568" s="218" t="s">
        <v>1</v>
      </c>
      <c r="D1568" s="218" t="s">
        <v>4741</v>
      </c>
      <c r="E1568" s="17" t="s">
        <v>1</v>
      </c>
      <c r="F1568" s="219">
        <v>3.16</v>
      </c>
      <c r="H1568" s="32"/>
    </row>
    <row r="1569" spans="2:8" s="1" customFormat="1" ht="16.899999999999999" customHeight="1">
      <c r="B1569" s="32"/>
      <c r="C1569" s="218" t="s">
        <v>1</v>
      </c>
      <c r="D1569" s="218" t="s">
        <v>4742</v>
      </c>
      <c r="E1569" s="17" t="s">
        <v>1</v>
      </c>
      <c r="F1569" s="219">
        <v>3.16</v>
      </c>
      <c r="H1569" s="32"/>
    </row>
    <row r="1570" spans="2:8" s="1" customFormat="1" ht="16.899999999999999" customHeight="1">
      <c r="B1570" s="32"/>
      <c r="C1570" s="218" t="s">
        <v>1</v>
      </c>
      <c r="D1570" s="218" t="s">
        <v>4743</v>
      </c>
      <c r="E1570" s="17" t="s">
        <v>1</v>
      </c>
      <c r="F1570" s="219">
        <v>2.82</v>
      </c>
      <c r="H1570" s="32"/>
    </row>
    <row r="1571" spans="2:8" s="1" customFormat="1" ht="16.899999999999999" customHeight="1">
      <c r="B1571" s="32"/>
      <c r="C1571" s="218" t="s">
        <v>1</v>
      </c>
      <c r="D1571" s="218" t="s">
        <v>4744</v>
      </c>
      <c r="E1571" s="17" t="s">
        <v>1</v>
      </c>
      <c r="F1571" s="219">
        <v>3.16</v>
      </c>
      <c r="H1571" s="32"/>
    </row>
    <row r="1572" spans="2:8" s="1" customFormat="1" ht="16.899999999999999" customHeight="1">
      <c r="B1572" s="32"/>
      <c r="C1572" s="218" t="s">
        <v>1</v>
      </c>
      <c r="D1572" s="218" t="s">
        <v>4745</v>
      </c>
      <c r="E1572" s="17" t="s">
        <v>1</v>
      </c>
      <c r="F1572" s="219">
        <v>3.17</v>
      </c>
      <c r="H1572" s="32"/>
    </row>
    <row r="1573" spans="2:8" s="1" customFormat="1" ht="16.899999999999999" customHeight="1">
      <c r="B1573" s="32"/>
      <c r="C1573" s="218" t="s">
        <v>1</v>
      </c>
      <c r="D1573" s="218" t="s">
        <v>4746</v>
      </c>
      <c r="E1573" s="17" t="s">
        <v>1</v>
      </c>
      <c r="F1573" s="219">
        <v>2.9</v>
      </c>
      <c r="H1573" s="32"/>
    </row>
    <row r="1574" spans="2:8" s="1" customFormat="1" ht="16.899999999999999" customHeight="1">
      <c r="B1574" s="32"/>
      <c r="C1574" s="218" t="s">
        <v>1</v>
      </c>
      <c r="D1574" s="218" t="s">
        <v>4747</v>
      </c>
      <c r="E1574" s="17" t="s">
        <v>1</v>
      </c>
      <c r="F1574" s="219">
        <v>2.9</v>
      </c>
      <c r="H1574" s="32"/>
    </row>
    <row r="1575" spans="2:8" s="1" customFormat="1" ht="16.899999999999999" customHeight="1">
      <c r="B1575" s="32"/>
      <c r="C1575" s="218" t="s">
        <v>1</v>
      </c>
      <c r="D1575" s="218" t="s">
        <v>4748</v>
      </c>
      <c r="E1575" s="17" t="s">
        <v>1</v>
      </c>
      <c r="F1575" s="219">
        <v>3.04</v>
      </c>
      <c r="H1575" s="32"/>
    </row>
    <row r="1576" spans="2:8" s="1" customFormat="1" ht="16.899999999999999" customHeight="1">
      <c r="B1576" s="32"/>
      <c r="C1576" s="218" t="s">
        <v>1</v>
      </c>
      <c r="D1576" s="218" t="s">
        <v>4749</v>
      </c>
      <c r="E1576" s="17" t="s">
        <v>1</v>
      </c>
      <c r="F1576" s="219">
        <v>3.16</v>
      </c>
      <c r="H1576" s="32"/>
    </row>
    <row r="1577" spans="2:8" s="1" customFormat="1" ht="16.899999999999999" customHeight="1">
      <c r="B1577" s="32"/>
      <c r="C1577" s="218" t="s">
        <v>1</v>
      </c>
      <c r="D1577" s="218" t="s">
        <v>4731</v>
      </c>
      <c r="E1577" s="17" t="s">
        <v>1</v>
      </c>
      <c r="F1577" s="219">
        <v>34.340000000000003</v>
      </c>
      <c r="H1577" s="32"/>
    </row>
    <row r="1578" spans="2:8" s="1" customFormat="1" ht="16.899999999999999" customHeight="1">
      <c r="B1578" s="32"/>
      <c r="C1578" s="218" t="s">
        <v>4108</v>
      </c>
      <c r="D1578" s="218" t="s">
        <v>4750</v>
      </c>
      <c r="E1578" s="17" t="s">
        <v>1</v>
      </c>
      <c r="F1578" s="219">
        <v>87.224999999999994</v>
      </c>
      <c r="H1578" s="32"/>
    </row>
    <row r="1579" spans="2:8" s="1" customFormat="1" ht="16.899999999999999" customHeight="1">
      <c r="B1579" s="32"/>
      <c r="C1579" s="220" t="s">
        <v>6920</v>
      </c>
      <c r="H1579" s="32"/>
    </row>
    <row r="1580" spans="2:8" s="1" customFormat="1" ht="22.5">
      <c r="B1580" s="32"/>
      <c r="C1580" s="218" t="s">
        <v>4694</v>
      </c>
      <c r="D1580" s="218" t="s">
        <v>4695</v>
      </c>
      <c r="E1580" s="17" t="s">
        <v>144</v>
      </c>
      <c r="F1580" s="219">
        <v>209.185</v>
      </c>
      <c r="H1580" s="32"/>
    </row>
    <row r="1581" spans="2:8" s="1" customFormat="1" ht="22.5">
      <c r="B1581" s="32"/>
      <c r="C1581" s="218" t="s">
        <v>5372</v>
      </c>
      <c r="D1581" s="218" t="s">
        <v>5373</v>
      </c>
      <c r="E1581" s="17" t="s">
        <v>144</v>
      </c>
      <c r="F1581" s="219">
        <v>748.69799999999998</v>
      </c>
      <c r="H1581" s="32"/>
    </row>
    <row r="1582" spans="2:8" s="1" customFormat="1" ht="16.899999999999999" customHeight="1">
      <c r="B1582" s="32"/>
      <c r="C1582" s="214" t="s">
        <v>4110</v>
      </c>
      <c r="D1582" s="215" t="s">
        <v>4111</v>
      </c>
      <c r="E1582" s="216" t="s">
        <v>144</v>
      </c>
      <c r="F1582" s="217">
        <v>126.98699999999999</v>
      </c>
      <c r="H1582" s="32"/>
    </row>
    <row r="1583" spans="2:8" s="1" customFormat="1" ht="16.899999999999999" customHeight="1">
      <c r="B1583" s="32"/>
      <c r="C1583" s="218" t="s">
        <v>1</v>
      </c>
      <c r="D1583" s="218" t="s">
        <v>4754</v>
      </c>
      <c r="E1583" s="17" t="s">
        <v>1</v>
      </c>
      <c r="F1583" s="219">
        <v>0</v>
      </c>
      <c r="H1583" s="32"/>
    </row>
    <row r="1584" spans="2:8" s="1" customFormat="1" ht="16.899999999999999" customHeight="1">
      <c r="B1584" s="32"/>
      <c r="C1584" s="218" t="s">
        <v>1</v>
      </c>
      <c r="D1584" s="218" t="s">
        <v>4755</v>
      </c>
      <c r="E1584" s="17" t="s">
        <v>1</v>
      </c>
      <c r="F1584" s="219">
        <v>0</v>
      </c>
      <c r="H1584" s="32"/>
    </row>
    <row r="1585" spans="2:8" s="1" customFormat="1" ht="16.899999999999999" customHeight="1">
      <c r="B1585" s="32"/>
      <c r="C1585" s="218" t="s">
        <v>1</v>
      </c>
      <c r="D1585" s="218" t="s">
        <v>4756</v>
      </c>
      <c r="E1585" s="17" t="s">
        <v>1</v>
      </c>
      <c r="F1585" s="219">
        <v>0</v>
      </c>
      <c r="H1585" s="32"/>
    </row>
    <row r="1586" spans="2:8" s="1" customFormat="1" ht="16.899999999999999" customHeight="1">
      <c r="B1586" s="32"/>
      <c r="C1586" s="218" t="s">
        <v>1</v>
      </c>
      <c r="D1586" s="218" t="s">
        <v>4757</v>
      </c>
      <c r="E1586" s="17" t="s">
        <v>1</v>
      </c>
      <c r="F1586" s="219">
        <v>0</v>
      </c>
      <c r="H1586" s="32"/>
    </row>
    <row r="1587" spans="2:8" s="1" customFormat="1" ht="16.899999999999999" customHeight="1">
      <c r="B1587" s="32"/>
      <c r="C1587" s="218" t="s">
        <v>1</v>
      </c>
      <c r="D1587" s="218" t="s">
        <v>4758</v>
      </c>
      <c r="E1587" s="17" t="s">
        <v>1</v>
      </c>
      <c r="F1587" s="219">
        <v>0</v>
      </c>
      <c r="H1587" s="32"/>
    </row>
    <row r="1588" spans="2:8" s="1" customFormat="1" ht="16.899999999999999" customHeight="1">
      <c r="B1588" s="32"/>
      <c r="C1588" s="218" t="s">
        <v>1</v>
      </c>
      <c r="D1588" s="218" t="s">
        <v>1</v>
      </c>
      <c r="E1588" s="17" t="s">
        <v>1</v>
      </c>
      <c r="F1588" s="219">
        <v>0</v>
      </c>
      <c r="H1588" s="32"/>
    </row>
    <row r="1589" spans="2:8" s="1" customFormat="1" ht="16.899999999999999" customHeight="1">
      <c r="B1589" s="32"/>
      <c r="C1589" s="218" t="s">
        <v>1</v>
      </c>
      <c r="D1589" s="218" t="s">
        <v>4759</v>
      </c>
      <c r="E1589" s="17" t="s">
        <v>1</v>
      </c>
      <c r="F1589" s="219">
        <v>5.0999999999999996</v>
      </c>
      <c r="H1589" s="32"/>
    </row>
    <row r="1590" spans="2:8" s="1" customFormat="1" ht="16.899999999999999" customHeight="1">
      <c r="B1590" s="32"/>
      <c r="C1590" s="218" t="s">
        <v>1</v>
      </c>
      <c r="D1590" s="218" t="s">
        <v>4760</v>
      </c>
      <c r="E1590" s="17" t="s">
        <v>1</v>
      </c>
      <c r="F1590" s="219">
        <v>2.21</v>
      </c>
      <c r="H1590" s="32"/>
    </row>
    <row r="1591" spans="2:8" s="1" customFormat="1" ht="16.899999999999999" customHeight="1">
      <c r="B1591" s="32"/>
      <c r="C1591" s="218" t="s">
        <v>1</v>
      </c>
      <c r="D1591" s="218" t="s">
        <v>4761</v>
      </c>
      <c r="E1591" s="17" t="s">
        <v>1</v>
      </c>
      <c r="F1591" s="219">
        <v>6.23</v>
      </c>
      <c r="H1591" s="32"/>
    </row>
    <row r="1592" spans="2:8" s="1" customFormat="1" ht="16.899999999999999" customHeight="1">
      <c r="B1592" s="32"/>
      <c r="C1592" s="218" t="s">
        <v>1</v>
      </c>
      <c r="D1592" s="218" t="s">
        <v>4762</v>
      </c>
      <c r="E1592" s="17" t="s">
        <v>1</v>
      </c>
      <c r="F1592" s="219">
        <v>4.29</v>
      </c>
      <c r="H1592" s="32"/>
    </row>
    <row r="1593" spans="2:8" s="1" customFormat="1" ht="16.899999999999999" customHeight="1">
      <c r="B1593" s="32"/>
      <c r="C1593" s="218" t="s">
        <v>1</v>
      </c>
      <c r="D1593" s="218" t="s">
        <v>4763</v>
      </c>
      <c r="E1593" s="17" t="s">
        <v>1</v>
      </c>
      <c r="F1593" s="219">
        <v>8.76</v>
      </c>
      <c r="H1593" s="32"/>
    </row>
    <row r="1594" spans="2:8" s="1" customFormat="1" ht="16.899999999999999" customHeight="1">
      <c r="B1594" s="32"/>
      <c r="C1594" s="218" t="s">
        <v>1</v>
      </c>
      <c r="D1594" s="218" t="s">
        <v>4764</v>
      </c>
      <c r="E1594" s="17" t="s">
        <v>1</v>
      </c>
      <c r="F1594" s="219">
        <v>12.938000000000001</v>
      </c>
      <c r="H1594" s="32"/>
    </row>
    <row r="1595" spans="2:8" s="1" customFormat="1" ht="16.899999999999999" customHeight="1">
      <c r="B1595" s="32"/>
      <c r="C1595" s="218" t="s">
        <v>1</v>
      </c>
      <c r="D1595" s="218" t="s">
        <v>4765</v>
      </c>
      <c r="E1595" s="17" t="s">
        <v>1</v>
      </c>
      <c r="F1595" s="219">
        <v>39.299999999999997</v>
      </c>
      <c r="H1595" s="32"/>
    </row>
    <row r="1596" spans="2:8" s="1" customFormat="1" ht="16.899999999999999" customHeight="1">
      <c r="B1596" s="32"/>
      <c r="C1596" s="218" t="s">
        <v>1</v>
      </c>
      <c r="D1596" s="218" t="s">
        <v>4766</v>
      </c>
      <c r="E1596" s="17" t="s">
        <v>1</v>
      </c>
      <c r="F1596" s="219">
        <v>4.7160000000000002</v>
      </c>
      <c r="H1596" s="32"/>
    </row>
    <row r="1597" spans="2:8" s="1" customFormat="1" ht="16.899999999999999" customHeight="1">
      <c r="B1597" s="32"/>
      <c r="C1597" s="218" t="s">
        <v>1</v>
      </c>
      <c r="D1597" s="218" t="s">
        <v>4767</v>
      </c>
      <c r="E1597" s="17" t="s">
        <v>1</v>
      </c>
      <c r="F1597" s="219">
        <v>2.8879999999999999</v>
      </c>
      <c r="H1597" s="32"/>
    </row>
    <row r="1598" spans="2:8" s="1" customFormat="1" ht="16.899999999999999" customHeight="1">
      <c r="B1598" s="32"/>
      <c r="C1598" s="218" t="s">
        <v>1</v>
      </c>
      <c r="D1598" s="218" t="s">
        <v>4768</v>
      </c>
      <c r="E1598" s="17" t="s">
        <v>1</v>
      </c>
      <c r="F1598" s="219">
        <v>10.125</v>
      </c>
      <c r="H1598" s="32"/>
    </row>
    <row r="1599" spans="2:8" s="1" customFormat="1" ht="16.899999999999999" customHeight="1">
      <c r="B1599" s="32"/>
      <c r="C1599" s="218" t="s">
        <v>1</v>
      </c>
      <c r="D1599" s="218" t="s">
        <v>4769</v>
      </c>
      <c r="E1599" s="17" t="s">
        <v>1</v>
      </c>
      <c r="F1599" s="219">
        <v>13.09</v>
      </c>
      <c r="H1599" s="32"/>
    </row>
    <row r="1600" spans="2:8" s="1" customFormat="1" ht="16.899999999999999" customHeight="1">
      <c r="B1600" s="32"/>
      <c r="C1600" s="218" t="s">
        <v>1</v>
      </c>
      <c r="D1600" s="218" t="s">
        <v>4770</v>
      </c>
      <c r="E1600" s="17" t="s">
        <v>1</v>
      </c>
      <c r="F1600" s="219">
        <v>9.24</v>
      </c>
      <c r="H1600" s="32"/>
    </row>
    <row r="1601" spans="2:8" s="1" customFormat="1" ht="16.899999999999999" customHeight="1">
      <c r="B1601" s="32"/>
      <c r="C1601" s="218" t="s">
        <v>1</v>
      </c>
      <c r="D1601" s="218" t="s">
        <v>4771</v>
      </c>
      <c r="E1601" s="17" t="s">
        <v>1</v>
      </c>
      <c r="F1601" s="219">
        <v>8.1</v>
      </c>
      <c r="H1601" s="32"/>
    </row>
    <row r="1602" spans="2:8" s="1" customFormat="1" ht="16.899999999999999" customHeight="1">
      <c r="B1602" s="32"/>
      <c r="C1602" s="218" t="s">
        <v>4110</v>
      </c>
      <c r="D1602" s="218" t="s">
        <v>4772</v>
      </c>
      <c r="E1602" s="17" t="s">
        <v>1</v>
      </c>
      <c r="F1602" s="219">
        <v>126.98699999999999</v>
      </c>
      <c r="H1602" s="32"/>
    </row>
    <row r="1603" spans="2:8" s="1" customFormat="1" ht="16.899999999999999" customHeight="1">
      <c r="B1603" s="32"/>
      <c r="C1603" s="220" t="s">
        <v>6920</v>
      </c>
      <c r="H1603" s="32"/>
    </row>
    <row r="1604" spans="2:8" s="1" customFormat="1" ht="22.5">
      <c r="B1604" s="32"/>
      <c r="C1604" s="218" t="s">
        <v>4751</v>
      </c>
      <c r="D1604" s="218" t="s">
        <v>4752</v>
      </c>
      <c r="E1604" s="17" t="s">
        <v>144</v>
      </c>
      <c r="F1604" s="219">
        <v>507.49700000000001</v>
      </c>
      <c r="H1604" s="32"/>
    </row>
    <row r="1605" spans="2:8" s="1" customFormat="1" ht="22.5">
      <c r="B1605" s="32"/>
      <c r="C1605" s="218" t="s">
        <v>5372</v>
      </c>
      <c r="D1605" s="218" t="s">
        <v>5373</v>
      </c>
      <c r="E1605" s="17" t="s">
        <v>144</v>
      </c>
      <c r="F1605" s="219">
        <v>748.69799999999998</v>
      </c>
      <c r="H1605" s="32"/>
    </row>
    <row r="1606" spans="2:8" s="1" customFormat="1" ht="16.899999999999999" customHeight="1">
      <c r="B1606" s="32"/>
      <c r="C1606" s="214" t="s">
        <v>4113</v>
      </c>
      <c r="D1606" s="215" t="s">
        <v>4114</v>
      </c>
      <c r="E1606" s="216" t="s">
        <v>144</v>
      </c>
      <c r="F1606" s="217">
        <v>124.65</v>
      </c>
      <c r="H1606" s="32"/>
    </row>
    <row r="1607" spans="2:8" s="1" customFormat="1" ht="16.899999999999999" customHeight="1">
      <c r="B1607" s="32"/>
      <c r="C1607" s="218" t="s">
        <v>1</v>
      </c>
      <c r="D1607" s="218" t="s">
        <v>4754</v>
      </c>
      <c r="E1607" s="17" t="s">
        <v>1</v>
      </c>
      <c r="F1607" s="219">
        <v>0</v>
      </c>
      <c r="H1607" s="32"/>
    </row>
    <row r="1608" spans="2:8" s="1" customFormat="1" ht="16.899999999999999" customHeight="1">
      <c r="B1608" s="32"/>
      <c r="C1608" s="218" t="s">
        <v>1</v>
      </c>
      <c r="D1608" s="218" t="s">
        <v>4773</v>
      </c>
      <c r="E1608" s="17" t="s">
        <v>1</v>
      </c>
      <c r="F1608" s="219">
        <v>17.824999999999999</v>
      </c>
      <c r="H1608" s="32"/>
    </row>
    <row r="1609" spans="2:8" s="1" customFormat="1" ht="16.899999999999999" customHeight="1">
      <c r="B1609" s="32"/>
      <c r="C1609" s="218" t="s">
        <v>1</v>
      </c>
      <c r="D1609" s="218" t="s">
        <v>4774</v>
      </c>
      <c r="E1609" s="17" t="s">
        <v>1</v>
      </c>
      <c r="F1609" s="219">
        <v>17.824999999999999</v>
      </c>
      <c r="H1609" s="32"/>
    </row>
    <row r="1610" spans="2:8" s="1" customFormat="1" ht="16.899999999999999" customHeight="1">
      <c r="B1610" s="32"/>
      <c r="C1610" s="218" t="s">
        <v>1</v>
      </c>
      <c r="D1610" s="218" t="s">
        <v>4775</v>
      </c>
      <c r="E1610" s="17" t="s">
        <v>1</v>
      </c>
      <c r="F1610" s="219">
        <v>7.64</v>
      </c>
      <c r="H1610" s="32"/>
    </row>
    <row r="1611" spans="2:8" s="1" customFormat="1" ht="16.899999999999999" customHeight="1">
      <c r="B1611" s="32"/>
      <c r="C1611" s="218" t="s">
        <v>1</v>
      </c>
      <c r="D1611" s="218" t="s">
        <v>4776</v>
      </c>
      <c r="E1611" s="17" t="s">
        <v>1</v>
      </c>
      <c r="F1611" s="219">
        <v>8.5500000000000007</v>
      </c>
      <c r="H1611" s="32"/>
    </row>
    <row r="1612" spans="2:8" s="1" customFormat="1" ht="16.899999999999999" customHeight="1">
      <c r="B1612" s="32"/>
      <c r="C1612" s="218" t="s">
        <v>1</v>
      </c>
      <c r="D1612" s="218" t="s">
        <v>4777</v>
      </c>
      <c r="E1612" s="17" t="s">
        <v>1</v>
      </c>
      <c r="F1612" s="219">
        <v>7.21</v>
      </c>
      <c r="H1612" s="32"/>
    </row>
    <row r="1613" spans="2:8" s="1" customFormat="1" ht="16.899999999999999" customHeight="1">
      <c r="B1613" s="32"/>
      <c r="C1613" s="218" t="s">
        <v>1</v>
      </c>
      <c r="D1613" s="218" t="s">
        <v>4778</v>
      </c>
      <c r="E1613" s="17" t="s">
        <v>1</v>
      </c>
      <c r="F1613" s="219">
        <v>7.81</v>
      </c>
      <c r="H1613" s="32"/>
    </row>
    <row r="1614" spans="2:8" s="1" customFormat="1" ht="16.899999999999999" customHeight="1">
      <c r="B1614" s="32"/>
      <c r="C1614" s="218" t="s">
        <v>1</v>
      </c>
      <c r="D1614" s="218" t="s">
        <v>4779</v>
      </c>
      <c r="E1614" s="17" t="s">
        <v>1</v>
      </c>
      <c r="F1614" s="219">
        <v>6.8</v>
      </c>
      <c r="H1614" s="32"/>
    </row>
    <row r="1615" spans="2:8" s="1" customFormat="1" ht="16.899999999999999" customHeight="1">
      <c r="B1615" s="32"/>
      <c r="C1615" s="218" t="s">
        <v>1</v>
      </c>
      <c r="D1615" s="218" t="s">
        <v>4780</v>
      </c>
      <c r="E1615" s="17" t="s">
        <v>1</v>
      </c>
      <c r="F1615" s="219">
        <v>1.91</v>
      </c>
      <c r="H1615" s="32"/>
    </row>
    <row r="1616" spans="2:8" s="1" customFormat="1" ht="16.899999999999999" customHeight="1">
      <c r="B1616" s="32"/>
      <c r="C1616" s="218" t="s">
        <v>1</v>
      </c>
      <c r="D1616" s="218" t="s">
        <v>4781</v>
      </c>
      <c r="E1616" s="17" t="s">
        <v>1</v>
      </c>
      <c r="F1616" s="219">
        <v>4.5199999999999996</v>
      </c>
      <c r="H1616" s="32"/>
    </row>
    <row r="1617" spans="2:8" s="1" customFormat="1" ht="16.899999999999999" customHeight="1">
      <c r="B1617" s="32"/>
      <c r="C1617" s="218" t="s">
        <v>1</v>
      </c>
      <c r="D1617" s="218" t="s">
        <v>4782</v>
      </c>
      <c r="E1617" s="17" t="s">
        <v>1</v>
      </c>
      <c r="F1617" s="219">
        <v>4.34</v>
      </c>
      <c r="H1617" s="32"/>
    </row>
    <row r="1618" spans="2:8" s="1" customFormat="1" ht="16.899999999999999" customHeight="1">
      <c r="B1618" s="32"/>
      <c r="C1618" s="218" t="s">
        <v>1</v>
      </c>
      <c r="D1618" s="218" t="s">
        <v>4783</v>
      </c>
      <c r="E1618" s="17" t="s">
        <v>1</v>
      </c>
      <c r="F1618" s="219">
        <v>4.4800000000000004</v>
      </c>
      <c r="H1618" s="32"/>
    </row>
    <row r="1619" spans="2:8" s="1" customFormat="1" ht="16.899999999999999" customHeight="1">
      <c r="B1619" s="32"/>
      <c r="C1619" s="218" t="s">
        <v>1</v>
      </c>
      <c r="D1619" s="218" t="s">
        <v>4784</v>
      </c>
      <c r="E1619" s="17" t="s">
        <v>1</v>
      </c>
      <c r="F1619" s="219">
        <v>8.5500000000000007</v>
      </c>
      <c r="H1619" s="32"/>
    </row>
    <row r="1620" spans="2:8" s="1" customFormat="1" ht="16.899999999999999" customHeight="1">
      <c r="B1620" s="32"/>
      <c r="C1620" s="218" t="s">
        <v>1</v>
      </c>
      <c r="D1620" s="218" t="s">
        <v>4785</v>
      </c>
      <c r="E1620" s="17" t="s">
        <v>1</v>
      </c>
      <c r="F1620" s="219">
        <v>3.16</v>
      </c>
      <c r="H1620" s="32"/>
    </row>
    <row r="1621" spans="2:8" s="1" customFormat="1" ht="16.899999999999999" customHeight="1">
      <c r="B1621" s="32"/>
      <c r="C1621" s="218" t="s">
        <v>1</v>
      </c>
      <c r="D1621" s="218" t="s">
        <v>4786</v>
      </c>
      <c r="E1621" s="17" t="s">
        <v>1</v>
      </c>
      <c r="F1621" s="219">
        <v>7.8</v>
      </c>
      <c r="H1621" s="32"/>
    </row>
    <row r="1622" spans="2:8" s="1" customFormat="1" ht="16.899999999999999" customHeight="1">
      <c r="B1622" s="32"/>
      <c r="C1622" s="218" t="s">
        <v>1</v>
      </c>
      <c r="D1622" s="218" t="s">
        <v>4787</v>
      </c>
      <c r="E1622" s="17" t="s">
        <v>1</v>
      </c>
      <c r="F1622" s="219">
        <v>8.43</v>
      </c>
      <c r="H1622" s="32"/>
    </row>
    <row r="1623" spans="2:8" s="1" customFormat="1" ht="16.899999999999999" customHeight="1">
      <c r="B1623" s="32"/>
      <c r="C1623" s="218" t="s">
        <v>1</v>
      </c>
      <c r="D1623" s="218" t="s">
        <v>4788</v>
      </c>
      <c r="E1623" s="17" t="s">
        <v>1</v>
      </c>
      <c r="F1623" s="219">
        <v>7.8</v>
      </c>
      <c r="H1623" s="32"/>
    </row>
    <row r="1624" spans="2:8" s="1" customFormat="1" ht="16.899999999999999" customHeight="1">
      <c r="B1624" s="32"/>
      <c r="C1624" s="218" t="s">
        <v>4113</v>
      </c>
      <c r="D1624" s="218" t="s">
        <v>4789</v>
      </c>
      <c r="E1624" s="17" t="s">
        <v>1</v>
      </c>
      <c r="F1624" s="219">
        <v>124.65</v>
      </c>
      <c r="H1624" s="32"/>
    </row>
    <row r="1625" spans="2:8" s="1" customFormat="1" ht="16.899999999999999" customHeight="1">
      <c r="B1625" s="32"/>
      <c r="C1625" s="220" t="s">
        <v>6920</v>
      </c>
      <c r="H1625" s="32"/>
    </row>
    <row r="1626" spans="2:8" s="1" customFormat="1" ht="22.5">
      <c r="B1626" s="32"/>
      <c r="C1626" s="218" t="s">
        <v>4751</v>
      </c>
      <c r="D1626" s="218" t="s">
        <v>4752</v>
      </c>
      <c r="E1626" s="17" t="s">
        <v>144</v>
      </c>
      <c r="F1626" s="219">
        <v>507.49700000000001</v>
      </c>
      <c r="H1626" s="32"/>
    </row>
    <row r="1627" spans="2:8" s="1" customFormat="1" ht="22.5">
      <c r="B1627" s="32"/>
      <c r="C1627" s="218" t="s">
        <v>5372</v>
      </c>
      <c r="D1627" s="218" t="s">
        <v>5373</v>
      </c>
      <c r="E1627" s="17" t="s">
        <v>144</v>
      </c>
      <c r="F1627" s="219">
        <v>748.69799999999998</v>
      </c>
      <c r="H1627" s="32"/>
    </row>
    <row r="1628" spans="2:8" s="1" customFormat="1" ht="16.899999999999999" customHeight="1">
      <c r="B1628" s="32"/>
      <c r="C1628" s="214" t="s">
        <v>4116</v>
      </c>
      <c r="D1628" s="215" t="s">
        <v>4117</v>
      </c>
      <c r="E1628" s="216" t="s">
        <v>144</v>
      </c>
      <c r="F1628" s="217">
        <v>127.93</v>
      </c>
      <c r="H1628" s="32"/>
    </row>
    <row r="1629" spans="2:8" s="1" customFormat="1" ht="16.899999999999999" customHeight="1">
      <c r="B1629" s="32"/>
      <c r="C1629" s="218" t="s">
        <v>1</v>
      </c>
      <c r="D1629" s="218" t="s">
        <v>4790</v>
      </c>
      <c r="E1629" s="17" t="s">
        <v>1</v>
      </c>
      <c r="F1629" s="219">
        <v>0</v>
      </c>
      <c r="H1629" s="32"/>
    </row>
    <row r="1630" spans="2:8" s="1" customFormat="1" ht="16.899999999999999" customHeight="1">
      <c r="B1630" s="32"/>
      <c r="C1630" s="218" t="s">
        <v>1</v>
      </c>
      <c r="D1630" s="218" t="s">
        <v>4791</v>
      </c>
      <c r="E1630" s="17" t="s">
        <v>1</v>
      </c>
      <c r="F1630" s="219">
        <v>2.88</v>
      </c>
      <c r="H1630" s="32"/>
    </row>
    <row r="1631" spans="2:8" s="1" customFormat="1" ht="16.899999999999999" customHeight="1">
      <c r="B1631" s="32"/>
      <c r="C1631" s="218" t="s">
        <v>1</v>
      </c>
      <c r="D1631" s="218" t="s">
        <v>4792</v>
      </c>
      <c r="E1631" s="17" t="s">
        <v>1</v>
      </c>
      <c r="F1631" s="219">
        <v>7.64</v>
      </c>
      <c r="H1631" s="32"/>
    </row>
    <row r="1632" spans="2:8" s="1" customFormat="1" ht="16.899999999999999" customHeight="1">
      <c r="B1632" s="32"/>
      <c r="C1632" s="218" t="s">
        <v>1</v>
      </c>
      <c r="D1632" s="218" t="s">
        <v>4793</v>
      </c>
      <c r="E1632" s="17" t="s">
        <v>1</v>
      </c>
      <c r="F1632" s="219">
        <v>8.5500000000000007</v>
      </c>
      <c r="H1632" s="32"/>
    </row>
    <row r="1633" spans="2:8" s="1" customFormat="1" ht="16.899999999999999" customHeight="1">
      <c r="B1633" s="32"/>
      <c r="C1633" s="218" t="s">
        <v>1</v>
      </c>
      <c r="D1633" s="218" t="s">
        <v>4794</v>
      </c>
      <c r="E1633" s="17" t="s">
        <v>1</v>
      </c>
      <c r="F1633" s="219">
        <v>7.21</v>
      </c>
      <c r="H1633" s="32"/>
    </row>
    <row r="1634" spans="2:8" s="1" customFormat="1" ht="16.899999999999999" customHeight="1">
      <c r="B1634" s="32"/>
      <c r="C1634" s="218" t="s">
        <v>1</v>
      </c>
      <c r="D1634" s="218" t="s">
        <v>4795</v>
      </c>
      <c r="E1634" s="17" t="s">
        <v>1</v>
      </c>
      <c r="F1634" s="219">
        <v>7.81</v>
      </c>
      <c r="H1634" s="32"/>
    </row>
    <row r="1635" spans="2:8" s="1" customFormat="1" ht="16.899999999999999" customHeight="1">
      <c r="B1635" s="32"/>
      <c r="C1635" s="218" t="s">
        <v>1</v>
      </c>
      <c r="D1635" s="218" t="s">
        <v>4796</v>
      </c>
      <c r="E1635" s="17" t="s">
        <v>1</v>
      </c>
      <c r="F1635" s="219">
        <v>6.8</v>
      </c>
      <c r="H1635" s="32"/>
    </row>
    <row r="1636" spans="2:8" s="1" customFormat="1" ht="16.899999999999999" customHeight="1">
      <c r="B1636" s="32"/>
      <c r="C1636" s="218" t="s">
        <v>1</v>
      </c>
      <c r="D1636" s="218" t="s">
        <v>4797</v>
      </c>
      <c r="E1636" s="17" t="s">
        <v>1</v>
      </c>
      <c r="F1636" s="219">
        <v>1.91</v>
      </c>
      <c r="H1636" s="32"/>
    </row>
    <row r="1637" spans="2:8" s="1" customFormat="1" ht="16.899999999999999" customHeight="1">
      <c r="B1637" s="32"/>
      <c r="C1637" s="218" t="s">
        <v>1</v>
      </c>
      <c r="D1637" s="218" t="s">
        <v>4798</v>
      </c>
      <c r="E1637" s="17" t="s">
        <v>1</v>
      </c>
      <c r="F1637" s="219">
        <v>4.5199999999999996</v>
      </c>
      <c r="H1637" s="32"/>
    </row>
    <row r="1638" spans="2:8" s="1" customFormat="1" ht="16.899999999999999" customHeight="1">
      <c r="B1638" s="32"/>
      <c r="C1638" s="218" t="s">
        <v>1</v>
      </c>
      <c r="D1638" s="218" t="s">
        <v>4799</v>
      </c>
      <c r="E1638" s="17" t="s">
        <v>1</v>
      </c>
      <c r="F1638" s="219">
        <v>4.34</v>
      </c>
      <c r="H1638" s="32"/>
    </row>
    <row r="1639" spans="2:8" s="1" customFormat="1" ht="16.899999999999999" customHeight="1">
      <c r="B1639" s="32"/>
      <c r="C1639" s="218" t="s">
        <v>1</v>
      </c>
      <c r="D1639" s="218" t="s">
        <v>4800</v>
      </c>
      <c r="E1639" s="17" t="s">
        <v>1</v>
      </c>
      <c r="F1639" s="219">
        <v>4.4800000000000004</v>
      </c>
      <c r="H1639" s="32"/>
    </row>
    <row r="1640" spans="2:8" s="1" customFormat="1" ht="16.899999999999999" customHeight="1">
      <c r="B1640" s="32"/>
      <c r="C1640" s="218" t="s">
        <v>1</v>
      </c>
      <c r="D1640" s="218" t="s">
        <v>4801</v>
      </c>
      <c r="E1640" s="17" t="s">
        <v>1</v>
      </c>
      <c r="F1640" s="219">
        <v>8.5500000000000007</v>
      </c>
      <c r="H1640" s="32"/>
    </row>
    <row r="1641" spans="2:8" s="1" customFormat="1" ht="16.899999999999999" customHeight="1">
      <c r="B1641" s="32"/>
      <c r="C1641" s="218" t="s">
        <v>1</v>
      </c>
      <c r="D1641" s="218" t="s">
        <v>4802</v>
      </c>
      <c r="E1641" s="17" t="s">
        <v>1</v>
      </c>
      <c r="F1641" s="219">
        <v>3.16</v>
      </c>
      <c r="H1641" s="32"/>
    </row>
    <row r="1642" spans="2:8" s="1" customFormat="1" ht="16.899999999999999" customHeight="1">
      <c r="B1642" s="32"/>
      <c r="C1642" s="218" t="s">
        <v>1</v>
      </c>
      <c r="D1642" s="218" t="s">
        <v>4803</v>
      </c>
      <c r="E1642" s="17" t="s">
        <v>1</v>
      </c>
      <c r="F1642" s="219">
        <v>7.8</v>
      </c>
      <c r="H1642" s="32"/>
    </row>
    <row r="1643" spans="2:8" s="1" customFormat="1" ht="16.899999999999999" customHeight="1">
      <c r="B1643" s="32"/>
      <c r="C1643" s="218" t="s">
        <v>1</v>
      </c>
      <c r="D1643" s="218" t="s">
        <v>4804</v>
      </c>
      <c r="E1643" s="17" t="s">
        <v>1</v>
      </c>
      <c r="F1643" s="219">
        <v>8.43</v>
      </c>
      <c r="H1643" s="32"/>
    </row>
    <row r="1644" spans="2:8" s="1" customFormat="1" ht="16.899999999999999" customHeight="1">
      <c r="B1644" s="32"/>
      <c r="C1644" s="218" t="s">
        <v>1</v>
      </c>
      <c r="D1644" s="218" t="s">
        <v>4805</v>
      </c>
      <c r="E1644" s="17" t="s">
        <v>1</v>
      </c>
      <c r="F1644" s="219">
        <v>7.8</v>
      </c>
      <c r="H1644" s="32"/>
    </row>
    <row r="1645" spans="2:8" s="1" customFormat="1" ht="16.899999999999999" customHeight="1">
      <c r="B1645" s="32"/>
      <c r="C1645" s="218" t="s">
        <v>1</v>
      </c>
      <c r="D1645" s="218" t="s">
        <v>4806</v>
      </c>
      <c r="E1645" s="17" t="s">
        <v>1</v>
      </c>
      <c r="F1645" s="219">
        <v>7.7</v>
      </c>
      <c r="H1645" s="32"/>
    </row>
    <row r="1646" spans="2:8" s="1" customFormat="1" ht="16.899999999999999" customHeight="1">
      <c r="B1646" s="32"/>
      <c r="C1646" s="218" t="s">
        <v>1</v>
      </c>
      <c r="D1646" s="218" t="s">
        <v>4807</v>
      </c>
      <c r="E1646" s="17" t="s">
        <v>1</v>
      </c>
      <c r="F1646" s="219">
        <v>8.8699999999999992</v>
      </c>
      <c r="H1646" s="32"/>
    </row>
    <row r="1647" spans="2:8" s="1" customFormat="1" ht="16.899999999999999" customHeight="1">
      <c r="B1647" s="32"/>
      <c r="C1647" s="218" t="s">
        <v>1</v>
      </c>
      <c r="D1647" s="218" t="s">
        <v>4808</v>
      </c>
      <c r="E1647" s="17" t="s">
        <v>1</v>
      </c>
      <c r="F1647" s="219">
        <v>8.8699999999999992</v>
      </c>
      <c r="H1647" s="32"/>
    </row>
    <row r="1648" spans="2:8" s="1" customFormat="1" ht="16.899999999999999" customHeight="1">
      <c r="B1648" s="32"/>
      <c r="C1648" s="218" t="s">
        <v>1</v>
      </c>
      <c r="D1648" s="218" t="s">
        <v>4809</v>
      </c>
      <c r="E1648" s="17" t="s">
        <v>1</v>
      </c>
      <c r="F1648" s="219">
        <v>3.04</v>
      </c>
      <c r="H1648" s="32"/>
    </row>
    <row r="1649" spans="2:8" s="1" customFormat="1" ht="16.899999999999999" customHeight="1">
      <c r="B1649" s="32"/>
      <c r="C1649" s="218" t="s">
        <v>1</v>
      </c>
      <c r="D1649" s="218" t="s">
        <v>4810</v>
      </c>
      <c r="E1649" s="17" t="s">
        <v>1</v>
      </c>
      <c r="F1649" s="219">
        <v>7.57</v>
      </c>
      <c r="H1649" s="32"/>
    </row>
    <row r="1650" spans="2:8" s="1" customFormat="1" ht="16.899999999999999" customHeight="1">
      <c r="B1650" s="32"/>
      <c r="C1650" s="218" t="s">
        <v>4116</v>
      </c>
      <c r="D1650" s="218" t="s">
        <v>4670</v>
      </c>
      <c r="E1650" s="17" t="s">
        <v>1</v>
      </c>
      <c r="F1650" s="219">
        <v>127.93</v>
      </c>
      <c r="H1650" s="32"/>
    </row>
    <row r="1651" spans="2:8" s="1" customFormat="1" ht="16.899999999999999" customHeight="1">
      <c r="B1651" s="32"/>
      <c r="C1651" s="220" t="s">
        <v>6920</v>
      </c>
      <c r="H1651" s="32"/>
    </row>
    <row r="1652" spans="2:8" s="1" customFormat="1" ht="22.5">
      <c r="B1652" s="32"/>
      <c r="C1652" s="218" t="s">
        <v>4751</v>
      </c>
      <c r="D1652" s="218" t="s">
        <v>4752</v>
      </c>
      <c r="E1652" s="17" t="s">
        <v>144</v>
      </c>
      <c r="F1652" s="219">
        <v>507.49700000000001</v>
      </c>
      <c r="H1652" s="32"/>
    </row>
    <row r="1653" spans="2:8" s="1" customFormat="1" ht="22.5">
      <c r="B1653" s="32"/>
      <c r="C1653" s="218" t="s">
        <v>5372</v>
      </c>
      <c r="D1653" s="218" t="s">
        <v>5373</v>
      </c>
      <c r="E1653" s="17" t="s">
        <v>144</v>
      </c>
      <c r="F1653" s="219">
        <v>748.69799999999998</v>
      </c>
      <c r="H1653" s="32"/>
    </row>
    <row r="1654" spans="2:8" s="1" customFormat="1" ht="16.899999999999999" customHeight="1">
      <c r="B1654" s="32"/>
      <c r="C1654" s="214" t="s">
        <v>4119</v>
      </c>
      <c r="D1654" s="215" t="s">
        <v>4120</v>
      </c>
      <c r="E1654" s="216" t="s">
        <v>144</v>
      </c>
      <c r="F1654" s="217">
        <v>127.93</v>
      </c>
      <c r="H1654" s="32"/>
    </row>
    <row r="1655" spans="2:8" s="1" customFormat="1" ht="16.899999999999999" customHeight="1">
      <c r="B1655" s="32"/>
      <c r="C1655" s="218" t="s">
        <v>1</v>
      </c>
      <c r="D1655" s="218" t="s">
        <v>4790</v>
      </c>
      <c r="E1655" s="17" t="s">
        <v>1</v>
      </c>
      <c r="F1655" s="219">
        <v>0</v>
      </c>
      <c r="H1655" s="32"/>
    </row>
    <row r="1656" spans="2:8" s="1" customFormat="1" ht="16.899999999999999" customHeight="1">
      <c r="B1656" s="32"/>
      <c r="C1656" s="218" t="s">
        <v>1</v>
      </c>
      <c r="D1656" s="218" t="s">
        <v>4791</v>
      </c>
      <c r="E1656" s="17" t="s">
        <v>1</v>
      </c>
      <c r="F1656" s="219">
        <v>2.88</v>
      </c>
      <c r="H1656" s="32"/>
    </row>
    <row r="1657" spans="2:8" s="1" customFormat="1" ht="16.899999999999999" customHeight="1">
      <c r="B1657" s="32"/>
      <c r="C1657" s="218" t="s">
        <v>1</v>
      </c>
      <c r="D1657" s="218" t="s">
        <v>4792</v>
      </c>
      <c r="E1657" s="17" t="s">
        <v>1</v>
      </c>
      <c r="F1657" s="219">
        <v>7.64</v>
      </c>
      <c r="H1657" s="32"/>
    </row>
    <row r="1658" spans="2:8" s="1" customFormat="1" ht="16.899999999999999" customHeight="1">
      <c r="B1658" s="32"/>
      <c r="C1658" s="218" t="s">
        <v>1</v>
      </c>
      <c r="D1658" s="218" t="s">
        <v>4793</v>
      </c>
      <c r="E1658" s="17" t="s">
        <v>1</v>
      </c>
      <c r="F1658" s="219">
        <v>8.5500000000000007</v>
      </c>
      <c r="H1658" s="32"/>
    </row>
    <row r="1659" spans="2:8" s="1" customFormat="1" ht="16.899999999999999" customHeight="1">
      <c r="B1659" s="32"/>
      <c r="C1659" s="218" t="s">
        <v>1</v>
      </c>
      <c r="D1659" s="218" t="s">
        <v>4794</v>
      </c>
      <c r="E1659" s="17" t="s">
        <v>1</v>
      </c>
      <c r="F1659" s="219">
        <v>7.21</v>
      </c>
      <c r="H1659" s="32"/>
    </row>
    <row r="1660" spans="2:8" s="1" customFormat="1" ht="16.899999999999999" customHeight="1">
      <c r="B1660" s="32"/>
      <c r="C1660" s="218" t="s">
        <v>1</v>
      </c>
      <c r="D1660" s="218" t="s">
        <v>4795</v>
      </c>
      <c r="E1660" s="17" t="s">
        <v>1</v>
      </c>
      <c r="F1660" s="219">
        <v>7.81</v>
      </c>
      <c r="H1660" s="32"/>
    </row>
    <row r="1661" spans="2:8" s="1" customFormat="1" ht="16.899999999999999" customHeight="1">
      <c r="B1661" s="32"/>
      <c r="C1661" s="218" t="s">
        <v>1</v>
      </c>
      <c r="D1661" s="218" t="s">
        <v>4796</v>
      </c>
      <c r="E1661" s="17" t="s">
        <v>1</v>
      </c>
      <c r="F1661" s="219">
        <v>6.8</v>
      </c>
      <c r="H1661" s="32"/>
    </row>
    <row r="1662" spans="2:8" s="1" customFormat="1" ht="16.899999999999999" customHeight="1">
      <c r="B1662" s="32"/>
      <c r="C1662" s="218" t="s">
        <v>1</v>
      </c>
      <c r="D1662" s="218" t="s">
        <v>4797</v>
      </c>
      <c r="E1662" s="17" t="s">
        <v>1</v>
      </c>
      <c r="F1662" s="219">
        <v>1.91</v>
      </c>
      <c r="H1662" s="32"/>
    </row>
    <row r="1663" spans="2:8" s="1" customFormat="1" ht="16.899999999999999" customHeight="1">
      <c r="B1663" s="32"/>
      <c r="C1663" s="218" t="s">
        <v>1</v>
      </c>
      <c r="D1663" s="218" t="s">
        <v>4798</v>
      </c>
      <c r="E1663" s="17" t="s">
        <v>1</v>
      </c>
      <c r="F1663" s="219">
        <v>4.5199999999999996</v>
      </c>
      <c r="H1663" s="32"/>
    </row>
    <row r="1664" spans="2:8" s="1" customFormat="1" ht="16.899999999999999" customHeight="1">
      <c r="B1664" s="32"/>
      <c r="C1664" s="218" t="s">
        <v>1</v>
      </c>
      <c r="D1664" s="218" t="s">
        <v>4799</v>
      </c>
      <c r="E1664" s="17" t="s">
        <v>1</v>
      </c>
      <c r="F1664" s="219">
        <v>4.34</v>
      </c>
      <c r="H1664" s="32"/>
    </row>
    <row r="1665" spans="2:8" s="1" customFormat="1" ht="16.899999999999999" customHeight="1">
      <c r="B1665" s="32"/>
      <c r="C1665" s="218" t="s">
        <v>1</v>
      </c>
      <c r="D1665" s="218" t="s">
        <v>4800</v>
      </c>
      <c r="E1665" s="17" t="s">
        <v>1</v>
      </c>
      <c r="F1665" s="219">
        <v>4.4800000000000004</v>
      </c>
      <c r="H1665" s="32"/>
    </row>
    <row r="1666" spans="2:8" s="1" customFormat="1" ht="16.899999999999999" customHeight="1">
      <c r="B1666" s="32"/>
      <c r="C1666" s="218" t="s">
        <v>1</v>
      </c>
      <c r="D1666" s="218" t="s">
        <v>4801</v>
      </c>
      <c r="E1666" s="17" t="s">
        <v>1</v>
      </c>
      <c r="F1666" s="219">
        <v>8.5500000000000007</v>
      </c>
      <c r="H1666" s="32"/>
    </row>
    <row r="1667" spans="2:8" s="1" customFormat="1" ht="16.899999999999999" customHeight="1">
      <c r="B1667" s="32"/>
      <c r="C1667" s="218" t="s">
        <v>1</v>
      </c>
      <c r="D1667" s="218" t="s">
        <v>4802</v>
      </c>
      <c r="E1667" s="17" t="s">
        <v>1</v>
      </c>
      <c r="F1667" s="219">
        <v>3.16</v>
      </c>
      <c r="H1667" s="32"/>
    </row>
    <row r="1668" spans="2:8" s="1" customFormat="1" ht="16.899999999999999" customHeight="1">
      <c r="B1668" s="32"/>
      <c r="C1668" s="218" t="s">
        <v>1</v>
      </c>
      <c r="D1668" s="218" t="s">
        <v>4803</v>
      </c>
      <c r="E1668" s="17" t="s">
        <v>1</v>
      </c>
      <c r="F1668" s="219">
        <v>7.8</v>
      </c>
      <c r="H1668" s="32"/>
    </row>
    <row r="1669" spans="2:8" s="1" customFormat="1" ht="16.899999999999999" customHeight="1">
      <c r="B1669" s="32"/>
      <c r="C1669" s="218" t="s">
        <v>1</v>
      </c>
      <c r="D1669" s="218" t="s">
        <v>4804</v>
      </c>
      <c r="E1669" s="17" t="s">
        <v>1</v>
      </c>
      <c r="F1669" s="219">
        <v>8.43</v>
      </c>
      <c r="H1669" s="32"/>
    </row>
    <row r="1670" spans="2:8" s="1" customFormat="1" ht="16.899999999999999" customHeight="1">
      <c r="B1670" s="32"/>
      <c r="C1670" s="218" t="s">
        <v>1</v>
      </c>
      <c r="D1670" s="218" t="s">
        <v>4805</v>
      </c>
      <c r="E1670" s="17" t="s">
        <v>1</v>
      </c>
      <c r="F1670" s="219">
        <v>7.8</v>
      </c>
      <c r="H1670" s="32"/>
    </row>
    <row r="1671" spans="2:8" s="1" customFormat="1" ht="16.899999999999999" customHeight="1">
      <c r="B1671" s="32"/>
      <c r="C1671" s="218" t="s">
        <v>1</v>
      </c>
      <c r="D1671" s="218" t="s">
        <v>4806</v>
      </c>
      <c r="E1671" s="17" t="s">
        <v>1</v>
      </c>
      <c r="F1671" s="219">
        <v>7.7</v>
      </c>
      <c r="H1671" s="32"/>
    </row>
    <row r="1672" spans="2:8" s="1" customFormat="1" ht="16.899999999999999" customHeight="1">
      <c r="B1672" s="32"/>
      <c r="C1672" s="218" t="s">
        <v>1</v>
      </c>
      <c r="D1672" s="218" t="s">
        <v>4807</v>
      </c>
      <c r="E1672" s="17" t="s">
        <v>1</v>
      </c>
      <c r="F1672" s="219">
        <v>8.8699999999999992</v>
      </c>
      <c r="H1672" s="32"/>
    </row>
    <row r="1673" spans="2:8" s="1" customFormat="1" ht="16.899999999999999" customHeight="1">
      <c r="B1673" s="32"/>
      <c r="C1673" s="218" t="s">
        <v>1</v>
      </c>
      <c r="D1673" s="218" t="s">
        <v>4808</v>
      </c>
      <c r="E1673" s="17" t="s">
        <v>1</v>
      </c>
      <c r="F1673" s="219">
        <v>8.8699999999999992</v>
      </c>
      <c r="H1673" s="32"/>
    </row>
    <row r="1674" spans="2:8" s="1" customFormat="1" ht="16.899999999999999" customHeight="1">
      <c r="B1674" s="32"/>
      <c r="C1674" s="218" t="s">
        <v>1</v>
      </c>
      <c r="D1674" s="218" t="s">
        <v>4809</v>
      </c>
      <c r="E1674" s="17" t="s">
        <v>1</v>
      </c>
      <c r="F1674" s="219">
        <v>3.04</v>
      </c>
      <c r="H1674" s="32"/>
    </row>
    <row r="1675" spans="2:8" s="1" customFormat="1" ht="16.899999999999999" customHeight="1">
      <c r="B1675" s="32"/>
      <c r="C1675" s="218" t="s">
        <v>1</v>
      </c>
      <c r="D1675" s="218" t="s">
        <v>4810</v>
      </c>
      <c r="E1675" s="17" t="s">
        <v>1</v>
      </c>
      <c r="F1675" s="219">
        <v>7.57</v>
      </c>
      <c r="H1675" s="32"/>
    </row>
    <row r="1676" spans="2:8" s="1" customFormat="1" ht="16.899999999999999" customHeight="1">
      <c r="B1676" s="32"/>
      <c r="C1676" s="218" t="s">
        <v>4119</v>
      </c>
      <c r="D1676" s="218" t="s">
        <v>4811</v>
      </c>
      <c r="E1676" s="17" t="s">
        <v>1</v>
      </c>
      <c r="F1676" s="219">
        <v>127.93</v>
      </c>
      <c r="H1676" s="32"/>
    </row>
    <row r="1677" spans="2:8" s="1" customFormat="1" ht="16.899999999999999" customHeight="1">
      <c r="B1677" s="32"/>
      <c r="C1677" s="220" t="s">
        <v>6920</v>
      </c>
      <c r="H1677" s="32"/>
    </row>
    <row r="1678" spans="2:8" s="1" customFormat="1" ht="22.5">
      <c r="B1678" s="32"/>
      <c r="C1678" s="218" t="s">
        <v>4751</v>
      </c>
      <c r="D1678" s="218" t="s">
        <v>4752</v>
      </c>
      <c r="E1678" s="17" t="s">
        <v>144</v>
      </c>
      <c r="F1678" s="219">
        <v>507.49700000000001</v>
      </c>
      <c r="H1678" s="32"/>
    </row>
    <row r="1679" spans="2:8" s="1" customFormat="1" ht="22.5">
      <c r="B1679" s="32"/>
      <c r="C1679" s="218" t="s">
        <v>5372</v>
      </c>
      <c r="D1679" s="218" t="s">
        <v>5373</v>
      </c>
      <c r="E1679" s="17" t="s">
        <v>144</v>
      </c>
      <c r="F1679" s="219">
        <v>748.69799999999998</v>
      </c>
      <c r="H1679" s="32"/>
    </row>
    <row r="1680" spans="2:8" s="1" customFormat="1" ht="16.899999999999999" customHeight="1">
      <c r="B1680" s="32"/>
      <c r="C1680" s="214" t="s">
        <v>4121</v>
      </c>
      <c r="D1680" s="215" t="s">
        <v>4122</v>
      </c>
      <c r="E1680" s="216" t="s">
        <v>144</v>
      </c>
      <c r="F1680" s="217">
        <v>29.02</v>
      </c>
      <c r="H1680" s="32"/>
    </row>
    <row r="1681" spans="2:8" s="1" customFormat="1" ht="16.899999999999999" customHeight="1">
      <c r="B1681" s="32"/>
      <c r="C1681" s="218" t="s">
        <v>1</v>
      </c>
      <c r="D1681" s="218" t="s">
        <v>5247</v>
      </c>
      <c r="E1681" s="17" t="s">
        <v>1</v>
      </c>
      <c r="F1681" s="219">
        <v>0</v>
      </c>
      <c r="H1681" s="32"/>
    </row>
    <row r="1682" spans="2:8" s="1" customFormat="1" ht="16.899999999999999" customHeight="1">
      <c r="B1682" s="32"/>
      <c r="C1682" s="218" t="s">
        <v>1</v>
      </c>
      <c r="D1682" s="218" t="s">
        <v>5248</v>
      </c>
      <c r="E1682" s="17" t="s">
        <v>1</v>
      </c>
      <c r="F1682" s="219">
        <v>0</v>
      </c>
      <c r="H1682" s="32"/>
    </row>
    <row r="1683" spans="2:8" s="1" customFormat="1" ht="16.899999999999999" customHeight="1">
      <c r="B1683" s="32"/>
      <c r="C1683" s="218" t="s">
        <v>1</v>
      </c>
      <c r="D1683" s="218" t="s">
        <v>5249</v>
      </c>
      <c r="E1683" s="17" t="s">
        <v>1</v>
      </c>
      <c r="F1683" s="219">
        <v>0</v>
      </c>
      <c r="H1683" s="32"/>
    </row>
    <row r="1684" spans="2:8" s="1" customFormat="1" ht="16.899999999999999" customHeight="1">
      <c r="B1684" s="32"/>
      <c r="C1684" s="218" t="s">
        <v>1</v>
      </c>
      <c r="D1684" s="218" t="s">
        <v>5250</v>
      </c>
      <c r="E1684" s="17" t="s">
        <v>1</v>
      </c>
      <c r="F1684" s="219">
        <v>0</v>
      </c>
      <c r="H1684" s="32"/>
    </row>
    <row r="1685" spans="2:8" s="1" customFormat="1" ht="16.899999999999999" customHeight="1">
      <c r="B1685" s="32"/>
      <c r="C1685" s="218" t="s">
        <v>1</v>
      </c>
      <c r="D1685" s="218" t="s">
        <v>5251</v>
      </c>
      <c r="E1685" s="17" t="s">
        <v>1</v>
      </c>
      <c r="F1685" s="219">
        <v>0</v>
      </c>
      <c r="H1685" s="32"/>
    </row>
    <row r="1686" spans="2:8" s="1" customFormat="1" ht="16.899999999999999" customHeight="1">
      <c r="B1686" s="32"/>
      <c r="C1686" s="218" t="s">
        <v>1</v>
      </c>
      <c r="D1686" s="218" t="s">
        <v>5252</v>
      </c>
      <c r="E1686" s="17" t="s">
        <v>1</v>
      </c>
      <c r="F1686" s="219">
        <v>0</v>
      </c>
      <c r="H1686" s="32"/>
    </row>
    <row r="1687" spans="2:8" s="1" customFormat="1" ht="16.899999999999999" customHeight="1">
      <c r="B1687" s="32"/>
      <c r="C1687" s="218" t="s">
        <v>1</v>
      </c>
      <c r="D1687" s="218" t="s">
        <v>5253</v>
      </c>
      <c r="E1687" s="17" t="s">
        <v>1</v>
      </c>
      <c r="F1687" s="219">
        <v>0</v>
      </c>
      <c r="H1687" s="32"/>
    </row>
    <row r="1688" spans="2:8" s="1" customFormat="1" ht="16.899999999999999" customHeight="1">
      <c r="B1688" s="32"/>
      <c r="C1688" s="218" t="s">
        <v>1</v>
      </c>
      <c r="D1688" s="218" t="s">
        <v>1</v>
      </c>
      <c r="E1688" s="17" t="s">
        <v>1</v>
      </c>
      <c r="F1688" s="219">
        <v>0</v>
      </c>
      <c r="H1688" s="32"/>
    </row>
    <row r="1689" spans="2:8" s="1" customFormat="1" ht="16.899999999999999" customHeight="1">
      <c r="B1689" s="32"/>
      <c r="C1689" s="218" t="s">
        <v>1</v>
      </c>
      <c r="D1689" s="218" t="s">
        <v>5254</v>
      </c>
      <c r="E1689" s="17" t="s">
        <v>1</v>
      </c>
      <c r="F1689" s="219">
        <v>2.8</v>
      </c>
      <c r="H1689" s="32"/>
    </row>
    <row r="1690" spans="2:8" s="1" customFormat="1" ht="16.899999999999999" customHeight="1">
      <c r="B1690" s="32"/>
      <c r="C1690" s="218" t="s">
        <v>1</v>
      </c>
      <c r="D1690" s="218" t="s">
        <v>5255</v>
      </c>
      <c r="E1690" s="17" t="s">
        <v>1</v>
      </c>
      <c r="F1690" s="219">
        <v>2.8</v>
      </c>
      <c r="H1690" s="32"/>
    </row>
    <row r="1691" spans="2:8" s="1" customFormat="1" ht="16.899999999999999" customHeight="1">
      <c r="B1691" s="32"/>
      <c r="C1691" s="218" t="s">
        <v>1</v>
      </c>
      <c r="D1691" s="218" t="s">
        <v>5256</v>
      </c>
      <c r="E1691" s="17" t="s">
        <v>1</v>
      </c>
      <c r="F1691" s="219">
        <v>3.44</v>
      </c>
      <c r="H1691" s="32"/>
    </row>
    <row r="1692" spans="2:8" s="1" customFormat="1" ht="16.899999999999999" customHeight="1">
      <c r="B1692" s="32"/>
      <c r="C1692" s="218" t="s">
        <v>1</v>
      </c>
      <c r="D1692" s="218" t="s">
        <v>5257</v>
      </c>
      <c r="E1692" s="17" t="s">
        <v>1</v>
      </c>
      <c r="F1692" s="219">
        <v>3.44</v>
      </c>
      <c r="H1692" s="32"/>
    </row>
    <row r="1693" spans="2:8" s="1" customFormat="1" ht="16.899999999999999" customHeight="1">
      <c r="B1693" s="32"/>
      <c r="C1693" s="218" t="s">
        <v>1</v>
      </c>
      <c r="D1693" s="218" t="s">
        <v>5258</v>
      </c>
      <c r="E1693" s="17" t="s">
        <v>1</v>
      </c>
      <c r="F1693" s="219">
        <v>2.8</v>
      </c>
      <c r="H1693" s="32"/>
    </row>
    <row r="1694" spans="2:8" s="1" customFormat="1" ht="16.899999999999999" customHeight="1">
      <c r="B1694" s="32"/>
      <c r="C1694" s="218" t="s">
        <v>1</v>
      </c>
      <c r="D1694" s="218" t="s">
        <v>5259</v>
      </c>
      <c r="E1694" s="17" t="s">
        <v>1</v>
      </c>
      <c r="F1694" s="219">
        <v>2.8</v>
      </c>
      <c r="H1694" s="32"/>
    </row>
    <row r="1695" spans="2:8" s="1" customFormat="1" ht="16.899999999999999" customHeight="1">
      <c r="B1695" s="32"/>
      <c r="C1695" s="218" t="s">
        <v>1</v>
      </c>
      <c r="D1695" s="218" t="s">
        <v>5260</v>
      </c>
      <c r="E1695" s="17" t="s">
        <v>1</v>
      </c>
      <c r="F1695" s="219">
        <v>2.3199999999999998</v>
      </c>
      <c r="H1695" s="32"/>
    </row>
    <row r="1696" spans="2:8" s="1" customFormat="1" ht="16.899999999999999" customHeight="1">
      <c r="B1696" s="32"/>
      <c r="C1696" s="218" t="s">
        <v>1</v>
      </c>
      <c r="D1696" s="218" t="s">
        <v>5261</v>
      </c>
      <c r="E1696" s="17" t="s">
        <v>1</v>
      </c>
      <c r="F1696" s="219">
        <v>2.8</v>
      </c>
      <c r="H1696" s="32"/>
    </row>
    <row r="1697" spans="2:8" s="1" customFormat="1" ht="16.899999999999999" customHeight="1">
      <c r="B1697" s="32"/>
      <c r="C1697" s="218" t="s">
        <v>1</v>
      </c>
      <c r="D1697" s="218" t="s">
        <v>5262</v>
      </c>
      <c r="E1697" s="17" t="s">
        <v>1</v>
      </c>
      <c r="F1697" s="219">
        <v>3.02</v>
      </c>
      <c r="H1697" s="32"/>
    </row>
    <row r="1698" spans="2:8" s="1" customFormat="1" ht="16.899999999999999" customHeight="1">
      <c r="B1698" s="32"/>
      <c r="C1698" s="218" t="s">
        <v>1</v>
      </c>
      <c r="D1698" s="218" t="s">
        <v>5263</v>
      </c>
      <c r="E1698" s="17" t="s">
        <v>1</v>
      </c>
      <c r="F1698" s="219">
        <v>2.8</v>
      </c>
      <c r="H1698" s="32"/>
    </row>
    <row r="1699" spans="2:8" s="1" customFormat="1" ht="16.899999999999999" customHeight="1">
      <c r="B1699" s="32"/>
      <c r="C1699" s="218" t="s">
        <v>4121</v>
      </c>
      <c r="D1699" s="218" t="s">
        <v>5264</v>
      </c>
      <c r="E1699" s="17" t="s">
        <v>1</v>
      </c>
      <c r="F1699" s="219">
        <v>29.02</v>
      </c>
      <c r="H1699" s="32"/>
    </row>
    <row r="1700" spans="2:8" s="1" customFormat="1" ht="16.899999999999999" customHeight="1">
      <c r="B1700" s="32"/>
      <c r="C1700" s="220" t="s">
        <v>6920</v>
      </c>
      <c r="H1700" s="32"/>
    </row>
    <row r="1701" spans="2:8" s="1" customFormat="1" ht="22.5">
      <c r="B1701" s="32"/>
      <c r="C1701" s="218" t="s">
        <v>5244</v>
      </c>
      <c r="D1701" s="218" t="s">
        <v>5245</v>
      </c>
      <c r="E1701" s="17" t="s">
        <v>144</v>
      </c>
      <c r="F1701" s="219">
        <v>120.66</v>
      </c>
      <c r="H1701" s="32"/>
    </row>
    <row r="1702" spans="2:8" s="1" customFormat="1" ht="22.5">
      <c r="B1702" s="32"/>
      <c r="C1702" s="218" t="s">
        <v>5150</v>
      </c>
      <c r="D1702" s="218" t="s">
        <v>5151</v>
      </c>
      <c r="E1702" s="17" t="s">
        <v>144</v>
      </c>
      <c r="F1702" s="219">
        <v>127</v>
      </c>
      <c r="H1702" s="32"/>
    </row>
    <row r="1703" spans="2:8" s="1" customFormat="1" ht="16.899999999999999" customHeight="1">
      <c r="B1703" s="32"/>
      <c r="C1703" s="214" t="s">
        <v>4124</v>
      </c>
      <c r="D1703" s="215" t="s">
        <v>4125</v>
      </c>
      <c r="E1703" s="216" t="s">
        <v>144</v>
      </c>
      <c r="F1703" s="217">
        <v>45.82</v>
      </c>
      <c r="H1703" s="32"/>
    </row>
    <row r="1704" spans="2:8" s="1" customFormat="1" ht="16.899999999999999" customHeight="1">
      <c r="B1704" s="32"/>
      <c r="C1704" s="218" t="s">
        <v>1</v>
      </c>
      <c r="D1704" s="218" t="s">
        <v>2664</v>
      </c>
      <c r="E1704" s="17" t="s">
        <v>1</v>
      </c>
      <c r="F1704" s="219">
        <v>0</v>
      </c>
      <c r="H1704" s="32"/>
    </row>
    <row r="1705" spans="2:8" s="1" customFormat="1" ht="16.899999999999999" customHeight="1">
      <c r="B1705" s="32"/>
      <c r="C1705" s="218" t="s">
        <v>1</v>
      </c>
      <c r="D1705" s="218" t="s">
        <v>5265</v>
      </c>
      <c r="E1705" s="17" t="s">
        <v>1</v>
      </c>
      <c r="F1705" s="219">
        <v>2.8</v>
      </c>
      <c r="H1705" s="32"/>
    </row>
    <row r="1706" spans="2:8" s="1" customFormat="1" ht="16.899999999999999" customHeight="1">
      <c r="B1706" s="32"/>
      <c r="C1706" s="218" t="s">
        <v>1</v>
      </c>
      <c r="D1706" s="218" t="s">
        <v>5266</v>
      </c>
      <c r="E1706" s="17" t="s">
        <v>1</v>
      </c>
      <c r="F1706" s="219">
        <v>2.8</v>
      </c>
      <c r="H1706" s="32"/>
    </row>
    <row r="1707" spans="2:8" s="1" customFormat="1" ht="16.899999999999999" customHeight="1">
      <c r="B1707" s="32"/>
      <c r="C1707" s="218" t="s">
        <v>1</v>
      </c>
      <c r="D1707" s="218" t="s">
        <v>5267</v>
      </c>
      <c r="E1707" s="17" t="s">
        <v>1</v>
      </c>
      <c r="F1707" s="219">
        <v>3.44</v>
      </c>
      <c r="H1707" s="32"/>
    </row>
    <row r="1708" spans="2:8" s="1" customFormat="1" ht="16.899999999999999" customHeight="1">
      <c r="B1708" s="32"/>
      <c r="C1708" s="218" t="s">
        <v>1</v>
      </c>
      <c r="D1708" s="218" t="s">
        <v>5268</v>
      </c>
      <c r="E1708" s="17" t="s">
        <v>1</v>
      </c>
      <c r="F1708" s="219">
        <v>3.44</v>
      </c>
      <c r="H1708" s="32"/>
    </row>
    <row r="1709" spans="2:8" s="1" customFormat="1" ht="16.899999999999999" customHeight="1">
      <c r="B1709" s="32"/>
      <c r="C1709" s="218" t="s">
        <v>1</v>
      </c>
      <c r="D1709" s="218" t="s">
        <v>5269</v>
      </c>
      <c r="E1709" s="17" t="s">
        <v>1</v>
      </c>
      <c r="F1709" s="219">
        <v>2.8</v>
      </c>
      <c r="H1709" s="32"/>
    </row>
    <row r="1710" spans="2:8" s="1" customFormat="1" ht="16.899999999999999" customHeight="1">
      <c r="B1710" s="32"/>
      <c r="C1710" s="218" t="s">
        <v>1</v>
      </c>
      <c r="D1710" s="218" t="s">
        <v>5270</v>
      </c>
      <c r="E1710" s="17" t="s">
        <v>1</v>
      </c>
      <c r="F1710" s="219">
        <v>2.8</v>
      </c>
      <c r="H1710" s="32"/>
    </row>
    <row r="1711" spans="2:8" s="1" customFormat="1" ht="16.899999999999999" customHeight="1">
      <c r="B1711" s="32"/>
      <c r="C1711" s="218" t="s">
        <v>1</v>
      </c>
      <c r="D1711" s="218" t="s">
        <v>5271</v>
      </c>
      <c r="E1711" s="17" t="s">
        <v>1</v>
      </c>
      <c r="F1711" s="219">
        <v>2.3199999999999998</v>
      </c>
      <c r="H1711" s="32"/>
    </row>
    <row r="1712" spans="2:8" s="1" customFormat="1" ht="16.899999999999999" customHeight="1">
      <c r="B1712" s="32"/>
      <c r="C1712" s="218" t="s">
        <v>1</v>
      </c>
      <c r="D1712" s="218" t="s">
        <v>5272</v>
      </c>
      <c r="E1712" s="17" t="s">
        <v>1</v>
      </c>
      <c r="F1712" s="219">
        <v>2.8</v>
      </c>
      <c r="H1712" s="32"/>
    </row>
    <row r="1713" spans="2:8" s="1" customFormat="1" ht="16.899999999999999" customHeight="1">
      <c r="B1713" s="32"/>
      <c r="C1713" s="218" t="s">
        <v>1</v>
      </c>
      <c r="D1713" s="218" t="s">
        <v>5273</v>
      </c>
      <c r="E1713" s="17" t="s">
        <v>1</v>
      </c>
      <c r="F1713" s="219">
        <v>3.02</v>
      </c>
      <c r="H1713" s="32"/>
    </row>
    <row r="1714" spans="2:8" s="1" customFormat="1" ht="16.899999999999999" customHeight="1">
      <c r="B1714" s="32"/>
      <c r="C1714" s="218" t="s">
        <v>1</v>
      </c>
      <c r="D1714" s="218" t="s">
        <v>5274</v>
      </c>
      <c r="E1714" s="17" t="s">
        <v>1</v>
      </c>
      <c r="F1714" s="219">
        <v>2.8</v>
      </c>
      <c r="H1714" s="32"/>
    </row>
    <row r="1715" spans="2:8" s="1" customFormat="1" ht="16.899999999999999" customHeight="1">
      <c r="B1715" s="32"/>
      <c r="C1715" s="218" t="s">
        <v>1</v>
      </c>
      <c r="D1715" s="218" t="s">
        <v>5275</v>
      </c>
      <c r="E1715" s="17" t="s">
        <v>1</v>
      </c>
      <c r="F1715" s="219">
        <v>2.8</v>
      </c>
      <c r="H1715" s="32"/>
    </row>
    <row r="1716" spans="2:8" s="1" customFormat="1" ht="16.899999999999999" customHeight="1">
      <c r="B1716" s="32"/>
      <c r="C1716" s="218" t="s">
        <v>1</v>
      </c>
      <c r="D1716" s="218" t="s">
        <v>5276</v>
      </c>
      <c r="E1716" s="17" t="s">
        <v>1</v>
      </c>
      <c r="F1716" s="219">
        <v>2.8</v>
      </c>
      <c r="H1716" s="32"/>
    </row>
    <row r="1717" spans="2:8" s="1" customFormat="1" ht="16.899999999999999" customHeight="1">
      <c r="B1717" s="32"/>
      <c r="C1717" s="218" t="s">
        <v>1</v>
      </c>
      <c r="D1717" s="218" t="s">
        <v>5277</v>
      </c>
      <c r="E1717" s="17" t="s">
        <v>1</v>
      </c>
      <c r="F1717" s="219">
        <v>2.8</v>
      </c>
      <c r="H1717" s="32"/>
    </row>
    <row r="1718" spans="2:8" s="1" customFormat="1" ht="16.899999999999999" customHeight="1">
      <c r="B1718" s="32"/>
      <c r="C1718" s="218" t="s">
        <v>1</v>
      </c>
      <c r="D1718" s="218" t="s">
        <v>5278</v>
      </c>
      <c r="E1718" s="17" t="s">
        <v>1</v>
      </c>
      <c r="F1718" s="219">
        <v>2.8</v>
      </c>
      <c r="H1718" s="32"/>
    </row>
    <row r="1719" spans="2:8" s="1" customFormat="1" ht="16.899999999999999" customHeight="1">
      <c r="B1719" s="32"/>
      <c r="C1719" s="218" t="s">
        <v>1</v>
      </c>
      <c r="D1719" s="218" t="s">
        <v>5279</v>
      </c>
      <c r="E1719" s="17" t="s">
        <v>1</v>
      </c>
      <c r="F1719" s="219">
        <v>2.8</v>
      </c>
      <c r="H1719" s="32"/>
    </row>
    <row r="1720" spans="2:8" s="1" customFormat="1" ht="16.899999999999999" customHeight="1">
      <c r="B1720" s="32"/>
      <c r="C1720" s="218" t="s">
        <v>1</v>
      </c>
      <c r="D1720" s="218" t="s">
        <v>5280</v>
      </c>
      <c r="E1720" s="17" t="s">
        <v>1</v>
      </c>
      <c r="F1720" s="219">
        <v>2.8</v>
      </c>
      <c r="H1720" s="32"/>
    </row>
    <row r="1721" spans="2:8" s="1" customFormat="1" ht="16.899999999999999" customHeight="1">
      <c r="B1721" s="32"/>
      <c r="C1721" s="218" t="s">
        <v>4124</v>
      </c>
      <c r="D1721" s="218" t="s">
        <v>5281</v>
      </c>
      <c r="E1721" s="17" t="s">
        <v>1</v>
      </c>
      <c r="F1721" s="219">
        <v>45.82</v>
      </c>
      <c r="H1721" s="32"/>
    </row>
    <row r="1722" spans="2:8" s="1" customFormat="1" ht="16.899999999999999" customHeight="1">
      <c r="B1722" s="32"/>
      <c r="C1722" s="220" t="s">
        <v>6920</v>
      </c>
      <c r="H1722" s="32"/>
    </row>
    <row r="1723" spans="2:8" s="1" customFormat="1" ht="22.5">
      <c r="B1723" s="32"/>
      <c r="C1723" s="218" t="s">
        <v>5244</v>
      </c>
      <c r="D1723" s="218" t="s">
        <v>5245</v>
      </c>
      <c r="E1723" s="17" t="s">
        <v>144</v>
      </c>
      <c r="F1723" s="219">
        <v>120.66</v>
      </c>
      <c r="H1723" s="32"/>
    </row>
    <row r="1724" spans="2:8" s="1" customFormat="1" ht="22.5">
      <c r="B1724" s="32"/>
      <c r="C1724" s="218" t="s">
        <v>5150</v>
      </c>
      <c r="D1724" s="218" t="s">
        <v>5151</v>
      </c>
      <c r="E1724" s="17" t="s">
        <v>144</v>
      </c>
      <c r="F1724" s="219">
        <v>127</v>
      </c>
      <c r="H1724" s="32"/>
    </row>
    <row r="1725" spans="2:8" s="1" customFormat="1" ht="16.899999999999999" customHeight="1">
      <c r="B1725" s="32"/>
      <c r="C1725" s="214" t="s">
        <v>4127</v>
      </c>
      <c r="D1725" s="215" t="s">
        <v>4128</v>
      </c>
      <c r="E1725" s="216" t="s">
        <v>144</v>
      </c>
      <c r="F1725" s="217">
        <v>45.82</v>
      </c>
      <c r="H1725" s="32"/>
    </row>
    <row r="1726" spans="2:8" s="1" customFormat="1" ht="16.899999999999999" customHeight="1">
      <c r="B1726" s="32"/>
      <c r="C1726" s="218" t="s">
        <v>1</v>
      </c>
      <c r="D1726" s="218" t="s">
        <v>2675</v>
      </c>
      <c r="E1726" s="17" t="s">
        <v>1</v>
      </c>
      <c r="F1726" s="219">
        <v>0</v>
      </c>
      <c r="H1726" s="32"/>
    </row>
    <row r="1727" spans="2:8" s="1" customFormat="1" ht="16.899999999999999" customHeight="1">
      <c r="B1727" s="32"/>
      <c r="C1727" s="218" t="s">
        <v>1</v>
      </c>
      <c r="D1727" s="218" t="s">
        <v>5282</v>
      </c>
      <c r="E1727" s="17" t="s">
        <v>1</v>
      </c>
      <c r="F1727" s="219">
        <v>2.8</v>
      </c>
      <c r="H1727" s="32"/>
    </row>
    <row r="1728" spans="2:8" s="1" customFormat="1" ht="16.899999999999999" customHeight="1">
      <c r="B1728" s="32"/>
      <c r="C1728" s="218" t="s">
        <v>1</v>
      </c>
      <c r="D1728" s="218" t="s">
        <v>5283</v>
      </c>
      <c r="E1728" s="17" t="s">
        <v>1</v>
      </c>
      <c r="F1728" s="219">
        <v>2.8</v>
      </c>
      <c r="H1728" s="32"/>
    </row>
    <row r="1729" spans="2:8" s="1" customFormat="1" ht="16.899999999999999" customHeight="1">
      <c r="B1729" s="32"/>
      <c r="C1729" s="218" t="s">
        <v>1</v>
      </c>
      <c r="D1729" s="218" t="s">
        <v>5284</v>
      </c>
      <c r="E1729" s="17" t="s">
        <v>1</v>
      </c>
      <c r="F1729" s="219">
        <v>3.44</v>
      </c>
      <c r="H1729" s="32"/>
    </row>
    <row r="1730" spans="2:8" s="1" customFormat="1" ht="16.899999999999999" customHeight="1">
      <c r="B1730" s="32"/>
      <c r="C1730" s="218" t="s">
        <v>1</v>
      </c>
      <c r="D1730" s="218" t="s">
        <v>5285</v>
      </c>
      <c r="E1730" s="17" t="s">
        <v>1</v>
      </c>
      <c r="F1730" s="219">
        <v>3.44</v>
      </c>
      <c r="H1730" s="32"/>
    </row>
    <row r="1731" spans="2:8" s="1" customFormat="1" ht="16.899999999999999" customHeight="1">
      <c r="B1731" s="32"/>
      <c r="C1731" s="218" t="s">
        <v>1</v>
      </c>
      <c r="D1731" s="218" t="s">
        <v>5286</v>
      </c>
      <c r="E1731" s="17" t="s">
        <v>1</v>
      </c>
      <c r="F1731" s="219">
        <v>2.8</v>
      </c>
      <c r="H1731" s="32"/>
    </row>
    <row r="1732" spans="2:8" s="1" customFormat="1" ht="16.899999999999999" customHeight="1">
      <c r="B1732" s="32"/>
      <c r="C1732" s="218" t="s">
        <v>1</v>
      </c>
      <c r="D1732" s="218" t="s">
        <v>5287</v>
      </c>
      <c r="E1732" s="17" t="s">
        <v>1</v>
      </c>
      <c r="F1732" s="219">
        <v>2.8</v>
      </c>
      <c r="H1732" s="32"/>
    </row>
    <row r="1733" spans="2:8" s="1" customFormat="1" ht="16.899999999999999" customHeight="1">
      <c r="B1733" s="32"/>
      <c r="C1733" s="218" t="s">
        <v>1</v>
      </c>
      <c r="D1733" s="218" t="s">
        <v>5288</v>
      </c>
      <c r="E1733" s="17" t="s">
        <v>1</v>
      </c>
      <c r="F1733" s="219">
        <v>2.3199999999999998</v>
      </c>
      <c r="H1733" s="32"/>
    </row>
    <row r="1734" spans="2:8" s="1" customFormat="1" ht="16.899999999999999" customHeight="1">
      <c r="B1734" s="32"/>
      <c r="C1734" s="218" t="s">
        <v>1</v>
      </c>
      <c r="D1734" s="218" t="s">
        <v>5289</v>
      </c>
      <c r="E1734" s="17" t="s">
        <v>1</v>
      </c>
      <c r="F1734" s="219">
        <v>2.8</v>
      </c>
      <c r="H1734" s="32"/>
    </row>
    <row r="1735" spans="2:8" s="1" customFormat="1" ht="16.899999999999999" customHeight="1">
      <c r="B1735" s="32"/>
      <c r="C1735" s="218" t="s">
        <v>1</v>
      </c>
      <c r="D1735" s="218" t="s">
        <v>5290</v>
      </c>
      <c r="E1735" s="17" t="s">
        <v>1</v>
      </c>
      <c r="F1735" s="219">
        <v>3.02</v>
      </c>
      <c r="H1735" s="32"/>
    </row>
    <row r="1736" spans="2:8" s="1" customFormat="1" ht="16.899999999999999" customHeight="1">
      <c r="B1736" s="32"/>
      <c r="C1736" s="218" t="s">
        <v>1</v>
      </c>
      <c r="D1736" s="218" t="s">
        <v>5291</v>
      </c>
      <c r="E1736" s="17" t="s">
        <v>1</v>
      </c>
      <c r="F1736" s="219">
        <v>2.8</v>
      </c>
      <c r="H1736" s="32"/>
    </row>
    <row r="1737" spans="2:8" s="1" customFormat="1" ht="16.899999999999999" customHeight="1">
      <c r="B1737" s="32"/>
      <c r="C1737" s="218" t="s">
        <v>1</v>
      </c>
      <c r="D1737" s="218" t="s">
        <v>5292</v>
      </c>
      <c r="E1737" s="17" t="s">
        <v>1</v>
      </c>
      <c r="F1737" s="219">
        <v>2.8</v>
      </c>
      <c r="H1737" s="32"/>
    </row>
    <row r="1738" spans="2:8" s="1" customFormat="1" ht="16.899999999999999" customHeight="1">
      <c r="B1738" s="32"/>
      <c r="C1738" s="218" t="s">
        <v>1</v>
      </c>
      <c r="D1738" s="218" t="s">
        <v>5293</v>
      </c>
      <c r="E1738" s="17" t="s">
        <v>1</v>
      </c>
      <c r="F1738" s="219">
        <v>2.8</v>
      </c>
      <c r="H1738" s="32"/>
    </row>
    <row r="1739" spans="2:8" s="1" customFormat="1" ht="16.899999999999999" customHeight="1">
      <c r="B1739" s="32"/>
      <c r="C1739" s="218" t="s">
        <v>1</v>
      </c>
      <c r="D1739" s="218" t="s">
        <v>5294</v>
      </c>
      <c r="E1739" s="17" t="s">
        <v>1</v>
      </c>
      <c r="F1739" s="219">
        <v>2.8</v>
      </c>
      <c r="H1739" s="32"/>
    </row>
    <row r="1740" spans="2:8" s="1" customFormat="1" ht="16.899999999999999" customHeight="1">
      <c r="B1740" s="32"/>
      <c r="C1740" s="218" t="s">
        <v>1</v>
      </c>
      <c r="D1740" s="218" t="s">
        <v>5295</v>
      </c>
      <c r="E1740" s="17" t="s">
        <v>1</v>
      </c>
      <c r="F1740" s="219">
        <v>2.8</v>
      </c>
      <c r="H1740" s="32"/>
    </row>
    <row r="1741" spans="2:8" s="1" customFormat="1" ht="16.899999999999999" customHeight="1">
      <c r="B1741" s="32"/>
      <c r="C1741" s="218" t="s">
        <v>1</v>
      </c>
      <c r="D1741" s="218" t="s">
        <v>5296</v>
      </c>
      <c r="E1741" s="17" t="s">
        <v>1</v>
      </c>
      <c r="F1741" s="219">
        <v>2.8</v>
      </c>
      <c r="H1741" s="32"/>
    </row>
    <row r="1742" spans="2:8" s="1" customFormat="1" ht="16.899999999999999" customHeight="1">
      <c r="B1742" s="32"/>
      <c r="C1742" s="218" t="s">
        <v>1</v>
      </c>
      <c r="D1742" s="218" t="s">
        <v>5297</v>
      </c>
      <c r="E1742" s="17" t="s">
        <v>1</v>
      </c>
      <c r="F1742" s="219">
        <v>2.8</v>
      </c>
      <c r="H1742" s="32"/>
    </row>
    <row r="1743" spans="2:8" s="1" customFormat="1" ht="16.899999999999999" customHeight="1">
      <c r="B1743" s="32"/>
      <c r="C1743" s="218" t="s">
        <v>4127</v>
      </c>
      <c r="D1743" s="218" t="s">
        <v>5298</v>
      </c>
      <c r="E1743" s="17" t="s">
        <v>1</v>
      </c>
      <c r="F1743" s="219">
        <v>45.82</v>
      </c>
      <c r="H1743" s="32"/>
    </row>
    <row r="1744" spans="2:8" s="1" customFormat="1" ht="16.899999999999999" customHeight="1">
      <c r="B1744" s="32"/>
      <c r="C1744" s="220" t="s">
        <v>6920</v>
      </c>
      <c r="H1744" s="32"/>
    </row>
    <row r="1745" spans="2:8" s="1" customFormat="1" ht="22.5">
      <c r="B1745" s="32"/>
      <c r="C1745" s="218" t="s">
        <v>5244</v>
      </c>
      <c r="D1745" s="218" t="s">
        <v>5245</v>
      </c>
      <c r="E1745" s="17" t="s">
        <v>144</v>
      </c>
      <c r="F1745" s="219">
        <v>120.66</v>
      </c>
      <c r="H1745" s="32"/>
    </row>
    <row r="1746" spans="2:8" s="1" customFormat="1" ht="22.5">
      <c r="B1746" s="32"/>
      <c r="C1746" s="218" t="s">
        <v>5150</v>
      </c>
      <c r="D1746" s="218" t="s">
        <v>5151</v>
      </c>
      <c r="E1746" s="17" t="s">
        <v>144</v>
      </c>
      <c r="F1746" s="219">
        <v>127</v>
      </c>
      <c r="H1746" s="32"/>
    </row>
    <row r="1747" spans="2:8" s="1" customFormat="1" ht="16.899999999999999" customHeight="1">
      <c r="B1747" s="32"/>
      <c r="C1747" s="214" t="s">
        <v>5352</v>
      </c>
      <c r="D1747" s="215" t="s">
        <v>6937</v>
      </c>
      <c r="E1747" s="216" t="s">
        <v>144</v>
      </c>
      <c r="F1747" s="217">
        <v>268.71800000000002</v>
      </c>
      <c r="H1747" s="32"/>
    </row>
    <row r="1748" spans="2:8" s="1" customFormat="1" ht="16.899999999999999" customHeight="1">
      <c r="B1748" s="32"/>
      <c r="C1748" s="218" t="s">
        <v>1</v>
      </c>
      <c r="D1748" s="218" t="s">
        <v>5340</v>
      </c>
      <c r="E1748" s="17" t="s">
        <v>1</v>
      </c>
      <c r="F1748" s="219">
        <v>0</v>
      </c>
      <c r="H1748" s="32"/>
    </row>
    <row r="1749" spans="2:8" s="1" customFormat="1" ht="16.899999999999999" customHeight="1">
      <c r="B1749" s="32"/>
      <c r="C1749" s="218" t="s">
        <v>1</v>
      </c>
      <c r="D1749" s="218" t="s">
        <v>5341</v>
      </c>
      <c r="E1749" s="17" t="s">
        <v>1</v>
      </c>
      <c r="F1749" s="219">
        <v>0</v>
      </c>
      <c r="H1749" s="32"/>
    </row>
    <row r="1750" spans="2:8" s="1" customFormat="1" ht="16.899999999999999" customHeight="1">
      <c r="B1750" s="32"/>
      <c r="C1750" s="218" t="s">
        <v>1</v>
      </c>
      <c r="D1750" s="218" t="s">
        <v>5342</v>
      </c>
      <c r="E1750" s="17" t="s">
        <v>1</v>
      </c>
      <c r="F1750" s="219">
        <v>0</v>
      </c>
      <c r="H1750" s="32"/>
    </row>
    <row r="1751" spans="2:8" s="1" customFormat="1" ht="16.899999999999999" customHeight="1">
      <c r="B1751" s="32"/>
      <c r="C1751" s="218" t="s">
        <v>1</v>
      </c>
      <c r="D1751" s="218" t="s">
        <v>5343</v>
      </c>
      <c r="E1751" s="17" t="s">
        <v>1</v>
      </c>
      <c r="F1751" s="219">
        <v>0</v>
      </c>
      <c r="H1751" s="32"/>
    </row>
    <row r="1752" spans="2:8" s="1" customFormat="1" ht="16.899999999999999" customHeight="1">
      <c r="B1752" s="32"/>
      <c r="C1752" s="218" t="s">
        <v>1</v>
      </c>
      <c r="D1752" s="218" t="s">
        <v>5344</v>
      </c>
      <c r="E1752" s="17" t="s">
        <v>1</v>
      </c>
      <c r="F1752" s="219">
        <v>0</v>
      </c>
      <c r="H1752" s="32"/>
    </row>
    <row r="1753" spans="2:8" s="1" customFormat="1" ht="16.899999999999999" customHeight="1">
      <c r="B1753" s="32"/>
      <c r="C1753" s="218" t="s">
        <v>1</v>
      </c>
      <c r="D1753" s="218" t="s">
        <v>5345</v>
      </c>
      <c r="E1753" s="17" t="s">
        <v>1</v>
      </c>
      <c r="F1753" s="219">
        <v>0</v>
      </c>
      <c r="H1753" s="32"/>
    </row>
    <row r="1754" spans="2:8" s="1" customFormat="1" ht="16.899999999999999" customHeight="1">
      <c r="B1754" s="32"/>
      <c r="C1754" s="218" t="s">
        <v>1</v>
      </c>
      <c r="D1754" s="218" t="s">
        <v>5346</v>
      </c>
      <c r="E1754" s="17" t="s">
        <v>1</v>
      </c>
      <c r="F1754" s="219">
        <v>91.2</v>
      </c>
      <c r="H1754" s="32"/>
    </row>
    <row r="1755" spans="2:8" s="1" customFormat="1" ht="16.899999999999999" customHeight="1">
      <c r="B1755" s="32"/>
      <c r="C1755" s="218" t="s">
        <v>1</v>
      </c>
      <c r="D1755" s="218" t="s">
        <v>2646</v>
      </c>
      <c r="E1755" s="17" t="s">
        <v>1</v>
      </c>
      <c r="F1755" s="219">
        <v>0</v>
      </c>
      <c r="H1755" s="32"/>
    </row>
    <row r="1756" spans="2:8" s="1" customFormat="1" ht="16.899999999999999" customHeight="1">
      <c r="B1756" s="32"/>
      <c r="C1756" s="218" t="s">
        <v>1</v>
      </c>
      <c r="D1756" s="218" t="s">
        <v>5347</v>
      </c>
      <c r="E1756" s="17" t="s">
        <v>1</v>
      </c>
      <c r="F1756" s="219">
        <v>18.263000000000002</v>
      </c>
      <c r="H1756" s="32"/>
    </row>
    <row r="1757" spans="2:8" s="1" customFormat="1" ht="16.899999999999999" customHeight="1">
      <c r="B1757" s="32"/>
      <c r="C1757" s="218" t="s">
        <v>1</v>
      </c>
      <c r="D1757" s="218" t="s">
        <v>5348</v>
      </c>
      <c r="E1757" s="17" t="s">
        <v>1</v>
      </c>
      <c r="F1757" s="219">
        <v>18.899999999999999</v>
      </c>
      <c r="H1757" s="32"/>
    </row>
    <row r="1758" spans="2:8" s="1" customFormat="1" ht="16.899999999999999" customHeight="1">
      <c r="B1758" s="32"/>
      <c r="C1758" s="218" t="s">
        <v>1</v>
      </c>
      <c r="D1758" s="218" t="s">
        <v>5349</v>
      </c>
      <c r="E1758" s="17" t="s">
        <v>1</v>
      </c>
      <c r="F1758" s="219">
        <v>42.75</v>
      </c>
      <c r="H1758" s="32"/>
    </row>
    <row r="1759" spans="2:8" s="1" customFormat="1" ht="16.899999999999999" customHeight="1">
      <c r="B1759" s="32"/>
      <c r="C1759" s="218" t="s">
        <v>1</v>
      </c>
      <c r="D1759" s="218" t="s">
        <v>5350</v>
      </c>
      <c r="E1759" s="17" t="s">
        <v>1</v>
      </c>
      <c r="F1759" s="219">
        <v>9.8550000000000004</v>
      </c>
      <c r="H1759" s="32"/>
    </row>
    <row r="1760" spans="2:8" s="1" customFormat="1" ht="16.899999999999999" customHeight="1">
      <c r="B1760" s="32"/>
      <c r="C1760" s="218" t="s">
        <v>1</v>
      </c>
      <c r="D1760" s="218" t="s">
        <v>5351</v>
      </c>
      <c r="E1760" s="17" t="s">
        <v>1</v>
      </c>
      <c r="F1760" s="219">
        <v>87.75</v>
      </c>
      <c r="H1760" s="32"/>
    </row>
    <row r="1761" spans="2:8" s="1" customFormat="1" ht="16.899999999999999" customHeight="1">
      <c r="B1761" s="32"/>
      <c r="C1761" s="218" t="s">
        <v>5352</v>
      </c>
      <c r="D1761" s="218" t="s">
        <v>4846</v>
      </c>
      <c r="E1761" s="17" t="s">
        <v>1</v>
      </c>
      <c r="F1761" s="219">
        <v>268.71800000000002</v>
      </c>
      <c r="H1761" s="32"/>
    </row>
    <row r="1762" spans="2:8" s="1" customFormat="1" ht="16.899999999999999" customHeight="1">
      <c r="B1762" s="32"/>
      <c r="C1762" s="214" t="s">
        <v>5361</v>
      </c>
      <c r="D1762" s="215" t="s">
        <v>6938</v>
      </c>
      <c r="E1762" s="216" t="s">
        <v>144</v>
      </c>
      <c r="F1762" s="217">
        <v>192.375</v>
      </c>
      <c r="H1762" s="32"/>
    </row>
    <row r="1763" spans="2:8" s="1" customFormat="1" ht="16.899999999999999" customHeight="1">
      <c r="B1763" s="32"/>
      <c r="C1763" s="218" t="s">
        <v>1</v>
      </c>
      <c r="D1763" s="218" t="s">
        <v>5353</v>
      </c>
      <c r="E1763" s="17" t="s">
        <v>1</v>
      </c>
      <c r="F1763" s="219">
        <v>0</v>
      </c>
      <c r="H1763" s="32"/>
    </row>
    <row r="1764" spans="2:8" s="1" customFormat="1" ht="16.899999999999999" customHeight="1">
      <c r="B1764" s="32"/>
      <c r="C1764" s="218" t="s">
        <v>1</v>
      </c>
      <c r="D1764" s="218" t="s">
        <v>5354</v>
      </c>
      <c r="E1764" s="17" t="s">
        <v>1</v>
      </c>
      <c r="F1764" s="219">
        <v>39.299999999999997</v>
      </c>
      <c r="H1764" s="32"/>
    </row>
    <row r="1765" spans="2:8" s="1" customFormat="1" ht="16.899999999999999" customHeight="1">
      <c r="B1765" s="32"/>
      <c r="C1765" s="218" t="s">
        <v>1</v>
      </c>
      <c r="D1765" s="218" t="s">
        <v>5355</v>
      </c>
      <c r="E1765" s="17" t="s">
        <v>1</v>
      </c>
      <c r="F1765" s="219">
        <v>51.825000000000003</v>
      </c>
      <c r="H1765" s="32"/>
    </row>
    <row r="1766" spans="2:8" s="1" customFormat="1" ht="16.899999999999999" customHeight="1">
      <c r="B1766" s="32"/>
      <c r="C1766" s="218" t="s">
        <v>1</v>
      </c>
      <c r="D1766" s="218" t="s">
        <v>5356</v>
      </c>
      <c r="E1766" s="17" t="s">
        <v>1</v>
      </c>
      <c r="F1766" s="219">
        <v>-5.4</v>
      </c>
      <c r="H1766" s="32"/>
    </row>
    <row r="1767" spans="2:8" s="1" customFormat="1" ht="16.899999999999999" customHeight="1">
      <c r="B1767" s="32"/>
      <c r="C1767" s="218" t="s">
        <v>1</v>
      </c>
      <c r="D1767" s="218" t="s">
        <v>5357</v>
      </c>
      <c r="E1767" s="17" t="s">
        <v>1</v>
      </c>
      <c r="F1767" s="219">
        <v>6</v>
      </c>
      <c r="H1767" s="32"/>
    </row>
    <row r="1768" spans="2:8" s="1" customFormat="1" ht="16.899999999999999" customHeight="1">
      <c r="B1768" s="32"/>
      <c r="C1768" s="218" t="s">
        <v>1</v>
      </c>
      <c r="D1768" s="218" t="s">
        <v>5358</v>
      </c>
      <c r="E1768" s="17" t="s">
        <v>1</v>
      </c>
      <c r="F1768" s="219">
        <v>6.6</v>
      </c>
      <c r="H1768" s="32"/>
    </row>
    <row r="1769" spans="2:8" s="1" customFormat="1" ht="16.899999999999999" customHeight="1">
      <c r="B1769" s="32"/>
      <c r="C1769" s="218" t="s">
        <v>1</v>
      </c>
      <c r="D1769" s="218" t="s">
        <v>5359</v>
      </c>
      <c r="E1769" s="17" t="s">
        <v>1</v>
      </c>
      <c r="F1769" s="219">
        <v>109.2</v>
      </c>
      <c r="H1769" s="32"/>
    </row>
    <row r="1770" spans="2:8" s="1" customFormat="1" ht="16.899999999999999" customHeight="1">
      <c r="B1770" s="32"/>
      <c r="C1770" s="218" t="s">
        <v>1</v>
      </c>
      <c r="D1770" s="218" t="s">
        <v>5360</v>
      </c>
      <c r="E1770" s="17" t="s">
        <v>1</v>
      </c>
      <c r="F1770" s="219">
        <v>-15.15</v>
      </c>
      <c r="H1770" s="32"/>
    </row>
    <row r="1771" spans="2:8" s="1" customFormat="1" ht="16.899999999999999" customHeight="1">
      <c r="B1771" s="32"/>
      <c r="C1771" s="218" t="s">
        <v>5361</v>
      </c>
      <c r="D1771" s="218" t="s">
        <v>5362</v>
      </c>
      <c r="E1771" s="17" t="s">
        <v>1</v>
      </c>
      <c r="F1771" s="219">
        <v>192.375</v>
      </c>
      <c r="H1771" s="32"/>
    </row>
    <row r="1772" spans="2:8" s="1" customFormat="1" ht="16.899999999999999" customHeight="1">
      <c r="B1772" s="32"/>
      <c r="C1772" s="214" t="s">
        <v>5369</v>
      </c>
      <c r="D1772" s="215" t="s">
        <v>6939</v>
      </c>
      <c r="E1772" s="216" t="s">
        <v>4085</v>
      </c>
      <c r="F1772" s="217">
        <v>192.375</v>
      </c>
      <c r="H1772" s="32"/>
    </row>
    <row r="1773" spans="2:8" s="1" customFormat="1" ht="16.899999999999999" customHeight="1">
      <c r="B1773" s="32"/>
      <c r="C1773" s="218" t="s">
        <v>1</v>
      </c>
      <c r="D1773" s="218" t="s">
        <v>5363</v>
      </c>
      <c r="E1773" s="17" t="s">
        <v>1</v>
      </c>
      <c r="F1773" s="219">
        <v>0</v>
      </c>
      <c r="H1773" s="32"/>
    </row>
    <row r="1774" spans="2:8" s="1" customFormat="1" ht="16.899999999999999" customHeight="1">
      <c r="B1774" s="32"/>
      <c r="C1774" s="218" t="s">
        <v>1</v>
      </c>
      <c r="D1774" s="218" t="s">
        <v>5364</v>
      </c>
      <c r="E1774" s="17" t="s">
        <v>1</v>
      </c>
      <c r="F1774" s="219">
        <v>39.299999999999997</v>
      </c>
      <c r="H1774" s="32"/>
    </row>
    <row r="1775" spans="2:8" s="1" customFormat="1" ht="16.899999999999999" customHeight="1">
      <c r="B1775" s="32"/>
      <c r="C1775" s="218" t="s">
        <v>1</v>
      </c>
      <c r="D1775" s="218" t="s">
        <v>5365</v>
      </c>
      <c r="E1775" s="17" t="s">
        <v>1</v>
      </c>
      <c r="F1775" s="219">
        <v>51.825000000000003</v>
      </c>
      <c r="H1775" s="32"/>
    </row>
    <row r="1776" spans="2:8" s="1" customFormat="1" ht="16.899999999999999" customHeight="1">
      <c r="B1776" s="32"/>
      <c r="C1776" s="218" t="s">
        <v>1</v>
      </c>
      <c r="D1776" s="218" t="s">
        <v>5356</v>
      </c>
      <c r="E1776" s="17" t="s">
        <v>1</v>
      </c>
      <c r="F1776" s="219">
        <v>-5.4</v>
      </c>
      <c r="H1776" s="32"/>
    </row>
    <row r="1777" spans="2:8" s="1" customFormat="1" ht="16.899999999999999" customHeight="1">
      <c r="B1777" s="32"/>
      <c r="C1777" s="218" t="s">
        <v>1</v>
      </c>
      <c r="D1777" s="218" t="s">
        <v>5366</v>
      </c>
      <c r="E1777" s="17" t="s">
        <v>1</v>
      </c>
      <c r="F1777" s="219">
        <v>6</v>
      </c>
      <c r="H1777" s="32"/>
    </row>
    <row r="1778" spans="2:8" s="1" customFormat="1" ht="16.899999999999999" customHeight="1">
      <c r="B1778" s="32"/>
      <c r="C1778" s="218" t="s">
        <v>1</v>
      </c>
      <c r="D1778" s="218" t="s">
        <v>5367</v>
      </c>
      <c r="E1778" s="17" t="s">
        <v>1</v>
      </c>
      <c r="F1778" s="219">
        <v>6.6</v>
      </c>
      <c r="H1778" s="32"/>
    </row>
    <row r="1779" spans="2:8" s="1" customFormat="1" ht="16.899999999999999" customHeight="1">
      <c r="B1779" s="32"/>
      <c r="C1779" s="218" t="s">
        <v>1</v>
      </c>
      <c r="D1779" s="218" t="s">
        <v>5368</v>
      </c>
      <c r="E1779" s="17" t="s">
        <v>1</v>
      </c>
      <c r="F1779" s="219">
        <v>109.2</v>
      </c>
      <c r="H1779" s="32"/>
    </row>
    <row r="1780" spans="2:8" s="1" customFormat="1" ht="16.899999999999999" customHeight="1">
      <c r="B1780" s="32"/>
      <c r="C1780" s="218" t="s">
        <v>1</v>
      </c>
      <c r="D1780" s="218" t="s">
        <v>5360</v>
      </c>
      <c r="E1780" s="17" t="s">
        <v>1</v>
      </c>
      <c r="F1780" s="219">
        <v>-15.15</v>
      </c>
      <c r="H1780" s="32"/>
    </row>
    <row r="1781" spans="2:8" s="1" customFormat="1" ht="16.899999999999999" customHeight="1">
      <c r="B1781" s="32"/>
      <c r="C1781" s="218" t="s">
        <v>5369</v>
      </c>
      <c r="D1781" s="218" t="s">
        <v>4834</v>
      </c>
      <c r="E1781" s="17" t="s">
        <v>1</v>
      </c>
      <c r="F1781" s="219">
        <v>192.375</v>
      </c>
      <c r="H1781" s="32"/>
    </row>
    <row r="1782" spans="2:8" s="1" customFormat="1" ht="16.899999999999999" customHeight="1">
      <c r="B1782" s="32"/>
      <c r="C1782" s="214" t="s">
        <v>5371</v>
      </c>
      <c r="D1782" s="215" t="s">
        <v>6940</v>
      </c>
      <c r="E1782" s="216" t="s">
        <v>144</v>
      </c>
      <c r="F1782" s="217">
        <v>192.375</v>
      </c>
      <c r="H1782" s="32"/>
    </row>
    <row r="1783" spans="2:8" s="1" customFormat="1" ht="16.899999999999999" customHeight="1">
      <c r="B1783" s="32"/>
      <c r="C1783" s="218" t="s">
        <v>1</v>
      </c>
      <c r="D1783" s="218" t="s">
        <v>5370</v>
      </c>
      <c r="E1783" s="17" t="s">
        <v>1</v>
      </c>
      <c r="F1783" s="219">
        <v>0</v>
      </c>
      <c r="H1783" s="32"/>
    </row>
    <row r="1784" spans="2:8" s="1" customFormat="1" ht="16.899999999999999" customHeight="1">
      <c r="B1784" s="32"/>
      <c r="C1784" s="218" t="s">
        <v>1</v>
      </c>
      <c r="D1784" s="218" t="s">
        <v>5364</v>
      </c>
      <c r="E1784" s="17" t="s">
        <v>1</v>
      </c>
      <c r="F1784" s="219">
        <v>39.299999999999997</v>
      </c>
      <c r="H1784" s="32"/>
    </row>
    <row r="1785" spans="2:8" s="1" customFormat="1" ht="16.899999999999999" customHeight="1">
      <c r="B1785" s="32"/>
      <c r="C1785" s="218" t="s">
        <v>1</v>
      </c>
      <c r="D1785" s="218" t="s">
        <v>5365</v>
      </c>
      <c r="E1785" s="17" t="s">
        <v>1</v>
      </c>
      <c r="F1785" s="219">
        <v>51.825000000000003</v>
      </c>
      <c r="H1785" s="32"/>
    </row>
    <row r="1786" spans="2:8" s="1" customFormat="1" ht="16.899999999999999" customHeight="1">
      <c r="B1786" s="32"/>
      <c r="C1786" s="218" t="s">
        <v>1</v>
      </c>
      <c r="D1786" s="218" t="s">
        <v>5356</v>
      </c>
      <c r="E1786" s="17" t="s">
        <v>1</v>
      </c>
      <c r="F1786" s="219">
        <v>-5.4</v>
      </c>
      <c r="H1786" s="32"/>
    </row>
    <row r="1787" spans="2:8" s="1" customFormat="1" ht="16.899999999999999" customHeight="1">
      <c r="B1787" s="32"/>
      <c r="C1787" s="218" t="s">
        <v>1</v>
      </c>
      <c r="D1787" s="218" t="s">
        <v>5366</v>
      </c>
      <c r="E1787" s="17" t="s">
        <v>1</v>
      </c>
      <c r="F1787" s="219">
        <v>6</v>
      </c>
      <c r="H1787" s="32"/>
    </row>
    <row r="1788" spans="2:8" s="1" customFormat="1" ht="16.899999999999999" customHeight="1">
      <c r="B1788" s="32"/>
      <c r="C1788" s="218" t="s">
        <v>1</v>
      </c>
      <c r="D1788" s="218" t="s">
        <v>5367</v>
      </c>
      <c r="E1788" s="17" t="s">
        <v>1</v>
      </c>
      <c r="F1788" s="219">
        <v>6.6</v>
      </c>
      <c r="H1788" s="32"/>
    </row>
    <row r="1789" spans="2:8" s="1" customFormat="1" ht="16.899999999999999" customHeight="1">
      <c r="B1789" s="32"/>
      <c r="C1789" s="218" t="s">
        <v>1</v>
      </c>
      <c r="D1789" s="218" t="s">
        <v>5368</v>
      </c>
      <c r="E1789" s="17" t="s">
        <v>1</v>
      </c>
      <c r="F1789" s="219">
        <v>109.2</v>
      </c>
      <c r="H1789" s="32"/>
    </row>
    <row r="1790" spans="2:8" s="1" customFormat="1" ht="16.899999999999999" customHeight="1">
      <c r="B1790" s="32"/>
      <c r="C1790" s="218" t="s">
        <v>1</v>
      </c>
      <c r="D1790" s="218" t="s">
        <v>5360</v>
      </c>
      <c r="E1790" s="17" t="s">
        <v>1</v>
      </c>
      <c r="F1790" s="219">
        <v>-15.15</v>
      </c>
      <c r="H1790" s="32"/>
    </row>
    <row r="1791" spans="2:8" s="1" customFormat="1" ht="16.899999999999999" customHeight="1">
      <c r="B1791" s="32"/>
      <c r="C1791" s="218" t="s">
        <v>5371</v>
      </c>
      <c r="D1791" s="218" t="s">
        <v>4834</v>
      </c>
      <c r="E1791" s="17" t="s">
        <v>1</v>
      </c>
      <c r="F1791" s="219">
        <v>192.375</v>
      </c>
      <c r="H1791" s="32"/>
    </row>
    <row r="1792" spans="2:8" s="1" customFormat="1" ht="16.899999999999999" customHeight="1">
      <c r="B1792" s="32"/>
      <c r="C1792" s="214" t="s">
        <v>4129</v>
      </c>
      <c r="D1792" s="215" t="s">
        <v>4130</v>
      </c>
      <c r="E1792" s="216" t="s">
        <v>144</v>
      </c>
      <c r="F1792" s="217">
        <v>1.68</v>
      </c>
      <c r="H1792" s="32"/>
    </row>
    <row r="1793" spans="2:8" s="1" customFormat="1" ht="16.899999999999999" customHeight="1">
      <c r="B1793" s="32"/>
      <c r="C1793" s="218" t="s">
        <v>1</v>
      </c>
      <c r="D1793" s="218" t="s">
        <v>5323</v>
      </c>
      <c r="E1793" s="17" t="s">
        <v>1</v>
      </c>
      <c r="F1793" s="219">
        <v>0</v>
      </c>
      <c r="H1793" s="32"/>
    </row>
    <row r="1794" spans="2:8" s="1" customFormat="1" ht="16.899999999999999" customHeight="1">
      <c r="B1794" s="32"/>
      <c r="C1794" s="218" t="s">
        <v>1</v>
      </c>
      <c r="D1794" s="218" t="s">
        <v>5248</v>
      </c>
      <c r="E1794" s="17" t="s">
        <v>1</v>
      </c>
      <c r="F1794" s="219">
        <v>0</v>
      </c>
      <c r="H1794" s="32"/>
    </row>
    <row r="1795" spans="2:8" s="1" customFormat="1" ht="16.899999999999999" customHeight="1">
      <c r="B1795" s="32"/>
      <c r="C1795" s="218" t="s">
        <v>1</v>
      </c>
      <c r="D1795" s="218" t="s">
        <v>5324</v>
      </c>
      <c r="E1795" s="17" t="s">
        <v>1</v>
      </c>
      <c r="F1795" s="219">
        <v>0</v>
      </c>
      <c r="H1795" s="32"/>
    </row>
    <row r="1796" spans="2:8" s="1" customFormat="1" ht="16.899999999999999" customHeight="1">
      <c r="B1796" s="32"/>
      <c r="C1796" s="218" t="s">
        <v>1</v>
      </c>
      <c r="D1796" s="218" t="s">
        <v>5250</v>
      </c>
      <c r="E1796" s="17" t="s">
        <v>1</v>
      </c>
      <c r="F1796" s="219">
        <v>0</v>
      </c>
      <c r="H1796" s="32"/>
    </row>
    <row r="1797" spans="2:8" s="1" customFormat="1" ht="16.899999999999999" customHeight="1">
      <c r="B1797" s="32"/>
      <c r="C1797" s="218" t="s">
        <v>1</v>
      </c>
      <c r="D1797" s="218" t="s">
        <v>5325</v>
      </c>
      <c r="E1797" s="17" t="s">
        <v>1</v>
      </c>
      <c r="F1797" s="219">
        <v>0</v>
      </c>
      <c r="H1797" s="32"/>
    </row>
    <row r="1798" spans="2:8" s="1" customFormat="1" ht="16.899999999999999" customHeight="1">
      <c r="B1798" s="32"/>
      <c r="C1798" s="218" t="s">
        <v>1</v>
      </c>
      <c r="D1798" s="218" t="s">
        <v>5252</v>
      </c>
      <c r="E1798" s="17" t="s">
        <v>1</v>
      </c>
      <c r="F1798" s="219">
        <v>0</v>
      </c>
      <c r="H1798" s="32"/>
    </row>
    <row r="1799" spans="2:8" s="1" customFormat="1" ht="16.899999999999999" customHeight="1">
      <c r="B1799" s="32"/>
      <c r="C1799" s="218" t="s">
        <v>1</v>
      </c>
      <c r="D1799" s="218" t="s">
        <v>5253</v>
      </c>
      <c r="E1799" s="17" t="s">
        <v>1</v>
      </c>
      <c r="F1799" s="219">
        <v>0</v>
      </c>
      <c r="H1799" s="32"/>
    </row>
    <row r="1800" spans="2:8" s="1" customFormat="1" ht="16.899999999999999" customHeight="1">
      <c r="B1800" s="32"/>
      <c r="C1800" s="218" t="s">
        <v>1</v>
      </c>
      <c r="D1800" s="218" t="s">
        <v>1</v>
      </c>
      <c r="E1800" s="17" t="s">
        <v>1</v>
      </c>
      <c r="F1800" s="219">
        <v>0</v>
      </c>
      <c r="H1800" s="32"/>
    </row>
    <row r="1801" spans="2:8" s="1" customFormat="1" ht="16.899999999999999" customHeight="1">
      <c r="B1801" s="32"/>
      <c r="C1801" s="218" t="s">
        <v>1</v>
      </c>
      <c r="D1801" s="218" t="s">
        <v>5326</v>
      </c>
      <c r="E1801" s="17" t="s">
        <v>1</v>
      </c>
      <c r="F1801" s="219">
        <v>1.68</v>
      </c>
      <c r="H1801" s="32"/>
    </row>
    <row r="1802" spans="2:8" s="1" customFormat="1" ht="16.899999999999999" customHeight="1">
      <c r="B1802" s="32"/>
      <c r="C1802" s="218" t="s">
        <v>4129</v>
      </c>
      <c r="D1802" s="218" t="s">
        <v>234</v>
      </c>
      <c r="E1802" s="17" t="s">
        <v>1</v>
      </c>
      <c r="F1802" s="219">
        <v>1.68</v>
      </c>
      <c r="H1802" s="32"/>
    </row>
    <row r="1803" spans="2:8" s="1" customFormat="1" ht="16.899999999999999" customHeight="1">
      <c r="B1803" s="32"/>
      <c r="C1803" s="220" t="s">
        <v>6920</v>
      </c>
      <c r="H1803" s="32"/>
    </row>
    <row r="1804" spans="2:8" s="1" customFormat="1" ht="22.5">
      <c r="B1804" s="32"/>
      <c r="C1804" s="218" t="s">
        <v>5320</v>
      </c>
      <c r="D1804" s="218" t="s">
        <v>5321</v>
      </c>
      <c r="E1804" s="17" t="s">
        <v>144</v>
      </c>
      <c r="F1804" s="219">
        <v>12.88</v>
      </c>
      <c r="H1804" s="32"/>
    </row>
    <row r="1805" spans="2:8" s="1" customFormat="1" ht="22.5">
      <c r="B1805" s="32"/>
      <c r="C1805" s="218" t="s">
        <v>5331</v>
      </c>
      <c r="D1805" s="218" t="s">
        <v>5332</v>
      </c>
      <c r="E1805" s="17" t="s">
        <v>144</v>
      </c>
      <c r="F1805" s="219">
        <v>13.523999999999999</v>
      </c>
      <c r="H1805" s="32"/>
    </row>
    <row r="1806" spans="2:8" s="1" customFormat="1" ht="16.899999999999999" customHeight="1">
      <c r="B1806" s="32"/>
      <c r="C1806" s="214" t="s">
        <v>4132</v>
      </c>
      <c r="D1806" s="215" t="s">
        <v>4133</v>
      </c>
      <c r="E1806" s="216" t="s">
        <v>144</v>
      </c>
      <c r="F1806" s="217">
        <v>11.2</v>
      </c>
      <c r="H1806" s="32"/>
    </row>
    <row r="1807" spans="2:8" s="1" customFormat="1" ht="16.899999999999999" customHeight="1">
      <c r="B1807" s="32"/>
      <c r="C1807" s="218" t="s">
        <v>1</v>
      </c>
      <c r="D1807" s="218" t="s">
        <v>5327</v>
      </c>
      <c r="E1807" s="17" t="s">
        <v>1</v>
      </c>
      <c r="F1807" s="219">
        <v>2.8</v>
      </c>
      <c r="H1807" s="32"/>
    </row>
    <row r="1808" spans="2:8" s="1" customFormat="1" ht="16.899999999999999" customHeight="1">
      <c r="B1808" s="32"/>
      <c r="C1808" s="218" t="s">
        <v>1</v>
      </c>
      <c r="D1808" s="218" t="s">
        <v>5328</v>
      </c>
      <c r="E1808" s="17" t="s">
        <v>1</v>
      </c>
      <c r="F1808" s="219">
        <v>2.8</v>
      </c>
      <c r="H1808" s="32"/>
    </row>
    <row r="1809" spans="2:8" s="1" customFormat="1" ht="16.899999999999999" customHeight="1">
      <c r="B1809" s="32"/>
      <c r="C1809" s="218" t="s">
        <v>1</v>
      </c>
      <c r="D1809" s="218" t="s">
        <v>5329</v>
      </c>
      <c r="E1809" s="17" t="s">
        <v>1</v>
      </c>
      <c r="F1809" s="219">
        <v>2.8</v>
      </c>
      <c r="H1809" s="32"/>
    </row>
    <row r="1810" spans="2:8" s="1" customFormat="1" ht="16.899999999999999" customHeight="1">
      <c r="B1810" s="32"/>
      <c r="C1810" s="218" t="s">
        <v>1</v>
      </c>
      <c r="D1810" s="218" t="s">
        <v>5330</v>
      </c>
      <c r="E1810" s="17" t="s">
        <v>1</v>
      </c>
      <c r="F1810" s="219">
        <v>2.8</v>
      </c>
      <c r="H1810" s="32"/>
    </row>
    <row r="1811" spans="2:8" s="1" customFormat="1" ht="16.899999999999999" customHeight="1">
      <c r="B1811" s="32"/>
      <c r="C1811" s="218" t="s">
        <v>4132</v>
      </c>
      <c r="D1811" s="218" t="s">
        <v>4900</v>
      </c>
      <c r="E1811" s="17" t="s">
        <v>1</v>
      </c>
      <c r="F1811" s="219">
        <v>11.2</v>
      </c>
      <c r="H1811" s="32"/>
    </row>
    <row r="1812" spans="2:8" s="1" customFormat="1" ht="16.899999999999999" customHeight="1">
      <c r="B1812" s="32"/>
      <c r="C1812" s="220" t="s">
        <v>6920</v>
      </c>
      <c r="H1812" s="32"/>
    </row>
    <row r="1813" spans="2:8" s="1" customFormat="1" ht="22.5">
      <c r="B1813" s="32"/>
      <c r="C1813" s="218" t="s">
        <v>5320</v>
      </c>
      <c r="D1813" s="218" t="s">
        <v>5321</v>
      </c>
      <c r="E1813" s="17" t="s">
        <v>144</v>
      </c>
      <c r="F1813" s="219">
        <v>12.88</v>
      </c>
      <c r="H1813" s="32"/>
    </row>
    <row r="1814" spans="2:8" s="1" customFormat="1" ht="22.5">
      <c r="B1814" s="32"/>
      <c r="C1814" s="218" t="s">
        <v>5331</v>
      </c>
      <c r="D1814" s="218" t="s">
        <v>5332</v>
      </c>
      <c r="E1814" s="17" t="s">
        <v>144</v>
      </c>
      <c r="F1814" s="219">
        <v>13.523999999999999</v>
      </c>
      <c r="H1814" s="32"/>
    </row>
    <row r="1815" spans="2:8" s="1" customFormat="1" ht="16.899999999999999" customHeight="1">
      <c r="B1815" s="32"/>
      <c r="C1815" s="214" t="s">
        <v>4135</v>
      </c>
      <c r="D1815" s="215" t="s">
        <v>4136</v>
      </c>
      <c r="E1815" s="216" t="s">
        <v>144</v>
      </c>
      <c r="F1815" s="217">
        <v>54.07</v>
      </c>
      <c r="H1815" s="32"/>
    </row>
    <row r="1816" spans="2:8" s="1" customFormat="1" ht="16.899999999999999" customHeight="1">
      <c r="B1816" s="32"/>
      <c r="C1816" s="218" t="s">
        <v>1</v>
      </c>
      <c r="D1816" s="218" t="s">
        <v>5094</v>
      </c>
      <c r="E1816" s="17" t="s">
        <v>1</v>
      </c>
      <c r="F1816" s="219">
        <v>0</v>
      </c>
      <c r="H1816" s="32"/>
    </row>
    <row r="1817" spans="2:8" s="1" customFormat="1" ht="16.899999999999999" customHeight="1">
      <c r="B1817" s="32"/>
      <c r="C1817" s="218" t="s">
        <v>1</v>
      </c>
      <c r="D1817" s="218" t="s">
        <v>5095</v>
      </c>
      <c r="E1817" s="17" t="s">
        <v>1</v>
      </c>
      <c r="F1817" s="219">
        <v>0</v>
      </c>
      <c r="H1817" s="32"/>
    </row>
    <row r="1818" spans="2:8" s="1" customFormat="1" ht="16.899999999999999" customHeight="1">
      <c r="B1818" s="32"/>
      <c r="C1818" s="218" t="s">
        <v>1</v>
      </c>
      <c r="D1818" s="218" t="s">
        <v>5096</v>
      </c>
      <c r="E1818" s="17" t="s">
        <v>1</v>
      </c>
      <c r="F1818" s="219">
        <v>0</v>
      </c>
      <c r="H1818" s="32"/>
    </row>
    <row r="1819" spans="2:8" s="1" customFormat="1" ht="16.899999999999999" customHeight="1">
      <c r="B1819" s="32"/>
      <c r="C1819" s="218" t="s">
        <v>1</v>
      </c>
      <c r="D1819" s="218" t="s">
        <v>5097</v>
      </c>
      <c r="E1819" s="17" t="s">
        <v>1</v>
      </c>
      <c r="F1819" s="219">
        <v>0</v>
      </c>
      <c r="H1819" s="32"/>
    </row>
    <row r="1820" spans="2:8" s="1" customFormat="1" ht="16.899999999999999" customHeight="1">
      <c r="B1820" s="32"/>
      <c r="C1820" s="218" t="s">
        <v>1</v>
      </c>
      <c r="D1820" s="218" t="s">
        <v>5098</v>
      </c>
      <c r="E1820" s="17" t="s">
        <v>1</v>
      </c>
      <c r="F1820" s="219">
        <v>0</v>
      </c>
      <c r="H1820" s="32"/>
    </row>
    <row r="1821" spans="2:8" s="1" customFormat="1" ht="16.899999999999999" customHeight="1">
      <c r="B1821" s="32"/>
      <c r="C1821" s="218" t="s">
        <v>1</v>
      </c>
      <c r="D1821" s="218" t="s">
        <v>1</v>
      </c>
      <c r="E1821" s="17" t="s">
        <v>1</v>
      </c>
      <c r="F1821" s="219">
        <v>0</v>
      </c>
      <c r="H1821" s="32"/>
    </row>
    <row r="1822" spans="2:8" s="1" customFormat="1" ht="16.899999999999999" customHeight="1">
      <c r="B1822" s="32"/>
      <c r="C1822" s="218" t="s">
        <v>1</v>
      </c>
      <c r="D1822" s="218" t="s">
        <v>5099</v>
      </c>
      <c r="E1822" s="17" t="s">
        <v>1</v>
      </c>
      <c r="F1822" s="219">
        <v>0</v>
      </c>
      <c r="H1822" s="32"/>
    </row>
    <row r="1823" spans="2:8" s="1" customFormat="1" ht="16.899999999999999" customHeight="1">
      <c r="B1823" s="32"/>
      <c r="C1823" s="218" t="s">
        <v>1</v>
      </c>
      <c r="D1823" s="218" t="s">
        <v>5100</v>
      </c>
      <c r="E1823" s="17" t="s">
        <v>1</v>
      </c>
      <c r="F1823" s="219">
        <v>0</v>
      </c>
      <c r="H1823" s="32"/>
    </row>
    <row r="1824" spans="2:8" s="1" customFormat="1" ht="16.899999999999999" customHeight="1">
      <c r="B1824" s="32"/>
      <c r="C1824" s="218" t="s">
        <v>1</v>
      </c>
      <c r="D1824" s="218" t="s">
        <v>5101</v>
      </c>
      <c r="E1824" s="17" t="s">
        <v>1</v>
      </c>
      <c r="F1824" s="219">
        <v>0</v>
      </c>
      <c r="H1824" s="32"/>
    </row>
    <row r="1825" spans="2:8" s="1" customFormat="1" ht="16.899999999999999" customHeight="1">
      <c r="B1825" s="32"/>
      <c r="C1825" s="218" t="s">
        <v>1</v>
      </c>
      <c r="D1825" s="218" t="s">
        <v>5102</v>
      </c>
      <c r="E1825" s="17" t="s">
        <v>1</v>
      </c>
      <c r="F1825" s="219">
        <v>0</v>
      </c>
      <c r="H1825" s="32"/>
    </row>
    <row r="1826" spans="2:8" s="1" customFormat="1" ht="16.899999999999999" customHeight="1">
      <c r="B1826" s="32"/>
      <c r="C1826" s="218" t="s">
        <v>1</v>
      </c>
      <c r="D1826" s="218" t="s">
        <v>5103</v>
      </c>
      <c r="E1826" s="17" t="s">
        <v>1</v>
      </c>
      <c r="F1826" s="219">
        <v>0</v>
      </c>
      <c r="H1826" s="32"/>
    </row>
    <row r="1827" spans="2:8" s="1" customFormat="1" ht="16.899999999999999" customHeight="1">
      <c r="B1827" s="32"/>
      <c r="C1827" s="218" t="s">
        <v>1</v>
      </c>
      <c r="D1827" s="218" t="s">
        <v>5104</v>
      </c>
      <c r="E1827" s="17" t="s">
        <v>1</v>
      </c>
      <c r="F1827" s="219">
        <v>0</v>
      </c>
      <c r="H1827" s="32"/>
    </row>
    <row r="1828" spans="2:8" s="1" customFormat="1" ht="16.899999999999999" customHeight="1">
      <c r="B1828" s="32"/>
      <c r="C1828" s="218" t="s">
        <v>1</v>
      </c>
      <c r="D1828" s="218" t="s">
        <v>5105</v>
      </c>
      <c r="E1828" s="17" t="s">
        <v>1</v>
      </c>
      <c r="F1828" s="219">
        <v>0</v>
      </c>
      <c r="H1828" s="32"/>
    </row>
    <row r="1829" spans="2:8" s="1" customFormat="1" ht="16.899999999999999" customHeight="1">
      <c r="B1829" s="32"/>
      <c r="C1829" s="218" t="s">
        <v>1</v>
      </c>
      <c r="D1829" s="218" t="s">
        <v>5106</v>
      </c>
      <c r="E1829" s="17" t="s">
        <v>1</v>
      </c>
      <c r="F1829" s="219">
        <v>0</v>
      </c>
      <c r="H1829" s="32"/>
    </row>
    <row r="1830" spans="2:8" s="1" customFormat="1" ht="16.899999999999999" customHeight="1">
      <c r="B1830" s="32"/>
      <c r="C1830" s="218" t="s">
        <v>1</v>
      </c>
      <c r="D1830" s="218" t="s">
        <v>4381</v>
      </c>
      <c r="E1830" s="17" t="s">
        <v>1</v>
      </c>
      <c r="F1830" s="219">
        <v>0</v>
      </c>
      <c r="H1830" s="32"/>
    </row>
    <row r="1831" spans="2:8" s="1" customFormat="1" ht="16.899999999999999" customHeight="1">
      <c r="B1831" s="32"/>
      <c r="C1831" s="218" t="s">
        <v>1</v>
      </c>
      <c r="D1831" s="218" t="s">
        <v>5107</v>
      </c>
      <c r="E1831" s="17" t="s">
        <v>1</v>
      </c>
      <c r="F1831" s="219">
        <v>14.22</v>
      </c>
      <c r="H1831" s="32"/>
    </row>
    <row r="1832" spans="2:8" s="1" customFormat="1" ht="16.899999999999999" customHeight="1">
      <c r="B1832" s="32"/>
      <c r="C1832" s="218" t="s">
        <v>1</v>
      </c>
      <c r="D1832" s="218" t="s">
        <v>5108</v>
      </c>
      <c r="E1832" s="17" t="s">
        <v>1</v>
      </c>
      <c r="F1832" s="219">
        <v>9.75</v>
      </c>
      <c r="H1832" s="32"/>
    </row>
    <row r="1833" spans="2:8" s="1" customFormat="1" ht="16.899999999999999" customHeight="1">
      <c r="B1833" s="32"/>
      <c r="C1833" s="218" t="s">
        <v>1</v>
      </c>
      <c r="D1833" s="218" t="s">
        <v>5109</v>
      </c>
      <c r="E1833" s="17" t="s">
        <v>1</v>
      </c>
      <c r="F1833" s="219">
        <v>10.6</v>
      </c>
      <c r="H1833" s="32"/>
    </row>
    <row r="1834" spans="2:8" s="1" customFormat="1" ht="16.899999999999999" customHeight="1">
      <c r="B1834" s="32"/>
      <c r="C1834" s="218" t="s">
        <v>1</v>
      </c>
      <c r="D1834" s="218" t="s">
        <v>5110</v>
      </c>
      <c r="E1834" s="17" t="s">
        <v>1</v>
      </c>
      <c r="F1834" s="219">
        <v>17.5</v>
      </c>
      <c r="H1834" s="32"/>
    </row>
    <row r="1835" spans="2:8" s="1" customFormat="1" ht="16.899999999999999" customHeight="1">
      <c r="B1835" s="32"/>
      <c r="C1835" s="218" t="s">
        <v>1</v>
      </c>
      <c r="D1835" s="218" t="s">
        <v>5111</v>
      </c>
      <c r="E1835" s="17" t="s">
        <v>1</v>
      </c>
      <c r="F1835" s="219">
        <v>2</v>
      </c>
      <c r="H1835" s="32"/>
    </row>
    <row r="1836" spans="2:8" s="1" customFormat="1" ht="16.899999999999999" customHeight="1">
      <c r="B1836" s="32"/>
      <c r="C1836" s="218" t="s">
        <v>4135</v>
      </c>
      <c r="D1836" s="218" t="s">
        <v>4386</v>
      </c>
      <c r="E1836" s="17" t="s">
        <v>1</v>
      </c>
      <c r="F1836" s="219">
        <v>54.07</v>
      </c>
      <c r="H1836" s="32"/>
    </row>
    <row r="1837" spans="2:8" s="1" customFormat="1" ht="16.899999999999999" customHeight="1">
      <c r="B1837" s="32"/>
      <c r="C1837" s="220" t="s">
        <v>6920</v>
      </c>
      <c r="H1837" s="32"/>
    </row>
    <row r="1838" spans="2:8" s="1" customFormat="1" ht="22.5">
      <c r="B1838" s="32"/>
      <c r="C1838" s="218" t="s">
        <v>5091</v>
      </c>
      <c r="D1838" s="218" t="s">
        <v>5092</v>
      </c>
      <c r="E1838" s="17" t="s">
        <v>144</v>
      </c>
      <c r="F1838" s="219">
        <v>54.07</v>
      </c>
      <c r="H1838" s="32"/>
    </row>
    <row r="1839" spans="2:8" s="1" customFormat="1" ht="22.5">
      <c r="B1839" s="32"/>
      <c r="C1839" s="218" t="s">
        <v>4552</v>
      </c>
      <c r="D1839" s="218" t="s">
        <v>4553</v>
      </c>
      <c r="E1839" s="17" t="s">
        <v>144</v>
      </c>
      <c r="F1839" s="219">
        <v>54.07</v>
      </c>
      <c r="H1839" s="32"/>
    </row>
    <row r="1840" spans="2:8" s="1" customFormat="1" ht="22.5">
      <c r="B1840" s="32"/>
      <c r="C1840" s="218" t="s">
        <v>5488</v>
      </c>
      <c r="D1840" s="218" t="s">
        <v>5489</v>
      </c>
      <c r="E1840" s="17" t="s">
        <v>144</v>
      </c>
      <c r="F1840" s="219">
        <v>6101.8090000000002</v>
      </c>
      <c r="H1840" s="32"/>
    </row>
    <row r="1841" spans="2:8" s="1" customFormat="1" ht="16.899999999999999" customHeight="1">
      <c r="B1841" s="32"/>
      <c r="C1841" s="214" t="s">
        <v>4138</v>
      </c>
      <c r="D1841" s="215" t="s">
        <v>4139</v>
      </c>
      <c r="E1841" s="216" t="s">
        <v>144</v>
      </c>
      <c r="F1841" s="217">
        <v>31.8</v>
      </c>
      <c r="H1841" s="32"/>
    </row>
    <row r="1842" spans="2:8" s="1" customFormat="1" ht="16.899999999999999" customHeight="1">
      <c r="B1842" s="32"/>
      <c r="C1842" s="218" t="s">
        <v>1</v>
      </c>
      <c r="D1842" s="218" t="s">
        <v>5119</v>
      </c>
      <c r="E1842" s="17" t="s">
        <v>1</v>
      </c>
      <c r="F1842" s="219">
        <v>0</v>
      </c>
      <c r="H1842" s="32"/>
    </row>
    <row r="1843" spans="2:8" s="1" customFormat="1" ht="16.899999999999999" customHeight="1">
      <c r="B1843" s="32"/>
      <c r="C1843" s="218" t="s">
        <v>1</v>
      </c>
      <c r="D1843" s="218" t="s">
        <v>4374</v>
      </c>
      <c r="E1843" s="17" t="s">
        <v>1</v>
      </c>
      <c r="F1843" s="219">
        <v>0</v>
      </c>
      <c r="H1843" s="32"/>
    </row>
    <row r="1844" spans="2:8" s="1" customFormat="1" ht="16.899999999999999" customHeight="1">
      <c r="B1844" s="32"/>
      <c r="C1844" s="218" t="s">
        <v>1</v>
      </c>
      <c r="D1844" s="218" t="s">
        <v>4375</v>
      </c>
      <c r="E1844" s="17" t="s">
        <v>1</v>
      </c>
      <c r="F1844" s="219">
        <v>0</v>
      </c>
      <c r="H1844" s="32"/>
    </row>
    <row r="1845" spans="2:8" s="1" customFormat="1" ht="16.899999999999999" customHeight="1">
      <c r="B1845" s="32"/>
      <c r="C1845" s="218" t="s">
        <v>1</v>
      </c>
      <c r="D1845" s="218" t="s">
        <v>4376</v>
      </c>
      <c r="E1845" s="17" t="s">
        <v>1</v>
      </c>
      <c r="F1845" s="219">
        <v>0</v>
      </c>
      <c r="H1845" s="32"/>
    </row>
    <row r="1846" spans="2:8" s="1" customFormat="1">
      <c r="B1846" s="32"/>
      <c r="C1846" s="218" t="s">
        <v>1</v>
      </c>
      <c r="D1846" s="218" t="s">
        <v>4377</v>
      </c>
      <c r="E1846" s="17" t="s">
        <v>1</v>
      </c>
      <c r="F1846" s="219">
        <v>0</v>
      </c>
      <c r="H1846" s="32"/>
    </row>
    <row r="1847" spans="2:8" s="1" customFormat="1" ht="16.899999999999999" customHeight="1">
      <c r="B1847" s="32"/>
      <c r="C1847" s="218" t="s">
        <v>1</v>
      </c>
      <c r="D1847" s="218" t="s">
        <v>4378</v>
      </c>
      <c r="E1847" s="17" t="s">
        <v>1</v>
      </c>
      <c r="F1847" s="219">
        <v>0</v>
      </c>
      <c r="H1847" s="32"/>
    </row>
    <row r="1848" spans="2:8" s="1" customFormat="1" ht="16.899999999999999" customHeight="1">
      <c r="B1848" s="32"/>
      <c r="C1848" s="218" t="s">
        <v>1</v>
      </c>
      <c r="D1848" s="218" t="s">
        <v>1</v>
      </c>
      <c r="E1848" s="17" t="s">
        <v>1</v>
      </c>
      <c r="F1848" s="219">
        <v>0</v>
      </c>
      <c r="H1848" s="32"/>
    </row>
    <row r="1849" spans="2:8" s="1" customFormat="1" ht="16.899999999999999" customHeight="1">
      <c r="B1849" s="32"/>
      <c r="C1849" s="218" t="s">
        <v>1</v>
      </c>
      <c r="D1849" s="218" t="s">
        <v>4380</v>
      </c>
      <c r="E1849" s="17" t="s">
        <v>1</v>
      </c>
      <c r="F1849" s="219">
        <v>0</v>
      </c>
      <c r="H1849" s="32"/>
    </row>
    <row r="1850" spans="2:8" s="1" customFormat="1" ht="16.899999999999999" customHeight="1">
      <c r="B1850" s="32"/>
      <c r="C1850" s="218" t="s">
        <v>1</v>
      </c>
      <c r="D1850" s="218" t="s">
        <v>5120</v>
      </c>
      <c r="E1850" s="17" t="s">
        <v>1</v>
      </c>
      <c r="F1850" s="219">
        <v>0</v>
      </c>
      <c r="H1850" s="32"/>
    </row>
    <row r="1851" spans="2:8" s="1" customFormat="1" ht="16.899999999999999" customHeight="1">
      <c r="B1851" s="32"/>
      <c r="C1851" s="218" t="s">
        <v>1</v>
      </c>
      <c r="D1851" s="218" t="s">
        <v>5121</v>
      </c>
      <c r="E1851" s="17" t="s">
        <v>1</v>
      </c>
      <c r="F1851" s="219">
        <v>0</v>
      </c>
      <c r="H1851" s="32"/>
    </row>
    <row r="1852" spans="2:8" s="1" customFormat="1" ht="16.899999999999999" customHeight="1">
      <c r="B1852" s="32"/>
      <c r="C1852" s="218" t="s">
        <v>1</v>
      </c>
      <c r="D1852" s="218" t="s">
        <v>5122</v>
      </c>
      <c r="E1852" s="17" t="s">
        <v>1</v>
      </c>
      <c r="F1852" s="219">
        <v>0</v>
      </c>
      <c r="H1852" s="32"/>
    </row>
    <row r="1853" spans="2:8" s="1" customFormat="1" ht="16.899999999999999" customHeight="1">
      <c r="B1853" s="32"/>
      <c r="C1853" s="218" t="s">
        <v>1</v>
      </c>
      <c r="D1853" s="218" t="s">
        <v>5123</v>
      </c>
      <c r="E1853" s="17" t="s">
        <v>1</v>
      </c>
      <c r="F1853" s="219">
        <v>0</v>
      </c>
      <c r="H1853" s="32"/>
    </row>
    <row r="1854" spans="2:8" s="1" customFormat="1" ht="16.899999999999999" customHeight="1">
      <c r="B1854" s="32"/>
      <c r="C1854" s="218" t="s">
        <v>1</v>
      </c>
      <c r="D1854" s="218" t="s">
        <v>1</v>
      </c>
      <c r="E1854" s="17" t="s">
        <v>1</v>
      </c>
      <c r="F1854" s="219">
        <v>0</v>
      </c>
      <c r="H1854" s="32"/>
    </row>
    <row r="1855" spans="2:8" s="1" customFormat="1" ht="16.899999999999999" customHeight="1">
      <c r="B1855" s="32"/>
      <c r="C1855" s="218" t="s">
        <v>1</v>
      </c>
      <c r="D1855" s="218" t="s">
        <v>4387</v>
      </c>
      <c r="E1855" s="17" t="s">
        <v>1</v>
      </c>
      <c r="F1855" s="219">
        <v>0</v>
      </c>
      <c r="H1855" s="32"/>
    </row>
    <row r="1856" spans="2:8" s="1" customFormat="1" ht="16.899999999999999" customHeight="1">
      <c r="B1856" s="32"/>
      <c r="C1856" s="218" t="s">
        <v>1</v>
      </c>
      <c r="D1856" s="218" t="s">
        <v>5124</v>
      </c>
      <c r="E1856" s="17" t="s">
        <v>1</v>
      </c>
      <c r="F1856" s="219">
        <v>3.2</v>
      </c>
      <c r="H1856" s="32"/>
    </row>
    <row r="1857" spans="2:8" s="1" customFormat="1" ht="16.899999999999999" customHeight="1">
      <c r="B1857" s="32"/>
      <c r="C1857" s="218" t="s">
        <v>1</v>
      </c>
      <c r="D1857" s="218" t="s">
        <v>5125</v>
      </c>
      <c r="E1857" s="17" t="s">
        <v>1</v>
      </c>
      <c r="F1857" s="219">
        <v>3</v>
      </c>
      <c r="H1857" s="32"/>
    </row>
    <row r="1858" spans="2:8" s="1" customFormat="1" ht="16.899999999999999" customHeight="1">
      <c r="B1858" s="32"/>
      <c r="C1858" s="218" t="s">
        <v>1</v>
      </c>
      <c r="D1858" s="218" t="s">
        <v>5126</v>
      </c>
      <c r="E1858" s="17" t="s">
        <v>1</v>
      </c>
      <c r="F1858" s="219">
        <v>3.2</v>
      </c>
      <c r="H1858" s="32"/>
    </row>
    <row r="1859" spans="2:8" s="1" customFormat="1" ht="16.899999999999999" customHeight="1">
      <c r="B1859" s="32"/>
      <c r="C1859" s="218" t="s">
        <v>1</v>
      </c>
      <c r="D1859" s="218" t="s">
        <v>5127</v>
      </c>
      <c r="E1859" s="17" t="s">
        <v>1</v>
      </c>
      <c r="F1859" s="219">
        <v>3.2</v>
      </c>
      <c r="H1859" s="32"/>
    </row>
    <row r="1860" spans="2:8" s="1" customFormat="1" ht="16.899999999999999" customHeight="1">
      <c r="B1860" s="32"/>
      <c r="C1860" s="218" t="s">
        <v>1</v>
      </c>
      <c r="D1860" s="218" t="s">
        <v>5128</v>
      </c>
      <c r="E1860" s="17" t="s">
        <v>1</v>
      </c>
      <c r="F1860" s="219">
        <v>3.2</v>
      </c>
      <c r="H1860" s="32"/>
    </row>
    <row r="1861" spans="2:8" s="1" customFormat="1" ht="16.899999999999999" customHeight="1">
      <c r="B1861" s="32"/>
      <c r="C1861" s="218" t="s">
        <v>1</v>
      </c>
      <c r="D1861" s="218" t="s">
        <v>5129</v>
      </c>
      <c r="E1861" s="17" t="s">
        <v>1</v>
      </c>
      <c r="F1861" s="219">
        <v>3.2</v>
      </c>
      <c r="H1861" s="32"/>
    </row>
    <row r="1862" spans="2:8" s="1" customFormat="1" ht="16.899999999999999" customHeight="1">
      <c r="B1862" s="32"/>
      <c r="C1862" s="218" t="s">
        <v>1</v>
      </c>
      <c r="D1862" s="218" t="s">
        <v>5130</v>
      </c>
      <c r="E1862" s="17" t="s">
        <v>1</v>
      </c>
      <c r="F1862" s="219">
        <v>3.2</v>
      </c>
      <c r="H1862" s="32"/>
    </row>
    <row r="1863" spans="2:8" s="1" customFormat="1" ht="16.899999999999999" customHeight="1">
      <c r="B1863" s="32"/>
      <c r="C1863" s="218" t="s">
        <v>1</v>
      </c>
      <c r="D1863" s="218" t="s">
        <v>5131</v>
      </c>
      <c r="E1863" s="17" t="s">
        <v>1</v>
      </c>
      <c r="F1863" s="219">
        <v>3.2</v>
      </c>
      <c r="H1863" s="32"/>
    </row>
    <row r="1864" spans="2:8" s="1" customFormat="1" ht="16.899999999999999" customHeight="1">
      <c r="B1864" s="32"/>
      <c r="C1864" s="218" t="s">
        <v>1</v>
      </c>
      <c r="D1864" s="218" t="s">
        <v>5132</v>
      </c>
      <c r="E1864" s="17" t="s">
        <v>1</v>
      </c>
      <c r="F1864" s="219">
        <v>3.2</v>
      </c>
      <c r="H1864" s="32"/>
    </row>
    <row r="1865" spans="2:8" s="1" customFormat="1" ht="16.899999999999999" customHeight="1">
      <c r="B1865" s="32"/>
      <c r="C1865" s="218" t="s">
        <v>1</v>
      </c>
      <c r="D1865" s="218" t="s">
        <v>5133</v>
      </c>
      <c r="E1865" s="17" t="s">
        <v>1</v>
      </c>
      <c r="F1865" s="219">
        <v>3.2</v>
      </c>
      <c r="H1865" s="32"/>
    </row>
    <row r="1866" spans="2:8" s="1" customFormat="1" ht="16.899999999999999" customHeight="1">
      <c r="B1866" s="32"/>
      <c r="C1866" s="218" t="s">
        <v>4138</v>
      </c>
      <c r="D1866" s="218" t="s">
        <v>4398</v>
      </c>
      <c r="E1866" s="17" t="s">
        <v>1</v>
      </c>
      <c r="F1866" s="219">
        <v>31.8</v>
      </c>
      <c r="H1866" s="32"/>
    </row>
    <row r="1867" spans="2:8" s="1" customFormat="1" ht="16.899999999999999" customHeight="1">
      <c r="B1867" s="32"/>
      <c r="C1867" s="220" t="s">
        <v>6920</v>
      </c>
      <c r="H1867" s="32"/>
    </row>
    <row r="1868" spans="2:8" s="1" customFormat="1" ht="22.5">
      <c r="B1868" s="32"/>
      <c r="C1868" s="218" t="s">
        <v>5116</v>
      </c>
      <c r="D1868" s="218" t="s">
        <v>5117</v>
      </c>
      <c r="E1868" s="17" t="s">
        <v>144</v>
      </c>
      <c r="F1868" s="219">
        <v>133.80000000000001</v>
      </c>
      <c r="H1868" s="32"/>
    </row>
    <row r="1869" spans="2:8" s="1" customFormat="1" ht="22.5">
      <c r="B1869" s="32"/>
      <c r="C1869" s="218" t="s">
        <v>5150</v>
      </c>
      <c r="D1869" s="218" t="s">
        <v>5151</v>
      </c>
      <c r="E1869" s="17" t="s">
        <v>144</v>
      </c>
      <c r="F1869" s="219">
        <v>141.1</v>
      </c>
      <c r="H1869" s="32"/>
    </row>
    <row r="1870" spans="2:8" s="1" customFormat="1" ht="16.899999999999999" customHeight="1">
      <c r="B1870" s="32"/>
      <c r="C1870" s="214" t="s">
        <v>4141</v>
      </c>
      <c r="D1870" s="215" t="s">
        <v>4142</v>
      </c>
      <c r="E1870" s="216" t="s">
        <v>144</v>
      </c>
      <c r="F1870" s="217">
        <v>51</v>
      </c>
      <c r="H1870" s="32"/>
    </row>
    <row r="1871" spans="2:8" s="1" customFormat="1" ht="16.899999999999999" customHeight="1">
      <c r="B1871" s="32"/>
      <c r="C1871" s="218" t="s">
        <v>1</v>
      </c>
      <c r="D1871" s="218" t="s">
        <v>5134</v>
      </c>
      <c r="E1871" s="17" t="s">
        <v>1</v>
      </c>
      <c r="F1871" s="219">
        <v>3.2</v>
      </c>
      <c r="H1871" s="32"/>
    </row>
    <row r="1872" spans="2:8" s="1" customFormat="1" ht="16.899999999999999" customHeight="1">
      <c r="B1872" s="32"/>
      <c r="C1872" s="218" t="s">
        <v>1</v>
      </c>
      <c r="D1872" s="218" t="s">
        <v>5135</v>
      </c>
      <c r="E1872" s="17" t="s">
        <v>1</v>
      </c>
      <c r="F1872" s="219">
        <v>3</v>
      </c>
      <c r="H1872" s="32"/>
    </row>
    <row r="1873" spans="2:8" s="1" customFormat="1" ht="16.899999999999999" customHeight="1">
      <c r="B1873" s="32"/>
      <c r="C1873" s="218" t="s">
        <v>1</v>
      </c>
      <c r="D1873" s="218" t="s">
        <v>5136</v>
      </c>
      <c r="E1873" s="17" t="s">
        <v>1</v>
      </c>
      <c r="F1873" s="219">
        <v>3.2</v>
      </c>
      <c r="H1873" s="32"/>
    </row>
    <row r="1874" spans="2:8" s="1" customFormat="1" ht="16.899999999999999" customHeight="1">
      <c r="B1874" s="32"/>
      <c r="C1874" s="218" t="s">
        <v>1</v>
      </c>
      <c r="D1874" s="218" t="s">
        <v>5137</v>
      </c>
      <c r="E1874" s="17" t="s">
        <v>1</v>
      </c>
      <c r="F1874" s="219">
        <v>3.2</v>
      </c>
      <c r="H1874" s="32"/>
    </row>
    <row r="1875" spans="2:8" s="1" customFormat="1" ht="16.899999999999999" customHeight="1">
      <c r="B1875" s="32"/>
      <c r="C1875" s="218" t="s">
        <v>1</v>
      </c>
      <c r="D1875" s="218" t="s">
        <v>5138</v>
      </c>
      <c r="E1875" s="17" t="s">
        <v>1</v>
      </c>
      <c r="F1875" s="219">
        <v>3.2</v>
      </c>
      <c r="H1875" s="32"/>
    </row>
    <row r="1876" spans="2:8" s="1" customFormat="1" ht="16.899999999999999" customHeight="1">
      <c r="B1876" s="32"/>
      <c r="C1876" s="218" t="s">
        <v>1</v>
      </c>
      <c r="D1876" s="218" t="s">
        <v>5139</v>
      </c>
      <c r="E1876" s="17" t="s">
        <v>1</v>
      </c>
      <c r="F1876" s="219">
        <v>3.2</v>
      </c>
      <c r="H1876" s="32"/>
    </row>
    <row r="1877" spans="2:8" s="1" customFormat="1" ht="16.899999999999999" customHeight="1">
      <c r="B1877" s="32"/>
      <c r="C1877" s="218" t="s">
        <v>1</v>
      </c>
      <c r="D1877" s="218" t="s">
        <v>5140</v>
      </c>
      <c r="E1877" s="17" t="s">
        <v>1</v>
      </c>
      <c r="F1877" s="219">
        <v>3.2</v>
      </c>
      <c r="H1877" s="32"/>
    </row>
    <row r="1878" spans="2:8" s="1" customFormat="1" ht="16.899999999999999" customHeight="1">
      <c r="B1878" s="32"/>
      <c r="C1878" s="218" t="s">
        <v>1</v>
      </c>
      <c r="D1878" s="218" t="s">
        <v>5141</v>
      </c>
      <c r="E1878" s="17" t="s">
        <v>1</v>
      </c>
      <c r="F1878" s="219">
        <v>3.2</v>
      </c>
      <c r="H1878" s="32"/>
    </row>
    <row r="1879" spans="2:8" s="1" customFormat="1" ht="16.899999999999999" customHeight="1">
      <c r="B1879" s="32"/>
      <c r="C1879" s="218" t="s">
        <v>1</v>
      </c>
      <c r="D1879" s="218" t="s">
        <v>5142</v>
      </c>
      <c r="E1879" s="17" t="s">
        <v>1</v>
      </c>
      <c r="F1879" s="219">
        <v>3.2</v>
      </c>
      <c r="H1879" s="32"/>
    </row>
    <row r="1880" spans="2:8" s="1" customFormat="1" ht="16.899999999999999" customHeight="1">
      <c r="B1880" s="32"/>
      <c r="C1880" s="218" t="s">
        <v>1</v>
      </c>
      <c r="D1880" s="218" t="s">
        <v>5143</v>
      </c>
      <c r="E1880" s="17" t="s">
        <v>1</v>
      </c>
      <c r="F1880" s="219">
        <v>3.2</v>
      </c>
      <c r="H1880" s="32"/>
    </row>
    <row r="1881" spans="2:8" s="1" customFormat="1" ht="16.899999999999999" customHeight="1">
      <c r="B1881" s="32"/>
      <c r="C1881" s="218" t="s">
        <v>1</v>
      </c>
      <c r="D1881" s="218" t="s">
        <v>5144</v>
      </c>
      <c r="E1881" s="17" t="s">
        <v>1</v>
      </c>
      <c r="F1881" s="219">
        <v>3.2</v>
      </c>
      <c r="H1881" s="32"/>
    </row>
    <row r="1882" spans="2:8" s="1" customFormat="1" ht="16.899999999999999" customHeight="1">
      <c r="B1882" s="32"/>
      <c r="C1882" s="218" t="s">
        <v>1</v>
      </c>
      <c r="D1882" s="218" t="s">
        <v>5145</v>
      </c>
      <c r="E1882" s="17" t="s">
        <v>1</v>
      </c>
      <c r="F1882" s="219">
        <v>3.2</v>
      </c>
      <c r="H1882" s="32"/>
    </row>
    <row r="1883" spans="2:8" s="1" customFormat="1" ht="16.899999999999999" customHeight="1">
      <c r="B1883" s="32"/>
      <c r="C1883" s="218" t="s">
        <v>1</v>
      </c>
      <c r="D1883" s="218" t="s">
        <v>5146</v>
      </c>
      <c r="E1883" s="17" t="s">
        <v>1</v>
      </c>
      <c r="F1883" s="219">
        <v>3.2</v>
      </c>
      <c r="H1883" s="32"/>
    </row>
    <row r="1884" spans="2:8" s="1" customFormat="1" ht="16.899999999999999" customHeight="1">
      <c r="B1884" s="32"/>
      <c r="C1884" s="218" t="s">
        <v>1</v>
      </c>
      <c r="D1884" s="218" t="s">
        <v>5147</v>
      </c>
      <c r="E1884" s="17" t="s">
        <v>1</v>
      </c>
      <c r="F1884" s="219">
        <v>3.2</v>
      </c>
      <c r="H1884" s="32"/>
    </row>
    <row r="1885" spans="2:8" s="1" customFormat="1" ht="16.899999999999999" customHeight="1">
      <c r="B1885" s="32"/>
      <c r="C1885" s="218" t="s">
        <v>1</v>
      </c>
      <c r="D1885" s="218" t="s">
        <v>5148</v>
      </c>
      <c r="E1885" s="17" t="s">
        <v>1</v>
      </c>
      <c r="F1885" s="219">
        <v>3.2</v>
      </c>
      <c r="H1885" s="32"/>
    </row>
    <row r="1886" spans="2:8" s="1" customFormat="1" ht="16.899999999999999" customHeight="1">
      <c r="B1886" s="32"/>
      <c r="C1886" s="218" t="s">
        <v>1</v>
      </c>
      <c r="D1886" s="218" t="s">
        <v>5149</v>
      </c>
      <c r="E1886" s="17" t="s">
        <v>1</v>
      </c>
      <c r="F1886" s="219">
        <v>3.2</v>
      </c>
      <c r="H1886" s="32"/>
    </row>
    <row r="1887" spans="2:8" s="1" customFormat="1" ht="16.899999999999999" customHeight="1">
      <c r="B1887" s="32"/>
      <c r="C1887" s="218" t="s">
        <v>4141</v>
      </c>
      <c r="D1887" s="218" t="s">
        <v>4414</v>
      </c>
      <c r="E1887" s="17" t="s">
        <v>1</v>
      </c>
      <c r="F1887" s="219">
        <v>51</v>
      </c>
      <c r="H1887" s="32"/>
    </row>
    <row r="1888" spans="2:8" s="1" customFormat="1" ht="16.899999999999999" customHeight="1">
      <c r="B1888" s="32"/>
      <c r="C1888" s="220" t="s">
        <v>6920</v>
      </c>
      <c r="H1888" s="32"/>
    </row>
    <row r="1889" spans="2:8" s="1" customFormat="1" ht="22.5">
      <c r="B1889" s="32"/>
      <c r="C1889" s="218" t="s">
        <v>5116</v>
      </c>
      <c r="D1889" s="218" t="s">
        <v>5117</v>
      </c>
      <c r="E1889" s="17" t="s">
        <v>144</v>
      </c>
      <c r="F1889" s="219">
        <v>133.80000000000001</v>
      </c>
      <c r="H1889" s="32"/>
    </row>
    <row r="1890" spans="2:8" s="1" customFormat="1" ht="22.5">
      <c r="B1890" s="32"/>
      <c r="C1890" s="218" t="s">
        <v>5150</v>
      </c>
      <c r="D1890" s="218" t="s">
        <v>5151</v>
      </c>
      <c r="E1890" s="17" t="s">
        <v>144</v>
      </c>
      <c r="F1890" s="219">
        <v>141.1</v>
      </c>
      <c r="H1890" s="32"/>
    </row>
    <row r="1891" spans="2:8" s="1" customFormat="1" ht="16.899999999999999" customHeight="1">
      <c r="B1891" s="32"/>
      <c r="C1891" s="214" t="s">
        <v>4143</v>
      </c>
      <c r="D1891" s="215" t="s">
        <v>4144</v>
      </c>
      <c r="E1891" s="216" t="s">
        <v>144</v>
      </c>
      <c r="F1891" s="217">
        <v>51</v>
      </c>
      <c r="H1891" s="32"/>
    </row>
    <row r="1892" spans="2:8" s="1" customFormat="1" ht="16.899999999999999" customHeight="1">
      <c r="B1892" s="32"/>
      <c r="C1892" s="218" t="s">
        <v>1</v>
      </c>
      <c r="D1892" s="218" t="s">
        <v>2675</v>
      </c>
      <c r="E1892" s="17" t="s">
        <v>1</v>
      </c>
      <c r="F1892" s="219">
        <v>0</v>
      </c>
      <c r="H1892" s="32"/>
    </row>
    <row r="1893" spans="2:8" s="1" customFormat="1" ht="16.899999999999999" customHeight="1">
      <c r="B1893" s="32"/>
      <c r="C1893" s="218" t="s">
        <v>1</v>
      </c>
      <c r="D1893" s="218" t="s">
        <v>5134</v>
      </c>
      <c r="E1893" s="17" t="s">
        <v>1</v>
      </c>
      <c r="F1893" s="219">
        <v>3.2</v>
      </c>
      <c r="H1893" s="32"/>
    </row>
    <row r="1894" spans="2:8" s="1" customFormat="1" ht="16.899999999999999" customHeight="1">
      <c r="B1894" s="32"/>
      <c r="C1894" s="218" t="s">
        <v>1</v>
      </c>
      <c r="D1894" s="218" t="s">
        <v>5135</v>
      </c>
      <c r="E1894" s="17" t="s">
        <v>1</v>
      </c>
      <c r="F1894" s="219">
        <v>3</v>
      </c>
      <c r="H1894" s="32"/>
    </row>
    <row r="1895" spans="2:8" s="1" customFormat="1" ht="16.899999999999999" customHeight="1">
      <c r="B1895" s="32"/>
      <c r="C1895" s="218" t="s">
        <v>1</v>
      </c>
      <c r="D1895" s="218" t="s">
        <v>5136</v>
      </c>
      <c r="E1895" s="17" t="s">
        <v>1</v>
      </c>
      <c r="F1895" s="219">
        <v>3.2</v>
      </c>
      <c r="H1895" s="32"/>
    </row>
    <row r="1896" spans="2:8" s="1" customFormat="1" ht="16.899999999999999" customHeight="1">
      <c r="B1896" s="32"/>
      <c r="C1896" s="218" t="s">
        <v>1</v>
      </c>
      <c r="D1896" s="218" t="s">
        <v>5137</v>
      </c>
      <c r="E1896" s="17" t="s">
        <v>1</v>
      </c>
      <c r="F1896" s="219">
        <v>3.2</v>
      </c>
      <c r="H1896" s="32"/>
    </row>
    <row r="1897" spans="2:8" s="1" customFormat="1" ht="16.899999999999999" customHeight="1">
      <c r="B1897" s="32"/>
      <c r="C1897" s="218" t="s">
        <v>1</v>
      </c>
      <c r="D1897" s="218" t="s">
        <v>5138</v>
      </c>
      <c r="E1897" s="17" t="s">
        <v>1</v>
      </c>
      <c r="F1897" s="219">
        <v>3.2</v>
      </c>
      <c r="H1897" s="32"/>
    </row>
    <row r="1898" spans="2:8" s="1" customFormat="1" ht="16.899999999999999" customHeight="1">
      <c r="B1898" s="32"/>
      <c r="C1898" s="218" t="s">
        <v>1</v>
      </c>
      <c r="D1898" s="218" t="s">
        <v>5139</v>
      </c>
      <c r="E1898" s="17" t="s">
        <v>1</v>
      </c>
      <c r="F1898" s="219">
        <v>3.2</v>
      </c>
      <c r="H1898" s="32"/>
    </row>
    <row r="1899" spans="2:8" s="1" customFormat="1" ht="16.899999999999999" customHeight="1">
      <c r="B1899" s="32"/>
      <c r="C1899" s="218" t="s">
        <v>1</v>
      </c>
      <c r="D1899" s="218" t="s">
        <v>5140</v>
      </c>
      <c r="E1899" s="17" t="s">
        <v>1</v>
      </c>
      <c r="F1899" s="219">
        <v>3.2</v>
      </c>
      <c r="H1899" s="32"/>
    </row>
    <row r="1900" spans="2:8" s="1" customFormat="1" ht="16.899999999999999" customHeight="1">
      <c r="B1900" s="32"/>
      <c r="C1900" s="218" t="s">
        <v>1</v>
      </c>
      <c r="D1900" s="218" t="s">
        <v>5141</v>
      </c>
      <c r="E1900" s="17" t="s">
        <v>1</v>
      </c>
      <c r="F1900" s="219">
        <v>3.2</v>
      </c>
      <c r="H1900" s="32"/>
    </row>
    <row r="1901" spans="2:8" s="1" customFormat="1" ht="16.899999999999999" customHeight="1">
      <c r="B1901" s="32"/>
      <c r="C1901" s="218" t="s">
        <v>1</v>
      </c>
      <c r="D1901" s="218" t="s">
        <v>5142</v>
      </c>
      <c r="E1901" s="17" t="s">
        <v>1</v>
      </c>
      <c r="F1901" s="219">
        <v>3.2</v>
      </c>
      <c r="H1901" s="32"/>
    </row>
    <row r="1902" spans="2:8" s="1" customFormat="1" ht="16.899999999999999" customHeight="1">
      <c r="B1902" s="32"/>
      <c r="C1902" s="218" t="s">
        <v>1</v>
      </c>
      <c r="D1902" s="218" t="s">
        <v>5143</v>
      </c>
      <c r="E1902" s="17" t="s">
        <v>1</v>
      </c>
      <c r="F1902" s="219">
        <v>3.2</v>
      </c>
      <c r="H1902" s="32"/>
    </row>
    <row r="1903" spans="2:8" s="1" customFormat="1" ht="16.899999999999999" customHeight="1">
      <c r="B1903" s="32"/>
      <c r="C1903" s="218" t="s">
        <v>1</v>
      </c>
      <c r="D1903" s="218" t="s">
        <v>5144</v>
      </c>
      <c r="E1903" s="17" t="s">
        <v>1</v>
      </c>
      <c r="F1903" s="219">
        <v>3.2</v>
      </c>
      <c r="H1903" s="32"/>
    </row>
    <row r="1904" spans="2:8" s="1" customFormat="1" ht="16.899999999999999" customHeight="1">
      <c r="B1904" s="32"/>
      <c r="C1904" s="218" t="s">
        <v>1</v>
      </c>
      <c r="D1904" s="218" t="s">
        <v>5145</v>
      </c>
      <c r="E1904" s="17" t="s">
        <v>1</v>
      </c>
      <c r="F1904" s="219">
        <v>3.2</v>
      </c>
      <c r="H1904" s="32"/>
    </row>
    <row r="1905" spans="2:8" s="1" customFormat="1" ht="16.899999999999999" customHeight="1">
      <c r="B1905" s="32"/>
      <c r="C1905" s="218" t="s">
        <v>1</v>
      </c>
      <c r="D1905" s="218" t="s">
        <v>5146</v>
      </c>
      <c r="E1905" s="17" t="s">
        <v>1</v>
      </c>
      <c r="F1905" s="219">
        <v>3.2</v>
      </c>
      <c r="H1905" s="32"/>
    </row>
    <row r="1906" spans="2:8" s="1" customFormat="1" ht="16.899999999999999" customHeight="1">
      <c r="B1906" s="32"/>
      <c r="C1906" s="218" t="s">
        <v>1</v>
      </c>
      <c r="D1906" s="218" t="s">
        <v>5147</v>
      </c>
      <c r="E1906" s="17" t="s">
        <v>1</v>
      </c>
      <c r="F1906" s="219">
        <v>3.2</v>
      </c>
      <c r="H1906" s="32"/>
    </row>
    <row r="1907" spans="2:8" s="1" customFormat="1" ht="16.899999999999999" customHeight="1">
      <c r="B1907" s="32"/>
      <c r="C1907" s="218" t="s">
        <v>1</v>
      </c>
      <c r="D1907" s="218" t="s">
        <v>5148</v>
      </c>
      <c r="E1907" s="17" t="s">
        <v>1</v>
      </c>
      <c r="F1907" s="219">
        <v>3.2</v>
      </c>
      <c r="H1907" s="32"/>
    </row>
    <row r="1908" spans="2:8" s="1" customFormat="1" ht="16.899999999999999" customHeight="1">
      <c r="B1908" s="32"/>
      <c r="C1908" s="218" t="s">
        <v>1</v>
      </c>
      <c r="D1908" s="218" t="s">
        <v>5149</v>
      </c>
      <c r="E1908" s="17" t="s">
        <v>1</v>
      </c>
      <c r="F1908" s="219">
        <v>3.2</v>
      </c>
      <c r="H1908" s="32"/>
    </row>
    <row r="1909" spans="2:8" s="1" customFormat="1" ht="16.899999999999999" customHeight="1">
      <c r="B1909" s="32"/>
      <c r="C1909" s="218" t="s">
        <v>4143</v>
      </c>
      <c r="D1909" s="218" t="s">
        <v>4415</v>
      </c>
      <c r="E1909" s="17" t="s">
        <v>1</v>
      </c>
      <c r="F1909" s="219">
        <v>51</v>
      </c>
      <c r="H1909" s="32"/>
    </row>
    <row r="1910" spans="2:8" s="1" customFormat="1" ht="16.899999999999999" customHeight="1">
      <c r="B1910" s="32"/>
      <c r="C1910" s="220" t="s">
        <v>6920</v>
      </c>
      <c r="H1910" s="32"/>
    </row>
    <row r="1911" spans="2:8" s="1" customFormat="1" ht="22.5">
      <c r="B1911" s="32"/>
      <c r="C1911" s="218" t="s">
        <v>5116</v>
      </c>
      <c r="D1911" s="218" t="s">
        <v>5117</v>
      </c>
      <c r="E1911" s="17" t="s">
        <v>144</v>
      </c>
      <c r="F1911" s="219">
        <v>133.80000000000001</v>
      </c>
      <c r="H1911" s="32"/>
    </row>
    <row r="1912" spans="2:8" s="1" customFormat="1" ht="22.5">
      <c r="B1912" s="32"/>
      <c r="C1912" s="218" t="s">
        <v>5150</v>
      </c>
      <c r="D1912" s="218" t="s">
        <v>5151</v>
      </c>
      <c r="E1912" s="17" t="s">
        <v>144</v>
      </c>
      <c r="F1912" s="219">
        <v>141.1</v>
      </c>
      <c r="H1912" s="32"/>
    </row>
    <row r="1913" spans="2:8" s="1" customFormat="1" ht="16.899999999999999" customHeight="1">
      <c r="B1913" s="32"/>
      <c r="C1913" s="214" t="s">
        <v>4145</v>
      </c>
      <c r="D1913" s="215" t="s">
        <v>4146</v>
      </c>
      <c r="E1913" s="216" t="s">
        <v>144</v>
      </c>
      <c r="F1913" s="217">
        <v>71.5</v>
      </c>
      <c r="H1913" s="32"/>
    </row>
    <row r="1914" spans="2:8" s="1" customFormat="1" ht="16.899999999999999" customHeight="1">
      <c r="B1914" s="32"/>
      <c r="C1914" s="218" t="s">
        <v>1</v>
      </c>
      <c r="D1914" s="218" t="s">
        <v>5160</v>
      </c>
      <c r="E1914" s="17" t="s">
        <v>1</v>
      </c>
      <c r="F1914" s="219">
        <v>0</v>
      </c>
      <c r="H1914" s="32"/>
    </row>
    <row r="1915" spans="2:8" s="1" customFormat="1" ht="16.899999999999999" customHeight="1">
      <c r="B1915" s="32"/>
      <c r="C1915" s="218" t="s">
        <v>1</v>
      </c>
      <c r="D1915" s="218" t="s">
        <v>5161</v>
      </c>
      <c r="E1915" s="17" t="s">
        <v>1</v>
      </c>
      <c r="F1915" s="219">
        <v>0</v>
      </c>
      <c r="H1915" s="32"/>
    </row>
    <row r="1916" spans="2:8" s="1" customFormat="1" ht="16.899999999999999" customHeight="1">
      <c r="B1916" s="32"/>
      <c r="C1916" s="218" t="s">
        <v>1</v>
      </c>
      <c r="D1916" s="218" t="s">
        <v>5162</v>
      </c>
      <c r="E1916" s="17" t="s">
        <v>1</v>
      </c>
      <c r="F1916" s="219">
        <v>0</v>
      </c>
      <c r="H1916" s="32"/>
    </row>
    <row r="1917" spans="2:8" s="1" customFormat="1" ht="16.899999999999999" customHeight="1">
      <c r="B1917" s="32"/>
      <c r="C1917" s="218" t="s">
        <v>1</v>
      </c>
      <c r="D1917" s="218" t="s">
        <v>1</v>
      </c>
      <c r="E1917" s="17" t="s">
        <v>1</v>
      </c>
      <c r="F1917" s="219">
        <v>0</v>
      </c>
      <c r="H1917" s="32"/>
    </row>
    <row r="1918" spans="2:8" s="1" customFormat="1" ht="16.899999999999999" customHeight="1">
      <c r="B1918" s="32"/>
      <c r="C1918" s="218" t="s">
        <v>1</v>
      </c>
      <c r="D1918" s="218" t="s">
        <v>5163</v>
      </c>
      <c r="E1918" s="17" t="s">
        <v>1</v>
      </c>
      <c r="F1918" s="219">
        <v>0</v>
      </c>
      <c r="H1918" s="32"/>
    </row>
    <row r="1919" spans="2:8" s="1" customFormat="1" ht="16.899999999999999" customHeight="1">
      <c r="B1919" s="32"/>
      <c r="C1919" s="218" t="s">
        <v>1</v>
      </c>
      <c r="D1919" s="218" t="s">
        <v>5164</v>
      </c>
      <c r="E1919" s="17" t="s">
        <v>1</v>
      </c>
      <c r="F1919" s="219">
        <v>0</v>
      </c>
      <c r="H1919" s="32"/>
    </row>
    <row r="1920" spans="2:8" s="1" customFormat="1" ht="16.899999999999999" customHeight="1">
      <c r="B1920" s="32"/>
      <c r="C1920" s="218" t="s">
        <v>1</v>
      </c>
      <c r="D1920" s="218" t="s">
        <v>5165</v>
      </c>
      <c r="E1920" s="17" t="s">
        <v>1</v>
      </c>
      <c r="F1920" s="219">
        <v>0</v>
      </c>
      <c r="H1920" s="32"/>
    </row>
    <row r="1921" spans="2:8" s="1" customFormat="1" ht="16.899999999999999" customHeight="1">
      <c r="B1921" s="32"/>
      <c r="C1921" s="218" t="s">
        <v>1</v>
      </c>
      <c r="D1921" s="218" t="s">
        <v>4565</v>
      </c>
      <c r="E1921" s="17" t="s">
        <v>1</v>
      </c>
      <c r="F1921" s="219">
        <v>0</v>
      </c>
      <c r="H1921" s="32"/>
    </row>
    <row r="1922" spans="2:8" s="1" customFormat="1" ht="16.899999999999999" customHeight="1">
      <c r="B1922" s="32"/>
      <c r="C1922" s="218" t="s">
        <v>1</v>
      </c>
      <c r="D1922" s="218" t="s">
        <v>5166</v>
      </c>
      <c r="E1922" s="17" t="s">
        <v>1</v>
      </c>
      <c r="F1922" s="219">
        <v>0</v>
      </c>
      <c r="H1922" s="32"/>
    </row>
    <row r="1923" spans="2:8" s="1" customFormat="1" ht="16.899999999999999" customHeight="1">
      <c r="B1923" s="32"/>
      <c r="C1923" s="218" t="s">
        <v>1</v>
      </c>
      <c r="D1923" s="218" t="s">
        <v>1</v>
      </c>
      <c r="E1923" s="17" t="s">
        <v>1</v>
      </c>
      <c r="F1923" s="219">
        <v>0</v>
      </c>
      <c r="H1923" s="32"/>
    </row>
    <row r="1924" spans="2:8" s="1" customFormat="1" ht="16.899999999999999" customHeight="1">
      <c r="B1924" s="32"/>
      <c r="C1924" s="218" t="s">
        <v>1</v>
      </c>
      <c r="D1924" s="218" t="s">
        <v>4587</v>
      </c>
      <c r="E1924" s="17" t="s">
        <v>1</v>
      </c>
      <c r="F1924" s="219">
        <v>7.15</v>
      </c>
      <c r="H1924" s="32"/>
    </row>
    <row r="1925" spans="2:8" s="1" customFormat="1" ht="16.899999999999999" customHeight="1">
      <c r="B1925" s="32"/>
      <c r="C1925" s="218" t="s">
        <v>1</v>
      </c>
      <c r="D1925" s="218" t="s">
        <v>4588</v>
      </c>
      <c r="E1925" s="17" t="s">
        <v>1</v>
      </c>
      <c r="F1925" s="219">
        <v>7.15</v>
      </c>
      <c r="H1925" s="32"/>
    </row>
    <row r="1926" spans="2:8" s="1" customFormat="1" ht="16.899999999999999" customHeight="1">
      <c r="B1926" s="32"/>
      <c r="C1926" s="218" t="s">
        <v>1</v>
      </c>
      <c r="D1926" s="218" t="s">
        <v>4589</v>
      </c>
      <c r="E1926" s="17" t="s">
        <v>1</v>
      </c>
      <c r="F1926" s="219">
        <v>7.15</v>
      </c>
      <c r="H1926" s="32"/>
    </row>
    <row r="1927" spans="2:8" s="1" customFormat="1" ht="16.899999999999999" customHeight="1">
      <c r="B1927" s="32"/>
      <c r="C1927" s="218" t="s">
        <v>1</v>
      </c>
      <c r="D1927" s="218" t="s">
        <v>4590</v>
      </c>
      <c r="E1927" s="17" t="s">
        <v>1</v>
      </c>
      <c r="F1927" s="219">
        <v>7.15</v>
      </c>
      <c r="H1927" s="32"/>
    </row>
    <row r="1928" spans="2:8" s="1" customFormat="1" ht="16.899999999999999" customHeight="1">
      <c r="B1928" s="32"/>
      <c r="C1928" s="218" t="s">
        <v>1</v>
      </c>
      <c r="D1928" s="218" t="s">
        <v>4591</v>
      </c>
      <c r="E1928" s="17" t="s">
        <v>1</v>
      </c>
      <c r="F1928" s="219">
        <v>7.15</v>
      </c>
      <c r="H1928" s="32"/>
    </row>
    <row r="1929" spans="2:8" s="1" customFormat="1" ht="16.899999999999999" customHeight="1">
      <c r="B1929" s="32"/>
      <c r="C1929" s="218" t="s">
        <v>1</v>
      </c>
      <c r="D1929" s="218" t="s">
        <v>4592</v>
      </c>
      <c r="E1929" s="17" t="s">
        <v>1</v>
      </c>
      <c r="F1929" s="219">
        <v>7.15</v>
      </c>
      <c r="H1929" s="32"/>
    </row>
    <row r="1930" spans="2:8" s="1" customFormat="1" ht="16.899999999999999" customHeight="1">
      <c r="B1930" s="32"/>
      <c r="C1930" s="218" t="s">
        <v>1</v>
      </c>
      <c r="D1930" s="218" t="s">
        <v>4593</v>
      </c>
      <c r="E1930" s="17" t="s">
        <v>1</v>
      </c>
      <c r="F1930" s="219">
        <v>7.15</v>
      </c>
      <c r="H1930" s="32"/>
    </row>
    <row r="1931" spans="2:8" s="1" customFormat="1" ht="16.899999999999999" customHeight="1">
      <c r="B1931" s="32"/>
      <c r="C1931" s="218" t="s">
        <v>1</v>
      </c>
      <c r="D1931" s="218" t="s">
        <v>4594</v>
      </c>
      <c r="E1931" s="17" t="s">
        <v>1</v>
      </c>
      <c r="F1931" s="219">
        <v>7.15</v>
      </c>
      <c r="H1931" s="32"/>
    </row>
    <row r="1932" spans="2:8" s="1" customFormat="1" ht="16.899999999999999" customHeight="1">
      <c r="B1932" s="32"/>
      <c r="C1932" s="218" t="s">
        <v>1</v>
      </c>
      <c r="D1932" s="218" t="s">
        <v>4595</v>
      </c>
      <c r="E1932" s="17" t="s">
        <v>1</v>
      </c>
      <c r="F1932" s="219">
        <v>7.15</v>
      </c>
      <c r="H1932" s="32"/>
    </row>
    <row r="1933" spans="2:8" s="1" customFormat="1" ht="16.899999999999999" customHeight="1">
      <c r="B1933" s="32"/>
      <c r="C1933" s="218" t="s">
        <v>1</v>
      </c>
      <c r="D1933" s="218" t="s">
        <v>4596</v>
      </c>
      <c r="E1933" s="17" t="s">
        <v>1</v>
      </c>
      <c r="F1933" s="219">
        <v>7.15</v>
      </c>
      <c r="H1933" s="32"/>
    </row>
    <row r="1934" spans="2:8" s="1" customFormat="1" ht="16.899999999999999" customHeight="1">
      <c r="B1934" s="32"/>
      <c r="C1934" s="218" t="s">
        <v>4145</v>
      </c>
      <c r="D1934" s="218" t="s">
        <v>3392</v>
      </c>
      <c r="E1934" s="17" t="s">
        <v>1</v>
      </c>
      <c r="F1934" s="219">
        <v>71.5</v>
      </c>
      <c r="H1934" s="32"/>
    </row>
    <row r="1935" spans="2:8" s="1" customFormat="1" ht="16.899999999999999" customHeight="1">
      <c r="B1935" s="32"/>
      <c r="C1935" s="220" t="s">
        <v>6920</v>
      </c>
      <c r="H1935" s="32"/>
    </row>
    <row r="1936" spans="2:8" s="1" customFormat="1" ht="22.5">
      <c r="B1936" s="32"/>
      <c r="C1936" s="218" t="s">
        <v>5157</v>
      </c>
      <c r="D1936" s="218" t="s">
        <v>5158</v>
      </c>
      <c r="E1936" s="17" t="s">
        <v>144</v>
      </c>
      <c r="F1936" s="219">
        <v>300.3</v>
      </c>
      <c r="H1936" s="32"/>
    </row>
    <row r="1937" spans="2:8" s="1" customFormat="1" ht="22.5">
      <c r="B1937" s="32"/>
      <c r="C1937" s="218" t="s">
        <v>5150</v>
      </c>
      <c r="D1937" s="218" t="s">
        <v>5151</v>
      </c>
      <c r="E1937" s="17" t="s">
        <v>144</v>
      </c>
      <c r="F1937" s="219">
        <v>316</v>
      </c>
      <c r="H1937" s="32"/>
    </row>
    <row r="1938" spans="2:8" s="1" customFormat="1" ht="16.899999999999999" customHeight="1">
      <c r="B1938" s="32"/>
      <c r="C1938" s="214" t="s">
        <v>4148</v>
      </c>
      <c r="D1938" s="215" t="s">
        <v>4149</v>
      </c>
      <c r="E1938" s="216" t="s">
        <v>144</v>
      </c>
      <c r="F1938" s="217">
        <v>114.4</v>
      </c>
      <c r="H1938" s="32"/>
    </row>
    <row r="1939" spans="2:8" s="1" customFormat="1" ht="16.899999999999999" customHeight="1">
      <c r="B1939" s="32"/>
      <c r="C1939" s="218" t="s">
        <v>1</v>
      </c>
      <c r="D1939" s="218" t="s">
        <v>5167</v>
      </c>
      <c r="E1939" s="17" t="s">
        <v>1</v>
      </c>
      <c r="F1939" s="219">
        <v>7.15</v>
      </c>
      <c r="H1939" s="32"/>
    </row>
    <row r="1940" spans="2:8" s="1" customFormat="1" ht="16.899999999999999" customHeight="1">
      <c r="B1940" s="32"/>
      <c r="C1940" s="218" t="s">
        <v>1</v>
      </c>
      <c r="D1940" s="218" t="s">
        <v>5168</v>
      </c>
      <c r="E1940" s="17" t="s">
        <v>1</v>
      </c>
      <c r="F1940" s="219">
        <v>7.15</v>
      </c>
      <c r="H1940" s="32"/>
    </row>
    <row r="1941" spans="2:8" s="1" customFormat="1" ht="16.899999999999999" customHeight="1">
      <c r="B1941" s="32"/>
      <c r="C1941" s="218" t="s">
        <v>1</v>
      </c>
      <c r="D1941" s="218" t="s">
        <v>5169</v>
      </c>
      <c r="E1941" s="17" t="s">
        <v>1</v>
      </c>
      <c r="F1941" s="219">
        <v>7.15</v>
      </c>
      <c r="H1941" s="32"/>
    </row>
    <row r="1942" spans="2:8" s="1" customFormat="1" ht="16.899999999999999" customHeight="1">
      <c r="B1942" s="32"/>
      <c r="C1942" s="218" t="s">
        <v>1</v>
      </c>
      <c r="D1942" s="218" t="s">
        <v>5170</v>
      </c>
      <c r="E1942" s="17" t="s">
        <v>1</v>
      </c>
      <c r="F1942" s="219">
        <v>7.15</v>
      </c>
      <c r="H1942" s="32"/>
    </row>
    <row r="1943" spans="2:8" s="1" customFormat="1" ht="16.899999999999999" customHeight="1">
      <c r="B1943" s="32"/>
      <c r="C1943" s="218" t="s">
        <v>1</v>
      </c>
      <c r="D1943" s="218" t="s">
        <v>5171</v>
      </c>
      <c r="E1943" s="17" t="s">
        <v>1</v>
      </c>
      <c r="F1943" s="219">
        <v>7.15</v>
      </c>
      <c r="H1943" s="32"/>
    </row>
    <row r="1944" spans="2:8" s="1" customFormat="1" ht="16.899999999999999" customHeight="1">
      <c r="B1944" s="32"/>
      <c r="C1944" s="218" t="s">
        <v>1</v>
      </c>
      <c r="D1944" s="218" t="s">
        <v>5172</v>
      </c>
      <c r="E1944" s="17" t="s">
        <v>1</v>
      </c>
      <c r="F1944" s="219">
        <v>7.15</v>
      </c>
      <c r="H1944" s="32"/>
    </row>
    <row r="1945" spans="2:8" s="1" customFormat="1" ht="16.899999999999999" customHeight="1">
      <c r="B1945" s="32"/>
      <c r="C1945" s="218" t="s">
        <v>1</v>
      </c>
      <c r="D1945" s="218" t="s">
        <v>5173</v>
      </c>
      <c r="E1945" s="17" t="s">
        <v>1</v>
      </c>
      <c r="F1945" s="219">
        <v>7.15</v>
      </c>
      <c r="H1945" s="32"/>
    </row>
    <row r="1946" spans="2:8" s="1" customFormat="1" ht="16.899999999999999" customHeight="1">
      <c r="B1946" s="32"/>
      <c r="C1946" s="218" t="s">
        <v>1</v>
      </c>
      <c r="D1946" s="218" t="s">
        <v>5174</v>
      </c>
      <c r="E1946" s="17" t="s">
        <v>1</v>
      </c>
      <c r="F1946" s="219">
        <v>7.15</v>
      </c>
      <c r="H1946" s="32"/>
    </row>
    <row r="1947" spans="2:8" s="1" customFormat="1" ht="16.899999999999999" customHeight="1">
      <c r="B1947" s="32"/>
      <c r="C1947" s="218" t="s">
        <v>1</v>
      </c>
      <c r="D1947" s="218" t="s">
        <v>5175</v>
      </c>
      <c r="E1947" s="17" t="s">
        <v>1</v>
      </c>
      <c r="F1947" s="219">
        <v>7.15</v>
      </c>
      <c r="H1947" s="32"/>
    </row>
    <row r="1948" spans="2:8" s="1" customFormat="1" ht="16.899999999999999" customHeight="1">
      <c r="B1948" s="32"/>
      <c r="C1948" s="218" t="s">
        <v>1</v>
      </c>
      <c r="D1948" s="218" t="s">
        <v>5176</v>
      </c>
      <c r="E1948" s="17" t="s">
        <v>1</v>
      </c>
      <c r="F1948" s="219">
        <v>7.15</v>
      </c>
      <c r="H1948" s="32"/>
    </row>
    <row r="1949" spans="2:8" s="1" customFormat="1" ht="16.899999999999999" customHeight="1">
      <c r="B1949" s="32"/>
      <c r="C1949" s="218" t="s">
        <v>1</v>
      </c>
      <c r="D1949" s="218" t="s">
        <v>5177</v>
      </c>
      <c r="E1949" s="17" t="s">
        <v>1</v>
      </c>
      <c r="F1949" s="219">
        <v>7.15</v>
      </c>
      <c r="H1949" s="32"/>
    </row>
    <row r="1950" spans="2:8" s="1" customFormat="1" ht="16.899999999999999" customHeight="1">
      <c r="B1950" s="32"/>
      <c r="C1950" s="218" t="s">
        <v>1</v>
      </c>
      <c r="D1950" s="218" t="s">
        <v>5178</v>
      </c>
      <c r="E1950" s="17" t="s">
        <v>1</v>
      </c>
      <c r="F1950" s="219">
        <v>7.15</v>
      </c>
      <c r="H1950" s="32"/>
    </row>
    <row r="1951" spans="2:8" s="1" customFormat="1" ht="16.899999999999999" customHeight="1">
      <c r="B1951" s="32"/>
      <c r="C1951" s="218" t="s">
        <v>1</v>
      </c>
      <c r="D1951" s="218" t="s">
        <v>5179</v>
      </c>
      <c r="E1951" s="17" t="s">
        <v>1</v>
      </c>
      <c r="F1951" s="219">
        <v>7.15</v>
      </c>
      <c r="H1951" s="32"/>
    </row>
    <row r="1952" spans="2:8" s="1" customFormat="1" ht="16.899999999999999" customHeight="1">
      <c r="B1952" s="32"/>
      <c r="C1952" s="218" t="s">
        <v>1</v>
      </c>
      <c r="D1952" s="218" t="s">
        <v>5180</v>
      </c>
      <c r="E1952" s="17" t="s">
        <v>1</v>
      </c>
      <c r="F1952" s="219">
        <v>7.15</v>
      </c>
      <c r="H1952" s="32"/>
    </row>
    <row r="1953" spans="2:8" s="1" customFormat="1" ht="16.899999999999999" customHeight="1">
      <c r="B1953" s="32"/>
      <c r="C1953" s="218" t="s">
        <v>1</v>
      </c>
      <c r="D1953" s="218" t="s">
        <v>5181</v>
      </c>
      <c r="E1953" s="17" t="s">
        <v>1</v>
      </c>
      <c r="F1953" s="219">
        <v>7.15</v>
      </c>
      <c r="H1953" s="32"/>
    </row>
    <row r="1954" spans="2:8" s="1" customFormat="1" ht="16.899999999999999" customHeight="1">
      <c r="B1954" s="32"/>
      <c r="C1954" s="218" t="s">
        <v>1</v>
      </c>
      <c r="D1954" s="218" t="s">
        <v>5182</v>
      </c>
      <c r="E1954" s="17" t="s">
        <v>1</v>
      </c>
      <c r="F1954" s="219">
        <v>7.15</v>
      </c>
      <c r="H1954" s="32"/>
    </row>
    <row r="1955" spans="2:8" s="1" customFormat="1" ht="16.899999999999999" customHeight="1">
      <c r="B1955" s="32"/>
      <c r="C1955" s="218" t="s">
        <v>4148</v>
      </c>
      <c r="D1955" s="218" t="s">
        <v>4366</v>
      </c>
      <c r="E1955" s="17" t="s">
        <v>1</v>
      </c>
      <c r="F1955" s="219">
        <v>114.4</v>
      </c>
      <c r="H1955" s="32"/>
    </row>
    <row r="1956" spans="2:8" s="1" customFormat="1" ht="16.899999999999999" customHeight="1">
      <c r="B1956" s="32"/>
      <c r="C1956" s="220" t="s">
        <v>6920</v>
      </c>
      <c r="H1956" s="32"/>
    </row>
    <row r="1957" spans="2:8" s="1" customFormat="1" ht="22.5">
      <c r="B1957" s="32"/>
      <c r="C1957" s="218" t="s">
        <v>5157</v>
      </c>
      <c r="D1957" s="218" t="s">
        <v>5158</v>
      </c>
      <c r="E1957" s="17" t="s">
        <v>144</v>
      </c>
      <c r="F1957" s="219">
        <v>300.3</v>
      </c>
      <c r="H1957" s="32"/>
    </row>
    <row r="1958" spans="2:8" s="1" customFormat="1" ht="22.5">
      <c r="B1958" s="32"/>
      <c r="C1958" s="218" t="s">
        <v>5150</v>
      </c>
      <c r="D1958" s="218" t="s">
        <v>5151</v>
      </c>
      <c r="E1958" s="17" t="s">
        <v>144</v>
      </c>
      <c r="F1958" s="219">
        <v>316</v>
      </c>
      <c r="H1958" s="32"/>
    </row>
    <row r="1959" spans="2:8" s="1" customFormat="1" ht="16.899999999999999" customHeight="1">
      <c r="B1959" s="32"/>
      <c r="C1959" s="214" t="s">
        <v>4151</v>
      </c>
      <c r="D1959" s="215" t="s">
        <v>4152</v>
      </c>
      <c r="E1959" s="216" t="s">
        <v>144</v>
      </c>
      <c r="F1959" s="217">
        <v>114.4</v>
      </c>
      <c r="H1959" s="32"/>
    </row>
    <row r="1960" spans="2:8" s="1" customFormat="1" ht="16.899999999999999" customHeight="1">
      <c r="B1960" s="32"/>
      <c r="C1960" s="218" t="s">
        <v>1</v>
      </c>
      <c r="D1960" s="218" t="s">
        <v>5167</v>
      </c>
      <c r="E1960" s="17" t="s">
        <v>1</v>
      </c>
      <c r="F1960" s="219">
        <v>7.15</v>
      </c>
      <c r="H1960" s="32"/>
    </row>
    <row r="1961" spans="2:8" s="1" customFormat="1" ht="16.899999999999999" customHeight="1">
      <c r="B1961" s="32"/>
      <c r="C1961" s="218" t="s">
        <v>1</v>
      </c>
      <c r="D1961" s="218" t="s">
        <v>5168</v>
      </c>
      <c r="E1961" s="17" t="s">
        <v>1</v>
      </c>
      <c r="F1961" s="219">
        <v>7.15</v>
      </c>
      <c r="H1961" s="32"/>
    </row>
    <row r="1962" spans="2:8" s="1" customFormat="1" ht="16.899999999999999" customHeight="1">
      <c r="B1962" s="32"/>
      <c r="C1962" s="218" t="s">
        <v>1</v>
      </c>
      <c r="D1962" s="218" t="s">
        <v>5169</v>
      </c>
      <c r="E1962" s="17" t="s">
        <v>1</v>
      </c>
      <c r="F1962" s="219">
        <v>7.15</v>
      </c>
      <c r="H1962" s="32"/>
    </row>
    <row r="1963" spans="2:8" s="1" customFormat="1" ht="16.899999999999999" customHeight="1">
      <c r="B1963" s="32"/>
      <c r="C1963" s="218" t="s">
        <v>1</v>
      </c>
      <c r="D1963" s="218" t="s">
        <v>5170</v>
      </c>
      <c r="E1963" s="17" t="s">
        <v>1</v>
      </c>
      <c r="F1963" s="219">
        <v>7.15</v>
      </c>
      <c r="H1963" s="32"/>
    </row>
    <row r="1964" spans="2:8" s="1" customFormat="1" ht="16.899999999999999" customHeight="1">
      <c r="B1964" s="32"/>
      <c r="C1964" s="218" t="s">
        <v>1</v>
      </c>
      <c r="D1964" s="218" t="s">
        <v>5171</v>
      </c>
      <c r="E1964" s="17" t="s">
        <v>1</v>
      </c>
      <c r="F1964" s="219">
        <v>7.15</v>
      </c>
      <c r="H1964" s="32"/>
    </row>
    <row r="1965" spans="2:8" s="1" customFormat="1" ht="16.899999999999999" customHeight="1">
      <c r="B1965" s="32"/>
      <c r="C1965" s="218" t="s">
        <v>1</v>
      </c>
      <c r="D1965" s="218" t="s">
        <v>5172</v>
      </c>
      <c r="E1965" s="17" t="s">
        <v>1</v>
      </c>
      <c r="F1965" s="219">
        <v>7.15</v>
      </c>
      <c r="H1965" s="32"/>
    </row>
    <row r="1966" spans="2:8" s="1" customFormat="1" ht="16.899999999999999" customHeight="1">
      <c r="B1966" s="32"/>
      <c r="C1966" s="218" t="s">
        <v>1</v>
      </c>
      <c r="D1966" s="218" t="s">
        <v>5173</v>
      </c>
      <c r="E1966" s="17" t="s">
        <v>1</v>
      </c>
      <c r="F1966" s="219">
        <v>7.15</v>
      </c>
      <c r="H1966" s="32"/>
    </row>
    <row r="1967" spans="2:8" s="1" customFormat="1" ht="16.899999999999999" customHeight="1">
      <c r="B1967" s="32"/>
      <c r="C1967" s="218" t="s">
        <v>1</v>
      </c>
      <c r="D1967" s="218" t="s">
        <v>5174</v>
      </c>
      <c r="E1967" s="17" t="s">
        <v>1</v>
      </c>
      <c r="F1967" s="219">
        <v>7.15</v>
      </c>
      <c r="H1967" s="32"/>
    </row>
    <row r="1968" spans="2:8" s="1" customFormat="1" ht="16.899999999999999" customHeight="1">
      <c r="B1968" s="32"/>
      <c r="C1968" s="218" t="s">
        <v>1</v>
      </c>
      <c r="D1968" s="218" t="s">
        <v>5175</v>
      </c>
      <c r="E1968" s="17" t="s">
        <v>1</v>
      </c>
      <c r="F1968" s="219">
        <v>7.15</v>
      </c>
      <c r="H1968" s="32"/>
    </row>
    <row r="1969" spans="2:8" s="1" customFormat="1" ht="16.899999999999999" customHeight="1">
      <c r="B1969" s="32"/>
      <c r="C1969" s="218" t="s">
        <v>1</v>
      </c>
      <c r="D1969" s="218" t="s">
        <v>5176</v>
      </c>
      <c r="E1969" s="17" t="s">
        <v>1</v>
      </c>
      <c r="F1969" s="219">
        <v>7.15</v>
      </c>
      <c r="H1969" s="32"/>
    </row>
    <row r="1970" spans="2:8" s="1" customFormat="1" ht="16.899999999999999" customHeight="1">
      <c r="B1970" s="32"/>
      <c r="C1970" s="218" t="s">
        <v>1</v>
      </c>
      <c r="D1970" s="218" t="s">
        <v>5177</v>
      </c>
      <c r="E1970" s="17" t="s">
        <v>1</v>
      </c>
      <c r="F1970" s="219">
        <v>7.15</v>
      </c>
      <c r="H1970" s="32"/>
    </row>
    <row r="1971" spans="2:8" s="1" customFormat="1" ht="16.899999999999999" customHeight="1">
      <c r="B1971" s="32"/>
      <c r="C1971" s="218" t="s">
        <v>1</v>
      </c>
      <c r="D1971" s="218" t="s">
        <v>5178</v>
      </c>
      <c r="E1971" s="17" t="s">
        <v>1</v>
      </c>
      <c r="F1971" s="219">
        <v>7.15</v>
      </c>
      <c r="H1971" s="32"/>
    </row>
    <row r="1972" spans="2:8" s="1" customFormat="1" ht="16.899999999999999" customHeight="1">
      <c r="B1972" s="32"/>
      <c r="C1972" s="218" t="s">
        <v>1</v>
      </c>
      <c r="D1972" s="218" t="s">
        <v>5179</v>
      </c>
      <c r="E1972" s="17" t="s">
        <v>1</v>
      </c>
      <c r="F1972" s="219">
        <v>7.15</v>
      </c>
      <c r="H1972" s="32"/>
    </row>
    <row r="1973" spans="2:8" s="1" customFormat="1" ht="16.899999999999999" customHeight="1">
      <c r="B1973" s="32"/>
      <c r="C1973" s="218" t="s">
        <v>1</v>
      </c>
      <c r="D1973" s="218" t="s">
        <v>5180</v>
      </c>
      <c r="E1973" s="17" t="s">
        <v>1</v>
      </c>
      <c r="F1973" s="219">
        <v>7.15</v>
      </c>
      <c r="H1973" s="32"/>
    </row>
    <row r="1974" spans="2:8" s="1" customFormat="1" ht="16.899999999999999" customHeight="1">
      <c r="B1974" s="32"/>
      <c r="C1974" s="218" t="s">
        <v>1</v>
      </c>
      <c r="D1974" s="218" t="s">
        <v>5181</v>
      </c>
      <c r="E1974" s="17" t="s">
        <v>1</v>
      </c>
      <c r="F1974" s="219">
        <v>7.15</v>
      </c>
      <c r="H1974" s="32"/>
    </row>
    <row r="1975" spans="2:8" s="1" customFormat="1" ht="16.899999999999999" customHeight="1">
      <c r="B1975" s="32"/>
      <c r="C1975" s="218" t="s">
        <v>1</v>
      </c>
      <c r="D1975" s="218" t="s">
        <v>5182</v>
      </c>
      <c r="E1975" s="17" t="s">
        <v>1</v>
      </c>
      <c r="F1975" s="219">
        <v>7.15</v>
      </c>
      <c r="H1975" s="32"/>
    </row>
    <row r="1976" spans="2:8" s="1" customFormat="1" ht="16.899999999999999" customHeight="1">
      <c r="B1976" s="32"/>
      <c r="C1976" s="218" t="s">
        <v>4151</v>
      </c>
      <c r="D1976" s="218" t="s">
        <v>4978</v>
      </c>
      <c r="E1976" s="17" t="s">
        <v>1</v>
      </c>
      <c r="F1976" s="219">
        <v>114.4</v>
      </c>
      <c r="H1976" s="32"/>
    </row>
    <row r="1977" spans="2:8" s="1" customFormat="1" ht="16.899999999999999" customHeight="1">
      <c r="B1977" s="32"/>
      <c r="C1977" s="220" t="s">
        <v>6920</v>
      </c>
      <c r="H1977" s="32"/>
    </row>
    <row r="1978" spans="2:8" s="1" customFormat="1" ht="22.5">
      <c r="B1978" s="32"/>
      <c r="C1978" s="218" t="s">
        <v>5157</v>
      </c>
      <c r="D1978" s="218" t="s">
        <v>5158</v>
      </c>
      <c r="E1978" s="17" t="s">
        <v>144</v>
      </c>
      <c r="F1978" s="219">
        <v>300.3</v>
      </c>
      <c r="H1978" s="32"/>
    </row>
    <row r="1979" spans="2:8" s="1" customFormat="1" ht="22.5">
      <c r="B1979" s="32"/>
      <c r="C1979" s="218" t="s">
        <v>5150</v>
      </c>
      <c r="D1979" s="218" t="s">
        <v>5151</v>
      </c>
      <c r="E1979" s="17" t="s">
        <v>144</v>
      </c>
      <c r="F1979" s="219">
        <v>316</v>
      </c>
      <c r="H1979" s="32"/>
    </row>
    <row r="1980" spans="2:8" s="1" customFormat="1" ht="16.899999999999999" customHeight="1">
      <c r="B1980" s="32"/>
      <c r="C1980" s="214" t="s">
        <v>4153</v>
      </c>
      <c r="D1980" s="215" t="s">
        <v>4154</v>
      </c>
      <c r="E1980" s="216" t="s">
        <v>144</v>
      </c>
      <c r="F1980" s="217">
        <v>955.11999999999898</v>
      </c>
      <c r="H1980" s="32"/>
    </row>
    <row r="1981" spans="2:8" s="1" customFormat="1" ht="16.899999999999999" customHeight="1">
      <c r="B1981" s="32"/>
      <c r="C1981" s="218" t="s">
        <v>1</v>
      </c>
      <c r="D1981" s="218" t="s">
        <v>4519</v>
      </c>
      <c r="E1981" s="17" t="s">
        <v>1</v>
      </c>
      <c r="F1981" s="219">
        <v>0</v>
      </c>
      <c r="H1981" s="32"/>
    </row>
    <row r="1982" spans="2:8" s="1" customFormat="1" ht="16.899999999999999" customHeight="1">
      <c r="B1982" s="32"/>
      <c r="C1982" s="218" t="s">
        <v>1</v>
      </c>
      <c r="D1982" s="218" t="s">
        <v>4520</v>
      </c>
      <c r="E1982" s="17" t="s">
        <v>1</v>
      </c>
      <c r="F1982" s="219">
        <v>17.995000000000001</v>
      </c>
      <c r="H1982" s="32"/>
    </row>
    <row r="1983" spans="2:8" s="1" customFormat="1" ht="16.899999999999999" customHeight="1">
      <c r="B1983" s="32"/>
      <c r="C1983" s="218" t="s">
        <v>1</v>
      </c>
      <c r="D1983" s="218" t="s">
        <v>4434</v>
      </c>
      <c r="E1983" s="17" t="s">
        <v>1</v>
      </c>
      <c r="F1983" s="219">
        <v>-3.2</v>
      </c>
      <c r="H1983" s="32"/>
    </row>
    <row r="1984" spans="2:8" s="1" customFormat="1" ht="16.899999999999999" customHeight="1">
      <c r="B1984" s="32"/>
      <c r="C1984" s="218" t="s">
        <v>1</v>
      </c>
      <c r="D1984" s="218" t="s">
        <v>2187</v>
      </c>
      <c r="E1984" s="17" t="s">
        <v>1</v>
      </c>
      <c r="F1984" s="219">
        <v>-1.2</v>
      </c>
      <c r="H1984" s="32"/>
    </row>
    <row r="1985" spans="2:8" s="1" customFormat="1" ht="16.899999999999999" customHeight="1">
      <c r="B1985" s="32"/>
      <c r="C1985" s="218" t="s">
        <v>1</v>
      </c>
      <c r="D1985" s="218" t="s">
        <v>4471</v>
      </c>
      <c r="E1985" s="17" t="s">
        <v>1</v>
      </c>
      <c r="F1985" s="219">
        <v>24.853999999999999</v>
      </c>
      <c r="H1985" s="32"/>
    </row>
    <row r="1986" spans="2:8" s="1" customFormat="1" ht="16.899999999999999" customHeight="1">
      <c r="B1986" s="32"/>
      <c r="C1986" s="218" t="s">
        <v>1</v>
      </c>
      <c r="D1986" s="218" t="s">
        <v>2177</v>
      </c>
      <c r="E1986" s="17" t="s">
        <v>1</v>
      </c>
      <c r="F1986" s="219">
        <v>-1.6</v>
      </c>
      <c r="H1986" s="32"/>
    </row>
    <row r="1987" spans="2:8" s="1" customFormat="1" ht="16.899999999999999" customHeight="1">
      <c r="B1987" s="32"/>
      <c r="C1987" s="218" t="s">
        <v>1</v>
      </c>
      <c r="D1987" s="218" t="s">
        <v>4472</v>
      </c>
      <c r="E1987" s="17" t="s">
        <v>1</v>
      </c>
      <c r="F1987" s="219">
        <v>24.484999999999999</v>
      </c>
      <c r="H1987" s="32"/>
    </row>
    <row r="1988" spans="2:8" s="1" customFormat="1" ht="16.899999999999999" customHeight="1">
      <c r="B1988" s="32"/>
      <c r="C1988" s="218" t="s">
        <v>1</v>
      </c>
      <c r="D1988" s="218" t="s">
        <v>2177</v>
      </c>
      <c r="E1988" s="17" t="s">
        <v>1</v>
      </c>
      <c r="F1988" s="219">
        <v>-1.6</v>
      </c>
      <c r="H1988" s="32"/>
    </row>
    <row r="1989" spans="2:8" s="1" customFormat="1" ht="16.899999999999999" customHeight="1">
      <c r="B1989" s="32"/>
      <c r="C1989" s="218" t="s">
        <v>1</v>
      </c>
      <c r="D1989" s="218" t="s">
        <v>4473</v>
      </c>
      <c r="E1989" s="17" t="s">
        <v>1</v>
      </c>
      <c r="F1989" s="219">
        <v>18.733000000000001</v>
      </c>
      <c r="H1989" s="32"/>
    </row>
    <row r="1990" spans="2:8" s="1" customFormat="1" ht="16.899999999999999" customHeight="1">
      <c r="B1990" s="32"/>
      <c r="C1990" s="218" t="s">
        <v>1</v>
      </c>
      <c r="D1990" s="218" t="s">
        <v>4434</v>
      </c>
      <c r="E1990" s="17" t="s">
        <v>1</v>
      </c>
      <c r="F1990" s="219">
        <v>-3.2</v>
      </c>
      <c r="H1990" s="32"/>
    </row>
    <row r="1991" spans="2:8" s="1" customFormat="1" ht="16.899999999999999" customHeight="1">
      <c r="B1991" s="32"/>
      <c r="C1991" s="218" t="s">
        <v>1</v>
      </c>
      <c r="D1991" s="218" t="s">
        <v>2187</v>
      </c>
      <c r="E1991" s="17" t="s">
        <v>1</v>
      </c>
      <c r="F1991" s="219">
        <v>-1.2</v>
      </c>
      <c r="H1991" s="32"/>
    </row>
    <row r="1992" spans="2:8" s="1" customFormat="1" ht="16.899999999999999" customHeight="1">
      <c r="B1992" s="32"/>
      <c r="C1992" s="218" t="s">
        <v>1</v>
      </c>
      <c r="D1992" s="218" t="s">
        <v>4474</v>
      </c>
      <c r="E1992" s="17" t="s">
        <v>1</v>
      </c>
      <c r="F1992" s="219">
        <v>25.739000000000001</v>
      </c>
      <c r="H1992" s="32"/>
    </row>
    <row r="1993" spans="2:8" s="1" customFormat="1" ht="16.899999999999999" customHeight="1">
      <c r="B1993" s="32"/>
      <c r="C1993" s="218" t="s">
        <v>1</v>
      </c>
      <c r="D1993" s="218" t="s">
        <v>2177</v>
      </c>
      <c r="E1993" s="17" t="s">
        <v>1</v>
      </c>
      <c r="F1993" s="219">
        <v>-1.6</v>
      </c>
      <c r="H1993" s="32"/>
    </row>
    <row r="1994" spans="2:8" s="1" customFormat="1" ht="16.899999999999999" customHeight="1">
      <c r="B1994" s="32"/>
      <c r="C1994" s="218" t="s">
        <v>1</v>
      </c>
      <c r="D1994" s="218" t="s">
        <v>4475</v>
      </c>
      <c r="E1994" s="17" t="s">
        <v>1</v>
      </c>
      <c r="F1994" s="219">
        <v>25.518000000000001</v>
      </c>
      <c r="H1994" s="32"/>
    </row>
    <row r="1995" spans="2:8" s="1" customFormat="1" ht="16.899999999999999" customHeight="1">
      <c r="B1995" s="32"/>
      <c r="C1995" s="218" t="s">
        <v>1</v>
      </c>
      <c r="D1995" s="218" t="s">
        <v>2177</v>
      </c>
      <c r="E1995" s="17" t="s">
        <v>1</v>
      </c>
      <c r="F1995" s="219">
        <v>-1.6</v>
      </c>
      <c r="H1995" s="32"/>
    </row>
    <row r="1996" spans="2:8" s="1" customFormat="1" ht="16.899999999999999" customHeight="1">
      <c r="B1996" s="32"/>
      <c r="C1996" s="218" t="s">
        <v>1</v>
      </c>
      <c r="D1996" s="218" t="s">
        <v>4476</v>
      </c>
      <c r="E1996" s="17" t="s">
        <v>1</v>
      </c>
      <c r="F1996" s="219">
        <v>18.733000000000001</v>
      </c>
      <c r="H1996" s="32"/>
    </row>
    <row r="1997" spans="2:8" s="1" customFormat="1" ht="16.899999999999999" customHeight="1">
      <c r="B1997" s="32"/>
      <c r="C1997" s="218" t="s">
        <v>1</v>
      </c>
      <c r="D1997" s="218" t="s">
        <v>4434</v>
      </c>
      <c r="E1997" s="17" t="s">
        <v>1</v>
      </c>
      <c r="F1997" s="219">
        <v>-3.2</v>
      </c>
      <c r="H1997" s="32"/>
    </row>
    <row r="1998" spans="2:8" s="1" customFormat="1" ht="16.899999999999999" customHeight="1">
      <c r="B1998" s="32"/>
      <c r="C1998" s="218" t="s">
        <v>1</v>
      </c>
      <c r="D1998" s="218" t="s">
        <v>2187</v>
      </c>
      <c r="E1998" s="17" t="s">
        <v>1</v>
      </c>
      <c r="F1998" s="219">
        <v>-1.2</v>
      </c>
      <c r="H1998" s="32"/>
    </row>
    <row r="1999" spans="2:8" s="1" customFormat="1" ht="16.899999999999999" customHeight="1">
      <c r="B1999" s="32"/>
      <c r="C1999" s="218" t="s">
        <v>1</v>
      </c>
      <c r="D1999" s="218" t="s">
        <v>4324</v>
      </c>
      <c r="E1999" s="17" t="s">
        <v>1</v>
      </c>
      <c r="F1999" s="219">
        <v>24.966000000000001</v>
      </c>
      <c r="H1999" s="32"/>
    </row>
    <row r="2000" spans="2:8" s="1" customFormat="1" ht="16.899999999999999" customHeight="1">
      <c r="B2000" s="32"/>
      <c r="C2000" s="218" t="s">
        <v>1</v>
      </c>
      <c r="D2000" s="218" t="s">
        <v>2177</v>
      </c>
      <c r="E2000" s="17" t="s">
        <v>1</v>
      </c>
      <c r="F2000" s="219">
        <v>-1.6</v>
      </c>
      <c r="H2000" s="32"/>
    </row>
    <row r="2001" spans="2:8" s="1" customFormat="1" ht="16.899999999999999" customHeight="1">
      <c r="B2001" s="32"/>
      <c r="C2001" s="218" t="s">
        <v>1</v>
      </c>
      <c r="D2001" s="218" t="s">
        <v>4477</v>
      </c>
      <c r="E2001" s="17" t="s">
        <v>1</v>
      </c>
      <c r="F2001" s="219">
        <v>24.966000000000001</v>
      </c>
      <c r="H2001" s="32"/>
    </row>
    <row r="2002" spans="2:8" s="1" customFormat="1" ht="16.899999999999999" customHeight="1">
      <c r="B2002" s="32"/>
      <c r="C2002" s="218" t="s">
        <v>1</v>
      </c>
      <c r="D2002" s="218" t="s">
        <v>2177</v>
      </c>
      <c r="E2002" s="17" t="s">
        <v>1</v>
      </c>
      <c r="F2002" s="219">
        <v>-1.6</v>
      </c>
      <c r="H2002" s="32"/>
    </row>
    <row r="2003" spans="2:8" s="1" customFormat="1" ht="16.899999999999999" customHeight="1">
      <c r="B2003" s="32"/>
      <c r="C2003" s="218" t="s">
        <v>1</v>
      </c>
      <c r="D2003" s="218" t="s">
        <v>4478</v>
      </c>
      <c r="E2003" s="17" t="s">
        <v>1</v>
      </c>
      <c r="F2003" s="219">
        <v>17.553000000000001</v>
      </c>
      <c r="H2003" s="32"/>
    </row>
    <row r="2004" spans="2:8" s="1" customFormat="1" ht="16.899999999999999" customHeight="1">
      <c r="B2004" s="32"/>
      <c r="C2004" s="218" t="s">
        <v>1</v>
      </c>
      <c r="D2004" s="218" t="s">
        <v>4434</v>
      </c>
      <c r="E2004" s="17" t="s">
        <v>1</v>
      </c>
      <c r="F2004" s="219">
        <v>-3.2</v>
      </c>
      <c r="H2004" s="32"/>
    </row>
    <row r="2005" spans="2:8" s="1" customFormat="1" ht="16.899999999999999" customHeight="1">
      <c r="B2005" s="32"/>
      <c r="C2005" s="218" t="s">
        <v>1</v>
      </c>
      <c r="D2005" s="218" t="s">
        <v>2187</v>
      </c>
      <c r="E2005" s="17" t="s">
        <v>1</v>
      </c>
      <c r="F2005" s="219">
        <v>-1.2</v>
      </c>
      <c r="H2005" s="32"/>
    </row>
    <row r="2006" spans="2:8" s="1" customFormat="1" ht="16.899999999999999" customHeight="1">
      <c r="B2006" s="32"/>
      <c r="C2006" s="218" t="s">
        <v>1</v>
      </c>
      <c r="D2006" s="218" t="s">
        <v>4479</v>
      </c>
      <c r="E2006" s="17" t="s">
        <v>1</v>
      </c>
      <c r="F2006" s="219">
        <v>24.853999999999999</v>
      </c>
      <c r="H2006" s="32"/>
    </row>
    <row r="2007" spans="2:8" s="1" customFormat="1" ht="16.899999999999999" customHeight="1">
      <c r="B2007" s="32"/>
      <c r="C2007" s="218" t="s">
        <v>1</v>
      </c>
      <c r="D2007" s="218" t="s">
        <v>2177</v>
      </c>
      <c r="E2007" s="17" t="s">
        <v>1</v>
      </c>
      <c r="F2007" s="219">
        <v>-1.6</v>
      </c>
      <c r="H2007" s="32"/>
    </row>
    <row r="2008" spans="2:8" s="1" customFormat="1" ht="16.899999999999999" customHeight="1">
      <c r="B2008" s="32"/>
      <c r="C2008" s="218" t="s">
        <v>1</v>
      </c>
      <c r="D2008" s="218" t="s">
        <v>4480</v>
      </c>
      <c r="E2008" s="17" t="s">
        <v>1</v>
      </c>
      <c r="F2008" s="219">
        <v>24.928000000000001</v>
      </c>
      <c r="H2008" s="32"/>
    </row>
    <row r="2009" spans="2:8" s="1" customFormat="1" ht="16.899999999999999" customHeight="1">
      <c r="B2009" s="32"/>
      <c r="C2009" s="218" t="s">
        <v>1</v>
      </c>
      <c r="D2009" s="218" t="s">
        <v>2177</v>
      </c>
      <c r="E2009" s="17" t="s">
        <v>1</v>
      </c>
      <c r="F2009" s="219">
        <v>-1.6</v>
      </c>
      <c r="H2009" s="32"/>
    </row>
    <row r="2010" spans="2:8" s="1" customFormat="1" ht="16.899999999999999" customHeight="1">
      <c r="B2010" s="32"/>
      <c r="C2010" s="218" t="s">
        <v>1</v>
      </c>
      <c r="D2010" s="218" t="s">
        <v>4481</v>
      </c>
      <c r="E2010" s="17" t="s">
        <v>1</v>
      </c>
      <c r="F2010" s="219">
        <v>16.52</v>
      </c>
      <c r="H2010" s="32"/>
    </row>
    <row r="2011" spans="2:8" s="1" customFormat="1" ht="16.899999999999999" customHeight="1">
      <c r="B2011" s="32"/>
      <c r="C2011" s="218" t="s">
        <v>1</v>
      </c>
      <c r="D2011" s="218" t="s">
        <v>4434</v>
      </c>
      <c r="E2011" s="17" t="s">
        <v>1</v>
      </c>
      <c r="F2011" s="219">
        <v>-3.2</v>
      </c>
      <c r="H2011" s="32"/>
    </row>
    <row r="2012" spans="2:8" s="1" customFormat="1" ht="16.899999999999999" customHeight="1">
      <c r="B2012" s="32"/>
      <c r="C2012" s="218" t="s">
        <v>1</v>
      </c>
      <c r="D2012" s="218" t="s">
        <v>2187</v>
      </c>
      <c r="E2012" s="17" t="s">
        <v>1</v>
      </c>
      <c r="F2012" s="219">
        <v>-1.2</v>
      </c>
      <c r="H2012" s="32"/>
    </row>
    <row r="2013" spans="2:8" s="1" customFormat="1" ht="16.899999999999999" customHeight="1">
      <c r="B2013" s="32"/>
      <c r="C2013" s="218" t="s">
        <v>1</v>
      </c>
      <c r="D2013" s="218" t="s">
        <v>4482</v>
      </c>
      <c r="E2013" s="17" t="s">
        <v>1</v>
      </c>
      <c r="F2013" s="219">
        <v>24.338000000000001</v>
      </c>
      <c r="H2013" s="32"/>
    </row>
    <row r="2014" spans="2:8" s="1" customFormat="1" ht="16.899999999999999" customHeight="1">
      <c r="B2014" s="32"/>
      <c r="C2014" s="218" t="s">
        <v>1</v>
      </c>
      <c r="D2014" s="218" t="s">
        <v>2177</v>
      </c>
      <c r="E2014" s="17" t="s">
        <v>1</v>
      </c>
      <c r="F2014" s="219">
        <v>-1.6</v>
      </c>
      <c r="H2014" s="32"/>
    </row>
    <row r="2015" spans="2:8" s="1" customFormat="1" ht="16.899999999999999" customHeight="1">
      <c r="B2015" s="32"/>
      <c r="C2015" s="218" t="s">
        <v>1</v>
      </c>
      <c r="D2015" s="218" t="s">
        <v>4483</v>
      </c>
      <c r="E2015" s="17" t="s">
        <v>1</v>
      </c>
      <c r="F2015" s="219">
        <v>24.116</v>
      </c>
      <c r="H2015" s="32"/>
    </row>
    <row r="2016" spans="2:8" s="1" customFormat="1" ht="16.899999999999999" customHeight="1">
      <c r="B2016" s="32"/>
      <c r="C2016" s="218" t="s">
        <v>1</v>
      </c>
      <c r="D2016" s="218" t="s">
        <v>2177</v>
      </c>
      <c r="E2016" s="17" t="s">
        <v>1</v>
      </c>
      <c r="F2016" s="219">
        <v>-1.6</v>
      </c>
      <c r="H2016" s="32"/>
    </row>
    <row r="2017" spans="2:8" s="1" customFormat="1" ht="16.899999999999999" customHeight="1">
      <c r="B2017" s="32"/>
      <c r="C2017" s="218" t="s">
        <v>1</v>
      </c>
      <c r="D2017" s="218" t="s">
        <v>4448</v>
      </c>
      <c r="E2017" s="17" t="s">
        <v>1</v>
      </c>
      <c r="F2017" s="219">
        <v>0</v>
      </c>
      <c r="H2017" s="32"/>
    </row>
    <row r="2018" spans="2:8" s="1" customFormat="1" ht="16.899999999999999" customHeight="1">
      <c r="B2018" s="32"/>
      <c r="C2018" s="218" t="s">
        <v>1</v>
      </c>
      <c r="D2018" s="218" t="s">
        <v>4484</v>
      </c>
      <c r="E2018" s="17" t="s">
        <v>1</v>
      </c>
      <c r="F2018" s="219">
        <v>10.808</v>
      </c>
      <c r="H2018" s="32"/>
    </row>
    <row r="2019" spans="2:8" s="1" customFormat="1" ht="16.899999999999999" customHeight="1">
      <c r="B2019" s="32"/>
      <c r="C2019" s="218" t="s">
        <v>1</v>
      </c>
      <c r="D2019" s="218" t="s">
        <v>4485</v>
      </c>
      <c r="E2019" s="17" t="s">
        <v>1</v>
      </c>
      <c r="F2019" s="219">
        <v>7.8929999999999998</v>
      </c>
      <c r="H2019" s="32"/>
    </row>
    <row r="2020" spans="2:8" s="1" customFormat="1" ht="16.899999999999999" customHeight="1">
      <c r="B2020" s="32"/>
      <c r="C2020" s="218" t="s">
        <v>1</v>
      </c>
      <c r="D2020" s="218" t="s">
        <v>4486</v>
      </c>
      <c r="E2020" s="17" t="s">
        <v>1</v>
      </c>
      <c r="F2020" s="219">
        <v>9.7349999999999994</v>
      </c>
      <c r="H2020" s="32"/>
    </row>
    <row r="2021" spans="2:8" s="1" customFormat="1" ht="16.899999999999999" customHeight="1">
      <c r="B2021" s="32"/>
      <c r="C2021" s="218" t="s">
        <v>1</v>
      </c>
      <c r="D2021" s="218" t="s">
        <v>4487</v>
      </c>
      <c r="E2021" s="17" t="s">
        <v>1</v>
      </c>
      <c r="F2021" s="219">
        <v>20.625</v>
      </c>
      <c r="H2021" s="32"/>
    </row>
    <row r="2022" spans="2:8" s="1" customFormat="1" ht="16.899999999999999" customHeight="1">
      <c r="B2022" s="32"/>
      <c r="C2022" s="218" t="s">
        <v>1</v>
      </c>
      <c r="D2022" s="218" t="s">
        <v>4488</v>
      </c>
      <c r="E2022" s="17" t="s">
        <v>1</v>
      </c>
      <c r="F2022" s="219">
        <v>21.835000000000001</v>
      </c>
      <c r="H2022" s="32"/>
    </row>
    <row r="2023" spans="2:8" s="1" customFormat="1" ht="16.899999999999999" customHeight="1">
      <c r="B2023" s="32"/>
      <c r="C2023" s="218" t="s">
        <v>1</v>
      </c>
      <c r="D2023" s="218" t="s">
        <v>4489</v>
      </c>
      <c r="E2023" s="17" t="s">
        <v>1</v>
      </c>
      <c r="F2023" s="219">
        <v>11.385</v>
      </c>
      <c r="H2023" s="32"/>
    </row>
    <row r="2024" spans="2:8" s="1" customFormat="1" ht="16.899999999999999" customHeight="1">
      <c r="B2024" s="32"/>
      <c r="C2024" s="218" t="s">
        <v>1</v>
      </c>
      <c r="D2024" s="218" t="s">
        <v>2187</v>
      </c>
      <c r="E2024" s="17" t="s">
        <v>1</v>
      </c>
      <c r="F2024" s="219">
        <v>-1.2</v>
      </c>
      <c r="H2024" s="32"/>
    </row>
    <row r="2025" spans="2:8" s="1" customFormat="1" ht="16.899999999999999" customHeight="1">
      <c r="B2025" s="32"/>
      <c r="C2025" s="218" t="s">
        <v>1</v>
      </c>
      <c r="D2025" s="218" t="s">
        <v>4490</v>
      </c>
      <c r="E2025" s="17" t="s">
        <v>1</v>
      </c>
      <c r="F2025" s="219">
        <v>17.463000000000001</v>
      </c>
      <c r="H2025" s="32"/>
    </row>
    <row r="2026" spans="2:8" s="1" customFormat="1" ht="16.899999999999999" customHeight="1">
      <c r="B2026" s="32"/>
      <c r="C2026" s="218" t="s">
        <v>1</v>
      </c>
      <c r="D2026" s="218" t="s">
        <v>2177</v>
      </c>
      <c r="E2026" s="17" t="s">
        <v>1</v>
      </c>
      <c r="F2026" s="219">
        <v>-1.6</v>
      </c>
      <c r="H2026" s="32"/>
    </row>
    <row r="2027" spans="2:8" s="1" customFormat="1" ht="16.899999999999999" customHeight="1">
      <c r="B2027" s="32"/>
      <c r="C2027" s="218" t="s">
        <v>1</v>
      </c>
      <c r="D2027" s="218" t="s">
        <v>4491</v>
      </c>
      <c r="E2027" s="17" t="s">
        <v>1</v>
      </c>
      <c r="F2027" s="219">
        <v>15.4</v>
      </c>
      <c r="H2027" s="32"/>
    </row>
    <row r="2028" spans="2:8" s="1" customFormat="1" ht="16.899999999999999" customHeight="1">
      <c r="B2028" s="32"/>
      <c r="C2028" s="218" t="s">
        <v>1</v>
      </c>
      <c r="D2028" s="218" t="s">
        <v>4434</v>
      </c>
      <c r="E2028" s="17" t="s">
        <v>1</v>
      </c>
      <c r="F2028" s="219">
        <v>-3.2</v>
      </c>
      <c r="H2028" s="32"/>
    </row>
    <row r="2029" spans="2:8" s="1" customFormat="1" ht="16.899999999999999" customHeight="1">
      <c r="B2029" s="32"/>
      <c r="C2029" s="218" t="s">
        <v>1</v>
      </c>
      <c r="D2029" s="218" t="s">
        <v>2187</v>
      </c>
      <c r="E2029" s="17" t="s">
        <v>1</v>
      </c>
      <c r="F2029" s="219">
        <v>-1.2</v>
      </c>
      <c r="H2029" s="32"/>
    </row>
    <row r="2030" spans="2:8" s="1" customFormat="1" ht="16.899999999999999" customHeight="1">
      <c r="B2030" s="32"/>
      <c r="C2030" s="218" t="s">
        <v>1</v>
      </c>
      <c r="D2030" s="218" t="s">
        <v>4492</v>
      </c>
      <c r="E2030" s="17" t="s">
        <v>1</v>
      </c>
      <c r="F2030" s="219">
        <v>24.263999999999999</v>
      </c>
      <c r="H2030" s="32"/>
    </row>
    <row r="2031" spans="2:8" s="1" customFormat="1" ht="16.899999999999999" customHeight="1">
      <c r="B2031" s="32"/>
      <c r="C2031" s="218" t="s">
        <v>1</v>
      </c>
      <c r="D2031" s="218" t="s">
        <v>2177</v>
      </c>
      <c r="E2031" s="17" t="s">
        <v>1</v>
      </c>
      <c r="F2031" s="219">
        <v>-1.6</v>
      </c>
      <c r="H2031" s="32"/>
    </row>
    <row r="2032" spans="2:8" s="1" customFormat="1" ht="16.899999999999999" customHeight="1">
      <c r="B2032" s="32"/>
      <c r="C2032" s="218" t="s">
        <v>1</v>
      </c>
      <c r="D2032" s="218" t="s">
        <v>4493</v>
      </c>
      <c r="E2032" s="17" t="s">
        <v>1</v>
      </c>
      <c r="F2032" s="219">
        <v>24.632999999999999</v>
      </c>
      <c r="H2032" s="32"/>
    </row>
    <row r="2033" spans="2:8" s="1" customFormat="1" ht="16.899999999999999" customHeight="1">
      <c r="B2033" s="32"/>
      <c r="C2033" s="218" t="s">
        <v>1</v>
      </c>
      <c r="D2033" s="218" t="s">
        <v>4494</v>
      </c>
      <c r="E2033" s="17" t="s">
        <v>1</v>
      </c>
      <c r="F2033" s="219">
        <v>16.706</v>
      </c>
      <c r="H2033" s="32"/>
    </row>
    <row r="2034" spans="2:8" s="1" customFormat="1" ht="16.899999999999999" customHeight="1">
      <c r="B2034" s="32"/>
      <c r="C2034" s="218" t="s">
        <v>1</v>
      </c>
      <c r="D2034" s="218" t="s">
        <v>4434</v>
      </c>
      <c r="E2034" s="17" t="s">
        <v>1</v>
      </c>
      <c r="F2034" s="219">
        <v>-3.2</v>
      </c>
      <c r="H2034" s="32"/>
    </row>
    <row r="2035" spans="2:8" s="1" customFormat="1" ht="16.899999999999999" customHeight="1">
      <c r="B2035" s="32"/>
      <c r="C2035" s="218" t="s">
        <v>1</v>
      </c>
      <c r="D2035" s="218" t="s">
        <v>2187</v>
      </c>
      <c r="E2035" s="17" t="s">
        <v>1</v>
      </c>
      <c r="F2035" s="219">
        <v>-1.2</v>
      </c>
      <c r="H2035" s="32"/>
    </row>
    <row r="2036" spans="2:8" s="1" customFormat="1" ht="16.899999999999999" customHeight="1">
      <c r="B2036" s="32"/>
      <c r="C2036" s="218" t="s">
        <v>1</v>
      </c>
      <c r="D2036" s="218" t="s">
        <v>4495</v>
      </c>
      <c r="E2036" s="17" t="s">
        <v>1</v>
      </c>
      <c r="F2036" s="219">
        <v>24.928000000000001</v>
      </c>
      <c r="H2036" s="32"/>
    </row>
    <row r="2037" spans="2:8" s="1" customFormat="1" ht="16.899999999999999" customHeight="1">
      <c r="B2037" s="32"/>
      <c r="C2037" s="218" t="s">
        <v>1</v>
      </c>
      <c r="D2037" s="218" t="s">
        <v>2177</v>
      </c>
      <c r="E2037" s="17" t="s">
        <v>1</v>
      </c>
      <c r="F2037" s="219">
        <v>-1.6</v>
      </c>
      <c r="H2037" s="32"/>
    </row>
    <row r="2038" spans="2:8" s="1" customFormat="1" ht="16.899999999999999" customHeight="1">
      <c r="B2038" s="32"/>
      <c r="C2038" s="218" t="s">
        <v>1</v>
      </c>
      <c r="D2038" s="218" t="s">
        <v>4496</v>
      </c>
      <c r="E2038" s="17" t="s">
        <v>1</v>
      </c>
      <c r="F2038" s="219">
        <v>24.928000000000001</v>
      </c>
      <c r="H2038" s="32"/>
    </row>
    <row r="2039" spans="2:8" s="1" customFormat="1" ht="16.899999999999999" customHeight="1">
      <c r="B2039" s="32"/>
      <c r="C2039" s="218" t="s">
        <v>1</v>
      </c>
      <c r="D2039" s="218" t="s">
        <v>2177</v>
      </c>
      <c r="E2039" s="17" t="s">
        <v>1</v>
      </c>
      <c r="F2039" s="219">
        <v>-1.6</v>
      </c>
      <c r="H2039" s="32"/>
    </row>
    <row r="2040" spans="2:8" s="1" customFormat="1" ht="16.899999999999999" customHeight="1">
      <c r="B2040" s="32"/>
      <c r="C2040" s="218" t="s">
        <v>1</v>
      </c>
      <c r="D2040" s="218" t="s">
        <v>4497</v>
      </c>
      <c r="E2040" s="17" t="s">
        <v>1</v>
      </c>
      <c r="F2040" s="219">
        <v>17.463000000000001</v>
      </c>
      <c r="H2040" s="32"/>
    </row>
    <row r="2041" spans="2:8" s="1" customFormat="1" ht="16.899999999999999" customHeight="1">
      <c r="B2041" s="32"/>
      <c r="C2041" s="218" t="s">
        <v>1</v>
      </c>
      <c r="D2041" s="218" t="s">
        <v>4434</v>
      </c>
      <c r="E2041" s="17" t="s">
        <v>1</v>
      </c>
      <c r="F2041" s="219">
        <v>-3.2</v>
      </c>
      <c r="H2041" s="32"/>
    </row>
    <row r="2042" spans="2:8" s="1" customFormat="1" ht="16.899999999999999" customHeight="1">
      <c r="B2042" s="32"/>
      <c r="C2042" s="218" t="s">
        <v>1</v>
      </c>
      <c r="D2042" s="218" t="s">
        <v>2187</v>
      </c>
      <c r="E2042" s="17" t="s">
        <v>1</v>
      </c>
      <c r="F2042" s="219">
        <v>-1.2</v>
      </c>
      <c r="H2042" s="32"/>
    </row>
    <row r="2043" spans="2:8" s="1" customFormat="1" ht="16.899999999999999" customHeight="1">
      <c r="B2043" s="32"/>
      <c r="C2043" s="218" t="s">
        <v>1</v>
      </c>
      <c r="D2043" s="218" t="s">
        <v>4498</v>
      </c>
      <c r="E2043" s="17" t="s">
        <v>1</v>
      </c>
      <c r="F2043" s="219">
        <v>25.518000000000001</v>
      </c>
      <c r="H2043" s="32"/>
    </row>
    <row r="2044" spans="2:8" s="1" customFormat="1" ht="16.899999999999999" customHeight="1">
      <c r="B2044" s="32"/>
      <c r="C2044" s="218" t="s">
        <v>1</v>
      </c>
      <c r="D2044" s="218" t="s">
        <v>2177</v>
      </c>
      <c r="E2044" s="17" t="s">
        <v>1</v>
      </c>
      <c r="F2044" s="219">
        <v>-1.6</v>
      </c>
      <c r="H2044" s="32"/>
    </row>
    <row r="2045" spans="2:8" s="1" customFormat="1" ht="16.899999999999999" customHeight="1">
      <c r="B2045" s="32"/>
      <c r="C2045" s="218" t="s">
        <v>1</v>
      </c>
      <c r="D2045" s="218" t="s">
        <v>4499</v>
      </c>
      <c r="E2045" s="17" t="s">
        <v>1</v>
      </c>
      <c r="F2045" s="219">
        <v>25.739000000000001</v>
      </c>
      <c r="H2045" s="32"/>
    </row>
    <row r="2046" spans="2:8" s="1" customFormat="1" ht="16.899999999999999" customHeight="1">
      <c r="B2046" s="32"/>
      <c r="C2046" s="218" t="s">
        <v>1</v>
      </c>
      <c r="D2046" s="218" t="s">
        <v>2177</v>
      </c>
      <c r="E2046" s="17" t="s">
        <v>1</v>
      </c>
      <c r="F2046" s="219">
        <v>-1.6</v>
      </c>
      <c r="H2046" s="32"/>
    </row>
    <row r="2047" spans="2:8" s="1" customFormat="1" ht="16.899999999999999" customHeight="1">
      <c r="B2047" s="32"/>
      <c r="C2047" s="218" t="s">
        <v>1</v>
      </c>
      <c r="D2047" s="218" t="s">
        <v>4500</v>
      </c>
      <c r="E2047" s="17" t="s">
        <v>1</v>
      </c>
      <c r="F2047" s="219">
        <v>17.463000000000001</v>
      </c>
      <c r="H2047" s="32"/>
    </row>
    <row r="2048" spans="2:8" s="1" customFormat="1" ht="16.899999999999999" customHeight="1">
      <c r="B2048" s="32"/>
      <c r="C2048" s="218" t="s">
        <v>1</v>
      </c>
      <c r="D2048" s="218" t="s">
        <v>4434</v>
      </c>
      <c r="E2048" s="17" t="s">
        <v>1</v>
      </c>
      <c r="F2048" s="219">
        <v>-3.2</v>
      </c>
      <c r="H2048" s="32"/>
    </row>
    <row r="2049" spans="2:8" s="1" customFormat="1" ht="16.899999999999999" customHeight="1">
      <c r="B2049" s="32"/>
      <c r="C2049" s="218" t="s">
        <v>1</v>
      </c>
      <c r="D2049" s="218" t="s">
        <v>2187</v>
      </c>
      <c r="E2049" s="17" t="s">
        <v>1</v>
      </c>
      <c r="F2049" s="219">
        <v>-1.2</v>
      </c>
      <c r="H2049" s="32"/>
    </row>
    <row r="2050" spans="2:8" s="1" customFormat="1" ht="16.899999999999999" customHeight="1">
      <c r="B2050" s="32"/>
      <c r="C2050" s="218" t="s">
        <v>1</v>
      </c>
      <c r="D2050" s="218" t="s">
        <v>4501</v>
      </c>
      <c r="E2050" s="17" t="s">
        <v>1</v>
      </c>
      <c r="F2050" s="219">
        <v>24.928000000000001</v>
      </c>
      <c r="H2050" s="32"/>
    </row>
    <row r="2051" spans="2:8" s="1" customFormat="1" ht="16.899999999999999" customHeight="1">
      <c r="B2051" s="32"/>
      <c r="C2051" s="218" t="s">
        <v>1</v>
      </c>
      <c r="D2051" s="218" t="s">
        <v>2177</v>
      </c>
      <c r="E2051" s="17" t="s">
        <v>1</v>
      </c>
      <c r="F2051" s="219">
        <v>-1.6</v>
      </c>
      <c r="H2051" s="32"/>
    </row>
    <row r="2052" spans="2:8" s="1" customFormat="1" ht="16.899999999999999" customHeight="1">
      <c r="B2052" s="32"/>
      <c r="C2052" s="218" t="s">
        <v>1</v>
      </c>
      <c r="D2052" s="218" t="s">
        <v>4502</v>
      </c>
      <c r="E2052" s="17" t="s">
        <v>1</v>
      </c>
      <c r="F2052" s="219">
        <v>24.928000000000001</v>
      </c>
      <c r="H2052" s="32"/>
    </row>
    <row r="2053" spans="2:8" s="1" customFormat="1" ht="16.899999999999999" customHeight="1">
      <c r="B2053" s="32"/>
      <c r="C2053" s="218" t="s">
        <v>1</v>
      </c>
      <c r="D2053" s="218" t="s">
        <v>2177</v>
      </c>
      <c r="E2053" s="17" t="s">
        <v>1</v>
      </c>
      <c r="F2053" s="219">
        <v>-1.6</v>
      </c>
      <c r="H2053" s="32"/>
    </row>
    <row r="2054" spans="2:8" s="1" customFormat="1" ht="16.899999999999999" customHeight="1">
      <c r="B2054" s="32"/>
      <c r="C2054" s="218" t="s">
        <v>1</v>
      </c>
      <c r="D2054" s="218" t="s">
        <v>4503</v>
      </c>
      <c r="E2054" s="17" t="s">
        <v>1</v>
      </c>
      <c r="F2054" s="219">
        <v>16.706</v>
      </c>
      <c r="H2054" s="32"/>
    </row>
    <row r="2055" spans="2:8" s="1" customFormat="1" ht="16.899999999999999" customHeight="1">
      <c r="B2055" s="32"/>
      <c r="C2055" s="218" t="s">
        <v>1</v>
      </c>
      <c r="D2055" s="218" t="s">
        <v>4434</v>
      </c>
      <c r="E2055" s="17" t="s">
        <v>1</v>
      </c>
      <c r="F2055" s="219">
        <v>-3.2</v>
      </c>
      <c r="H2055" s="32"/>
    </row>
    <row r="2056" spans="2:8" s="1" customFormat="1" ht="16.899999999999999" customHeight="1">
      <c r="B2056" s="32"/>
      <c r="C2056" s="218" t="s">
        <v>1</v>
      </c>
      <c r="D2056" s="218" t="s">
        <v>2187</v>
      </c>
      <c r="E2056" s="17" t="s">
        <v>1</v>
      </c>
      <c r="F2056" s="219">
        <v>-1.2</v>
      </c>
      <c r="H2056" s="32"/>
    </row>
    <row r="2057" spans="2:8" s="1" customFormat="1" ht="16.899999999999999" customHeight="1">
      <c r="B2057" s="32"/>
      <c r="C2057" s="218" t="s">
        <v>1</v>
      </c>
      <c r="D2057" s="218" t="s">
        <v>4504</v>
      </c>
      <c r="E2057" s="17" t="s">
        <v>1</v>
      </c>
      <c r="F2057" s="219">
        <v>25.222999999999999</v>
      </c>
      <c r="H2057" s="32"/>
    </row>
    <row r="2058" spans="2:8" s="1" customFormat="1" ht="16.899999999999999" customHeight="1">
      <c r="B2058" s="32"/>
      <c r="C2058" s="218" t="s">
        <v>1</v>
      </c>
      <c r="D2058" s="218" t="s">
        <v>2177</v>
      </c>
      <c r="E2058" s="17" t="s">
        <v>1</v>
      </c>
      <c r="F2058" s="219">
        <v>-1.6</v>
      </c>
      <c r="H2058" s="32"/>
    </row>
    <row r="2059" spans="2:8" s="1" customFormat="1" ht="16.899999999999999" customHeight="1">
      <c r="B2059" s="32"/>
      <c r="C2059" s="218" t="s">
        <v>1</v>
      </c>
      <c r="D2059" s="218" t="s">
        <v>4505</v>
      </c>
      <c r="E2059" s="17" t="s">
        <v>1</v>
      </c>
      <c r="F2059" s="219">
        <v>42.037999999999997</v>
      </c>
      <c r="H2059" s="32"/>
    </row>
    <row r="2060" spans="2:8" s="1" customFormat="1" ht="16.899999999999999" customHeight="1">
      <c r="B2060" s="32"/>
      <c r="C2060" s="218" t="s">
        <v>1</v>
      </c>
      <c r="D2060" s="218" t="s">
        <v>2177</v>
      </c>
      <c r="E2060" s="17" t="s">
        <v>1</v>
      </c>
      <c r="F2060" s="219">
        <v>-1.6</v>
      </c>
      <c r="H2060" s="32"/>
    </row>
    <row r="2061" spans="2:8" s="1" customFormat="1" ht="16.899999999999999" customHeight="1">
      <c r="B2061" s="32"/>
      <c r="C2061" s="218" t="s">
        <v>1</v>
      </c>
      <c r="D2061" s="218" t="s">
        <v>4506</v>
      </c>
      <c r="E2061" s="17" t="s">
        <v>1</v>
      </c>
      <c r="F2061" s="219">
        <v>25.739000000000001</v>
      </c>
      <c r="H2061" s="32"/>
    </row>
    <row r="2062" spans="2:8" s="1" customFormat="1" ht="16.899999999999999" customHeight="1">
      <c r="B2062" s="32"/>
      <c r="C2062" s="218" t="s">
        <v>1</v>
      </c>
      <c r="D2062" s="218" t="s">
        <v>2177</v>
      </c>
      <c r="E2062" s="17" t="s">
        <v>1</v>
      </c>
      <c r="F2062" s="219">
        <v>-1.6</v>
      </c>
      <c r="H2062" s="32"/>
    </row>
    <row r="2063" spans="2:8" s="1" customFormat="1" ht="16.899999999999999" customHeight="1">
      <c r="B2063" s="32"/>
      <c r="C2063" s="218" t="s">
        <v>1</v>
      </c>
      <c r="D2063" s="218" t="s">
        <v>4507</v>
      </c>
      <c r="E2063" s="17" t="s">
        <v>1</v>
      </c>
      <c r="F2063" s="219">
        <v>15.606</v>
      </c>
      <c r="H2063" s="32"/>
    </row>
    <row r="2064" spans="2:8" s="1" customFormat="1" ht="16.899999999999999" customHeight="1">
      <c r="B2064" s="32"/>
      <c r="C2064" s="218" t="s">
        <v>1</v>
      </c>
      <c r="D2064" s="218" t="s">
        <v>2177</v>
      </c>
      <c r="E2064" s="17" t="s">
        <v>1</v>
      </c>
      <c r="F2064" s="219">
        <v>-1.6</v>
      </c>
      <c r="H2064" s="32"/>
    </row>
    <row r="2065" spans="2:8" s="1" customFormat="1" ht="16.899999999999999" customHeight="1">
      <c r="B2065" s="32"/>
      <c r="C2065" s="218" t="s">
        <v>1</v>
      </c>
      <c r="D2065" s="218" t="s">
        <v>2187</v>
      </c>
      <c r="E2065" s="17" t="s">
        <v>1</v>
      </c>
      <c r="F2065" s="219">
        <v>-1.2</v>
      </c>
      <c r="H2065" s="32"/>
    </row>
    <row r="2066" spans="2:8" s="1" customFormat="1" ht="16.899999999999999" customHeight="1">
      <c r="B2066" s="32"/>
      <c r="C2066" s="218" t="s">
        <v>1</v>
      </c>
      <c r="D2066" s="218" t="s">
        <v>4508</v>
      </c>
      <c r="E2066" s="17" t="s">
        <v>1</v>
      </c>
      <c r="F2066" s="219">
        <v>17.806000000000001</v>
      </c>
      <c r="H2066" s="32"/>
    </row>
    <row r="2067" spans="2:8" s="1" customFormat="1" ht="16.899999999999999" customHeight="1">
      <c r="B2067" s="32"/>
      <c r="C2067" s="218" t="s">
        <v>1</v>
      </c>
      <c r="D2067" s="218" t="s">
        <v>4434</v>
      </c>
      <c r="E2067" s="17" t="s">
        <v>1</v>
      </c>
      <c r="F2067" s="219">
        <v>-3.2</v>
      </c>
      <c r="H2067" s="32"/>
    </row>
    <row r="2068" spans="2:8" s="1" customFormat="1" ht="16.899999999999999" customHeight="1">
      <c r="B2068" s="32"/>
      <c r="C2068" s="218" t="s">
        <v>1</v>
      </c>
      <c r="D2068" s="218" t="s">
        <v>2187</v>
      </c>
      <c r="E2068" s="17" t="s">
        <v>1</v>
      </c>
      <c r="F2068" s="219">
        <v>-1.2</v>
      </c>
      <c r="H2068" s="32"/>
    </row>
    <row r="2069" spans="2:8" s="1" customFormat="1" ht="16.899999999999999" customHeight="1">
      <c r="B2069" s="32"/>
      <c r="C2069" s="218" t="s">
        <v>1</v>
      </c>
      <c r="D2069" s="218" t="s">
        <v>4509</v>
      </c>
      <c r="E2069" s="17" t="s">
        <v>1</v>
      </c>
      <c r="F2069" s="219">
        <v>25.664999999999999</v>
      </c>
      <c r="H2069" s="32"/>
    </row>
    <row r="2070" spans="2:8" s="1" customFormat="1" ht="16.899999999999999" customHeight="1">
      <c r="B2070" s="32"/>
      <c r="C2070" s="218" t="s">
        <v>1</v>
      </c>
      <c r="D2070" s="218" t="s">
        <v>2177</v>
      </c>
      <c r="E2070" s="17" t="s">
        <v>1</v>
      </c>
      <c r="F2070" s="219">
        <v>-1.6</v>
      </c>
      <c r="H2070" s="32"/>
    </row>
    <row r="2071" spans="2:8" s="1" customFormat="1" ht="16.899999999999999" customHeight="1">
      <c r="B2071" s="32"/>
      <c r="C2071" s="218" t="s">
        <v>1</v>
      </c>
      <c r="D2071" s="218" t="s">
        <v>4510</v>
      </c>
      <c r="E2071" s="17" t="s">
        <v>1</v>
      </c>
      <c r="F2071" s="219">
        <v>25.664999999999999</v>
      </c>
      <c r="H2071" s="32"/>
    </row>
    <row r="2072" spans="2:8" s="1" customFormat="1" ht="16.899999999999999" customHeight="1">
      <c r="B2072" s="32"/>
      <c r="C2072" s="218" t="s">
        <v>1</v>
      </c>
      <c r="D2072" s="218" t="s">
        <v>2177</v>
      </c>
      <c r="E2072" s="17" t="s">
        <v>1</v>
      </c>
      <c r="F2072" s="219">
        <v>-1.6</v>
      </c>
      <c r="H2072" s="32"/>
    </row>
    <row r="2073" spans="2:8" s="1" customFormat="1" ht="16.899999999999999" customHeight="1">
      <c r="B2073" s="32"/>
      <c r="C2073" s="218" t="s">
        <v>1</v>
      </c>
      <c r="D2073" s="218" t="s">
        <v>4511</v>
      </c>
      <c r="E2073" s="17" t="s">
        <v>1</v>
      </c>
      <c r="F2073" s="219">
        <v>17.806000000000001</v>
      </c>
      <c r="H2073" s="32"/>
    </row>
    <row r="2074" spans="2:8" s="1" customFormat="1" ht="16.899999999999999" customHeight="1">
      <c r="B2074" s="32"/>
      <c r="C2074" s="218" t="s">
        <v>1</v>
      </c>
      <c r="D2074" s="218" t="s">
        <v>4434</v>
      </c>
      <c r="E2074" s="17" t="s">
        <v>1</v>
      </c>
      <c r="F2074" s="219">
        <v>-3.2</v>
      </c>
      <c r="H2074" s="32"/>
    </row>
    <row r="2075" spans="2:8" s="1" customFormat="1" ht="16.899999999999999" customHeight="1">
      <c r="B2075" s="32"/>
      <c r="C2075" s="218" t="s">
        <v>1</v>
      </c>
      <c r="D2075" s="218" t="s">
        <v>2187</v>
      </c>
      <c r="E2075" s="17" t="s">
        <v>1</v>
      </c>
      <c r="F2075" s="219">
        <v>-1.2</v>
      </c>
      <c r="H2075" s="32"/>
    </row>
    <row r="2076" spans="2:8" s="1" customFormat="1" ht="16.899999999999999" customHeight="1">
      <c r="B2076" s="32"/>
      <c r="C2076" s="218" t="s">
        <v>1</v>
      </c>
      <c r="D2076" s="218" t="s">
        <v>4512</v>
      </c>
      <c r="E2076" s="17" t="s">
        <v>1</v>
      </c>
      <c r="F2076" s="219">
        <v>25.664999999999999</v>
      </c>
      <c r="H2076" s="32"/>
    </row>
    <row r="2077" spans="2:8" s="1" customFormat="1" ht="16.899999999999999" customHeight="1">
      <c r="B2077" s="32"/>
      <c r="C2077" s="218" t="s">
        <v>1</v>
      </c>
      <c r="D2077" s="218" t="s">
        <v>2177</v>
      </c>
      <c r="E2077" s="17" t="s">
        <v>1</v>
      </c>
      <c r="F2077" s="219">
        <v>-1.6</v>
      </c>
      <c r="H2077" s="32"/>
    </row>
    <row r="2078" spans="2:8" s="1" customFormat="1" ht="16.899999999999999" customHeight="1">
      <c r="B2078" s="32"/>
      <c r="C2078" s="218" t="s">
        <v>1</v>
      </c>
      <c r="D2078" s="218" t="s">
        <v>4513</v>
      </c>
      <c r="E2078" s="17" t="s">
        <v>1</v>
      </c>
      <c r="F2078" s="219">
        <v>25.664999999999999</v>
      </c>
      <c r="H2078" s="32"/>
    </row>
    <row r="2079" spans="2:8" s="1" customFormat="1" ht="16.899999999999999" customHeight="1">
      <c r="B2079" s="32"/>
      <c r="C2079" s="218" t="s">
        <v>1</v>
      </c>
      <c r="D2079" s="218" t="s">
        <v>2177</v>
      </c>
      <c r="E2079" s="17" t="s">
        <v>1</v>
      </c>
      <c r="F2079" s="219">
        <v>-1.6</v>
      </c>
      <c r="H2079" s="32"/>
    </row>
    <row r="2080" spans="2:8" s="1" customFormat="1" ht="16.899999999999999" customHeight="1">
      <c r="B2080" s="32"/>
      <c r="C2080" s="218" t="s">
        <v>1</v>
      </c>
      <c r="D2080" s="218" t="s">
        <v>4514</v>
      </c>
      <c r="E2080" s="17" t="s">
        <v>1</v>
      </c>
      <c r="F2080" s="219">
        <v>25.739000000000001</v>
      </c>
      <c r="H2080" s="32"/>
    </row>
    <row r="2081" spans="2:8" s="1" customFormat="1" ht="16.899999999999999" customHeight="1">
      <c r="B2081" s="32"/>
      <c r="C2081" s="218" t="s">
        <v>1</v>
      </c>
      <c r="D2081" s="218" t="s">
        <v>2177</v>
      </c>
      <c r="E2081" s="17" t="s">
        <v>1</v>
      </c>
      <c r="F2081" s="219">
        <v>-1.6</v>
      </c>
      <c r="H2081" s="32"/>
    </row>
    <row r="2082" spans="2:8" s="1" customFormat="1" ht="16.899999999999999" customHeight="1">
      <c r="B2082" s="32"/>
      <c r="C2082" s="218" t="s">
        <v>1</v>
      </c>
      <c r="D2082" s="218" t="s">
        <v>4515</v>
      </c>
      <c r="E2082" s="17" t="s">
        <v>1</v>
      </c>
      <c r="F2082" s="219">
        <v>15.675000000000001</v>
      </c>
      <c r="H2082" s="32"/>
    </row>
    <row r="2083" spans="2:8" s="1" customFormat="1" ht="16.899999999999999" customHeight="1">
      <c r="B2083" s="32"/>
      <c r="C2083" s="218" t="s">
        <v>1</v>
      </c>
      <c r="D2083" s="218" t="s">
        <v>2187</v>
      </c>
      <c r="E2083" s="17" t="s">
        <v>1</v>
      </c>
      <c r="F2083" s="219">
        <v>-1.2</v>
      </c>
      <c r="H2083" s="32"/>
    </row>
    <row r="2084" spans="2:8" s="1" customFormat="1" ht="16.899999999999999" customHeight="1">
      <c r="B2084" s="32"/>
      <c r="C2084" s="218" t="s">
        <v>1</v>
      </c>
      <c r="D2084" s="218" t="s">
        <v>4434</v>
      </c>
      <c r="E2084" s="17" t="s">
        <v>1</v>
      </c>
      <c r="F2084" s="219">
        <v>-3.2</v>
      </c>
      <c r="H2084" s="32"/>
    </row>
    <row r="2085" spans="2:8" s="1" customFormat="1" ht="16.899999999999999" customHeight="1">
      <c r="B2085" s="32"/>
      <c r="C2085" s="218" t="s">
        <v>1</v>
      </c>
      <c r="D2085" s="218" t="s">
        <v>4516</v>
      </c>
      <c r="E2085" s="17" t="s">
        <v>1</v>
      </c>
      <c r="F2085" s="219">
        <v>25.591000000000001</v>
      </c>
      <c r="H2085" s="32"/>
    </row>
    <row r="2086" spans="2:8" s="1" customFormat="1" ht="16.899999999999999" customHeight="1">
      <c r="B2086" s="32"/>
      <c r="C2086" s="218" t="s">
        <v>1</v>
      </c>
      <c r="D2086" s="218" t="s">
        <v>2177</v>
      </c>
      <c r="E2086" s="17" t="s">
        <v>1</v>
      </c>
      <c r="F2086" s="219">
        <v>-1.6</v>
      </c>
      <c r="H2086" s="32"/>
    </row>
    <row r="2087" spans="2:8" s="1" customFormat="1" ht="16.899999999999999" customHeight="1">
      <c r="B2087" s="32"/>
      <c r="C2087" s="218" t="s">
        <v>1</v>
      </c>
      <c r="D2087" s="218" t="s">
        <v>4521</v>
      </c>
      <c r="E2087" s="17" t="s">
        <v>1</v>
      </c>
      <c r="F2087" s="219">
        <v>25.591000000000001</v>
      </c>
      <c r="H2087" s="32"/>
    </row>
    <row r="2088" spans="2:8" s="1" customFormat="1" ht="16.899999999999999" customHeight="1">
      <c r="B2088" s="32"/>
      <c r="C2088" s="218" t="s">
        <v>1</v>
      </c>
      <c r="D2088" s="218" t="s">
        <v>2177</v>
      </c>
      <c r="E2088" s="17" t="s">
        <v>1</v>
      </c>
      <c r="F2088" s="219">
        <v>-1.6</v>
      </c>
      <c r="H2088" s="32"/>
    </row>
    <row r="2089" spans="2:8" s="1" customFormat="1" ht="16.899999999999999" customHeight="1">
      <c r="B2089" s="32"/>
      <c r="C2089" s="218" t="s">
        <v>4153</v>
      </c>
      <c r="D2089" s="218" t="s">
        <v>4522</v>
      </c>
      <c r="E2089" s="17" t="s">
        <v>1</v>
      </c>
      <c r="F2089" s="219">
        <v>955.11999999999898</v>
      </c>
      <c r="H2089" s="32"/>
    </row>
    <row r="2090" spans="2:8" s="1" customFormat="1" ht="16.899999999999999" customHeight="1">
      <c r="B2090" s="32"/>
      <c r="C2090" s="220" t="s">
        <v>6920</v>
      </c>
      <c r="H2090" s="32"/>
    </row>
    <row r="2091" spans="2:8" s="1" customFormat="1" ht="16.899999999999999" customHeight="1">
      <c r="B2091" s="32"/>
      <c r="C2091" s="218" t="s">
        <v>4419</v>
      </c>
      <c r="D2091" s="218" t="s">
        <v>4420</v>
      </c>
      <c r="E2091" s="17" t="s">
        <v>144</v>
      </c>
      <c r="F2091" s="219">
        <v>2667.3710000000001</v>
      </c>
      <c r="H2091" s="32"/>
    </row>
    <row r="2092" spans="2:8" s="1" customFormat="1" ht="22.5">
      <c r="B2092" s="32"/>
      <c r="C2092" s="218" t="s">
        <v>5526</v>
      </c>
      <c r="D2092" s="218" t="s">
        <v>5527</v>
      </c>
      <c r="E2092" s="17" t="s">
        <v>144</v>
      </c>
      <c r="F2092" s="219">
        <v>2667.3710000000001</v>
      </c>
      <c r="H2092" s="32"/>
    </row>
    <row r="2093" spans="2:8" s="1" customFormat="1" ht="16.899999999999999" customHeight="1">
      <c r="B2093" s="32"/>
      <c r="C2093" s="214" t="s">
        <v>4156</v>
      </c>
      <c r="D2093" s="215" t="s">
        <v>4157</v>
      </c>
      <c r="E2093" s="216" t="s">
        <v>144</v>
      </c>
      <c r="F2093" s="217">
        <v>121.791</v>
      </c>
      <c r="H2093" s="32"/>
    </row>
    <row r="2094" spans="2:8" s="1" customFormat="1" ht="16.899999999999999" customHeight="1">
      <c r="B2094" s="32"/>
      <c r="C2094" s="218" t="s">
        <v>1</v>
      </c>
      <c r="D2094" s="218" t="s">
        <v>4422</v>
      </c>
      <c r="E2094" s="17" t="s">
        <v>1</v>
      </c>
      <c r="F2094" s="219">
        <v>0</v>
      </c>
      <c r="H2094" s="32"/>
    </row>
    <row r="2095" spans="2:8" s="1" customFormat="1" ht="16.899999999999999" customHeight="1">
      <c r="B2095" s="32"/>
      <c r="C2095" s="218" t="s">
        <v>1</v>
      </c>
      <c r="D2095" s="218" t="s">
        <v>4423</v>
      </c>
      <c r="E2095" s="17" t="s">
        <v>1</v>
      </c>
      <c r="F2095" s="219">
        <v>0</v>
      </c>
      <c r="H2095" s="32"/>
    </row>
    <row r="2096" spans="2:8" s="1" customFormat="1" ht="16.899999999999999" customHeight="1">
      <c r="B2096" s="32"/>
      <c r="C2096" s="218" t="s">
        <v>1</v>
      </c>
      <c r="D2096" s="218" t="s">
        <v>4424</v>
      </c>
      <c r="E2096" s="17" t="s">
        <v>1</v>
      </c>
      <c r="F2096" s="219">
        <v>0</v>
      </c>
      <c r="H2096" s="32"/>
    </row>
    <row r="2097" spans="2:8" s="1" customFormat="1" ht="16.899999999999999" customHeight="1">
      <c r="B2097" s="32"/>
      <c r="C2097" s="218" t="s">
        <v>1</v>
      </c>
      <c r="D2097" s="218" t="s">
        <v>4425</v>
      </c>
      <c r="E2097" s="17" t="s">
        <v>1</v>
      </c>
      <c r="F2097" s="219">
        <v>0</v>
      </c>
      <c r="H2097" s="32"/>
    </row>
    <row r="2098" spans="2:8" s="1" customFormat="1" ht="16.899999999999999" customHeight="1">
      <c r="B2098" s="32"/>
      <c r="C2098" s="218" t="s">
        <v>1</v>
      </c>
      <c r="D2098" s="218" t="s">
        <v>4426</v>
      </c>
      <c r="E2098" s="17" t="s">
        <v>1</v>
      </c>
      <c r="F2098" s="219">
        <v>0</v>
      </c>
      <c r="H2098" s="32"/>
    </row>
    <row r="2099" spans="2:8" s="1" customFormat="1" ht="16.899999999999999" customHeight="1">
      <c r="B2099" s="32"/>
      <c r="C2099" s="218" t="s">
        <v>1</v>
      </c>
      <c r="D2099" s="218" t="s">
        <v>1</v>
      </c>
      <c r="E2099" s="17" t="s">
        <v>1</v>
      </c>
      <c r="F2099" s="219">
        <v>0</v>
      </c>
      <c r="H2099" s="32"/>
    </row>
    <row r="2100" spans="2:8" s="1" customFormat="1" ht="16.899999999999999" customHeight="1">
      <c r="B2100" s="32"/>
      <c r="C2100" s="218" t="s">
        <v>1</v>
      </c>
      <c r="D2100" s="218" t="s">
        <v>4427</v>
      </c>
      <c r="E2100" s="17" t="s">
        <v>1</v>
      </c>
      <c r="F2100" s="219">
        <v>10.178000000000001</v>
      </c>
      <c r="H2100" s="32"/>
    </row>
    <row r="2101" spans="2:8" s="1" customFormat="1" ht="16.899999999999999" customHeight="1">
      <c r="B2101" s="32"/>
      <c r="C2101" s="218" t="s">
        <v>1</v>
      </c>
      <c r="D2101" s="218" t="s">
        <v>2187</v>
      </c>
      <c r="E2101" s="17" t="s">
        <v>1</v>
      </c>
      <c r="F2101" s="219">
        <v>-1.2</v>
      </c>
      <c r="H2101" s="32"/>
    </row>
    <row r="2102" spans="2:8" s="1" customFormat="1" ht="16.899999999999999" customHeight="1">
      <c r="B2102" s="32"/>
      <c r="C2102" s="218" t="s">
        <v>1</v>
      </c>
      <c r="D2102" s="218" t="s">
        <v>4428</v>
      </c>
      <c r="E2102" s="17" t="s">
        <v>1</v>
      </c>
      <c r="F2102" s="219">
        <v>34.81</v>
      </c>
      <c r="H2102" s="32"/>
    </row>
    <row r="2103" spans="2:8" s="1" customFormat="1" ht="16.899999999999999" customHeight="1">
      <c r="B2103" s="32"/>
      <c r="C2103" s="218" t="s">
        <v>1</v>
      </c>
      <c r="D2103" s="218" t="s">
        <v>2179</v>
      </c>
      <c r="E2103" s="17" t="s">
        <v>1</v>
      </c>
      <c r="F2103" s="219">
        <v>-1.8</v>
      </c>
      <c r="H2103" s="32"/>
    </row>
    <row r="2104" spans="2:8" s="1" customFormat="1" ht="16.899999999999999" customHeight="1">
      <c r="B2104" s="32"/>
      <c r="C2104" s="218" t="s">
        <v>1</v>
      </c>
      <c r="D2104" s="218" t="s">
        <v>4429</v>
      </c>
      <c r="E2104" s="17" t="s">
        <v>1</v>
      </c>
      <c r="F2104" s="219">
        <v>44.402999999999999</v>
      </c>
      <c r="H2104" s="32"/>
    </row>
    <row r="2105" spans="2:8" s="1" customFormat="1" ht="16.899999999999999" customHeight="1">
      <c r="B2105" s="32"/>
      <c r="C2105" s="218" t="s">
        <v>1</v>
      </c>
      <c r="D2105" s="218" t="s">
        <v>4430</v>
      </c>
      <c r="E2105" s="17" t="s">
        <v>1</v>
      </c>
      <c r="F2105" s="219">
        <v>17.7</v>
      </c>
      <c r="H2105" s="32"/>
    </row>
    <row r="2106" spans="2:8" s="1" customFormat="1" ht="16.899999999999999" customHeight="1">
      <c r="B2106" s="32"/>
      <c r="C2106" s="218" t="s">
        <v>1</v>
      </c>
      <c r="D2106" s="218" t="s">
        <v>4431</v>
      </c>
      <c r="E2106" s="17" t="s">
        <v>1</v>
      </c>
      <c r="F2106" s="219">
        <v>17.7</v>
      </c>
      <c r="H2106" s="32"/>
    </row>
    <row r="2107" spans="2:8" s="1" customFormat="1" ht="16.899999999999999" customHeight="1">
      <c r="B2107" s="32"/>
      <c r="C2107" s="218" t="s">
        <v>4156</v>
      </c>
      <c r="D2107" s="218" t="s">
        <v>4432</v>
      </c>
      <c r="E2107" s="17" t="s">
        <v>1</v>
      </c>
      <c r="F2107" s="219">
        <v>121.791</v>
      </c>
      <c r="H2107" s="32"/>
    </row>
    <row r="2108" spans="2:8" s="1" customFormat="1" ht="16.899999999999999" customHeight="1">
      <c r="B2108" s="32"/>
      <c r="C2108" s="220" t="s">
        <v>6920</v>
      </c>
      <c r="H2108" s="32"/>
    </row>
    <row r="2109" spans="2:8" s="1" customFormat="1" ht="16.899999999999999" customHeight="1">
      <c r="B2109" s="32"/>
      <c r="C2109" s="218" t="s">
        <v>4419</v>
      </c>
      <c r="D2109" s="218" t="s">
        <v>4420</v>
      </c>
      <c r="E2109" s="17" t="s">
        <v>144</v>
      </c>
      <c r="F2109" s="219">
        <v>2667.3710000000001</v>
      </c>
      <c r="H2109" s="32"/>
    </row>
    <row r="2110" spans="2:8" s="1" customFormat="1" ht="22.5">
      <c r="B2110" s="32"/>
      <c r="C2110" s="218" t="s">
        <v>5526</v>
      </c>
      <c r="D2110" s="218" t="s">
        <v>5527</v>
      </c>
      <c r="E2110" s="17" t="s">
        <v>144</v>
      </c>
      <c r="F2110" s="219">
        <v>2667.3710000000001</v>
      </c>
      <c r="H2110" s="32"/>
    </row>
    <row r="2111" spans="2:8" s="1" customFormat="1" ht="16.899999999999999" customHeight="1">
      <c r="B2111" s="32"/>
      <c r="C2111" s="214" t="s">
        <v>4159</v>
      </c>
      <c r="D2111" s="215" t="s">
        <v>4160</v>
      </c>
      <c r="E2111" s="216" t="s">
        <v>144</v>
      </c>
      <c r="F2111" s="217">
        <v>635.34</v>
      </c>
      <c r="H2111" s="32"/>
    </row>
    <row r="2112" spans="2:8" s="1" customFormat="1" ht="16.899999999999999" customHeight="1">
      <c r="B2112" s="32"/>
      <c r="C2112" s="218" t="s">
        <v>1</v>
      </c>
      <c r="D2112" s="218" t="s">
        <v>4433</v>
      </c>
      <c r="E2112" s="17" t="s">
        <v>1</v>
      </c>
      <c r="F2112" s="219">
        <v>17.995000000000001</v>
      </c>
      <c r="H2112" s="32"/>
    </row>
    <row r="2113" spans="2:8" s="1" customFormat="1" ht="16.899999999999999" customHeight="1">
      <c r="B2113" s="32"/>
      <c r="C2113" s="218" t="s">
        <v>1</v>
      </c>
      <c r="D2113" s="218" t="s">
        <v>4434</v>
      </c>
      <c r="E2113" s="17" t="s">
        <v>1</v>
      </c>
      <c r="F2113" s="219">
        <v>-3.2</v>
      </c>
      <c r="H2113" s="32"/>
    </row>
    <row r="2114" spans="2:8" s="1" customFormat="1" ht="16.899999999999999" customHeight="1">
      <c r="B2114" s="32"/>
      <c r="C2114" s="218" t="s">
        <v>1</v>
      </c>
      <c r="D2114" s="218" t="s">
        <v>2187</v>
      </c>
      <c r="E2114" s="17" t="s">
        <v>1</v>
      </c>
      <c r="F2114" s="219">
        <v>-1.2</v>
      </c>
      <c r="H2114" s="32"/>
    </row>
    <row r="2115" spans="2:8" s="1" customFormat="1" ht="16.899999999999999" customHeight="1">
      <c r="B2115" s="32"/>
      <c r="C2115" s="218" t="s">
        <v>1</v>
      </c>
      <c r="D2115" s="218" t="s">
        <v>4435</v>
      </c>
      <c r="E2115" s="17" t="s">
        <v>1</v>
      </c>
      <c r="F2115" s="219">
        <v>24.853999999999999</v>
      </c>
      <c r="H2115" s="32"/>
    </row>
    <row r="2116" spans="2:8" s="1" customFormat="1" ht="16.899999999999999" customHeight="1">
      <c r="B2116" s="32"/>
      <c r="C2116" s="218" t="s">
        <v>1</v>
      </c>
      <c r="D2116" s="218" t="s">
        <v>2177</v>
      </c>
      <c r="E2116" s="17" t="s">
        <v>1</v>
      </c>
      <c r="F2116" s="219">
        <v>-1.6</v>
      </c>
      <c r="H2116" s="32"/>
    </row>
    <row r="2117" spans="2:8" s="1" customFormat="1" ht="16.899999999999999" customHeight="1">
      <c r="B2117" s="32"/>
      <c r="C2117" s="218" t="s">
        <v>1</v>
      </c>
      <c r="D2117" s="218" t="s">
        <v>4436</v>
      </c>
      <c r="E2117" s="17" t="s">
        <v>1</v>
      </c>
      <c r="F2117" s="219">
        <v>24.484999999999999</v>
      </c>
      <c r="H2117" s="32"/>
    </row>
    <row r="2118" spans="2:8" s="1" customFormat="1" ht="16.899999999999999" customHeight="1">
      <c r="B2118" s="32"/>
      <c r="C2118" s="218" t="s">
        <v>1</v>
      </c>
      <c r="D2118" s="218" t="s">
        <v>2177</v>
      </c>
      <c r="E2118" s="17" t="s">
        <v>1</v>
      </c>
      <c r="F2118" s="219">
        <v>-1.6</v>
      </c>
      <c r="H2118" s="32"/>
    </row>
    <row r="2119" spans="2:8" s="1" customFormat="1" ht="16.899999999999999" customHeight="1">
      <c r="B2119" s="32"/>
      <c r="C2119" s="218" t="s">
        <v>1</v>
      </c>
      <c r="D2119" s="218" t="s">
        <v>4437</v>
      </c>
      <c r="E2119" s="17" t="s">
        <v>1</v>
      </c>
      <c r="F2119" s="219">
        <v>18.733000000000001</v>
      </c>
      <c r="H2119" s="32"/>
    </row>
    <row r="2120" spans="2:8" s="1" customFormat="1" ht="16.899999999999999" customHeight="1">
      <c r="B2120" s="32"/>
      <c r="C2120" s="218" t="s">
        <v>1</v>
      </c>
      <c r="D2120" s="218" t="s">
        <v>4434</v>
      </c>
      <c r="E2120" s="17" t="s">
        <v>1</v>
      </c>
      <c r="F2120" s="219">
        <v>-3.2</v>
      </c>
      <c r="H2120" s="32"/>
    </row>
    <row r="2121" spans="2:8" s="1" customFormat="1" ht="16.899999999999999" customHeight="1">
      <c r="B2121" s="32"/>
      <c r="C2121" s="218" t="s">
        <v>1</v>
      </c>
      <c r="D2121" s="218" t="s">
        <v>2187</v>
      </c>
      <c r="E2121" s="17" t="s">
        <v>1</v>
      </c>
      <c r="F2121" s="219">
        <v>-1.2</v>
      </c>
      <c r="H2121" s="32"/>
    </row>
    <row r="2122" spans="2:8" s="1" customFormat="1" ht="16.899999999999999" customHeight="1">
      <c r="B2122" s="32"/>
      <c r="C2122" s="218" t="s">
        <v>1</v>
      </c>
      <c r="D2122" s="218" t="s">
        <v>4438</v>
      </c>
      <c r="E2122" s="17" t="s">
        <v>1</v>
      </c>
      <c r="F2122" s="219">
        <v>25.739000000000001</v>
      </c>
      <c r="H2122" s="32"/>
    </row>
    <row r="2123" spans="2:8" s="1" customFormat="1" ht="16.899999999999999" customHeight="1">
      <c r="B2123" s="32"/>
      <c r="C2123" s="218" t="s">
        <v>1</v>
      </c>
      <c r="D2123" s="218" t="s">
        <v>2177</v>
      </c>
      <c r="E2123" s="17" t="s">
        <v>1</v>
      </c>
      <c r="F2123" s="219">
        <v>-1.6</v>
      </c>
      <c r="H2123" s="32"/>
    </row>
    <row r="2124" spans="2:8" s="1" customFormat="1" ht="16.899999999999999" customHeight="1">
      <c r="B2124" s="32"/>
      <c r="C2124" s="218" t="s">
        <v>1</v>
      </c>
      <c r="D2124" s="218" t="s">
        <v>4439</v>
      </c>
      <c r="E2124" s="17" t="s">
        <v>1</v>
      </c>
      <c r="F2124" s="219">
        <v>25.518000000000001</v>
      </c>
      <c r="H2124" s="32"/>
    </row>
    <row r="2125" spans="2:8" s="1" customFormat="1" ht="16.899999999999999" customHeight="1">
      <c r="B2125" s="32"/>
      <c r="C2125" s="218" t="s">
        <v>1</v>
      </c>
      <c r="D2125" s="218" t="s">
        <v>2177</v>
      </c>
      <c r="E2125" s="17" t="s">
        <v>1</v>
      </c>
      <c r="F2125" s="219">
        <v>-1.6</v>
      </c>
      <c r="H2125" s="32"/>
    </row>
    <row r="2126" spans="2:8" s="1" customFormat="1" ht="16.899999999999999" customHeight="1">
      <c r="B2126" s="32"/>
      <c r="C2126" s="218" t="s">
        <v>1</v>
      </c>
      <c r="D2126" s="218" t="s">
        <v>4440</v>
      </c>
      <c r="E2126" s="17" t="s">
        <v>1</v>
      </c>
      <c r="F2126" s="219">
        <v>18.733000000000001</v>
      </c>
      <c r="H2126" s="32"/>
    </row>
    <row r="2127" spans="2:8" s="1" customFormat="1" ht="16.899999999999999" customHeight="1">
      <c r="B2127" s="32"/>
      <c r="C2127" s="218" t="s">
        <v>1</v>
      </c>
      <c r="D2127" s="218" t="s">
        <v>4434</v>
      </c>
      <c r="E2127" s="17" t="s">
        <v>1</v>
      </c>
      <c r="F2127" s="219">
        <v>-3.2</v>
      </c>
      <c r="H2127" s="32"/>
    </row>
    <row r="2128" spans="2:8" s="1" customFormat="1" ht="16.899999999999999" customHeight="1">
      <c r="B2128" s="32"/>
      <c r="C2128" s="218" t="s">
        <v>1</v>
      </c>
      <c r="D2128" s="218" t="s">
        <v>2187</v>
      </c>
      <c r="E2128" s="17" t="s">
        <v>1</v>
      </c>
      <c r="F2128" s="219">
        <v>-1.2</v>
      </c>
      <c r="H2128" s="32"/>
    </row>
    <row r="2129" spans="2:8" s="1" customFormat="1" ht="16.899999999999999" customHeight="1">
      <c r="B2129" s="32"/>
      <c r="C2129" s="218" t="s">
        <v>1</v>
      </c>
      <c r="D2129" s="218" t="s">
        <v>4285</v>
      </c>
      <c r="E2129" s="17" t="s">
        <v>1</v>
      </c>
      <c r="F2129" s="219">
        <v>24.966000000000001</v>
      </c>
      <c r="H2129" s="32"/>
    </row>
    <row r="2130" spans="2:8" s="1" customFormat="1" ht="16.899999999999999" customHeight="1">
      <c r="B2130" s="32"/>
      <c r="C2130" s="218" t="s">
        <v>1</v>
      </c>
      <c r="D2130" s="218" t="s">
        <v>2177</v>
      </c>
      <c r="E2130" s="17" t="s">
        <v>1</v>
      </c>
      <c r="F2130" s="219">
        <v>-1.6</v>
      </c>
      <c r="H2130" s="32"/>
    </row>
    <row r="2131" spans="2:8" s="1" customFormat="1" ht="16.899999999999999" customHeight="1">
      <c r="B2131" s="32"/>
      <c r="C2131" s="218" t="s">
        <v>1</v>
      </c>
      <c r="D2131" s="218" t="s">
        <v>4441</v>
      </c>
      <c r="E2131" s="17" t="s">
        <v>1</v>
      </c>
      <c r="F2131" s="219">
        <v>24.966000000000001</v>
      </c>
      <c r="H2131" s="32"/>
    </row>
    <row r="2132" spans="2:8" s="1" customFormat="1" ht="16.899999999999999" customHeight="1">
      <c r="B2132" s="32"/>
      <c r="C2132" s="218" t="s">
        <v>1</v>
      </c>
      <c r="D2132" s="218" t="s">
        <v>2177</v>
      </c>
      <c r="E2132" s="17" t="s">
        <v>1</v>
      </c>
      <c r="F2132" s="219">
        <v>-1.6</v>
      </c>
      <c r="H2132" s="32"/>
    </row>
    <row r="2133" spans="2:8" s="1" customFormat="1" ht="16.899999999999999" customHeight="1">
      <c r="B2133" s="32"/>
      <c r="C2133" s="218" t="s">
        <v>1</v>
      </c>
      <c r="D2133" s="218" t="s">
        <v>4442</v>
      </c>
      <c r="E2133" s="17" t="s">
        <v>1</v>
      </c>
      <c r="F2133" s="219">
        <v>17.553000000000001</v>
      </c>
      <c r="H2133" s="32"/>
    </row>
    <row r="2134" spans="2:8" s="1" customFormat="1" ht="16.899999999999999" customHeight="1">
      <c r="B2134" s="32"/>
      <c r="C2134" s="218" t="s">
        <v>1</v>
      </c>
      <c r="D2134" s="218" t="s">
        <v>4434</v>
      </c>
      <c r="E2134" s="17" t="s">
        <v>1</v>
      </c>
      <c r="F2134" s="219">
        <v>-3.2</v>
      </c>
      <c r="H2134" s="32"/>
    </row>
    <row r="2135" spans="2:8" s="1" customFormat="1" ht="16.899999999999999" customHeight="1">
      <c r="B2135" s="32"/>
      <c r="C2135" s="218" t="s">
        <v>1</v>
      </c>
      <c r="D2135" s="218" t="s">
        <v>2187</v>
      </c>
      <c r="E2135" s="17" t="s">
        <v>1</v>
      </c>
      <c r="F2135" s="219">
        <v>-1.2</v>
      </c>
      <c r="H2135" s="32"/>
    </row>
    <row r="2136" spans="2:8" s="1" customFormat="1" ht="16.899999999999999" customHeight="1">
      <c r="B2136" s="32"/>
      <c r="C2136" s="218" t="s">
        <v>1</v>
      </c>
      <c r="D2136" s="218" t="s">
        <v>4443</v>
      </c>
      <c r="E2136" s="17" t="s">
        <v>1</v>
      </c>
      <c r="F2136" s="219">
        <v>24.853999999999999</v>
      </c>
      <c r="H2136" s="32"/>
    </row>
    <row r="2137" spans="2:8" s="1" customFormat="1" ht="16.899999999999999" customHeight="1">
      <c r="B2137" s="32"/>
      <c r="C2137" s="218" t="s">
        <v>1</v>
      </c>
      <c r="D2137" s="218" t="s">
        <v>2177</v>
      </c>
      <c r="E2137" s="17" t="s">
        <v>1</v>
      </c>
      <c r="F2137" s="219">
        <v>-1.6</v>
      </c>
      <c r="H2137" s="32"/>
    </row>
    <row r="2138" spans="2:8" s="1" customFormat="1" ht="16.899999999999999" customHeight="1">
      <c r="B2138" s="32"/>
      <c r="C2138" s="218" t="s">
        <v>1</v>
      </c>
      <c r="D2138" s="218" t="s">
        <v>4444</v>
      </c>
      <c r="E2138" s="17" t="s">
        <v>1</v>
      </c>
      <c r="F2138" s="219">
        <v>24.928000000000001</v>
      </c>
      <c r="H2138" s="32"/>
    </row>
    <row r="2139" spans="2:8" s="1" customFormat="1" ht="16.899999999999999" customHeight="1">
      <c r="B2139" s="32"/>
      <c r="C2139" s="218" t="s">
        <v>1</v>
      </c>
      <c r="D2139" s="218" t="s">
        <v>2177</v>
      </c>
      <c r="E2139" s="17" t="s">
        <v>1</v>
      </c>
      <c r="F2139" s="219">
        <v>-1.6</v>
      </c>
      <c r="H2139" s="32"/>
    </row>
    <row r="2140" spans="2:8" s="1" customFormat="1" ht="16.899999999999999" customHeight="1">
      <c r="B2140" s="32"/>
      <c r="C2140" s="218" t="s">
        <v>1</v>
      </c>
      <c r="D2140" s="218" t="s">
        <v>4445</v>
      </c>
      <c r="E2140" s="17" t="s">
        <v>1</v>
      </c>
      <c r="F2140" s="219">
        <v>16.52</v>
      </c>
      <c r="H2140" s="32"/>
    </row>
    <row r="2141" spans="2:8" s="1" customFormat="1" ht="16.899999999999999" customHeight="1">
      <c r="B2141" s="32"/>
      <c r="C2141" s="218" t="s">
        <v>1</v>
      </c>
      <c r="D2141" s="218" t="s">
        <v>4434</v>
      </c>
      <c r="E2141" s="17" t="s">
        <v>1</v>
      </c>
      <c r="F2141" s="219">
        <v>-3.2</v>
      </c>
      <c r="H2141" s="32"/>
    </row>
    <row r="2142" spans="2:8" s="1" customFormat="1" ht="16.899999999999999" customHeight="1">
      <c r="B2142" s="32"/>
      <c r="C2142" s="218" t="s">
        <v>1</v>
      </c>
      <c r="D2142" s="218" t="s">
        <v>2187</v>
      </c>
      <c r="E2142" s="17" t="s">
        <v>1</v>
      </c>
      <c r="F2142" s="219">
        <v>-1.2</v>
      </c>
      <c r="H2142" s="32"/>
    </row>
    <row r="2143" spans="2:8" s="1" customFormat="1" ht="16.899999999999999" customHeight="1">
      <c r="B2143" s="32"/>
      <c r="C2143" s="218" t="s">
        <v>1</v>
      </c>
      <c r="D2143" s="218" t="s">
        <v>4446</v>
      </c>
      <c r="E2143" s="17" t="s">
        <v>1</v>
      </c>
      <c r="F2143" s="219">
        <v>24.338000000000001</v>
      </c>
      <c r="H2143" s="32"/>
    </row>
    <row r="2144" spans="2:8" s="1" customFormat="1" ht="16.899999999999999" customHeight="1">
      <c r="B2144" s="32"/>
      <c r="C2144" s="218" t="s">
        <v>1</v>
      </c>
      <c r="D2144" s="218" t="s">
        <v>2177</v>
      </c>
      <c r="E2144" s="17" t="s">
        <v>1</v>
      </c>
      <c r="F2144" s="219">
        <v>-1.6</v>
      </c>
      <c r="H2144" s="32"/>
    </row>
    <row r="2145" spans="2:8" s="1" customFormat="1" ht="16.899999999999999" customHeight="1">
      <c r="B2145" s="32"/>
      <c r="C2145" s="218" t="s">
        <v>1</v>
      </c>
      <c r="D2145" s="218" t="s">
        <v>4447</v>
      </c>
      <c r="E2145" s="17" t="s">
        <v>1</v>
      </c>
      <c r="F2145" s="219">
        <v>24.116</v>
      </c>
      <c r="H2145" s="32"/>
    </row>
    <row r="2146" spans="2:8" s="1" customFormat="1" ht="16.899999999999999" customHeight="1">
      <c r="B2146" s="32"/>
      <c r="C2146" s="218" t="s">
        <v>1</v>
      </c>
      <c r="D2146" s="218" t="s">
        <v>2177</v>
      </c>
      <c r="E2146" s="17" t="s">
        <v>1</v>
      </c>
      <c r="F2146" s="219">
        <v>-1.6</v>
      </c>
      <c r="H2146" s="32"/>
    </row>
    <row r="2147" spans="2:8" s="1" customFormat="1" ht="16.899999999999999" customHeight="1">
      <c r="B2147" s="32"/>
      <c r="C2147" s="218" t="s">
        <v>1</v>
      </c>
      <c r="D2147" s="218" t="s">
        <v>4448</v>
      </c>
      <c r="E2147" s="17" t="s">
        <v>1</v>
      </c>
      <c r="F2147" s="219">
        <v>0</v>
      </c>
      <c r="H2147" s="32"/>
    </row>
    <row r="2148" spans="2:8" s="1" customFormat="1" ht="16.899999999999999" customHeight="1">
      <c r="B2148" s="32"/>
      <c r="C2148" s="218" t="s">
        <v>1</v>
      </c>
      <c r="D2148" s="218" t="s">
        <v>4449</v>
      </c>
      <c r="E2148" s="17" t="s">
        <v>1</v>
      </c>
      <c r="F2148" s="219">
        <v>10.808</v>
      </c>
      <c r="H2148" s="32"/>
    </row>
    <row r="2149" spans="2:8" s="1" customFormat="1" ht="16.899999999999999" customHeight="1">
      <c r="B2149" s="32"/>
      <c r="C2149" s="218" t="s">
        <v>1</v>
      </c>
      <c r="D2149" s="218" t="s">
        <v>4450</v>
      </c>
      <c r="E2149" s="17" t="s">
        <v>1</v>
      </c>
      <c r="F2149" s="219">
        <v>7.8929999999999998</v>
      </c>
      <c r="H2149" s="32"/>
    </row>
    <row r="2150" spans="2:8" s="1" customFormat="1" ht="16.899999999999999" customHeight="1">
      <c r="B2150" s="32"/>
      <c r="C2150" s="218" t="s">
        <v>1</v>
      </c>
      <c r="D2150" s="218" t="s">
        <v>4451</v>
      </c>
      <c r="E2150" s="17" t="s">
        <v>1</v>
      </c>
      <c r="F2150" s="219">
        <v>9.7349999999999994</v>
      </c>
      <c r="H2150" s="32"/>
    </row>
    <row r="2151" spans="2:8" s="1" customFormat="1" ht="16.899999999999999" customHeight="1">
      <c r="B2151" s="32"/>
      <c r="C2151" s="218" t="s">
        <v>1</v>
      </c>
      <c r="D2151" s="218" t="s">
        <v>4452</v>
      </c>
      <c r="E2151" s="17" t="s">
        <v>1</v>
      </c>
      <c r="F2151" s="219">
        <v>20.625</v>
      </c>
      <c r="H2151" s="32"/>
    </row>
    <row r="2152" spans="2:8" s="1" customFormat="1" ht="16.899999999999999" customHeight="1">
      <c r="B2152" s="32"/>
      <c r="C2152" s="218" t="s">
        <v>1</v>
      </c>
      <c r="D2152" s="218" t="s">
        <v>4453</v>
      </c>
      <c r="E2152" s="17" t="s">
        <v>1</v>
      </c>
      <c r="F2152" s="219">
        <v>21.835000000000001</v>
      </c>
      <c r="H2152" s="32"/>
    </row>
    <row r="2153" spans="2:8" s="1" customFormat="1" ht="16.899999999999999" customHeight="1">
      <c r="B2153" s="32"/>
      <c r="C2153" s="218" t="s">
        <v>1</v>
      </c>
      <c r="D2153" s="218" t="s">
        <v>4454</v>
      </c>
      <c r="E2153" s="17" t="s">
        <v>1</v>
      </c>
      <c r="F2153" s="219">
        <v>11.385</v>
      </c>
      <c r="H2153" s="32"/>
    </row>
    <row r="2154" spans="2:8" s="1" customFormat="1" ht="16.899999999999999" customHeight="1">
      <c r="B2154" s="32"/>
      <c r="C2154" s="218" t="s">
        <v>1</v>
      </c>
      <c r="D2154" s="218" t="s">
        <v>2187</v>
      </c>
      <c r="E2154" s="17" t="s">
        <v>1</v>
      </c>
      <c r="F2154" s="219">
        <v>-1.2</v>
      </c>
      <c r="H2154" s="32"/>
    </row>
    <row r="2155" spans="2:8" s="1" customFormat="1" ht="16.899999999999999" customHeight="1">
      <c r="B2155" s="32"/>
      <c r="C2155" s="218" t="s">
        <v>1</v>
      </c>
      <c r="D2155" s="218" t="s">
        <v>4455</v>
      </c>
      <c r="E2155" s="17" t="s">
        <v>1</v>
      </c>
      <c r="F2155" s="219">
        <v>17.463000000000001</v>
      </c>
      <c r="H2155" s="32"/>
    </row>
    <row r="2156" spans="2:8" s="1" customFormat="1" ht="16.899999999999999" customHeight="1">
      <c r="B2156" s="32"/>
      <c r="C2156" s="218" t="s">
        <v>1</v>
      </c>
      <c r="D2156" s="218" t="s">
        <v>2177</v>
      </c>
      <c r="E2156" s="17" t="s">
        <v>1</v>
      </c>
      <c r="F2156" s="219">
        <v>-1.6</v>
      </c>
      <c r="H2156" s="32"/>
    </row>
    <row r="2157" spans="2:8" s="1" customFormat="1" ht="16.899999999999999" customHeight="1">
      <c r="B2157" s="32"/>
      <c r="C2157" s="218" t="s">
        <v>1</v>
      </c>
      <c r="D2157" s="218" t="s">
        <v>4456</v>
      </c>
      <c r="E2157" s="17" t="s">
        <v>1</v>
      </c>
      <c r="F2157" s="219">
        <v>15.4</v>
      </c>
      <c r="H2157" s="32"/>
    </row>
    <row r="2158" spans="2:8" s="1" customFormat="1" ht="16.899999999999999" customHeight="1">
      <c r="B2158" s="32"/>
      <c r="C2158" s="218" t="s">
        <v>1</v>
      </c>
      <c r="D2158" s="218" t="s">
        <v>4434</v>
      </c>
      <c r="E2158" s="17" t="s">
        <v>1</v>
      </c>
      <c r="F2158" s="219">
        <v>-3.2</v>
      </c>
      <c r="H2158" s="32"/>
    </row>
    <row r="2159" spans="2:8" s="1" customFormat="1" ht="16.899999999999999" customHeight="1">
      <c r="B2159" s="32"/>
      <c r="C2159" s="218" t="s">
        <v>1</v>
      </c>
      <c r="D2159" s="218" t="s">
        <v>2187</v>
      </c>
      <c r="E2159" s="17" t="s">
        <v>1</v>
      </c>
      <c r="F2159" s="219">
        <v>-1.2</v>
      </c>
      <c r="H2159" s="32"/>
    </row>
    <row r="2160" spans="2:8" s="1" customFormat="1" ht="16.899999999999999" customHeight="1">
      <c r="B2160" s="32"/>
      <c r="C2160" s="218" t="s">
        <v>1</v>
      </c>
      <c r="D2160" s="218" t="s">
        <v>4457</v>
      </c>
      <c r="E2160" s="17" t="s">
        <v>1</v>
      </c>
      <c r="F2160" s="219">
        <v>24.263999999999999</v>
      </c>
      <c r="H2160" s="32"/>
    </row>
    <row r="2161" spans="2:8" s="1" customFormat="1" ht="16.899999999999999" customHeight="1">
      <c r="B2161" s="32"/>
      <c r="C2161" s="218" t="s">
        <v>1</v>
      </c>
      <c r="D2161" s="218" t="s">
        <v>2177</v>
      </c>
      <c r="E2161" s="17" t="s">
        <v>1</v>
      </c>
      <c r="F2161" s="219">
        <v>-1.6</v>
      </c>
      <c r="H2161" s="32"/>
    </row>
    <row r="2162" spans="2:8" s="1" customFormat="1" ht="16.899999999999999" customHeight="1">
      <c r="B2162" s="32"/>
      <c r="C2162" s="218" t="s">
        <v>1</v>
      </c>
      <c r="D2162" s="218" t="s">
        <v>4458</v>
      </c>
      <c r="E2162" s="17" t="s">
        <v>1</v>
      </c>
      <c r="F2162" s="219">
        <v>24.632999999999999</v>
      </c>
      <c r="H2162" s="32"/>
    </row>
    <row r="2163" spans="2:8" s="1" customFormat="1" ht="16.899999999999999" customHeight="1">
      <c r="B2163" s="32"/>
      <c r="C2163" s="218" t="s">
        <v>1</v>
      </c>
      <c r="D2163" s="218" t="s">
        <v>4459</v>
      </c>
      <c r="E2163" s="17" t="s">
        <v>1</v>
      </c>
      <c r="F2163" s="219">
        <v>16.706</v>
      </c>
      <c r="H2163" s="32"/>
    </row>
    <row r="2164" spans="2:8" s="1" customFormat="1" ht="16.899999999999999" customHeight="1">
      <c r="B2164" s="32"/>
      <c r="C2164" s="218" t="s">
        <v>1</v>
      </c>
      <c r="D2164" s="218" t="s">
        <v>4434</v>
      </c>
      <c r="E2164" s="17" t="s">
        <v>1</v>
      </c>
      <c r="F2164" s="219">
        <v>-3.2</v>
      </c>
      <c r="H2164" s="32"/>
    </row>
    <row r="2165" spans="2:8" s="1" customFormat="1" ht="16.899999999999999" customHeight="1">
      <c r="B2165" s="32"/>
      <c r="C2165" s="218" t="s">
        <v>1</v>
      </c>
      <c r="D2165" s="218" t="s">
        <v>2187</v>
      </c>
      <c r="E2165" s="17" t="s">
        <v>1</v>
      </c>
      <c r="F2165" s="219">
        <v>-1.2</v>
      </c>
      <c r="H2165" s="32"/>
    </row>
    <row r="2166" spans="2:8" s="1" customFormat="1" ht="16.899999999999999" customHeight="1">
      <c r="B2166" s="32"/>
      <c r="C2166" s="218" t="s">
        <v>1</v>
      </c>
      <c r="D2166" s="218" t="s">
        <v>4460</v>
      </c>
      <c r="E2166" s="17" t="s">
        <v>1</v>
      </c>
      <c r="F2166" s="219">
        <v>24.928000000000001</v>
      </c>
      <c r="H2166" s="32"/>
    </row>
    <row r="2167" spans="2:8" s="1" customFormat="1" ht="16.899999999999999" customHeight="1">
      <c r="B2167" s="32"/>
      <c r="C2167" s="218" t="s">
        <v>1</v>
      </c>
      <c r="D2167" s="218" t="s">
        <v>2177</v>
      </c>
      <c r="E2167" s="17" t="s">
        <v>1</v>
      </c>
      <c r="F2167" s="219">
        <v>-1.6</v>
      </c>
      <c r="H2167" s="32"/>
    </row>
    <row r="2168" spans="2:8" s="1" customFormat="1" ht="16.899999999999999" customHeight="1">
      <c r="B2168" s="32"/>
      <c r="C2168" s="218" t="s">
        <v>1</v>
      </c>
      <c r="D2168" s="218" t="s">
        <v>4461</v>
      </c>
      <c r="E2168" s="17" t="s">
        <v>1</v>
      </c>
      <c r="F2168" s="219">
        <v>24.928000000000001</v>
      </c>
      <c r="H2168" s="32"/>
    </row>
    <row r="2169" spans="2:8" s="1" customFormat="1" ht="16.899999999999999" customHeight="1">
      <c r="B2169" s="32"/>
      <c r="C2169" s="218" t="s">
        <v>1</v>
      </c>
      <c r="D2169" s="218" t="s">
        <v>2177</v>
      </c>
      <c r="E2169" s="17" t="s">
        <v>1</v>
      </c>
      <c r="F2169" s="219">
        <v>-1.6</v>
      </c>
      <c r="H2169" s="32"/>
    </row>
    <row r="2170" spans="2:8" s="1" customFormat="1" ht="16.899999999999999" customHeight="1">
      <c r="B2170" s="32"/>
      <c r="C2170" s="218" t="s">
        <v>1</v>
      </c>
      <c r="D2170" s="218" t="s">
        <v>4462</v>
      </c>
      <c r="E2170" s="17" t="s">
        <v>1</v>
      </c>
      <c r="F2170" s="219">
        <v>17.463000000000001</v>
      </c>
      <c r="H2170" s="32"/>
    </row>
    <row r="2171" spans="2:8" s="1" customFormat="1" ht="16.899999999999999" customHeight="1">
      <c r="B2171" s="32"/>
      <c r="C2171" s="218" t="s">
        <v>1</v>
      </c>
      <c r="D2171" s="218" t="s">
        <v>4434</v>
      </c>
      <c r="E2171" s="17" t="s">
        <v>1</v>
      </c>
      <c r="F2171" s="219">
        <v>-3.2</v>
      </c>
      <c r="H2171" s="32"/>
    </row>
    <row r="2172" spans="2:8" s="1" customFormat="1" ht="16.899999999999999" customHeight="1">
      <c r="B2172" s="32"/>
      <c r="C2172" s="218" t="s">
        <v>1</v>
      </c>
      <c r="D2172" s="218" t="s">
        <v>2187</v>
      </c>
      <c r="E2172" s="17" t="s">
        <v>1</v>
      </c>
      <c r="F2172" s="219">
        <v>-1.2</v>
      </c>
      <c r="H2172" s="32"/>
    </row>
    <row r="2173" spans="2:8" s="1" customFormat="1" ht="16.899999999999999" customHeight="1">
      <c r="B2173" s="32"/>
      <c r="C2173" s="218" t="s">
        <v>1</v>
      </c>
      <c r="D2173" s="218" t="s">
        <v>4463</v>
      </c>
      <c r="E2173" s="17" t="s">
        <v>1</v>
      </c>
      <c r="F2173" s="219">
        <v>25.518000000000001</v>
      </c>
      <c r="H2173" s="32"/>
    </row>
    <row r="2174" spans="2:8" s="1" customFormat="1" ht="16.899999999999999" customHeight="1">
      <c r="B2174" s="32"/>
      <c r="C2174" s="218" t="s">
        <v>1</v>
      </c>
      <c r="D2174" s="218" t="s">
        <v>2177</v>
      </c>
      <c r="E2174" s="17" t="s">
        <v>1</v>
      </c>
      <c r="F2174" s="219">
        <v>-1.6</v>
      </c>
      <c r="H2174" s="32"/>
    </row>
    <row r="2175" spans="2:8" s="1" customFormat="1" ht="16.899999999999999" customHeight="1">
      <c r="B2175" s="32"/>
      <c r="C2175" s="218" t="s">
        <v>1</v>
      </c>
      <c r="D2175" s="218" t="s">
        <v>4464</v>
      </c>
      <c r="E2175" s="17" t="s">
        <v>1</v>
      </c>
      <c r="F2175" s="219">
        <v>25.739000000000001</v>
      </c>
      <c r="H2175" s="32"/>
    </row>
    <row r="2176" spans="2:8" s="1" customFormat="1" ht="16.899999999999999" customHeight="1">
      <c r="B2176" s="32"/>
      <c r="C2176" s="218" t="s">
        <v>1</v>
      </c>
      <c r="D2176" s="218" t="s">
        <v>2177</v>
      </c>
      <c r="E2176" s="17" t="s">
        <v>1</v>
      </c>
      <c r="F2176" s="219">
        <v>-1.6</v>
      </c>
      <c r="H2176" s="32"/>
    </row>
    <row r="2177" spans="2:8" s="1" customFormat="1" ht="16.899999999999999" customHeight="1">
      <c r="B2177" s="32"/>
      <c r="C2177" s="218" t="s">
        <v>1</v>
      </c>
      <c r="D2177" s="218" t="s">
        <v>4465</v>
      </c>
      <c r="E2177" s="17" t="s">
        <v>1</v>
      </c>
      <c r="F2177" s="219">
        <v>17.463000000000001</v>
      </c>
      <c r="H2177" s="32"/>
    </row>
    <row r="2178" spans="2:8" s="1" customFormat="1" ht="16.899999999999999" customHeight="1">
      <c r="B2178" s="32"/>
      <c r="C2178" s="218" t="s">
        <v>1</v>
      </c>
      <c r="D2178" s="218" t="s">
        <v>4434</v>
      </c>
      <c r="E2178" s="17" t="s">
        <v>1</v>
      </c>
      <c r="F2178" s="219">
        <v>-3.2</v>
      </c>
      <c r="H2178" s="32"/>
    </row>
    <row r="2179" spans="2:8" s="1" customFormat="1" ht="16.899999999999999" customHeight="1">
      <c r="B2179" s="32"/>
      <c r="C2179" s="218" t="s">
        <v>1</v>
      </c>
      <c r="D2179" s="218" t="s">
        <v>2187</v>
      </c>
      <c r="E2179" s="17" t="s">
        <v>1</v>
      </c>
      <c r="F2179" s="219">
        <v>-1.2</v>
      </c>
      <c r="H2179" s="32"/>
    </row>
    <row r="2180" spans="2:8" s="1" customFormat="1" ht="16.899999999999999" customHeight="1">
      <c r="B2180" s="32"/>
      <c r="C2180" s="218" t="s">
        <v>1</v>
      </c>
      <c r="D2180" s="218" t="s">
        <v>4466</v>
      </c>
      <c r="E2180" s="17" t="s">
        <v>1</v>
      </c>
      <c r="F2180" s="219">
        <v>24.928000000000001</v>
      </c>
      <c r="H2180" s="32"/>
    </row>
    <row r="2181" spans="2:8" s="1" customFormat="1" ht="16.899999999999999" customHeight="1">
      <c r="B2181" s="32"/>
      <c r="C2181" s="218" t="s">
        <v>1</v>
      </c>
      <c r="D2181" s="218" t="s">
        <v>2177</v>
      </c>
      <c r="E2181" s="17" t="s">
        <v>1</v>
      </c>
      <c r="F2181" s="219">
        <v>-1.6</v>
      </c>
      <c r="H2181" s="32"/>
    </row>
    <row r="2182" spans="2:8" s="1" customFormat="1" ht="16.899999999999999" customHeight="1">
      <c r="B2182" s="32"/>
      <c r="C2182" s="218" t="s">
        <v>1</v>
      </c>
      <c r="D2182" s="218" t="s">
        <v>4467</v>
      </c>
      <c r="E2182" s="17" t="s">
        <v>1</v>
      </c>
      <c r="F2182" s="219">
        <v>24.928000000000001</v>
      </c>
      <c r="H2182" s="32"/>
    </row>
    <row r="2183" spans="2:8" s="1" customFormat="1" ht="16.899999999999999" customHeight="1">
      <c r="B2183" s="32"/>
      <c r="C2183" s="218" t="s">
        <v>1</v>
      </c>
      <c r="D2183" s="218" t="s">
        <v>2177</v>
      </c>
      <c r="E2183" s="17" t="s">
        <v>1</v>
      </c>
      <c r="F2183" s="219">
        <v>-1.6</v>
      </c>
      <c r="H2183" s="32"/>
    </row>
    <row r="2184" spans="2:8" s="1" customFormat="1" ht="16.899999999999999" customHeight="1">
      <c r="B2184" s="32"/>
      <c r="C2184" s="218" t="s">
        <v>4159</v>
      </c>
      <c r="D2184" s="218" t="s">
        <v>4468</v>
      </c>
      <c r="E2184" s="17" t="s">
        <v>1</v>
      </c>
      <c r="F2184" s="219">
        <v>635.34</v>
      </c>
      <c r="H2184" s="32"/>
    </row>
    <row r="2185" spans="2:8" s="1" customFormat="1" ht="16.899999999999999" customHeight="1">
      <c r="B2185" s="32"/>
      <c r="C2185" s="220" t="s">
        <v>6920</v>
      </c>
      <c r="H2185" s="32"/>
    </row>
    <row r="2186" spans="2:8" s="1" customFormat="1" ht="16.899999999999999" customHeight="1">
      <c r="B2186" s="32"/>
      <c r="C2186" s="218" t="s">
        <v>4419</v>
      </c>
      <c r="D2186" s="218" t="s">
        <v>4420</v>
      </c>
      <c r="E2186" s="17" t="s">
        <v>144</v>
      </c>
      <c r="F2186" s="219">
        <v>2667.3710000000001</v>
      </c>
      <c r="H2186" s="32"/>
    </row>
    <row r="2187" spans="2:8" s="1" customFormat="1" ht="22.5">
      <c r="B2187" s="32"/>
      <c r="C2187" s="218" t="s">
        <v>5526</v>
      </c>
      <c r="D2187" s="218" t="s">
        <v>5527</v>
      </c>
      <c r="E2187" s="17" t="s">
        <v>144</v>
      </c>
      <c r="F2187" s="219">
        <v>2667.3710000000001</v>
      </c>
      <c r="H2187" s="32"/>
    </row>
    <row r="2188" spans="2:8" s="1" customFormat="1" ht="16.899999999999999" customHeight="1">
      <c r="B2188" s="32"/>
      <c r="C2188" s="214" t="s">
        <v>4162</v>
      </c>
      <c r="D2188" s="215" t="s">
        <v>4163</v>
      </c>
      <c r="E2188" s="216" t="s">
        <v>144</v>
      </c>
      <c r="F2188" s="217">
        <v>955.11999999999898</v>
      </c>
      <c r="H2188" s="32"/>
    </row>
    <row r="2189" spans="2:8" s="1" customFormat="1" ht="16.899999999999999" customHeight="1">
      <c r="B2189" s="32"/>
      <c r="C2189" s="218" t="s">
        <v>1</v>
      </c>
      <c r="D2189" s="218" t="s">
        <v>4469</v>
      </c>
      <c r="E2189" s="17" t="s">
        <v>1</v>
      </c>
      <c r="F2189" s="219">
        <v>0</v>
      </c>
      <c r="H2189" s="32"/>
    </row>
    <row r="2190" spans="2:8" s="1" customFormat="1" ht="16.899999999999999" customHeight="1">
      <c r="B2190" s="32"/>
      <c r="C2190" s="218" t="s">
        <v>1</v>
      </c>
      <c r="D2190" s="218" t="s">
        <v>4470</v>
      </c>
      <c r="E2190" s="17" t="s">
        <v>1</v>
      </c>
      <c r="F2190" s="219">
        <v>17.995000000000001</v>
      </c>
      <c r="H2190" s="32"/>
    </row>
    <row r="2191" spans="2:8" s="1" customFormat="1" ht="16.899999999999999" customHeight="1">
      <c r="B2191" s="32"/>
      <c r="C2191" s="218" t="s">
        <v>1</v>
      </c>
      <c r="D2191" s="218" t="s">
        <v>4434</v>
      </c>
      <c r="E2191" s="17" t="s">
        <v>1</v>
      </c>
      <c r="F2191" s="219">
        <v>-3.2</v>
      </c>
      <c r="H2191" s="32"/>
    </row>
    <row r="2192" spans="2:8" s="1" customFormat="1" ht="16.899999999999999" customHeight="1">
      <c r="B2192" s="32"/>
      <c r="C2192" s="218" t="s">
        <v>1</v>
      </c>
      <c r="D2192" s="218" t="s">
        <v>2187</v>
      </c>
      <c r="E2192" s="17" t="s">
        <v>1</v>
      </c>
      <c r="F2192" s="219">
        <v>-1.2</v>
      </c>
      <c r="H2192" s="32"/>
    </row>
    <row r="2193" spans="2:8" s="1" customFormat="1" ht="16.899999999999999" customHeight="1">
      <c r="B2193" s="32"/>
      <c r="C2193" s="218" t="s">
        <v>1</v>
      </c>
      <c r="D2193" s="218" t="s">
        <v>4471</v>
      </c>
      <c r="E2193" s="17" t="s">
        <v>1</v>
      </c>
      <c r="F2193" s="219">
        <v>24.853999999999999</v>
      </c>
      <c r="H2193" s="32"/>
    </row>
    <row r="2194" spans="2:8" s="1" customFormat="1" ht="16.899999999999999" customHeight="1">
      <c r="B2194" s="32"/>
      <c r="C2194" s="218" t="s">
        <v>1</v>
      </c>
      <c r="D2194" s="218" t="s">
        <v>2177</v>
      </c>
      <c r="E2194" s="17" t="s">
        <v>1</v>
      </c>
      <c r="F2194" s="219">
        <v>-1.6</v>
      </c>
      <c r="H2194" s="32"/>
    </row>
    <row r="2195" spans="2:8" s="1" customFormat="1" ht="16.899999999999999" customHeight="1">
      <c r="B2195" s="32"/>
      <c r="C2195" s="218" t="s">
        <v>1</v>
      </c>
      <c r="D2195" s="218" t="s">
        <v>4472</v>
      </c>
      <c r="E2195" s="17" t="s">
        <v>1</v>
      </c>
      <c r="F2195" s="219">
        <v>24.484999999999999</v>
      </c>
      <c r="H2195" s="32"/>
    </row>
    <row r="2196" spans="2:8" s="1" customFormat="1" ht="16.899999999999999" customHeight="1">
      <c r="B2196" s="32"/>
      <c r="C2196" s="218" t="s">
        <v>1</v>
      </c>
      <c r="D2196" s="218" t="s">
        <v>2177</v>
      </c>
      <c r="E2196" s="17" t="s">
        <v>1</v>
      </c>
      <c r="F2196" s="219">
        <v>-1.6</v>
      </c>
      <c r="H2196" s="32"/>
    </row>
    <row r="2197" spans="2:8" s="1" customFormat="1" ht="16.899999999999999" customHeight="1">
      <c r="B2197" s="32"/>
      <c r="C2197" s="218" t="s">
        <v>1</v>
      </c>
      <c r="D2197" s="218" t="s">
        <v>4473</v>
      </c>
      <c r="E2197" s="17" t="s">
        <v>1</v>
      </c>
      <c r="F2197" s="219">
        <v>18.733000000000001</v>
      </c>
      <c r="H2197" s="32"/>
    </row>
    <row r="2198" spans="2:8" s="1" customFormat="1" ht="16.899999999999999" customHeight="1">
      <c r="B2198" s="32"/>
      <c r="C2198" s="218" t="s">
        <v>1</v>
      </c>
      <c r="D2198" s="218" t="s">
        <v>4434</v>
      </c>
      <c r="E2198" s="17" t="s">
        <v>1</v>
      </c>
      <c r="F2198" s="219">
        <v>-3.2</v>
      </c>
      <c r="H2198" s="32"/>
    </row>
    <row r="2199" spans="2:8" s="1" customFormat="1" ht="16.899999999999999" customHeight="1">
      <c r="B2199" s="32"/>
      <c r="C2199" s="218" t="s">
        <v>1</v>
      </c>
      <c r="D2199" s="218" t="s">
        <v>2187</v>
      </c>
      <c r="E2199" s="17" t="s">
        <v>1</v>
      </c>
      <c r="F2199" s="219">
        <v>-1.2</v>
      </c>
      <c r="H2199" s="32"/>
    </row>
    <row r="2200" spans="2:8" s="1" customFormat="1" ht="16.899999999999999" customHeight="1">
      <c r="B2200" s="32"/>
      <c r="C2200" s="218" t="s">
        <v>1</v>
      </c>
      <c r="D2200" s="218" t="s">
        <v>4474</v>
      </c>
      <c r="E2200" s="17" t="s">
        <v>1</v>
      </c>
      <c r="F2200" s="219">
        <v>25.739000000000001</v>
      </c>
      <c r="H2200" s="32"/>
    </row>
    <row r="2201" spans="2:8" s="1" customFormat="1" ht="16.899999999999999" customHeight="1">
      <c r="B2201" s="32"/>
      <c r="C2201" s="218" t="s">
        <v>1</v>
      </c>
      <c r="D2201" s="218" t="s">
        <v>2177</v>
      </c>
      <c r="E2201" s="17" t="s">
        <v>1</v>
      </c>
      <c r="F2201" s="219">
        <v>-1.6</v>
      </c>
      <c r="H2201" s="32"/>
    </row>
    <row r="2202" spans="2:8" s="1" customFormat="1" ht="16.899999999999999" customHeight="1">
      <c r="B2202" s="32"/>
      <c r="C2202" s="218" t="s">
        <v>1</v>
      </c>
      <c r="D2202" s="218" t="s">
        <v>4475</v>
      </c>
      <c r="E2202" s="17" t="s">
        <v>1</v>
      </c>
      <c r="F2202" s="219">
        <v>25.518000000000001</v>
      </c>
      <c r="H2202" s="32"/>
    </row>
    <row r="2203" spans="2:8" s="1" customFormat="1" ht="16.899999999999999" customHeight="1">
      <c r="B2203" s="32"/>
      <c r="C2203" s="218" t="s">
        <v>1</v>
      </c>
      <c r="D2203" s="218" t="s">
        <v>2177</v>
      </c>
      <c r="E2203" s="17" t="s">
        <v>1</v>
      </c>
      <c r="F2203" s="219">
        <v>-1.6</v>
      </c>
      <c r="H2203" s="32"/>
    </row>
    <row r="2204" spans="2:8" s="1" customFormat="1" ht="16.899999999999999" customHeight="1">
      <c r="B2204" s="32"/>
      <c r="C2204" s="218" t="s">
        <v>1</v>
      </c>
      <c r="D2204" s="218" t="s">
        <v>4476</v>
      </c>
      <c r="E2204" s="17" t="s">
        <v>1</v>
      </c>
      <c r="F2204" s="219">
        <v>18.733000000000001</v>
      </c>
      <c r="H2204" s="32"/>
    </row>
    <row r="2205" spans="2:8" s="1" customFormat="1" ht="16.899999999999999" customHeight="1">
      <c r="B2205" s="32"/>
      <c r="C2205" s="218" t="s">
        <v>1</v>
      </c>
      <c r="D2205" s="218" t="s">
        <v>4434</v>
      </c>
      <c r="E2205" s="17" t="s">
        <v>1</v>
      </c>
      <c r="F2205" s="219">
        <v>-3.2</v>
      </c>
      <c r="H2205" s="32"/>
    </row>
    <row r="2206" spans="2:8" s="1" customFormat="1" ht="16.899999999999999" customHeight="1">
      <c r="B2206" s="32"/>
      <c r="C2206" s="218" t="s">
        <v>1</v>
      </c>
      <c r="D2206" s="218" t="s">
        <v>2187</v>
      </c>
      <c r="E2206" s="17" t="s">
        <v>1</v>
      </c>
      <c r="F2206" s="219">
        <v>-1.2</v>
      </c>
      <c r="H2206" s="32"/>
    </row>
    <row r="2207" spans="2:8" s="1" customFormat="1" ht="16.899999999999999" customHeight="1">
      <c r="B2207" s="32"/>
      <c r="C2207" s="218" t="s">
        <v>1</v>
      </c>
      <c r="D2207" s="218" t="s">
        <v>4324</v>
      </c>
      <c r="E2207" s="17" t="s">
        <v>1</v>
      </c>
      <c r="F2207" s="219">
        <v>24.966000000000001</v>
      </c>
      <c r="H2207" s="32"/>
    </row>
    <row r="2208" spans="2:8" s="1" customFormat="1" ht="16.899999999999999" customHeight="1">
      <c r="B2208" s="32"/>
      <c r="C2208" s="218" t="s">
        <v>1</v>
      </c>
      <c r="D2208" s="218" t="s">
        <v>2177</v>
      </c>
      <c r="E2208" s="17" t="s">
        <v>1</v>
      </c>
      <c r="F2208" s="219">
        <v>-1.6</v>
      </c>
      <c r="H2208" s="32"/>
    </row>
    <row r="2209" spans="2:8" s="1" customFormat="1" ht="16.899999999999999" customHeight="1">
      <c r="B2209" s="32"/>
      <c r="C2209" s="218" t="s">
        <v>1</v>
      </c>
      <c r="D2209" s="218" t="s">
        <v>4477</v>
      </c>
      <c r="E2209" s="17" t="s">
        <v>1</v>
      </c>
      <c r="F2209" s="219">
        <v>24.966000000000001</v>
      </c>
      <c r="H2209" s="32"/>
    </row>
    <row r="2210" spans="2:8" s="1" customFormat="1" ht="16.899999999999999" customHeight="1">
      <c r="B2210" s="32"/>
      <c r="C2210" s="218" t="s">
        <v>1</v>
      </c>
      <c r="D2210" s="218" t="s">
        <v>2177</v>
      </c>
      <c r="E2210" s="17" t="s">
        <v>1</v>
      </c>
      <c r="F2210" s="219">
        <v>-1.6</v>
      </c>
      <c r="H2210" s="32"/>
    </row>
    <row r="2211" spans="2:8" s="1" customFormat="1" ht="16.899999999999999" customHeight="1">
      <c r="B2211" s="32"/>
      <c r="C2211" s="218" t="s">
        <v>1</v>
      </c>
      <c r="D2211" s="218" t="s">
        <v>4478</v>
      </c>
      <c r="E2211" s="17" t="s">
        <v>1</v>
      </c>
      <c r="F2211" s="219">
        <v>17.553000000000001</v>
      </c>
      <c r="H2211" s="32"/>
    </row>
    <row r="2212" spans="2:8" s="1" customFormat="1" ht="16.899999999999999" customHeight="1">
      <c r="B2212" s="32"/>
      <c r="C2212" s="218" t="s">
        <v>1</v>
      </c>
      <c r="D2212" s="218" t="s">
        <v>4434</v>
      </c>
      <c r="E2212" s="17" t="s">
        <v>1</v>
      </c>
      <c r="F2212" s="219">
        <v>-3.2</v>
      </c>
      <c r="H2212" s="32"/>
    </row>
    <row r="2213" spans="2:8" s="1" customFormat="1" ht="16.899999999999999" customHeight="1">
      <c r="B2213" s="32"/>
      <c r="C2213" s="218" t="s">
        <v>1</v>
      </c>
      <c r="D2213" s="218" t="s">
        <v>2187</v>
      </c>
      <c r="E2213" s="17" t="s">
        <v>1</v>
      </c>
      <c r="F2213" s="219">
        <v>-1.2</v>
      </c>
      <c r="H2213" s="32"/>
    </row>
    <row r="2214" spans="2:8" s="1" customFormat="1" ht="16.899999999999999" customHeight="1">
      <c r="B2214" s="32"/>
      <c r="C2214" s="218" t="s">
        <v>1</v>
      </c>
      <c r="D2214" s="218" t="s">
        <v>4479</v>
      </c>
      <c r="E2214" s="17" t="s">
        <v>1</v>
      </c>
      <c r="F2214" s="219">
        <v>24.853999999999999</v>
      </c>
      <c r="H2214" s="32"/>
    </row>
    <row r="2215" spans="2:8" s="1" customFormat="1" ht="16.899999999999999" customHeight="1">
      <c r="B2215" s="32"/>
      <c r="C2215" s="218" t="s">
        <v>1</v>
      </c>
      <c r="D2215" s="218" t="s">
        <v>2177</v>
      </c>
      <c r="E2215" s="17" t="s">
        <v>1</v>
      </c>
      <c r="F2215" s="219">
        <v>-1.6</v>
      </c>
      <c r="H2215" s="32"/>
    </row>
    <row r="2216" spans="2:8" s="1" customFormat="1" ht="16.899999999999999" customHeight="1">
      <c r="B2216" s="32"/>
      <c r="C2216" s="218" t="s">
        <v>1</v>
      </c>
      <c r="D2216" s="218" t="s">
        <v>4480</v>
      </c>
      <c r="E2216" s="17" t="s">
        <v>1</v>
      </c>
      <c r="F2216" s="219">
        <v>24.928000000000001</v>
      </c>
      <c r="H2216" s="32"/>
    </row>
    <row r="2217" spans="2:8" s="1" customFormat="1" ht="16.899999999999999" customHeight="1">
      <c r="B2217" s="32"/>
      <c r="C2217" s="218" t="s">
        <v>1</v>
      </c>
      <c r="D2217" s="218" t="s">
        <v>2177</v>
      </c>
      <c r="E2217" s="17" t="s">
        <v>1</v>
      </c>
      <c r="F2217" s="219">
        <v>-1.6</v>
      </c>
      <c r="H2217" s="32"/>
    </row>
    <row r="2218" spans="2:8" s="1" customFormat="1" ht="16.899999999999999" customHeight="1">
      <c r="B2218" s="32"/>
      <c r="C2218" s="218" t="s">
        <v>1</v>
      </c>
      <c r="D2218" s="218" t="s">
        <v>4481</v>
      </c>
      <c r="E2218" s="17" t="s">
        <v>1</v>
      </c>
      <c r="F2218" s="219">
        <v>16.52</v>
      </c>
      <c r="H2218" s="32"/>
    </row>
    <row r="2219" spans="2:8" s="1" customFormat="1" ht="16.899999999999999" customHeight="1">
      <c r="B2219" s="32"/>
      <c r="C2219" s="218" t="s">
        <v>1</v>
      </c>
      <c r="D2219" s="218" t="s">
        <v>4434</v>
      </c>
      <c r="E2219" s="17" t="s">
        <v>1</v>
      </c>
      <c r="F2219" s="219">
        <v>-3.2</v>
      </c>
      <c r="H2219" s="32"/>
    </row>
    <row r="2220" spans="2:8" s="1" customFormat="1" ht="16.899999999999999" customHeight="1">
      <c r="B2220" s="32"/>
      <c r="C2220" s="218" t="s">
        <v>1</v>
      </c>
      <c r="D2220" s="218" t="s">
        <v>2187</v>
      </c>
      <c r="E2220" s="17" t="s">
        <v>1</v>
      </c>
      <c r="F2220" s="219">
        <v>-1.2</v>
      </c>
      <c r="H2220" s="32"/>
    </row>
    <row r="2221" spans="2:8" s="1" customFormat="1" ht="16.899999999999999" customHeight="1">
      <c r="B2221" s="32"/>
      <c r="C2221" s="218" t="s">
        <v>1</v>
      </c>
      <c r="D2221" s="218" t="s">
        <v>4482</v>
      </c>
      <c r="E2221" s="17" t="s">
        <v>1</v>
      </c>
      <c r="F2221" s="219">
        <v>24.338000000000001</v>
      </c>
      <c r="H2221" s="32"/>
    </row>
    <row r="2222" spans="2:8" s="1" customFormat="1" ht="16.899999999999999" customHeight="1">
      <c r="B2222" s="32"/>
      <c r="C2222" s="218" t="s">
        <v>1</v>
      </c>
      <c r="D2222" s="218" t="s">
        <v>2177</v>
      </c>
      <c r="E2222" s="17" t="s">
        <v>1</v>
      </c>
      <c r="F2222" s="219">
        <v>-1.6</v>
      </c>
      <c r="H2222" s="32"/>
    </row>
    <row r="2223" spans="2:8" s="1" customFormat="1" ht="16.899999999999999" customHeight="1">
      <c r="B2223" s="32"/>
      <c r="C2223" s="218" t="s">
        <v>1</v>
      </c>
      <c r="D2223" s="218" t="s">
        <v>4483</v>
      </c>
      <c r="E2223" s="17" t="s">
        <v>1</v>
      </c>
      <c r="F2223" s="219">
        <v>24.116</v>
      </c>
      <c r="H2223" s="32"/>
    </row>
    <row r="2224" spans="2:8" s="1" customFormat="1" ht="16.899999999999999" customHeight="1">
      <c r="B2224" s="32"/>
      <c r="C2224" s="218" t="s">
        <v>1</v>
      </c>
      <c r="D2224" s="218" t="s">
        <v>2177</v>
      </c>
      <c r="E2224" s="17" t="s">
        <v>1</v>
      </c>
      <c r="F2224" s="219">
        <v>-1.6</v>
      </c>
      <c r="H2224" s="32"/>
    </row>
    <row r="2225" spans="2:8" s="1" customFormat="1" ht="16.899999999999999" customHeight="1">
      <c r="B2225" s="32"/>
      <c r="C2225" s="218" t="s">
        <v>1</v>
      </c>
      <c r="D2225" s="218" t="s">
        <v>4448</v>
      </c>
      <c r="E2225" s="17" t="s">
        <v>1</v>
      </c>
      <c r="F2225" s="219">
        <v>0</v>
      </c>
      <c r="H2225" s="32"/>
    </row>
    <row r="2226" spans="2:8" s="1" customFormat="1" ht="16.899999999999999" customHeight="1">
      <c r="B2226" s="32"/>
      <c r="C2226" s="218" t="s">
        <v>1</v>
      </c>
      <c r="D2226" s="218" t="s">
        <v>4484</v>
      </c>
      <c r="E2226" s="17" t="s">
        <v>1</v>
      </c>
      <c r="F2226" s="219">
        <v>10.808</v>
      </c>
      <c r="H2226" s="32"/>
    </row>
    <row r="2227" spans="2:8" s="1" customFormat="1" ht="16.899999999999999" customHeight="1">
      <c r="B2227" s="32"/>
      <c r="C2227" s="218" t="s">
        <v>1</v>
      </c>
      <c r="D2227" s="218" t="s">
        <v>4485</v>
      </c>
      <c r="E2227" s="17" t="s">
        <v>1</v>
      </c>
      <c r="F2227" s="219">
        <v>7.8929999999999998</v>
      </c>
      <c r="H2227" s="32"/>
    </row>
    <row r="2228" spans="2:8" s="1" customFormat="1" ht="16.899999999999999" customHeight="1">
      <c r="B2228" s="32"/>
      <c r="C2228" s="218" t="s">
        <v>1</v>
      </c>
      <c r="D2228" s="218" t="s">
        <v>4486</v>
      </c>
      <c r="E2228" s="17" t="s">
        <v>1</v>
      </c>
      <c r="F2228" s="219">
        <v>9.7349999999999994</v>
      </c>
      <c r="H2228" s="32"/>
    </row>
    <row r="2229" spans="2:8" s="1" customFormat="1" ht="16.899999999999999" customHeight="1">
      <c r="B2229" s="32"/>
      <c r="C2229" s="218" t="s">
        <v>1</v>
      </c>
      <c r="D2229" s="218" t="s">
        <v>4487</v>
      </c>
      <c r="E2229" s="17" t="s">
        <v>1</v>
      </c>
      <c r="F2229" s="219">
        <v>20.625</v>
      </c>
      <c r="H2229" s="32"/>
    </row>
    <row r="2230" spans="2:8" s="1" customFormat="1" ht="16.899999999999999" customHeight="1">
      <c r="B2230" s="32"/>
      <c r="C2230" s="218" t="s">
        <v>1</v>
      </c>
      <c r="D2230" s="218" t="s">
        <v>4488</v>
      </c>
      <c r="E2230" s="17" t="s">
        <v>1</v>
      </c>
      <c r="F2230" s="219">
        <v>21.835000000000001</v>
      </c>
      <c r="H2230" s="32"/>
    </row>
    <row r="2231" spans="2:8" s="1" customFormat="1" ht="16.899999999999999" customHeight="1">
      <c r="B2231" s="32"/>
      <c r="C2231" s="218" t="s">
        <v>1</v>
      </c>
      <c r="D2231" s="218" t="s">
        <v>4489</v>
      </c>
      <c r="E2231" s="17" t="s">
        <v>1</v>
      </c>
      <c r="F2231" s="219">
        <v>11.385</v>
      </c>
      <c r="H2231" s="32"/>
    </row>
    <row r="2232" spans="2:8" s="1" customFormat="1" ht="16.899999999999999" customHeight="1">
      <c r="B2232" s="32"/>
      <c r="C2232" s="218" t="s">
        <v>1</v>
      </c>
      <c r="D2232" s="218" t="s">
        <v>2187</v>
      </c>
      <c r="E2232" s="17" t="s">
        <v>1</v>
      </c>
      <c r="F2232" s="219">
        <v>-1.2</v>
      </c>
      <c r="H2232" s="32"/>
    </row>
    <row r="2233" spans="2:8" s="1" customFormat="1" ht="16.899999999999999" customHeight="1">
      <c r="B2233" s="32"/>
      <c r="C2233" s="218" t="s">
        <v>1</v>
      </c>
      <c r="D2233" s="218" t="s">
        <v>4490</v>
      </c>
      <c r="E2233" s="17" t="s">
        <v>1</v>
      </c>
      <c r="F2233" s="219">
        <v>17.463000000000001</v>
      </c>
      <c r="H2233" s="32"/>
    </row>
    <row r="2234" spans="2:8" s="1" customFormat="1" ht="16.899999999999999" customHeight="1">
      <c r="B2234" s="32"/>
      <c r="C2234" s="218" t="s">
        <v>1</v>
      </c>
      <c r="D2234" s="218" t="s">
        <v>2177</v>
      </c>
      <c r="E2234" s="17" t="s">
        <v>1</v>
      </c>
      <c r="F2234" s="219">
        <v>-1.6</v>
      </c>
      <c r="H2234" s="32"/>
    </row>
    <row r="2235" spans="2:8" s="1" customFormat="1" ht="16.899999999999999" customHeight="1">
      <c r="B2235" s="32"/>
      <c r="C2235" s="218" t="s">
        <v>1</v>
      </c>
      <c r="D2235" s="218" t="s">
        <v>4491</v>
      </c>
      <c r="E2235" s="17" t="s">
        <v>1</v>
      </c>
      <c r="F2235" s="219">
        <v>15.4</v>
      </c>
      <c r="H2235" s="32"/>
    </row>
    <row r="2236" spans="2:8" s="1" customFormat="1" ht="16.899999999999999" customHeight="1">
      <c r="B2236" s="32"/>
      <c r="C2236" s="218" t="s">
        <v>1</v>
      </c>
      <c r="D2236" s="218" t="s">
        <v>4434</v>
      </c>
      <c r="E2236" s="17" t="s">
        <v>1</v>
      </c>
      <c r="F2236" s="219">
        <v>-3.2</v>
      </c>
      <c r="H2236" s="32"/>
    </row>
    <row r="2237" spans="2:8" s="1" customFormat="1" ht="16.899999999999999" customHeight="1">
      <c r="B2237" s="32"/>
      <c r="C2237" s="218" t="s">
        <v>1</v>
      </c>
      <c r="D2237" s="218" t="s">
        <v>2187</v>
      </c>
      <c r="E2237" s="17" t="s">
        <v>1</v>
      </c>
      <c r="F2237" s="219">
        <v>-1.2</v>
      </c>
      <c r="H2237" s="32"/>
    </row>
    <row r="2238" spans="2:8" s="1" customFormat="1" ht="16.899999999999999" customHeight="1">
      <c r="B2238" s="32"/>
      <c r="C2238" s="218" t="s">
        <v>1</v>
      </c>
      <c r="D2238" s="218" t="s">
        <v>4492</v>
      </c>
      <c r="E2238" s="17" t="s">
        <v>1</v>
      </c>
      <c r="F2238" s="219">
        <v>24.263999999999999</v>
      </c>
      <c r="H2238" s="32"/>
    </row>
    <row r="2239" spans="2:8" s="1" customFormat="1" ht="16.899999999999999" customHeight="1">
      <c r="B2239" s="32"/>
      <c r="C2239" s="218" t="s">
        <v>1</v>
      </c>
      <c r="D2239" s="218" t="s">
        <v>2177</v>
      </c>
      <c r="E2239" s="17" t="s">
        <v>1</v>
      </c>
      <c r="F2239" s="219">
        <v>-1.6</v>
      </c>
      <c r="H2239" s="32"/>
    </row>
    <row r="2240" spans="2:8" s="1" customFormat="1" ht="16.899999999999999" customHeight="1">
      <c r="B2240" s="32"/>
      <c r="C2240" s="218" t="s">
        <v>1</v>
      </c>
      <c r="D2240" s="218" t="s">
        <v>4493</v>
      </c>
      <c r="E2240" s="17" t="s">
        <v>1</v>
      </c>
      <c r="F2240" s="219">
        <v>24.632999999999999</v>
      </c>
      <c r="H2240" s="32"/>
    </row>
    <row r="2241" spans="2:8" s="1" customFormat="1" ht="16.899999999999999" customHeight="1">
      <c r="B2241" s="32"/>
      <c r="C2241" s="218" t="s">
        <v>1</v>
      </c>
      <c r="D2241" s="218" t="s">
        <v>4494</v>
      </c>
      <c r="E2241" s="17" t="s">
        <v>1</v>
      </c>
      <c r="F2241" s="219">
        <v>16.706</v>
      </c>
      <c r="H2241" s="32"/>
    </row>
    <row r="2242" spans="2:8" s="1" customFormat="1" ht="16.899999999999999" customHeight="1">
      <c r="B2242" s="32"/>
      <c r="C2242" s="218" t="s">
        <v>1</v>
      </c>
      <c r="D2242" s="218" t="s">
        <v>4434</v>
      </c>
      <c r="E2242" s="17" t="s">
        <v>1</v>
      </c>
      <c r="F2242" s="219">
        <v>-3.2</v>
      </c>
      <c r="H2242" s="32"/>
    </row>
    <row r="2243" spans="2:8" s="1" customFormat="1" ht="16.899999999999999" customHeight="1">
      <c r="B2243" s="32"/>
      <c r="C2243" s="218" t="s">
        <v>1</v>
      </c>
      <c r="D2243" s="218" t="s">
        <v>2187</v>
      </c>
      <c r="E2243" s="17" t="s">
        <v>1</v>
      </c>
      <c r="F2243" s="219">
        <v>-1.2</v>
      </c>
      <c r="H2243" s="32"/>
    </row>
    <row r="2244" spans="2:8" s="1" customFormat="1" ht="16.899999999999999" customHeight="1">
      <c r="B2244" s="32"/>
      <c r="C2244" s="218" t="s">
        <v>1</v>
      </c>
      <c r="D2244" s="218" t="s">
        <v>4495</v>
      </c>
      <c r="E2244" s="17" t="s">
        <v>1</v>
      </c>
      <c r="F2244" s="219">
        <v>24.928000000000001</v>
      </c>
      <c r="H2244" s="32"/>
    </row>
    <row r="2245" spans="2:8" s="1" customFormat="1" ht="16.899999999999999" customHeight="1">
      <c r="B2245" s="32"/>
      <c r="C2245" s="218" t="s">
        <v>1</v>
      </c>
      <c r="D2245" s="218" t="s">
        <v>2177</v>
      </c>
      <c r="E2245" s="17" t="s">
        <v>1</v>
      </c>
      <c r="F2245" s="219">
        <v>-1.6</v>
      </c>
      <c r="H2245" s="32"/>
    </row>
    <row r="2246" spans="2:8" s="1" customFormat="1" ht="16.899999999999999" customHeight="1">
      <c r="B2246" s="32"/>
      <c r="C2246" s="218" t="s">
        <v>1</v>
      </c>
      <c r="D2246" s="218" t="s">
        <v>4496</v>
      </c>
      <c r="E2246" s="17" t="s">
        <v>1</v>
      </c>
      <c r="F2246" s="219">
        <v>24.928000000000001</v>
      </c>
      <c r="H2246" s="32"/>
    </row>
    <row r="2247" spans="2:8" s="1" customFormat="1" ht="16.899999999999999" customHeight="1">
      <c r="B2247" s="32"/>
      <c r="C2247" s="218" t="s">
        <v>1</v>
      </c>
      <c r="D2247" s="218" t="s">
        <v>2177</v>
      </c>
      <c r="E2247" s="17" t="s">
        <v>1</v>
      </c>
      <c r="F2247" s="219">
        <v>-1.6</v>
      </c>
      <c r="H2247" s="32"/>
    </row>
    <row r="2248" spans="2:8" s="1" customFormat="1" ht="16.899999999999999" customHeight="1">
      <c r="B2248" s="32"/>
      <c r="C2248" s="218" t="s">
        <v>1</v>
      </c>
      <c r="D2248" s="218" t="s">
        <v>4497</v>
      </c>
      <c r="E2248" s="17" t="s">
        <v>1</v>
      </c>
      <c r="F2248" s="219">
        <v>17.463000000000001</v>
      </c>
      <c r="H2248" s="32"/>
    </row>
    <row r="2249" spans="2:8" s="1" customFormat="1" ht="16.899999999999999" customHeight="1">
      <c r="B2249" s="32"/>
      <c r="C2249" s="218" t="s">
        <v>1</v>
      </c>
      <c r="D2249" s="218" t="s">
        <v>4434</v>
      </c>
      <c r="E2249" s="17" t="s">
        <v>1</v>
      </c>
      <c r="F2249" s="219">
        <v>-3.2</v>
      </c>
      <c r="H2249" s="32"/>
    </row>
    <row r="2250" spans="2:8" s="1" customFormat="1" ht="16.899999999999999" customHeight="1">
      <c r="B2250" s="32"/>
      <c r="C2250" s="218" t="s">
        <v>1</v>
      </c>
      <c r="D2250" s="218" t="s">
        <v>2187</v>
      </c>
      <c r="E2250" s="17" t="s">
        <v>1</v>
      </c>
      <c r="F2250" s="219">
        <v>-1.2</v>
      </c>
      <c r="H2250" s="32"/>
    </row>
    <row r="2251" spans="2:8" s="1" customFormat="1" ht="16.899999999999999" customHeight="1">
      <c r="B2251" s="32"/>
      <c r="C2251" s="218" t="s">
        <v>1</v>
      </c>
      <c r="D2251" s="218" t="s">
        <v>4498</v>
      </c>
      <c r="E2251" s="17" t="s">
        <v>1</v>
      </c>
      <c r="F2251" s="219">
        <v>25.518000000000001</v>
      </c>
      <c r="H2251" s="32"/>
    </row>
    <row r="2252" spans="2:8" s="1" customFormat="1" ht="16.899999999999999" customHeight="1">
      <c r="B2252" s="32"/>
      <c r="C2252" s="218" t="s">
        <v>1</v>
      </c>
      <c r="D2252" s="218" t="s">
        <v>2177</v>
      </c>
      <c r="E2252" s="17" t="s">
        <v>1</v>
      </c>
      <c r="F2252" s="219">
        <v>-1.6</v>
      </c>
      <c r="H2252" s="32"/>
    </row>
    <row r="2253" spans="2:8" s="1" customFormat="1" ht="16.899999999999999" customHeight="1">
      <c r="B2253" s="32"/>
      <c r="C2253" s="218" t="s">
        <v>1</v>
      </c>
      <c r="D2253" s="218" t="s">
        <v>4499</v>
      </c>
      <c r="E2253" s="17" t="s">
        <v>1</v>
      </c>
      <c r="F2253" s="219">
        <v>25.739000000000001</v>
      </c>
      <c r="H2253" s="32"/>
    </row>
    <row r="2254" spans="2:8" s="1" customFormat="1" ht="16.899999999999999" customHeight="1">
      <c r="B2254" s="32"/>
      <c r="C2254" s="218" t="s">
        <v>1</v>
      </c>
      <c r="D2254" s="218" t="s">
        <v>2177</v>
      </c>
      <c r="E2254" s="17" t="s">
        <v>1</v>
      </c>
      <c r="F2254" s="219">
        <v>-1.6</v>
      </c>
      <c r="H2254" s="32"/>
    </row>
    <row r="2255" spans="2:8" s="1" customFormat="1" ht="16.899999999999999" customHeight="1">
      <c r="B2255" s="32"/>
      <c r="C2255" s="218" t="s">
        <v>1</v>
      </c>
      <c r="D2255" s="218" t="s">
        <v>4500</v>
      </c>
      <c r="E2255" s="17" t="s">
        <v>1</v>
      </c>
      <c r="F2255" s="219">
        <v>17.463000000000001</v>
      </c>
      <c r="H2255" s="32"/>
    </row>
    <row r="2256" spans="2:8" s="1" customFormat="1" ht="16.899999999999999" customHeight="1">
      <c r="B2256" s="32"/>
      <c r="C2256" s="218" t="s">
        <v>1</v>
      </c>
      <c r="D2256" s="218" t="s">
        <v>4434</v>
      </c>
      <c r="E2256" s="17" t="s">
        <v>1</v>
      </c>
      <c r="F2256" s="219">
        <v>-3.2</v>
      </c>
      <c r="H2256" s="32"/>
    </row>
    <row r="2257" spans="2:8" s="1" customFormat="1" ht="16.899999999999999" customHeight="1">
      <c r="B2257" s="32"/>
      <c r="C2257" s="218" t="s">
        <v>1</v>
      </c>
      <c r="D2257" s="218" t="s">
        <v>2187</v>
      </c>
      <c r="E2257" s="17" t="s">
        <v>1</v>
      </c>
      <c r="F2257" s="219">
        <v>-1.2</v>
      </c>
      <c r="H2257" s="32"/>
    </row>
    <row r="2258" spans="2:8" s="1" customFormat="1" ht="16.899999999999999" customHeight="1">
      <c r="B2258" s="32"/>
      <c r="C2258" s="218" t="s">
        <v>1</v>
      </c>
      <c r="D2258" s="218" t="s">
        <v>4501</v>
      </c>
      <c r="E2258" s="17" t="s">
        <v>1</v>
      </c>
      <c r="F2258" s="219">
        <v>24.928000000000001</v>
      </c>
      <c r="H2258" s="32"/>
    </row>
    <row r="2259" spans="2:8" s="1" customFormat="1" ht="16.899999999999999" customHeight="1">
      <c r="B2259" s="32"/>
      <c r="C2259" s="218" t="s">
        <v>1</v>
      </c>
      <c r="D2259" s="218" t="s">
        <v>2177</v>
      </c>
      <c r="E2259" s="17" t="s">
        <v>1</v>
      </c>
      <c r="F2259" s="219">
        <v>-1.6</v>
      </c>
      <c r="H2259" s="32"/>
    </row>
    <row r="2260" spans="2:8" s="1" customFormat="1" ht="16.899999999999999" customHeight="1">
      <c r="B2260" s="32"/>
      <c r="C2260" s="218" t="s">
        <v>1</v>
      </c>
      <c r="D2260" s="218" t="s">
        <v>4502</v>
      </c>
      <c r="E2260" s="17" t="s">
        <v>1</v>
      </c>
      <c r="F2260" s="219">
        <v>24.928000000000001</v>
      </c>
      <c r="H2260" s="32"/>
    </row>
    <row r="2261" spans="2:8" s="1" customFormat="1" ht="16.899999999999999" customHeight="1">
      <c r="B2261" s="32"/>
      <c r="C2261" s="218" t="s">
        <v>1</v>
      </c>
      <c r="D2261" s="218" t="s">
        <v>2177</v>
      </c>
      <c r="E2261" s="17" t="s">
        <v>1</v>
      </c>
      <c r="F2261" s="219">
        <v>-1.6</v>
      </c>
      <c r="H2261" s="32"/>
    </row>
    <row r="2262" spans="2:8" s="1" customFormat="1" ht="16.899999999999999" customHeight="1">
      <c r="B2262" s="32"/>
      <c r="C2262" s="218" t="s">
        <v>1</v>
      </c>
      <c r="D2262" s="218" t="s">
        <v>4503</v>
      </c>
      <c r="E2262" s="17" t="s">
        <v>1</v>
      </c>
      <c r="F2262" s="219">
        <v>16.706</v>
      </c>
      <c r="H2262" s="32"/>
    </row>
    <row r="2263" spans="2:8" s="1" customFormat="1" ht="16.899999999999999" customHeight="1">
      <c r="B2263" s="32"/>
      <c r="C2263" s="218" t="s">
        <v>1</v>
      </c>
      <c r="D2263" s="218" t="s">
        <v>4434</v>
      </c>
      <c r="E2263" s="17" t="s">
        <v>1</v>
      </c>
      <c r="F2263" s="219">
        <v>-3.2</v>
      </c>
      <c r="H2263" s="32"/>
    </row>
    <row r="2264" spans="2:8" s="1" customFormat="1" ht="16.899999999999999" customHeight="1">
      <c r="B2264" s="32"/>
      <c r="C2264" s="218" t="s">
        <v>1</v>
      </c>
      <c r="D2264" s="218" t="s">
        <v>2187</v>
      </c>
      <c r="E2264" s="17" t="s">
        <v>1</v>
      </c>
      <c r="F2264" s="219">
        <v>-1.2</v>
      </c>
      <c r="H2264" s="32"/>
    </row>
    <row r="2265" spans="2:8" s="1" customFormat="1" ht="16.899999999999999" customHeight="1">
      <c r="B2265" s="32"/>
      <c r="C2265" s="218" t="s">
        <v>1</v>
      </c>
      <c r="D2265" s="218" t="s">
        <v>4504</v>
      </c>
      <c r="E2265" s="17" t="s">
        <v>1</v>
      </c>
      <c r="F2265" s="219">
        <v>25.222999999999999</v>
      </c>
      <c r="H2265" s="32"/>
    </row>
    <row r="2266" spans="2:8" s="1" customFormat="1" ht="16.899999999999999" customHeight="1">
      <c r="B2266" s="32"/>
      <c r="C2266" s="218" t="s">
        <v>1</v>
      </c>
      <c r="D2266" s="218" t="s">
        <v>2177</v>
      </c>
      <c r="E2266" s="17" t="s">
        <v>1</v>
      </c>
      <c r="F2266" s="219">
        <v>-1.6</v>
      </c>
      <c r="H2266" s="32"/>
    </row>
    <row r="2267" spans="2:8" s="1" customFormat="1" ht="16.899999999999999" customHeight="1">
      <c r="B2267" s="32"/>
      <c r="C2267" s="218" t="s">
        <v>1</v>
      </c>
      <c r="D2267" s="218" t="s">
        <v>4505</v>
      </c>
      <c r="E2267" s="17" t="s">
        <v>1</v>
      </c>
      <c r="F2267" s="219">
        <v>42.037999999999997</v>
      </c>
      <c r="H2267" s="32"/>
    </row>
    <row r="2268" spans="2:8" s="1" customFormat="1" ht="16.899999999999999" customHeight="1">
      <c r="B2268" s="32"/>
      <c r="C2268" s="218" t="s">
        <v>1</v>
      </c>
      <c r="D2268" s="218" t="s">
        <v>2177</v>
      </c>
      <c r="E2268" s="17" t="s">
        <v>1</v>
      </c>
      <c r="F2268" s="219">
        <v>-1.6</v>
      </c>
      <c r="H2268" s="32"/>
    </row>
    <row r="2269" spans="2:8" s="1" customFormat="1" ht="16.899999999999999" customHeight="1">
      <c r="B2269" s="32"/>
      <c r="C2269" s="218" t="s">
        <v>1</v>
      </c>
      <c r="D2269" s="218" t="s">
        <v>4506</v>
      </c>
      <c r="E2269" s="17" t="s">
        <v>1</v>
      </c>
      <c r="F2269" s="219">
        <v>25.739000000000001</v>
      </c>
      <c r="H2269" s="32"/>
    </row>
    <row r="2270" spans="2:8" s="1" customFormat="1" ht="16.899999999999999" customHeight="1">
      <c r="B2270" s="32"/>
      <c r="C2270" s="218" t="s">
        <v>1</v>
      </c>
      <c r="D2270" s="218" t="s">
        <v>2177</v>
      </c>
      <c r="E2270" s="17" t="s">
        <v>1</v>
      </c>
      <c r="F2270" s="219">
        <v>-1.6</v>
      </c>
      <c r="H2270" s="32"/>
    </row>
    <row r="2271" spans="2:8" s="1" customFormat="1" ht="16.899999999999999" customHeight="1">
      <c r="B2271" s="32"/>
      <c r="C2271" s="218" t="s">
        <v>1</v>
      </c>
      <c r="D2271" s="218" t="s">
        <v>4507</v>
      </c>
      <c r="E2271" s="17" t="s">
        <v>1</v>
      </c>
      <c r="F2271" s="219">
        <v>15.606</v>
      </c>
      <c r="H2271" s="32"/>
    </row>
    <row r="2272" spans="2:8" s="1" customFormat="1" ht="16.899999999999999" customHeight="1">
      <c r="B2272" s="32"/>
      <c r="C2272" s="218" t="s">
        <v>1</v>
      </c>
      <c r="D2272" s="218" t="s">
        <v>2177</v>
      </c>
      <c r="E2272" s="17" t="s">
        <v>1</v>
      </c>
      <c r="F2272" s="219">
        <v>-1.6</v>
      </c>
      <c r="H2272" s="32"/>
    </row>
    <row r="2273" spans="2:8" s="1" customFormat="1" ht="16.899999999999999" customHeight="1">
      <c r="B2273" s="32"/>
      <c r="C2273" s="218" t="s">
        <v>1</v>
      </c>
      <c r="D2273" s="218" t="s">
        <v>2187</v>
      </c>
      <c r="E2273" s="17" t="s">
        <v>1</v>
      </c>
      <c r="F2273" s="219">
        <v>-1.2</v>
      </c>
      <c r="H2273" s="32"/>
    </row>
    <row r="2274" spans="2:8" s="1" customFormat="1" ht="16.899999999999999" customHeight="1">
      <c r="B2274" s="32"/>
      <c r="C2274" s="218" t="s">
        <v>1</v>
      </c>
      <c r="D2274" s="218" t="s">
        <v>4508</v>
      </c>
      <c r="E2274" s="17" t="s">
        <v>1</v>
      </c>
      <c r="F2274" s="219">
        <v>17.806000000000001</v>
      </c>
      <c r="H2274" s="32"/>
    </row>
    <row r="2275" spans="2:8" s="1" customFormat="1" ht="16.899999999999999" customHeight="1">
      <c r="B2275" s="32"/>
      <c r="C2275" s="218" t="s">
        <v>1</v>
      </c>
      <c r="D2275" s="218" t="s">
        <v>4434</v>
      </c>
      <c r="E2275" s="17" t="s">
        <v>1</v>
      </c>
      <c r="F2275" s="219">
        <v>-3.2</v>
      </c>
      <c r="H2275" s="32"/>
    </row>
    <row r="2276" spans="2:8" s="1" customFormat="1" ht="16.899999999999999" customHeight="1">
      <c r="B2276" s="32"/>
      <c r="C2276" s="218" t="s">
        <v>1</v>
      </c>
      <c r="D2276" s="218" t="s">
        <v>2187</v>
      </c>
      <c r="E2276" s="17" t="s">
        <v>1</v>
      </c>
      <c r="F2276" s="219">
        <v>-1.2</v>
      </c>
      <c r="H2276" s="32"/>
    </row>
    <row r="2277" spans="2:8" s="1" customFormat="1" ht="16.899999999999999" customHeight="1">
      <c r="B2277" s="32"/>
      <c r="C2277" s="218" t="s">
        <v>1</v>
      </c>
      <c r="D2277" s="218" t="s">
        <v>4509</v>
      </c>
      <c r="E2277" s="17" t="s">
        <v>1</v>
      </c>
      <c r="F2277" s="219">
        <v>25.664999999999999</v>
      </c>
      <c r="H2277" s="32"/>
    </row>
    <row r="2278" spans="2:8" s="1" customFormat="1" ht="16.899999999999999" customHeight="1">
      <c r="B2278" s="32"/>
      <c r="C2278" s="218" t="s">
        <v>1</v>
      </c>
      <c r="D2278" s="218" t="s">
        <v>2177</v>
      </c>
      <c r="E2278" s="17" t="s">
        <v>1</v>
      </c>
      <c r="F2278" s="219">
        <v>-1.6</v>
      </c>
      <c r="H2278" s="32"/>
    </row>
    <row r="2279" spans="2:8" s="1" customFormat="1" ht="16.899999999999999" customHeight="1">
      <c r="B2279" s="32"/>
      <c r="C2279" s="218" t="s">
        <v>1</v>
      </c>
      <c r="D2279" s="218" t="s">
        <v>4510</v>
      </c>
      <c r="E2279" s="17" t="s">
        <v>1</v>
      </c>
      <c r="F2279" s="219">
        <v>25.664999999999999</v>
      </c>
      <c r="H2279" s="32"/>
    </row>
    <row r="2280" spans="2:8" s="1" customFormat="1" ht="16.899999999999999" customHeight="1">
      <c r="B2280" s="32"/>
      <c r="C2280" s="218" t="s">
        <v>1</v>
      </c>
      <c r="D2280" s="218" t="s">
        <v>2177</v>
      </c>
      <c r="E2280" s="17" t="s">
        <v>1</v>
      </c>
      <c r="F2280" s="219">
        <v>-1.6</v>
      </c>
      <c r="H2280" s="32"/>
    </row>
    <row r="2281" spans="2:8" s="1" customFormat="1" ht="16.899999999999999" customHeight="1">
      <c r="B2281" s="32"/>
      <c r="C2281" s="218" t="s">
        <v>1</v>
      </c>
      <c r="D2281" s="218" t="s">
        <v>4511</v>
      </c>
      <c r="E2281" s="17" t="s">
        <v>1</v>
      </c>
      <c r="F2281" s="219">
        <v>17.806000000000001</v>
      </c>
      <c r="H2281" s="32"/>
    </row>
    <row r="2282" spans="2:8" s="1" customFormat="1" ht="16.899999999999999" customHeight="1">
      <c r="B2282" s="32"/>
      <c r="C2282" s="218" t="s">
        <v>1</v>
      </c>
      <c r="D2282" s="218" t="s">
        <v>4434</v>
      </c>
      <c r="E2282" s="17" t="s">
        <v>1</v>
      </c>
      <c r="F2282" s="219">
        <v>-3.2</v>
      </c>
      <c r="H2282" s="32"/>
    </row>
    <row r="2283" spans="2:8" s="1" customFormat="1" ht="16.899999999999999" customHeight="1">
      <c r="B2283" s="32"/>
      <c r="C2283" s="218" t="s">
        <v>1</v>
      </c>
      <c r="D2283" s="218" t="s">
        <v>2187</v>
      </c>
      <c r="E2283" s="17" t="s">
        <v>1</v>
      </c>
      <c r="F2283" s="219">
        <v>-1.2</v>
      </c>
      <c r="H2283" s="32"/>
    </row>
    <row r="2284" spans="2:8" s="1" customFormat="1" ht="16.899999999999999" customHeight="1">
      <c r="B2284" s="32"/>
      <c r="C2284" s="218" t="s">
        <v>1</v>
      </c>
      <c r="D2284" s="218" t="s">
        <v>4512</v>
      </c>
      <c r="E2284" s="17" t="s">
        <v>1</v>
      </c>
      <c r="F2284" s="219">
        <v>25.664999999999999</v>
      </c>
      <c r="H2284" s="32"/>
    </row>
    <row r="2285" spans="2:8" s="1" customFormat="1" ht="16.899999999999999" customHeight="1">
      <c r="B2285" s="32"/>
      <c r="C2285" s="218" t="s">
        <v>1</v>
      </c>
      <c r="D2285" s="218" t="s">
        <v>2177</v>
      </c>
      <c r="E2285" s="17" t="s">
        <v>1</v>
      </c>
      <c r="F2285" s="219">
        <v>-1.6</v>
      </c>
      <c r="H2285" s="32"/>
    </row>
    <row r="2286" spans="2:8" s="1" customFormat="1" ht="16.899999999999999" customHeight="1">
      <c r="B2286" s="32"/>
      <c r="C2286" s="218" t="s">
        <v>1</v>
      </c>
      <c r="D2286" s="218" t="s">
        <v>4513</v>
      </c>
      <c r="E2286" s="17" t="s">
        <v>1</v>
      </c>
      <c r="F2286" s="219">
        <v>25.664999999999999</v>
      </c>
      <c r="H2286" s="32"/>
    </row>
    <row r="2287" spans="2:8" s="1" customFormat="1" ht="16.899999999999999" customHeight="1">
      <c r="B2287" s="32"/>
      <c r="C2287" s="218" t="s">
        <v>1</v>
      </c>
      <c r="D2287" s="218" t="s">
        <v>2177</v>
      </c>
      <c r="E2287" s="17" t="s">
        <v>1</v>
      </c>
      <c r="F2287" s="219">
        <v>-1.6</v>
      </c>
      <c r="H2287" s="32"/>
    </row>
    <row r="2288" spans="2:8" s="1" customFormat="1" ht="16.899999999999999" customHeight="1">
      <c r="B2288" s="32"/>
      <c r="C2288" s="218" t="s">
        <v>1</v>
      </c>
      <c r="D2288" s="218" t="s">
        <v>4514</v>
      </c>
      <c r="E2288" s="17" t="s">
        <v>1</v>
      </c>
      <c r="F2288" s="219">
        <v>25.739000000000001</v>
      </c>
      <c r="H2288" s="32"/>
    </row>
    <row r="2289" spans="2:8" s="1" customFormat="1" ht="16.899999999999999" customHeight="1">
      <c r="B2289" s="32"/>
      <c r="C2289" s="218" t="s">
        <v>1</v>
      </c>
      <c r="D2289" s="218" t="s">
        <v>2177</v>
      </c>
      <c r="E2289" s="17" t="s">
        <v>1</v>
      </c>
      <c r="F2289" s="219">
        <v>-1.6</v>
      </c>
      <c r="H2289" s="32"/>
    </row>
    <row r="2290" spans="2:8" s="1" customFormat="1" ht="16.899999999999999" customHeight="1">
      <c r="B2290" s="32"/>
      <c r="C2290" s="218" t="s">
        <v>1</v>
      </c>
      <c r="D2290" s="218" t="s">
        <v>4515</v>
      </c>
      <c r="E2290" s="17" t="s">
        <v>1</v>
      </c>
      <c r="F2290" s="219">
        <v>15.675000000000001</v>
      </c>
      <c r="H2290" s="32"/>
    </row>
    <row r="2291" spans="2:8" s="1" customFormat="1" ht="16.899999999999999" customHeight="1">
      <c r="B2291" s="32"/>
      <c r="C2291" s="218" t="s">
        <v>1</v>
      </c>
      <c r="D2291" s="218" t="s">
        <v>2187</v>
      </c>
      <c r="E2291" s="17" t="s">
        <v>1</v>
      </c>
      <c r="F2291" s="219">
        <v>-1.2</v>
      </c>
      <c r="H2291" s="32"/>
    </row>
    <row r="2292" spans="2:8" s="1" customFormat="1" ht="16.899999999999999" customHeight="1">
      <c r="B2292" s="32"/>
      <c r="C2292" s="218" t="s">
        <v>1</v>
      </c>
      <c r="D2292" s="218" t="s">
        <v>4434</v>
      </c>
      <c r="E2292" s="17" t="s">
        <v>1</v>
      </c>
      <c r="F2292" s="219">
        <v>-3.2</v>
      </c>
      <c r="H2292" s="32"/>
    </row>
    <row r="2293" spans="2:8" s="1" customFormat="1" ht="16.899999999999999" customHeight="1">
      <c r="B2293" s="32"/>
      <c r="C2293" s="218" t="s">
        <v>1</v>
      </c>
      <c r="D2293" s="218" t="s">
        <v>4516</v>
      </c>
      <c r="E2293" s="17" t="s">
        <v>1</v>
      </c>
      <c r="F2293" s="219">
        <v>25.591000000000001</v>
      </c>
      <c r="H2293" s="32"/>
    </row>
    <row r="2294" spans="2:8" s="1" customFormat="1" ht="16.899999999999999" customHeight="1">
      <c r="B2294" s="32"/>
      <c r="C2294" s="218" t="s">
        <v>1</v>
      </c>
      <c r="D2294" s="218" t="s">
        <v>2177</v>
      </c>
      <c r="E2294" s="17" t="s">
        <v>1</v>
      </c>
      <c r="F2294" s="219">
        <v>-1.6</v>
      </c>
      <c r="H2294" s="32"/>
    </row>
    <row r="2295" spans="2:8" s="1" customFormat="1" ht="16.899999999999999" customHeight="1">
      <c r="B2295" s="32"/>
      <c r="C2295" s="218" t="s">
        <v>1</v>
      </c>
      <c r="D2295" s="218" t="s">
        <v>4517</v>
      </c>
      <c r="E2295" s="17" t="s">
        <v>1</v>
      </c>
      <c r="F2295" s="219">
        <v>25.591000000000001</v>
      </c>
      <c r="H2295" s="32"/>
    </row>
    <row r="2296" spans="2:8" s="1" customFormat="1" ht="16.899999999999999" customHeight="1">
      <c r="B2296" s="32"/>
      <c r="C2296" s="218" t="s">
        <v>1</v>
      </c>
      <c r="D2296" s="218" t="s">
        <v>2177</v>
      </c>
      <c r="E2296" s="17" t="s">
        <v>1</v>
      </c>
      <c r="F2296" s="219">
        <v>-1.6</v>
      </c>
      <c r="H2296" s="32"/>
    </row>
    <row r="2297" spans="2:8" s="1" customFormat="1" ht="16.899999999999999" customHeight="1">
      <c r="B2297" s="32"/>
      <c r="C2297" s="218" t="s">
        <v>4162</v>
      </c>
      <c r="D2297" s="218" t="s">
        <v>4518</v>
      </c>
      <c r="E2297" s="17" t="s">
        <v>1</v>
      </c>
      <c r="F2297" s="219">
        <v>955.11999999999898</v>
      </c>
      <c r="H2297" s="32"/>
    </row>
    <row r="2298" spans="2:8" s="1" customFormat="1" ht="16.899999999999999" customHeight="1">
      <c r="B2298" s="32"/>
      <c r="C2298" s="220" t="s">
        <v>6920</v>
      </c>
      <c r="H2298" s="32"/>
    </row>
    <row r="2299" spans="2:8" s="1" customFormat="1" ht="16.899999999999999" customHeight="1">
      <c r="B2299" s="32"/>
      <c r="C2299" s="218" t="s">
        <v>4419</v>
      </c>
      <c r="D2299" s="218" t="s">
        <v>4420</v>
      </c>
      <c r="E2299" s="17" t="s">
        <v>144</v>
      </c>
      <c r="F2299" s="219">
        <v>2667.3710000000001</v>
      </c>
      <c r="H2299" s="32"/>
    </row>
    <row r="2300" spans="2:8" s="1" customFormat="1" ht="22.5">
      <c r="B2300" s="32"/>
      <c r="C2300" s="218" t="s">
        <v>5526</v>
      </c>
      <c r="D2300" s="218" t="s">
        <v>5527</v>
      </c>
      <c r="E2300" s="17" t="s">
        <v>144</v>
      </c>
      <c r="F2300" s="219">
        <v>2667.3710000000001</v>
      </c>
      <c r="H2300" s="32"/>
    </row>
    <row r="2301" spans="2:8" s="1" customFormat="1" ht="16.899999999999999" customHeight="1">
      <c r="B2301" s="32"/>
      <c r="C2301" s="214" t="s">
        <v>4574</v>
      </c>
      <c r="D2301" s="215" t="s">
        <v>6941</v>
      </c>
      <c r="E2301" s="216" t="s">
        <v>144</v>
      </c>
      <c r="F2301" s="217">
        <v>37.944000000000003</v>
      </c>
      <c r="H2301" s="32"/>
    </row>
    <row r="2302" spans="2:8" s="1" customFormat="1" ht="16.899999999999999" customHeight="1">
      <c r="B2302" s="32"/>
      <c r="C2302" s="218" t="s">
        <v>1</v>
      </c>
      <c r="D2302" s="218" t="s">
        <v>4559</v>
      </c>
      <c r="E2302" s="17" t="s">
        <v>1</v>
      </c>
      <c r="F2302" s="219">
        <v>0</v>
      </c>
      <c r="H2302" s="32"/>
    </row>
    <row r="2303" spans="2:8" s="1" customFormat="1" ht="16.899999999999999" customHeight="1">
      <c r="B2303" s="32"/>
      <c r="C2303" s="218" t="s">
        <v>1</v>
      </c>
      <c r="D2303" s="218" t="s">
        <v>4560</v>
      </c>
      <c r="E2303" s="17" t="s">
        <v>1</v>
      </c>
      <c r="F2303" s="219">
        <v>0</v>
      </c>
      <c r="H2303" s="32"/>
    </row>
    <row r="2304" spans="2:8" s="1" customFormat="1" ht="16.899999999999999" customHeight="1">
      <c r="B2304" s="32"/>
      <c r="C2304" s="218" t="s">
        <v>1</v>
      </c>
      <c r="D2304" s="218" t="s">
        <v>4561</v>
      </c>
      <c r="E2304" s="17" t="s">
        <v>1</v>
      </c>
      <c r="F2304" s="219">
        <v>0</v>
      </c>
      <c r="H2304" s="32"/>
    </row>
    <row r="2305" spans="2:8" s="1" customFormat="1" ht="16.899999999999999" customHeight="1">
      <c r="B2305" s="32"/>
      <c r="C2305" s="218" t="s">
        <v>1</v>
      </c>
      <c r="D2305" s="218" t="s">
        <v>1</v>
      </c>
      <c r="E2305" s="17" t="s">
        <v>1</v>
      </c>
      <c r="F2305" s="219">
        <v>0</v>
      </c>
      <c r="H2305" s="32"/>
    </row>
    <row r="2306" spans="2:8" s="1" customFormat="1" ht="16.899999999999999" customHeight="1">
      <c r="B2306" s="32"/>
      <c r="C2306" s="218" t="s">
        <v>1</v>
      </c>
      <c r="D2306" s="218" t="s">
        <v>4562</v>
      </c>
      <c r="E2306" s="17" t="s">
        <v>1</v>
      </c>
      <c r="F2306" s="219">
        <v>0</v>
      </c>
      <c r="H2306" s="32"/>
    </row>
    <row r="2307" spans="2:8" s="1" customFormat="1" ht="16.899999999999999" customHeight="1">
      <c r="B2307" s="32"/>
      <c r="C2307" s="218" t="s">
        <v>1</v>
      </c>
      <c r="D2307" s="218" t="s">
        <v>4563</v>
      </c>
      <c r="E2307" s="17" t="s">
        <v>1</v>
      </c>
      <c r="F2307" s="219">
        <v>0</v>
      </c>
      <c r="H2307" s="32"/>
    </row>
    <row r="2308" spans="2:8" s="1" customFormat="1" ht="16.899999999999999" customHeight="1">
      <c r="B2308" s="32"/>
      <c r="C2308" s="218" t="s">
        <v>1</v>
      </c>
      <c r="D2308" s="218" t="s">
        <v>4564</v>
      </c>
      <c r="E2308" s="17" t="s">
        <v>1</v>
      </c>
      <c r="F2308" s="219">
        <v>0</v>
      </c>
      <c r="H2308" s="32"/>
    </row>
    <row r="2309" spans="2:8" s="1" customFormat="1" ht="16.899999999999999" customHeight="1">
      <c r="B2309" s="32"/>
      <c r="C2309" s="218" t="s">
        <v>1</v>
      </c>
      <c r="D2309" s="218" t="s">
        <v>4565</v>
      </c>
      <c r="E2309" s="17" t="s">
        <v>1</v>
      </c>
      <c r="F2309" s="219">
        <v>0</v>
      </c>
      <c r="H2309" s="32"/>
    </row>
    <row r="2310" spans="2:8" s="1" customFormat="1" ht="16.899999999999999" customHeight="1">
      <c r="B2310" s="32"/>
      <c r="C2310" s="218" t="s">
        <v>1</v>
      </c>
      <c r="D2310" s="218" t="s">
        <v>4566</v>
      </c>
      <c r="E2310" s="17" t="s">
        <v>1</v>
      </c>
      <c r="F2310" s="219">
        <v>0</v>
      </c>
      <c r="H2310" s="32"/>
    </row>
    <row r="2311" spans="2:8" s="1" customFormat="1" ht="16.899999999999999" customHeight="1">
      <c r="B2311" s="32"/>
      <c r="C2311" s="218" t="s">
        <v>1</v>
      </c>
      <c r="D2311" s="218" t="s">
        <v>4567</v>
      </c>
      <c r="E2311" s="17" t="s">
        <v>1</v>
      </c>
      <c r="F2311" s="219">
        <v>0</v>
      </c>
      <c r="H2311" s="32"/>
    </row>
    <row r="2312" spans="2:8" s="1" customFormat="1" ht="16.899999999999999" customHeight="1">
      <c r="B2312" s="32"/>
      <c r="C2312" s="218" t="s">
        <v>1</v>
      </c>
      <c r="D2312" s="218" t="s">
        <v>4568</v>
      </c>
      <c r="E2312" s="17" t="s">
        <v>1</v>
      </c>
      <c r="F2312" s="219">
        <v>9.4879999999999995</v>
      </c>
      <c r="H2312" s="32"/>
    </row>
    <row r="2313" spans="2:8" s="1" customFormat="1" ht="16.899999999999999" customHeight="1">
      <c r="B2313" s="32"/>
      <c r="C2313" s="218" t="s">
        <v>1</v>
      </c>
      <c r="D2313" s="218" t="s">
        <v>2187</v>
      </c>
      <c r="E2313" s="17" t="s">
        <v>1</v>
      </c>
      <c r="F2313" s="219">
        <v>-1.2</v>
      </c>
      <c r="H2313" s="32"/>
    </row>
    <row r="2314" spans="2:8" s="1" customFormat="1" ht="16.899999999999999" customHeight="1">
      <c r="B2314" s="32"/>
      <c r="C2314" s="218" t="s">
        <v>1</v>
      </c>
      <c r="D2314" s="218" t="s">
        <v>4569</v>
      </c>
      <c r="E2314" s="17" t="s">
        <v>1</v>
      </c>
      <c r="F2314" s="219">
        <v>7.9059999999999997</v>
      </c>
      <c r="H2314" s="32"/>
    </row>
    <row r="2315" spans="2:8" s="1" customFormat="1" ht="16.899999999999999" customHeight="1">
      <c r="B2315" s="32"/>
      <c r="C2315" s="218" t="s">
        <v>1</v>
      </c>
      <c r="D2315" s="218" t="s">
        <v>4570</v>
      </c>
      <c r="E2315" s="17" t="s">
        <v>1</v>
      </c>
      <c r="F2315" s="219">
        <v>9.0749999999999993</v>
      </c>
      <c r="H2315" s="32"/>
    </row>
    <row r="2316" spans="2:8" s="1" customFormat="1" ht="16.899999999999999" customHeight="1">
      <c r="B2316" s="32"/>
      <c r="C2316" s="218" t="s">
        <v>1</v>
      </c>
      <c r="D2316" s="218" t="s">
        <v>2187</v>
      </c>
      <c r="E2316" s="17" t="s">
        <v>1</v>
      </c>
      <c r="F2316" s="219">
        <v>-1.2</v>
      </c>
      <c r="H2316" s="32"/>
    </row>
    <row r="2317" spans="2:8" s="1" customFormat="1" ht="16.899999999999999" customHeight="1">
      <c r="B2317" s="32"/>
      <c r="C2317" s="218" t="s">
        <v>1</v>
      </c>
      <c r="D2317" s="218" t="s">
        <v>4571</v>
      </c>
      <c r="E2317" s="17" t="s">
        <v>1</v>
      </c>
      <c r="F2317" s="219">
        <v>9.0749999999999993</v>
      </c>
      <c r="H2317" s="32"/>
    </row>
    <row r="2318" spans="2:8" s="1" customFormat="1" ht="16.899999999999999" customHeight="1">
      <c r="B2318" s="32"/>
      <c r="C2318" s="218" t="s">
        <v>1</v>
      </c>
      <c r="D2318" s="218" t="s">
        <v>2187</v>
      </c>
      <c r="E2318" s="17" t="s">
        <v>1</v>
      </c>
      <c r="F2318" s="219">
        <v>-1.2</v>
      </c>
      <c r="H2318" s="32"/>
    </row>
    <row r="2319" spans="2:8" s="1" customFormat="1" ht="16.899999999999999" customHeight="1">
      <c r="B2319" s="32"/>
      <c r="C2319" s="218" t="s">
        <v>1</v>
      </c>
      <c r="D2319" s="218" t="s">
        <v>4572</v>
      </c>
      <c r="E2319" s="17" t="s">
        <v>1</v>
      </c>
      <c r="F2319" s="219">
        <v>2</v>
      </c>
      <c r="H2319" s="32"/>
    </row>
    <row r="2320" spans="2:8" s="1" customFormat="1" ht="16.899999999999999" customHeight="1">
      <c r="B2320" s="32"/>
      <c r="C2320" s="218" t="s">
        <v>1</v>
      </c>
      <c r="D2320" s="218" t="s">
        <v>4573</v>
      </c>
      <c r="E2320" s="17" t="s">
        <v>1</v>
      </c>
      <c r="F2320" s="219">
        <v>4</v>
      </c>
      <c r="H2320" s="32"/>
    </row>
    <row r="2321" spans="2:8" s="1" customFormat="1" ht="16.899999999999999" customHeight="1">
      <c r="B2321" s="32"/>
      <c r="C2321" s="218" t="s">
        <v>4574</v>
      </c>
      <c r="D2321" s="218" t="s">
        <v>3110</v>
      </c>
      <c r="E2321" s="17" t="s">
        <v>1</v>
      </c>
      <c r="F2321" s="219">
        <v>37.944000000000003</v>
      </c>
      <c r="H2321" s="32"/>
    </row>
    <row r="2322" spans="2:8" s="1" customFormat="1" ht="16.899999999999999" customHeight="1">
      <c r="B2322" s="32"/>
      <c r="C2322" s="214" t="s">
        <v>4164</v>
      </c>
      <c r="D2322" s="215" t="s">
        <v>4165</v>
      </c>
      <c r="E2322" s="216" t="s">
        <v>144</v>
      </c>
      <c r="F2322" s="217">
        <v>264.38600000000002</v>
      </c>
      <c r="H2322" s="32"/>
    </row>
    <row r="2323" spans="2:8" s="1" customFormat="1" ht="16.899999999999999" customHeight="1">
      <c r="B2323" s="32"/>
      <c r="C2323" s="218" t="s">
        <v>1</v>
      </c>
      <c r="D2323" s="218" t="s">
        <v>2664</v>
      </c>
      <c r="E2323" s="17" t="s">
        <v>1</v>
      </c>
      <c r="F2323" s="219">
        <v>0</v>
      </c>
      <c r="H2323" s="32"/>
    </row>
    <row r="2324" spans="2:8" s="1" customFormat="1" ht="16.899999999999999" customHeight="1">
      <c r="B2324" s="32"/>
      <c r="C2324" s="218" t="s">
        <v>1</v>
      </c>
      <c r="D2324" s="218" t="s">
        <v>4601</v>
      </c>
      <c r="E2324" s="17" t="s">
        <v>1</v>
      </c>
      <c r="F2324" s="219">
        <v>12.1</v>
      </c>
      <c r="H2324" s="32"/>
    </row>
    <row r="2325" spans="2:8" s="1" customFormat="1" ht="16.899999999999999" customHeight="1">
      <c r="B2325" s="32"/>
      <c r="C2325" s="218" t="s">
        <v>1</v>
      </c>
      <c r="D2325" s="218" t="s">
        <v>4602</v>
      </c>
      <c r="E2325" s="17" t="s">
        <v>1</v>
      </c>
      <c r="F2325" s="219">
        <v>12.65</v>
      </c>
      <c r="H2325" s="32"/>
    </row>
    <row r="2326" spans="2:8" s="1" customFormat="1" ht="16.899999999999999" customHeight="1">
      <c r="B2326" s="32"/>
      <c r="C2326" s="218" t="s">
        <v>1</v>
      </c>
      <c r="D2326" s="218" t="s">
        <v>4603</v>
      </c>
      <c r="E2326" s="17" t="s">
        <v>1</v>
      </c>
      <c r="F2326" s="219">
        <v>12.1</v>
      </c>
      <c r="H2326" s="32"/>
    </row>
    <row r="2327" spans="2:8" s="1" customFormat="1" ht="16.899999999999999" customHeight="1">
      <c r="B2327" s="32"/>
      <c r="C2327" s="218" t="s">
        <v>1</v>
      </c>
      <c r="D2327" s="218" t="s">
        <v>4604</v>
      </c>
      <c r="E2327" s="17" t="s">
        <v>1</v>
      </c>
      <c r="F2327" s="219">
        <v>12.65</v>
      </c>
      <c r="H2327" s="32"/>
    </row>
    <row r="2328" spans="2:8" s="1" customFormat="1" ht="16.899999999999999" customHeight="1">
      <c r="B2328" s="32"/>
      <c r="C2328" s="218" t="s">
        <v>1</v>
      </c>
      <c r="D2328" s="218" t="s">
        <v>4605</v>
      </c>
      <c r="E2328" s="17" t="s">
        <v>1</v>
      </c>
      <c r="F2328" s="219">
        <v>12.1</v>
      </c>
      <c r="H2328" s="32"/>
    </row>
    <row r="2329" spans="2:8" s="1" customFormat="1" ht="16.899999999999999" customHeight="1">
      <c r="B2329" s="32"/>
      <c r="C2329" s="218" t="s">
        <v>1</v>
      </c>
      <c r="D2329" s="218" t="s">
        <v>4606</v>
      </c>
      <c r="E2329" s="17" t="s">
        <v>1</v>
      </c>
      <c r="F2329" s="219">
        <v>12.65</v>
      </c>
      <c r="H2329" s="32"/>
    </row>
    <row r="2330" spans="2:8" s="1" customFormat="1" ht="16.899999999999999" customHeight="1">
      <c r="B2330" s="32"/>
      <c r="C2330" s="218" t="s">
        <v>1</v>
      </c>
      <c r="D2330" s="218" t="s">
        <v>4607</v>
      </c>
      <c r="E2330" s="17" t="s">
        <v>1</v>
      </c>
      <c r="F2330" s="219">
        <v>12.1</v>
      </c>
      <c r="H2330" s="32"/>
    </row>
    <row r="2331" spans="2:8" s="1" customFormat="1" ht="16.899999999999999" customHeight="1">
      <c r="B2331" s="32"/>
      <c r="C2331" s="218" t="s">
        <v>1</v>
      </c>
      <c r="D2331" s="218" t="s">
        <v>4608</v>
      </c>
      <c r="E2331" s="17" t="s">
        <v>1</v>
      </c>
      <c r="F2331" s="219">
        <v>12.1</v>
      </c>
      <c r="H2331" s="32"/>
    </row>
    <row r="2332" spans="2:8" s="1" customFormat="1" ht="16.899999999999999" customHeight="1">
      <c r="B2332" s="32"/>
      <c r="C2332" s="218" t="s">
        <v>1</v>
      </c>
      <c r="D2332" s="218" t="s">
        <v>4609</v>
      </c>
      <c r="E2332" s="17" t="s">
        <v>1</v>
      </c>
      <c r="F2332" s="219">
        <v>12.65</v>
      </c>
      <c r="H2332" s="32"/>
    </row>
    <row r="2333" spans="2:8" s="1" customFormat="1" ht="16.899999999999999" customHeight="1">
      <c r="B2333" s="32"/>
      <c r="C2333" s="218" t="s">
        <v>1</v>
      </c>
      <c r="D2333" s="218" t="s">
        <v>4610</v>
      </c>
      <c r="E2333" s="17" t="s">
        <v>1</v>
      </c>
      <c r="F2333" s="219">
        <v>12.1</v>
      </c>
      <c r="H2333" s="32"/>
    </row>
    <row r="2334" spans="2:8" s="1" customFormat="1" ht="16.899999999999999" customHeight="1">
      <c r="B2334" s="32"/>
      <c r="C2334" s="218" t="s">
        <v>1</v>
      </c>
      <c r="D2334" s="218" t="s">
        <v>4448</v>
      </c>
      <c r="E2334" s="17" t="s">
        <v>1</v>
      </c>
      <c r="F2334" s="219">
        <v>0</v>
      </c>
      <c r="H2334" s="32"/>
    </row>
    <row r="2335" spans="2:8" s="1" customFormat="1" ht="16.899999999999999" customHeight="1">
      <c r="B2335" s="32"/>
      <c r="C2335" s="218" t="s">
        <v>1</v>
      </c>
      <c r="D2335" s="218" t="s">
        <v>4484</v>
      </c>
      <c r="E2335" s="17" t="s">
        <v>1</v>
      </c>
      <c r="F2335" s="219">
        <v>10.808</v>
      </c>
      <c r="H2335" s="32"/>
    </row>
    <row r="2336" spans="2:8" s="1" customFormat="1" ht="16.899999999999999" customHeight="1">
      <c r="B2336" s="32"/>
      <c r="C2336" s="218" t="s">
        <v>1</v>
      </c>
      <c r="D2336" s="218" t="s">
        <v>4485</v>
      </c>
      <c r="E2336" s="17" t="s">
        <v>1</v>
      </c>
      <c r="F2336" s="219">
        <v>7.8929999999999998</v>
      </c>
      <c r="H2336" s="32"/>
    </row>
    <row r="2337" spans="2:8" s="1" customFormat="1" ht="16.899999999999999" customHeight="1">
      <c r="B2337" s="32"/>
      <c r="C2337" s="218" t="s">
        <v>1</v>
      </c>
      <c r="D2337" s="218" t="s">
        <v>4611</v>
      </c>
      <c r="E2337" s="17" t="s">
        <v>1</v>
      </c>
      <c r="F2337" s="219">
        <v>9.0749999999999993</v>
      </c>
      <c r="H2337" s="32"/>
    </row>
    <row r="2338" spans="2:8" s="1" customFormat="1" ht="16.899999999999999" customHeight="1">
      <c r="B2338" s="32"/>
      <c r="C2338" s="218" t="s">
        <v>1</v>
      </c>
      <c r="D2338" s="218" t="s">
        <v>4487</v>
      </c>
      <c r="E2338" s="17" t="s">
        <v>1</v>
      </c>
      <c r="F2338" s="219">
        <v>20.625</v>
      </c>
      <c r="H2338" s="32"/>
    </row>
    <row r="2339" spans="2:8" s="1" customFormat="1" ht="16.899999999999999" customHeight="1">
      <c r="B2339" s="32"/>
      <c r="C2339" s="218" t="s">
        <v>1</v>
      </c>
      <c r="D2339" s="218" t="s">
        <v>4488</v>
      </c>
      <c r="E2339" s="17" t="s">
        <v>1</v>
      </c>
      <c r="F2339" s="219">
        <v>21.835000000000001</v>
      </c>
      <c r="H2339" s="32"/>
    </row>
    <row r="2340" spans="2:8" s="1" customFormat="1" ht="16.899999999999999" customHeight="1">
      <c r="B2340" s="32"/>
      <c r="C2340" s="218" t="s">
        <v>1</v>
      </c>
      <c r="D2340" s="218" t="s">
        <v>4612</v>
      </c>
      <c r="E2340" s="17" t="s">
        <v>1</v>
      </c>
      <c r="F2340" s="219">
        <v>11.824999999999999</v>
      </c>
      <c r="H2340" s="32"/>
    </row>
    <row r="2341" spans="2:8" s="1" customFormat="1" ht="16.899999999999999" customHeight="1">
      <c r="B2341" s="32"/>
      <c r="C2341" s="218" t="s">
        <v>1</v>
      </c>
      <c r="D2341" s="218" t="s">
        <v>4613</v>
      </c>
      <c r="E2341" s="17" t="s">
        <v>1</v>
      </c>
      <c r="F2341" s="219">
        <v>11.824999999999999</v>
      </c>
      <c r="H2341" s="32"/>
    </row>
    <row r="2342" spans="2:8" s="1" customFormat="1" ht="16.899999999999999" customHeight="1">
      <c r="B2342" s="32"/>
      <c r="C2342" s="218" t="s">
        <v>1</v>
      </c>
      <c r="D2342" s="218" t="s">
        <v>4614</v>
      </c>
      <c r="E2342" s="17" t="s">
        <v>1</v>
      </c>
      <c r="F2342" s="219">
        <v>11.824999999999999</v>
      </c>
      <c r="H2342" s="32"/>
    </row>
    <row r="2343" spans="2:8" s="1" customFormat="1" ht="16.899999999999999" customHeight="1">
      <c r="B2343" s="32"/>
      <c r="C2343" s="218" t="s">
        <v>1</v>
      </c>
      <c r="D2343" s="218" t="s">
        <v>4615</v>
      </c>
      <c r="E2343" s="17" t="s">
        <v>1</v>
      </c>
      <c r="F2343" s="219">
        <v>11.824999999999999</v>
      </c>
      <c r="H2343" s="32"/>
    </row>
    <row r="2344" spans="2:8" s="1" customFormat="1" ht="16.899999999999999" customHeight="1">
      <c r="B2344" s="32"/>
      <c r="C2344" s="218" t="s">
        <v>1</v>
      </c>
      <c r="D2344" s="218" t="s">
        <v>4616</v>
      </c>
      <c r="E2344" s="17" t="s">
        <v>1</v>
      </c>
      <c r="F2344" s="219">
        <v>11.824999999999999</v>
      </c>
      <c r="H2344" s="32"/>
    </row>
    <row r="2345" spans="2:8" s="1" customFormat="1" ht="16.899999999999999" customHeight="1">
      <c r="B2345" s="32"/>
      <c r="C2345" s="218" t="s">
        <v>1</v>
      </c>
      <c r="D2345" s="218" t="s">
        <v>4617</v>
      </c>
      <c r="E2345" s="17" t="s">
        <v>1</v>
      </c>
      <c r="F2345" s="219">
        <v>11.824999999999999</v>
      </c>
      <c r="H2345" s="32"/>
    </row>
    <row r="2346" spans="2:8" s="1" customFormat="1" ht="16.899999999999999" customHeight="1">
      <c r="B2346" s="32"/>
      <c r="C2346" s="218" t="s">
        <v>4164</v>
      </c>
      <c r="D2346" s="218" t="s">
        <v>4414</v>
      </c>
      <c r="E2346" s="17" t="s">
        <v>1</v>
      </c>
      <c r="F2346" s="219">
        <v>264.38600000000002</v>
      </c>
      <c r="H2346" s="32"/>
    </row>
    <row r="2347" spans="2:8" s="1" customFormat="1" ht="16.899999999999999" customHeight="1">
      <c r="B2347" s="32"/>
      <c r="C2347" s="220" t="s">
        <v>6920</v>
      </c>
      <c r="H2347" s="32"/>
    </row>
    <row r="2348" spans="2:8" s="1" customFormat="1" ht="16.899999999999999" customHeight="1">
      <c r="B2348" s="32"/>
      <c r="C2348" s="218" t="s">
        <v>4556</v>
      </c>
      <c r="D2348" s="218" t="s">
        <v>4557</v>
      </c>
      <c r="E2348" s="17" t="s">
        <v>144</v>
      </c>
      <c r="F2348" s="219">
        <v>824.12900000000002</v>
      </c>
      <c r="H2348" s="32"/>
    </row>
    <row r="2349" spans="2:8" s="1" customFormat="1" ht="16.899999999999999" customHeight="1">
      <c r="B2349" s="32"/>
      <c r="C2349" s="218" t="s">
        <v>5112</v>
      </c>
      <c r="D2349" s="218" t="s">
        <v>5113</v>
      </c>
      <c r="E2349" s="17" t="s">
        <v>144</v>
      </c>
      <c r="F2349" s="219">
        <v>826</v>
      </c>
      <c r="H2349" s="32"/>
    </row>
    <row r="2350" spans="2:8" s="1" customFormat="1" ht="16.899999999999999" customHeight="1">
      <c r="B2350" s="32"/>
      <c r="C2350" s="214" t="s">
        <v>4167</v>
      </c>
      <c r="D2350" s="215" t="s">
        <v>4168</v>
      </c>
      <c r="E2350" s="216" t="s">
        <v>144</v>
      </c>
      <c r="F2350" s="217">
        <v>264.38600000000002</v>
      </c>
      <c r="H2350" s="32"/>
    </row>
    <row r="2351" spans="2:8" s="1" customFormat="1" ht="16.899999999999999" customHeight="1">
      <c r="B2351" s="32"/>
      <c r="C2351" s="218" t="s">
        <v>1</v>
      </c>
      <c r="D2351" s="218" t="s">
        <v>2675</v>
      </c>
      <c r="E2351" s="17" t="s">
        <v>1</v>
      </c>
      <c r="F2351" s="219">
        <v>0</v>
      </c>
      <c r="H2351" s="32"/>
    </row>
    <row r="2352" spans="2:8" s="1" customFormat="1" ht="16.899999999999999" customHeight="1">
      <c r="B2352" s="32"/>
      <c r="C2352" s="218" t="s">
        <v>1</v>
      </c>
      <c r="D2352" s="218" t="s">
        <v>4618</v>
      </c>
      <c r="E2352" s="17" t="s">
        <v>1</v>
      </c>
      <c r="F2352" s="219">
        <v>12.1</v>
      </c>
      <c r="H2352" s="32"/>
    </row>
    <row r="2353" spans="2:8" s="1" customFormat="1" ht="16.899999999999999" customHeight="1">
      <c r="B2353" s="32"/>
      <c r="C2353" s="218" t="s">
        <v>1</v>
      </c>
      <c r="D2353" s="218" t="s">
        <v>4602</v>
      </c>
      <c r="E2353" s="17" t="s">
        <v>1</v>
      </c>
      <c r="F2353" s="219">
        <v>12.65</v>
      </c>
      <c r="H2353" s="32"/>
    </row>
    <row r="2354" spans="2:8" s="1" customFormat="1" ht="16.899999999999999" customHeight="1">
      <c r="B2354" s="32"/>
      <c r="C2354" s="218" t="s">
        <v>1</v>
      </c>
      <c r="D2354" s="218" t="s">
        <v>4603</v>
      </c>
      <c r="E2354" s="17" t="s">
        <v>1</v>
      </c>
      <c r="F2354" s="219">
        <v>12.1</v>
      </c>
      <c r="H2354" s="32"/>
    </row>
    <row r="2355" spans="2:8" s="1" customFormat="1" ht="16.899999999999999" customHeight="1">
      <c r="B2355" s="32"/>
      <c r="C2355" s="218" t="s">
        <v>1</v>
      </c>
      <c r="D2355" s="218" t="s">
        <v>4604</v>
      </c>
      <c r="E2355" s="17" t="s">
        <v>1</v>
      </c>
      <c r="F2355" s="219">
        <v>12.65</v>
      </c>
      <c r="H2355" s="32"/>
    </row>
    <row r="2356" spans="2:8" s="1" customFormat="1" ht="16.899999999999999" customHeight="1">
      <c r="B2356" s="32"/>
      <c r="C2356" s="218" t="s">
        <v>1</v>
      </c>
      <c r="D2356" s="218" t="s">
        <v>4605</v>
      </c>
      <c r="E2356" s="17" t="s">
        <v>1</v>
      </c>
      <c r="F2356" s="219">
        <v>12.1</v>
      </c>
      <c r="H2356" s="32"/>
    </row>
    <row r="2357" spans="2:8" s="1" customFormat="1" ht="16.899999999999999" customHeight="1">
      <c r="B2357" s="32"/>
      <c r="C2357" s="218" t="s">
        <v>1</v>
      </c>
      <c r="D2357" s="218" t="s">
        <v>4606</v>
      </c>
      <c r="E2357" s="17" t="s">
        <v>1</v>
      </c>
      <c r="F2357" s="219">
        <v>12.65</v>
      </c>
      <c r="H2357" s="32"/>
    </row>
    <row r="2358" spans="2:8" s="1" customFormat="1" ht="16.899999999999999" customHeight="1">
      <c r="B2358" s="32"/>
      <c r="C2358" s="218" t="s">
        <v>1</v>
      </c>
      <c r="D2358" s="218" t="s">
        <v>4607</v>
      </c>
      <c r="E2358" s="17" t="s">
        <v>1</v>
      </c>
      <c r="F2358" s="219">
        <v>12.1</v>
      </c>
      <c r="H2358" s="32"/>
    </row>
    <row r="2359" spans="2:8" s="1" customFormat="1" ht="16.899999999999999" customHeight="1">
      <c r="B2359" s="32"/>
      <c r="C2359" s="218" t="s">
        <v>1</v>
      </c>
      <c r="D2359" s="218" t="s">
        <v>4608</v>
      </c>
      <c r="E2359" s="17" t="s">
        <v>1</v>
      </c>
      <c r="F2359" s="219">
        <v>12.1</v>
      </c>
      <c r="H2359" s="32"/>
    </row>
    <row r="2360" spans="2:8" s="1" customFormat="1" ht="16.899999999999999" customHeight="1">
      <c r="B2360" s="32"/>
      <c r="C2360" s="218" t="s">
        <v>1</v>
      </c>
      <c r="D2360" s="218" t="s">
        <v>4609</v>
      </c>
      <c r="E2360" s="17" t="s">
        <v>1</v>
      </c>
      <c r="F2360" s="219">
        <v>12.65</v>
      </c>
      <c r="H2360" s="32"/>
    </row>
    <row r="2361" spans="2:8" s="1" customFormat="1" ht="16.899999999999999" customHeight="1">
      <c r="B2361" s="32"/>
      <c r="C2361" s="218" t="s">
        <v>1</v>
      </c>
      <c r="D2361" s="218" t="s">
        <v>4610</v>
      </c>
      <c r="E2361" s="17" t="s">
        <v>1</v>
      </c>
      <c r="F2361" s="219">
        <v>12.1</v>
      </c>
      <c r="H2361" s="32"/>
    </row>
    <row r="2362" spans="2:8" s="1" customFormat="1" ht="16.899999999999999" customHeight="1">
      <c r="B2362" s="32"/>
      <c r="C2362" s="218" t="s">
        <v>1</v>
      </c>
      <c r="D2362" s="218" t="s">
        <v>4448</v>
      </c>
      <c r="E2362" s="17" t="s">
        <v>1</v>
      </c>
      <c r="F2362" s="219">
        <v>0</v>
      </c>
      <c r="H2362" s="32"/>
    </row>
    <row r="2363" spans="2:8" s="1" customFormat="1" ht="16.899999999999999" customHeight="1">
      <c r="B2363" s="32"/>
      <c r="C2363" s="218" t="s">
        <v>1</v>
      </c>
      <c r="D2363" s="218" t="s">
        <v>4484</v>
      </c>
      <c r="E2363" s="17" t="s">
        <v>1</v>
      </c>
      <c r="F2363" s="219">
        <v>10.808</v>
      </c>
      <c r="H2363" s="32"/>
    </row>
    <row r="2364" spans="2:8" s="1" customFormat="1" ht="16.899999999999999" customHeight="1">
      <c r="B2364" s="32"/>
      <c r="C2364" s="218" t="s">
        <v>1</v>
      </c>
      <c r="D2364" s="218" t="s">
        <v>4485</v>
      </c>
      <c r="E2364" s="17" t="s">
        <v>1</v>
      </c>
      <c r="F2364" s="219">
        <v>7.8929999999999998</v>
      </c>
      <c r="H2364" s="32"/>
    </row>
    <row r="2365" spans="2:8" s="1" customFormat="1" ht="16.899999999999999" customHeight="1">
      <c r="B2365" s="32"/>
      <c r="C2365" s="218" t="s">
        <v>1</v>
      </c>
      <c r="D2365" s="218" t="s">
        <v>4611</v>
      </c>
      <c r="E2365" s="17" t="s">
        <v>1</v>
      </c>
      <c r="F2365" s="219">
        <v>9.0749999999999993</v>
      </c>
      <c r="H2365" s="32"/>
    </row>
    <row r="2366" spans="2:8" s="1" customFormat="1" ht="16.899999999999999" customHeight="1">
      <c r="B2366" s="32"/>
      <c r="C2366" s="218" t="s">
        <v>1</v>
      </c>
      <c r="D2366" s="218" t="s">
        <v>4487</v>
      </c>
      <c r="E2366" s="17" t="s">
        <v>1</v>
      </c>
      <c r="F2366" s="219">
        <v>20.625</v>
      </c>
      <c r="H2366" s="32"/>
    </row>
    <row r="2367" spans="2:8" s="1" customFormat="1" ht="16.899999999999999" customHeight="1">
      <c r="B2367" s="32"/>
      <c r="C2367" s="218" t="s">
        <v>1</v>
      </c>
      <c r="D2367" s="218" t="s">
        <v>4488</v>
      </c>
      <c r="E2367" s="17" t="s">
        <v>1</v>
      </c>
      <c r="F2367" s="219">
        <v>21.835000000000001</v>
      </c>
      <c r="H2367" s="32"/>
    </row>
    <row r="2368" spans="2:8" s="1" customFormat="1" ht="16.899999999999999" customHeight="1">
      <c r="B2368" s="32"/>
      <c r="C2368" s="218" t="s">
        <v>1</v>
      </c>
      <c r="D2368" s="218" t="s">
        <v>4612</v>
      </c>
      <c r="E2368" s="17" t="s">
        <v>1</v>
      </c>
      <c r="F2368" s="219">
        <v>11.824999999999999</v>
      </c>
      <c r="H2368" s="32"/>
    </row>
    <row r="2369" spans="2:8" s="1" customFormat="1" ht="16.899999999999999" customHeight="1">
      <c r="B2369" s="32"/>
      <c r="C2369" s="218" t="s">
        <v>1</v>
      </c>
      <c r="D2369" s="218" t="s">
        <v>4613</v>
      </c>
      <c r="E2369" s="17" t="s">
        <v>1</v>
      </c>
      <c r="F2369" s="219">
        <v>11.824999999999999</v>
      </c>
      <c r="H2369" s="32"/>
    </row>
    <row r="2370" spans="2:8" s="1" customFormat="1" ht="16.899999999999999" customHeight="1">
      <c r="B2370" s="32"/>
      <c r="C2370" s="218" t="s">
        <v>1</v>
      </c>
      <c r="D2370" s="218" t="s">
        <v>4614</v>
      </c>
      <c r="E2370" s="17" t="s">
        <v>1</v>
      </c>
      <c r="F2370" s="219">
        <v>11.824999999999999</v>
      </c>
      <c r="H2370" s="32"/>
    </row>
    <row r="2371" spans="2:8" s="1" customFormat="1" ht="16.899999999999999" customHeight="1">
      <c r="B2371" s="32"/>
      <c r="C2371" s="218" t="s">
        <v>1</v>
      </c>
      <c r="D2371" s="218" t="s">
        <v>4615</v>
      </c>
      <c r="E2371" s="17" t="s">
        <v>1</v>
      </c>
      <c r="F2371" s="219">
        <v>11.824999999999999</v>
      </c>
      <c r="H2371" s="32"/>
    </row>
    <row r="2372" spans="2:8" s="1" customFormat="1" ht="16.899999999999999" customHeight="1">
      <c r="B2372" s="32"/>
      <c r="C2372" s="218" t="s">
        <v>1</v>
      </c>
      <c r="D2372" s="218" t="s">
        <v>4616</v>
      </c>
      <c r="E2372" s="17" t="s">
        <v>1</v>
      </c>
      <c r="F2372" s="219">
        <v>11.824999999999999</v>
      </c>
      <c r="H2372" s="32"/>
    </row>
    <row r="2373" spans="2:8" s="1" customFormat="1" ht="16.899999999999999" customHeight="1">
      <c r="B2373" s="32"/>
      <c r="C2373" s="218" t="s">
        <v>1</v>
      </c>
      <c r="D2373" s="218" t="s">
        <v>4619</v>
      </c>
      <c r="E2373" s="17" t="s">
        <v>1</v>
      </c>
      <c r="F2373" s="219">
        <v>11.824999999999999</v>
      </c>
      <c r="H2373" s="32"/>
    </row>
    <row r="2374" spans="2:8" s="1" customFormat="1" ht="16.899999999999999" customHeight="1">
      <c r="B2374" s="32"/>
      <c r="C2374" s="218" t="s">
        <v>4167</v>
      </c>
      <c r="D2374" s="218" t="s">
        <v>4415</v>
      </c>
      <c r="E2374" s="17" t="s">
        <v>1</v>
      </c>
      <c r="F2374" s="219">
        <v>264.38600000000002</v>
      </c>
      <c r="H2374" s="32"/>
    </row>
    <row r="2375" spans="2:8" s="1" customFormat="1" ht="16.899999999999999" customHeight="1">
      <c r="B2375" s="32"/>
      <c r="C2375" s="220" t="s">
        <v>6920</v>
      </c>
      <c r="H2375" s="32"/>
    </row>
    <row r="2376" spans="2:8" s="1" customFormat="1" ht="16.899999999999999" customHeight="1">
      <c r="B2376" s="32"/>
      <c r="C2376" s="218" t="s">
        <v>4556</v>
      </c>
      <c r="D2376" s="218" t="s">
        <v>4557</v>
      </c>
      <c r="E2376" s="17" t="s">
        <v>144</v>
      </c>
      <c r="F2376" s="219">
        <v>824.12900000000002</v>
      </c>
      <c r="H2376" s="32"/>
    </row>
    <row r="2377" spans="2:8" s="1" customFormat="1" ht="16.899999999999999" customHeight="1">
      <c r="B2377" s="32"/>
      <c r="C2377" s="218" t="s">
        <v>5112</v>
      </c>
      <c r="D2377" s="218" t="s">
        <v>5113</v>
      </c>
      <c r="E2377" s="17" t="s">
        <v>144</v>
      </c>
      <c r="F2377" s="219">
        <v>826</v>
      </c>
      <c r="H2377" s="32"/>
    </row>
    <row r="2378" spans="2:8" s="1" customFormat="1" ht="16.899999999999999" customHeight="1">
      <c r="B2378" s="32"/>
      <c r="C2378" s="214" t="s">
        <v>4169</v>
      </c>
      <c r="D2378" s="215" t="s">
        <v>4170</v>
      </c>
      <c r="E2378" s="216" t="s">
        <v>144</v>
      </c>
      <c r="F2378" s="217">
        <v>257.41300000000001</v>
      </c>
      <c r="H2378" s="32"/>
    </row>
    <row r="2379" spans="2:8" s="1" customFormat="1" ht="16.899999999999999" customHeight="1">
      <c r="B2379" s="32"/>
      <c r="C2379" s="218" t="s">
        <v>1</v>
      </c>
      <c r="D2379" s="218" t="s">
        <v>4575</v>
      </c>
      <c r="E2379" s="17" t="s">
        <v>1</v>
      </c>
      <c r="F2379" s="219">
        <v>0</v>
      </c>
      <c r="H2379" s="32"/>
    </row>
    <row r="2380" spans="2:8" s="1" customFormat="1" ht="16.899999999999999" customHeight="1">
      <c r="B2380" s="32"/>
      <c r="C2380" s="218" t="s">
        <v>1</v>
      </c>
      <c r="D2380" s="218" t="s">
        <v>4576</v>
      </c>
      <c r="E2380" s="17" t="s">
        <v>1</v>
      </c>
      <c r="F2380" s="219">
        <v>12.1</v>
      </c>
      <c r="H2380" s="32"/>
    </row>
    <row r="2381" spans="2:8" s="1" customFormat="1" ht="16.899999999999999" customHeight="1">
      <c r="B2381" s="32"/>
      <c r="C2381" s="218" t="s">
        <v>1</v>
      </c>
      <c r="D2381" s="218" t="s">
        <v>2187</v>
      </c>
      <c r="E2381" s="17" t="s">
        <v>1</v>
      </c>
      <c r="F2381" s="219">
        <v>-1.2</v>
      </c>
      <c r="H2381" s="32"/>
    </row>
    <row r="2382" spans="2:8" s="1" customFormat="1" ht="16.899999999999999" customHeight="1">
      <c r="B2382" s="32"/>
      <c r="C2382" s="218" t="s">
        <v>1</v>
      </c>
      <c r="D2382" s="218" t="s">
        <v>4577</v>
      </c>
      <c r="E2382" s="17" t="s">
        <v>1</v>
      </c>
      <c r="F2382" s="219">
        <v>12.65</v>
      </c>
      <c r="H2382" s="32"/>
    </row>
    <row r="2383" spans="2:8" s="1" customFormat="1" ht="16.899999999999999" customHeight="1">
      <c r="B2383" s="32"/>
      <c r="C2383" s="218" t="s">
        <v>1</v>
      </c>
      <c r="D2383" s="218" t="s">
        <v>2187</v>
      </c>
      <c r="E2383" s="17" t="s">
        <v>1</v>
      </c>
      <c r="F2383" s="219">
        <v>-1.2</v>
      </c>
      <c r="H2383" s="32"/>
    </row>
    <row r="2384" spans="2:8" s="1" customFormat="1" ht="16.899999999999999" customHeight="1">
      <c r="B2384" s="32"/>
      <c r="C2384" s="218" t="s">
        <v>1</v>
      </c>
      <c r="D2384" s="218" t="s">
        <v>4578</v>
      </c>
      <c r="E2384" s="17" t="s">
        <v>1</v>
      </c>
      <c r="F2384" s="219">
        <v>12.1</v>
      </c>
      <c r="H2384" s="32"/>
    </row>
    <row r="2385" spans="2:8" s="1" customFormat="1" ht="16.899999999999999" customHeight="1">
      <c r="B2385" s="32"/>
      <c r="C2385" s="218" t="s">
        <v>1</v>
      </c>
      <c r="D2385" s="218" t="s">
        <v>2187</v>
      </c>
      <c r="E2385" s="17" t="s">
        <v>1</v>
      </c>
      <c r="F2385" s="219">
        <v>-1.2</v>
      </c>
      <c r="H2385" s="32"/>
    </row>
    <row r="2386" spans="2:8" s="1" customFormat="1" ht="16.899999999999999" customHeight="1">
      <c r="B2386" s="32"/>
      <c r="C2386" s="218" t="s">
        <v>1</v>
      </c>
      <c r="D2386" s="218" t="s">
        <v>4579</v>
      </c>
      <c r="E2386" s="17" t="s">
        <v>1</v>
      </c>
      <c r="F2386" s="219">
        <v>12.65</v>
      </c>
      <c r="H2386" s="32"/>
    </row>
    <row r="2387" spans="2:8" s="1" customFormat="1" ht="16.899999999999999" customHeight="1">
      <c r="B2387" s="32"/>
      <c r="C2387" s="218" t="s">
        <v>1</v>
      </c>
      <c r="D2387" s="218" t="s">
        <v>2187</v>
      </c>
      <c r="E2387" s="17" t="s">
        <v>1</v>
      </c>
      <c r="F2387" s="219">
        <v>-1.2</v>
      </c>
      <c r="H2387" s="32"/>
    </row>
    <row r="2388" spans="2:8" s="1" customFormat="1" ht="16.899999999999999" customHeight="1">
      <c r="B2388" s="32"/>
      <c r="C2388" s="218" t="s">
        <v>1</v>
      </c>
      <c r="D2388" s="218" t="s">
        <v>4580</v>
      </c>
      <c r="E2388" s="17" t="s">
        <v>1</v>
      </c>
      <c r="F2388" s="219">
        <v>12.1</v>
      </c>
      <c r="H2388" s="32"/>
    </row>
    <row r="2389" spans="2:8" s="1" customFormat="1" ht="16.899999999999999" customHeight="1">
      <c r="B2389" s="32"/>
      <c r="C2389" s="218" t="s">
        <v>1</v>
      </c>
      <c r="D2389" s="218" t="s">
        <v>2187</v>
      </c>
      <c r="E2389" s="17" t="s">
        <v>1</v>
      </c>
      <c r="F2389" s="219">
        <v>-1.2</v>
      </c>
      <c r="H2389" s="32"/>
    </row>
    <row r="2390" spans="2:8" s="1" customFormat="1" ht="16.899999999999999" customHeight="1">
      <c r="B2390" s="32"/>
      <c r="C2390" s="218" t="s">
        <v>1</v>
      </c>
      <c r="D2390" s="218" t="s">
        <v>4581</v>
      </c>
      <c r="E2390" s="17" t="s">
        <v>1</v>
      </c>
      <c r="F2390" s="219">
        <v>12.65</v>
      </c>
      <c r="H2390" s="32"/>
    </row>
    <row r="2391" spans="2:8" s="1" customFormat="1" ht="16.899999999999999" customHeight="1">
      <c r="B2391" s="32"/>
      <c r="C2391" s="218" t="s">
        <v>1</v>
      </c>
      <c r="D2391" s="218" t="s">
        <v>2187</v>
      </c>
      <c r="E2391" s="17" t="s">
        <v>1</v>
      </c>
      <c r="F2391" s="219">
        <v>-1.2</v>
      </c>
      <c r="H2391" s="32"/>
    </row>
    <row r="2392" spans="2:8" s="1" customFormat="1" ht="16.899999999999999" customHeight="1">
      <c r="B2392" s="32"/>
      <c r="C2392" s="218" t="s">
        <v>1</v>
      </c>
      <c r="D2392" s="218" t="s">
        <v>4582</v>
      </c>
      <c r="E2392" s="17" t="s">
        <v>1</v>
      </c>
      <c r="F2392" s="219">
        <v>12.1</v>
      </c>
      <c r="H2392" s="32"/>
    </row>
    <row r="2393" spans="2:8" s="1" customFormat="1" ht="16.899999999999999" customHeight="1">
      <c r="B2393" s="32"/>
      <c r="C2393" s="218" t="s">
        <v>1</v>
      </c>
      <c r="D2393" s="218" t="s">
        <v>2187</v>
      </c>
      <c r="E2393" s="17" t="s">
        <v>1</v>
      </c>
      <c r="F2393" s="219">
        <v>-1.2</v>
      </c>
      <c r="H2393" s="32"/>
    </row>
    <row r="2394" spans="2:8" s="1" customFormat="1" ht="16.899999999999999" customHeight="1">
      <c r="B2394" s="32"/>
      <c r="C2394" s="218" t="s">
        <v>1</v>
      </c>
      <c r="D2394" s="218" t="s">
        <v>4583</v>
      </c>
      <c r="E2394" s="17" t="s">
        <v>1</v>
      </c>
      <c r="F2394" s="219">
        <v>12.1</v>
      </c>
      <c r="H2394" s="32"/>
    </row>
    <row r="2395" spans="2:8" s="1" customFormat="1" ht="16.899999999999999" customHeight="1">
      <c r="B2395" s="32"/>
      <c r="C2395" s="218" t="s">
        <v>1</v>
      </c>
      <c r="D2395" s="218" t="s">
        <v>2187</v>
      </c>
      <c r="E2395" s="17" t="s">
        <v>1</v>
      </c>
      <c r="F2395" s="219">
        <v>-1.2</v>
      </c>
      <c r="H2395" s="32"/>
    </row>
    <row r="2396" spans="2:8" s="1" customFormat="1" ht="16.899999999999999" customHeight="1">
      <c r="B2396" s="32"/>
      <c r="C2396" s="218" t="s">
        <v>1</v>
      </c>
      <c r="D2396" s="218" t="s">
        <v>4584</v>
      </c>
      <c r="E2396" s="17" t="s">
        <v>1</v>
      </c>
      <c r="F2396" s="219">
        <v>12.65</v>
      </c>
      <c r="H2396" s="32"/>
    </row>
    <row r="2397" spans="2:8" s="1" customFormat="1" ht="16.899999999999999" customHeight="1">
      <c r="B2397" s="32"/>
      <c r="C2397" s="218" t="s">
        <v>1</v>
      </c>
      <c r="D2397" s="218" t="s">
        <v>2187</v>
      </c>
      <c r="E2397" s="17" t="s">
        <v>1</v>
      </c>
      <c r="F2397" s="219">
        <v>-1.2</v>
      </c>
      <c r="H2397" s="32"/>
    </row>
    <row r="2398" spans="2:8" s="1" customFormat="1" ht="16.899999999999999" customHeight="1">
      <c r="B2398" s="32"/>
      <c r="C2398" s="218" t="s">
        <v>1</v>
      </c>
      <c r="D2398" s="218" t="s">
        <v>4585</v>
      </c>
      <c r="E2398" s="17" t="s">
        <v>1</v>
      </c>
      <c r="F2398" s="219">
        <v>12.1</v>
      </c>
      <c r="H2398" s="32"/>
    </row>
    <row r="2399" spans="2:8" s="1" customFormat="1" ht="16.899999999999999" customHeight="1">
      <c r="B2399" s="32"/>
      <c r="C2399" s="218" t="s">
        <v>1</v>
      </c>
      <c r="D2399" s="218" t="s">
        <v>4586</v>
      </c>
      <c r="E2399" s="17" t="s">
        <v>1</v>
      </c>
      <c r="F2399" s="219">
        <v>0</v>
      </c>
      <c r="H2399" s="32"/>
    </row>
    <row r="2400" spans="2:8" s="1" customFormat="1" ht="16.899999999999999" customHeight="1">
      <c r="B2400" s="32"/>
      <c r="C2400" s="218" t="s">
        <v>1</v>
      </c>
      <c r="D2400" s="218" t="s">
        <v>4587</v>
      </c>
      <c r="E2400" s="17" t="s">
        <v>1</v>
      </c>
      <c r="F2400" s="219">
        <v>7.15</v>
      </c>
      <c r="H2400" s="32"/>
    </row>
    <row r="2401" spans="2:8" s="1" customFormat="1" ht="16.899999999999999" customHeight="1">
      <c r="B2401" s="32"/>
      <c r="C2401" s="218" t="s">
        <v>1</v>
      </c>
      <c r="D2401" s="218" t="s">
        <v>4588</v>
      </c>
      <c r="E2401" s="17" t="s">
        <v>1</v>
      </c>
      <c r="F2401" s="219">
        <v>7.15</v>
      </c>
      <c r="H2401" s="32"/>
    </row>
    <row r="2402" spans="2:8" s="1" customFormat="1" ht="16.899999999999999" customHeight="1">
      <c r="B2402" s="32"/>
      <c r="C2402" s="218" t="s">
        <v>1</v>
      </c>
      <c r="D2402" s="218" t="s">
        <v>4589</v>
      </c>
      <c r="E2402" s="17" t="s">
        <v>1</v>
      </c>
      <c r="F2402" s="219">
        <v>7.15</v>
      </c>
      <c r="H2402" s="32"/>
    </row>
    <row r="2403" spans="2:8" s="1" customFormat="1" ht="16.899999999999999" customHeight="1">
      <c r="B2403" s="32"/>
      <c r="C2403" s="218" t="s">
        <v>1</v>
      </c>
      <c r="D2403" s="218" t="s">
        <v>4590</v>
      </c>
      <c r="E2403" s="17" t="s">
        <v>1</v>
      </c>
      <c r="F2403" s="219">
        <v>7.15</v>
      </c>
      <c r="H2403" s="32"/>
    </row>
    <row r="2404" spans="2:8" s="1" customFormat="1" ht="16.899999999999999" customHeight="1">
      <c r="B2404" s="32"/>
      <c r="C2404" s="218" t="s">
        <v>1</v>
      </c>
      <c r="D2404" s="218" t="s">
        <v>4591</v>
      </c>
      <c r="E2404" s="17" t="s">
        <v>1</v>
      </c>
      <c r="F2404" s="219">
        <v>7.15</v>
      </c>
      <c r="H2404" s="32"/>
    </row>
    <row r="2405" spans="2:8" s="1" customFormat="1" ht="16.899999999999999" customHeight="1">
      <c r="B2405" s="32"/>
      <c r="C2405" s="218" t="s">
        <v>1</v>
      </c>
      <c r="D2405" s="218" t="s">
        <v>4592</v>
      </c>
      <c r="E2405" s="17" t="s">
        <v>1</v>
      </c>
      <c r="F2405" s="219">
        <v>7.15</v>
      </c>
      <c r="H2405" s="32"/>
    </row>
    <row r="2406" spans="2:8" s="1" customFormat="1" ht="16.899999999999999" customHeight="1">
      <c r="B2406" s="32"/>
      <c r="C2406" s="218" t="s">
        <v>1</v>
      </c>
      <c r="D2406" s="218" t="s">
        <v>4593</v>
      </c>
      <c r="E2406" s="17" t="s">
        <v>1</v>
      </c>
      <c r="F2406" s="219">
        <v>7.15</v>
      </c>
      <c r="H2406" s="32"/>
    </row>
    <row r="2407" spans="2:8" s="1" customFormat="1" ht="16.899999999999999" customHeight="1">
      <c r="B2407" s="32"/>
      <c r="C2407" s="218" t="s">
        <v>1</v>
      </c>
      <c r="D2407" s="218" t="s">
        <v>4594</v>
      </c>
      <c r="E2407" s="17" t="s">
        <v>1</v>
      </c>
      <c r="F2407" s="219">
        <v>7.15</v>
      </c>
      <c r="H2407" s="32"/>
    </row>
    <row r="2408" spans="2:8" s="1" customFormat="1" ht="16.899999999999999" customHeight="1">
      <c r="B2408" s="32"/>
      <c r="C2408" s="218" t="s">
        <v>1</v>
      </c>
      <c r="D2408" s="218" t="s">
        <v>4595</v>
      </c>
      <c r="E2408" s="17" t="s">
        <v>1</v>
      </c>
      <c r="F2408" s="219">
        <v>7.15</v>
      </c>
      <c r="H2408" s="32"/>
    </row>
    <row r="2409" spans="2:8" s="1" customFormat="1" ht="16.899999999999999" customHeight="1">
      <c r="B2409" s="32"/>
      <c r="C2409" s="218" t="s">
        <v>1</v>
      </c>
      <c r="D2409" s="218" t="s">
        <v>4596</v>
      </c>
      <c r="E2409" s="17" t="s">
        <v>1</v>
      </c>
      <c r="F2409" s="219">
        <v>7.15</v>
      </c>
      <c r="H2409" s="32"/>
    </row>
    <row r="2410" spans="2:8" s="1" customFormat="1" ht="16.899999999999999" customHeight="1">
      <c r="B2410" s="32"/>
      <c r="C2410" s="218" t="s">
        <v>1</v>
      </c>
      <c r="D2410" s="218" t="s">
        <v>4448</v>
      </c>
      <c r="E2410" s="17" t="s">
        <v>1</v>
      </c>
      <c r="F2410" s="219">
        <v>0</v>
      </c>
      <c r="H2410" s="32"/>
    </row>
    <row r="2411" spans="2:8" s="1" customFormat="1" ht="16.899999999999999" customHeight="1">
      <c r="B2411" s="32"/>
      <c r="C2411" s="218" t="s">
        <v>1</v>
      </c>
      <c r="D2411" s="218" t="s">
        <v>4597</v>
      </c>
      <c r="E2411" s="17" t="s">
        <v>1</v>
      </c>
      <c r="F2411" s="219">
        <v>11.593999999999999</v>
      </c>
      <c r="H2411" s="32"/>
    </row>
    <row r="2412" spans="2:8" s="1" customFormat="1" ht="16.899999999999999" customHeight="1">
      <c r="B2412" s="32"/>
      <c r="C2412" s="218" t="s">
        <v>1</v>
      </c>
      <c r="D2412" s="218" t="s">
        <v>2187</v>
      </c>
      <c r="E2412" s="17" t="s">
        <v>1</v>
      </c>
      <c r="F2412" s="219">
        <v>-1.2</v>
      </c>
      <c r="H2412" s="32"/>
    </row>
    <row r="2413" spans="2:8" s="1" customFormat="1" ht="16.899999999999999" customHeight="1">
      <c r="B2413" s="32"/>
      <c r="C2413" s="218" t="s">
        <v>1</v>
      </c>
      <c r="D2413" s="218" t="s">
        <v>4598</v>
      </c>
      <c r="E2413" s="17" t="s">
        <v>1</v>
      </c>
      <c r="F2413" s="219">
        <v>8.4670000000000005</v>
      </c>
      <c r="H2413" s="32"/>
    </row>
    <row r="2414" spans="2:8" s="1" customFormat="1" ht="16.899999999999999" customHeight="1">
      <c r="B2414" s="32"/>
      <c r="C2414" s="218" t="s">
        <v>1</v>
      </c>
      <c r="D2414" s="218" t="s">
        <v>2187</v>
      </c>
      <c r="E2414" s="17" t="s">
        <v>1</v>
      </c>
      <c r="F2414" s="219">
        <v>-1.2</v>
      </c>
      <c r="H2414" s="32"/>
    </row>
    <row r="2415" spans="2:8" s="1" customFormat="1" ht="16.899999999999999" customHeight="1">
      <c r="B2415" s="32"/>
      <c r="C2415" s="218" t="s">
        <v>1</v>
      </c>
      <c r="D2415" s="218" t="s">
        <v>4451</v>
      </c>
      <c r="E2415" s="17" t="s">
        <v>1</v>
      </c>
      <c r="F2415" s="219">
        <v>9.7349999999999994</v>
      </c>
      <c r="H2415" s="32"/>
    </row>
    <row r="2416" spans="2:8" s="1" customFormat="1" ht="16.899999999999999" customHeight="1">
      <c r="B2416" s="32"/>
      <c r="C2416" s="218" t="s">
        <v>1</v>
      </c>
      <c r="D2416" s="218" t="s">
        <v>4599</v>
      </c>
      <c r="E2416" s="17" t="s">
        <v>1</v>
      </c>
      <c r="F2416" s="219">
        <v>25.664999999999999</v>
      </c>
      <c r="H2416" s="32"/>
    </row>
    <row r="2417" spans="2:8" s="1" customFormat="1" ht="16.899999999999999" customHeight="1">
      <c r="B2417" s="32"/>
      <c r="C2417" s="218" t="s">
        <v>1</v>
      </c>
      <c r="D2417" s="218" t="s">
        <v>4434</v>
      </c>
      <c r="E2417" s="17" t="s">
        <v>1</v>
      </c>
      <c r="F2417" s="219">
        <v>-3.2</v>
      </c>
      <c r="H2417" s="32"/>
    </row>
    <row r="2418" spans="2:8" s="1" customFormat="1" ht="16.899999999999999" customHeight="1">
      <c r="B2418" s="32"/>
      <c r="C2418" s="218" t="s">
        <v>1</v>
      </c>
      <c r="D2418" s="218" t="s">
        <v>4600</v>
      </c>
      <c r="E2418" s="17" t="s">
        <v>1</v>
      </c>
      <c r="F2418" s="219">
        <v>25.251999999999999</v>
      </c>
      <c r="H2418" s="32"/>
    </row>
    <row r="2419" spans="2:8" s="1" customFormat="1" ht="16.899999999999999" customHeight="1">
      <c r="B2419" s="32"/>
      <c r="C2419" s="218" t="s">
        <v>1</v>
      </c>
      <c r="D2419" s="218" t="s">
        <v>2177</v>
      </c>
      <c r="E2419" s="17" t="s">
        <v>1</v>
      </c>
      <c r="F2419" s="219">
        <v>-1.6</v>
      </c>
      <c r="H2419" s="32"/>
    </row>
    <row r="2420" spans="2:8" s="1" customFormat="1" ht="16.899999999999999" customHeight="1">
      <c r="B2420" s="32"/>
      <c r="C2420" s="218" t="s">
        <v>4169</v>
      </c>
      <c r="D2420" s="218" t="s">
        <v>3392</v>
      </c>
      <c r="E2420" s="17" t="s">
        <v>1</v>
      </c>
      <c r="F2420" s="219">
        <v>257.41300000000001</v>
      </c>
      <c r="H2420" s="32"/>
    </row>
    <row r="2421" spans="2:8" s="1" customFormat="1" ht="16.899999999999999" customHeight="1">
      <c r="B2421" s="32"/>
      <c r="C2421" s="220" t="s">
        <v>6920</v>
      </c>
      <c r="H2421" s="32"/>
    </row>
    <row r="2422" spans="2:8" s="1" customFormat="1" ht="16.899999999999999" customHeight="1">
      <c r="B2422" s="32"/>
      <c r="C2422" s="218" t="s">
        <v>4556</v>
      </c>
      <c r="D2422" s="218" t="s">
        <v>4557</v>
      </c>
      <c r="E2422" s="17" t="s">
        <v>144</v>
      </c>
      <c r="F2422" s="219">
        <v>824.12900000000002</v>
      </c>
      <c r="H2422" s="32"/>
    </row>
    <row r="2423" spans="2:8" s="1" customFormat="1" ht="16.899999999999999" customHeight="1">
      <c r="B2423" s="32"/>
      <c r="C2423" s="218" t="s">
        <v>5112</v>
      </c>
      <c r="D2423" s="218" t="s">
        <v>5113</v>
      </c>
      <c r="E2423" s="17" t="s">
        <v>144</v>
      </c>
      <c r="F2423" s="219">
        <v>826</v>
      </c>
      <c r="H2423" s="32"/>
    </row>
    <row r="2424" spans="2:8" s="1" customFormat="1" ht="16.899999999999999" customHeight="1">
      <c r="B2424" s="32"/>
      <c r="C2424" s="214" t="s">
        <v>5213</v>
      </c>
      <c r="D2424" s="215" t="s">
        <v>6942</v>
      </c>
      <c r="E2424" s="216" t="s">
        <v>144</v>
      </c>
      <c r="F2424" s="217">
        <v>140.68</v>
      </c>
      <c r="H2424" s="32"/>
    </row>
    <row r="2425" spans="2:8" s="1" customFormat="1" ht="16.899999999999999" customHeight="1">
      <c r="B2425" s="32"/>
      <c r="C2425" s="218" t="s">
        <v>1</v>
      </c>
      <c r="D2425" s="218" t="s">
        <v>5191</v>
      </c>
      <c r="E2425" s="17" t="s">
        <v>1</v>
      </c>
      <c r="F2425" s="219">
        <v>0</v>
      </c>
      <c r="H2425" s="32"/>
    </row>
    <row r="2426" spans="2:8" s="1" customFormat="1" ht="16.899999999999999" customHeight="1">
      <c r="B2426" s="32"/>
      <c r="C2426" s="218" t="s">
        <v>1</v>
      </c>
      <c r="D2426" s="218" t="s">
        <v>5161</v>
      </c>
      <c r="E2426" s="17" t="s">
        <v>1</v>
      </c>
      <c r="F2426" s="219">
        <v>0</v>
      </c>
      <c r="H2426" s="32"/>
    </row>
    <row r="2427" spans="2:8" s="1" customFormat="1" ht="16.899999999999999" customHeight="1">
      <c r="B2427" s="32"/>
      <c r="C2427" s="218" t="s">
        <v>1</v>
      </c>
      <c r="D2427" s="218" t="s">
        <v>5192</v>
      </c>
      <c r="E2427" s="17" t="s">
        <v>1</v>
      </c>
      <c r="F2427" s="219">
        <v>0</v>
      </c>
      <c r="H2427" s="32"/>
    </row>
    <row r="2428" spans="2:8" s="1" customFormat="1" ht="16.899999999999999" customHeight="1">
      <c r="B2428" s="32"/>
      <c r="C2428" s="218" t="s">
        <v>1</v>
      </c>
      <c r="D2428" s="218" t="s">
        <v>1</v>
      </c>
      <c r="E2428" s="17" t="s">
        <v>1</v>
      </c>
      <c r="F2428" s="219">
        <v>0</v>
      </c>
      <c r="H2428" s="32"/>
    </row>
    <row r="2429" spans="2:8" s="1" customFormat="1" ht="16.899999999999999" customHeight="1">
      <c r="B2429" s="32"/>
      <c r="C2429" s="218" t="s">
        <v>1</v>
      </c>
      <c r="D2429" s="218" t="s">
        <v>5193</v>
      </c>
      <c r="E2429" s="17" t="s">
        <v>1</v>
      </c>
      <c r="F2429" s="219">
        <v>0</v>
      </c>
      <c r="H2429" s="32"/>
    </row>
    <row r="2430" spans="2:8" s="1" customFormat="1" ht="16.899999999999999" customHeight="1">
      <c r="B2430" s="32"/>
      <c r="C2430" s="218" t="s">
        <v>1</v>
      </c>
      <c r="D2430" s="218" t="s">
        <v>5194</v>
      </c>
      <c r="E2430" s="17" t="s">
        <v>1</v>
      </c>
      <c r="F2430" s="219">
        <v>0</v>
      </c>
      <c r="H2430" s="32"/>
    </row>
    <row r="2431" spans="2:8" s="1" customFormat="1" ht="16.899999999999999" customHeight="1">
      <c r="B2431" s="32"/>
      <c r="C2431" s="218" t="s">
        <v>1</v>
      </c>
      <c r="D2431" s="218" t="s">
        <v>5195</v>
      </c>
      <c r="E2431" s="17" t="s">
        <v>1</v>
      </c>
      <c r="F2431" s="219">
        <v>0</v>
      </c>
      <c r="H2431" s="32"/>
    </row>
    <row r="2432" spans="2:8" s="1" customFormat="1" ht="16.899999999999999" customHeight="1">
      <c r="B2432" s="32"/>
      <c r="C2432" s="218" t="s">
        <v>1</v>
      </c>
      <c r="D2432" s="218" t="s">
        <v>4565</v>
      </c>
      <c r="E2432" s="17" t="s">
        <v>1</v>
      </c>
      <c r="F2432" s="219">
        <v>0</v>
      </c>
      <c r="H2432" s="32"/>
    </row>
    <row r="2433" spans="2:8" s="1" customFormat="1" ht="16.899999999999999" customHeight="1">
      <c r="B2433" s="32"/>
      <c r="C2433" s="218" t="s">
        <v>1</v>
      </c>
      <c r="D2433" s="218" t="s">
        <v>5196</v>
      </c>
      <c r="E2433" s="17" t="s">
        <v>1</v>
      </c>
      <c r="F2433" s="219">
        <v>0</v>
      </c>
      <c r="H2433" s="32"/>
    </row>
    <row r="2434" spans="2:8" s="1" customFormat="1" ht="16.899999999999999" customHeight="1">
      <c r="B2434" s="32"/>
      <c r="C2434" s="218" t="s">
        <v>1</v>
      </c>
      <c r="D2434" s="218" t="s">
        <v>5197</v>
      </c>
      <c r="E2434" s="17" t="s">
        <v>1</v>
      </c>
      <c r="F2434" s="219">
        <v>0</v>
      </c>
      <c r="H2434" s="32"/>
    </row>
    <row r="2435" spans="2:8" s="1" customFormat="1" ht="16.899999999999999" customHeight="1">
      <c r="B2435" s="32"/>
      <c r="C2435" s="218" t="s">
        <v>1</v>
      </c>
      <c r="D2435" s="218" t="s">
        <v>5198</v>
      </c>
      <c r="E2435" s="17" t="s">
        <v>1</v>
      </c>
      <c r="F2435" s="219">
        <v>8.8000000000000007</v>
      </c>
      <c r="H2435" s="32"/>
    </row>
    <row r="2436" spans="2:8" s="1" customFormat="1" ht="16.899999999999999" customHeight="1">
      <c r="B2436" s="32"/>
      <c r="C2436" s="218" t="s">
        <v>1</v>
      </c>
      <c r="D2436" s="218" t="s">
        <v>5199</v>
      </c>
      <c r="E2436" s="17" t="s">
        <v>1</v>
      </c>
      <c r="F2436" s="219">
        <v>9.1999999999999993</v>
      </c>
      <c r="H2436" s="32"/>
    </row>
    <row r="2437" spans="2:8" s="1" customFormat="1" ht="16.899999999999999" customHeight="1">
      <c r="B2437" s="32"/>
      <c r="C2437" s="218" t="s">
        <v>1</v>
      </c>
      <c r="D2437" s="218" t="s">
        <v>5200</v>
      </c>
      <c r="E2437" s="17" t="s">
        <v>1</v>
      </c>
      <c r="F2437" s="219">
        <v>8.8000000000000007</v>
      </c>
      <c r="H2437" s="32"/>
    </row>
    <row r="2438" spans="2:8" s="1" customFormat="1" ht="16.899999999999999" customHeight="1">
      <c r="B2438" s="32"/>
      <c r="C2438" s="218" t="s">
        <v>1</v>
      </c>
      <c r="D2438" s="218" t="s">
        <v>5201</v>
      </c>
      <c r="E2438" s="17" t="s">
        <v>1</v>
      </c>
      <c r="F2438" s="219">
        <v>9.1999999999999993</v>
      </c>
      <c r="H2438" s="32"/>
    </row>
    <row r="2439" spans="2:8" s="1" customFormat="1" ht="16.899999999999999" customHeight="1">
      <c r="B2439" s="32"/>
      <c r="C2439" s="218" t="s">
        <v>1</v>
      </c>
      <c r="D2439" s="218" t="s">
        <v>5202</v>
      </c>
      <c r="E2439" s="17" t="s">
        <v>1</v>
      </c>
      <c r="F2439" s="219">
        <v>8.8000000000000007</v>
      </c>
      <c r="H2439" s="32"/>
    </row>
    <row r="2440" spans="2:8" s="1" customFormat="1" ht="16.899999999999999" customHeight="1">
      <c r="B2440" s="32"/>
      <c r="C2440" s="218" t="s">
        <v>1</v>
      </c>
      <c r="D2440" s="218" t="s">
        <v>5203</v>
      </c>
      <c r="E2440" s="17" t="s">
        <v>1</v>
      </c>
      <c r="F2440" s="219">
        <v>9.1999999999999993</v>
      </c>
      <c r="H2440" s="32"/>
    </row>
    <row r="2441" spans="2:8" s="1" customFormat="1" ht="16.899999999999999" customHeight="1">
      <c r="B2441" s="32"/>
      <c r="C2441" s="218" t="s">
        <v>1</v>
      </c>
      <c r="D2441" s="218" t="s">
        <v>5204</v>
      </c>
      <c r="E2441" s="17" t="s">
        <v>1</v>
      </c>
      <c r="F2441" s="219">
        <v>8.8000000000000007</v>
      </c>
      <c r="H2441" s="32"/>
    </row>
    <row r="2442" spans="2:8" s="1" customFormat="1" ht="16.899999999999999" customHeight="1">
      <c r="B2442" s="32"/>
      <c r="C2442" s="218" t="s">
        <v>1</v>
      </c>
      <c r="D2442" s="218" t="s">
        <v>5205</v>
      </c>
      <c r="E2442" s="17" t="s">
        <v>1</v>
      </c>
      <c r="F2442" s="219">
        <v>8.8000000000000007</v>
      </c>
      <c r="H2442" s="32"/>
    </row>
    <row r="2443" spans="2:8" s="1" customFormat="1" ht="16.899999999999999" customHeight="1">
      <c r="B2443" s="32"/>
      <c r="C2443" s="218" t="s">
        <v>1</v>
      </c>
      <c r="D2443" s="218" t="s">
        <v>5206</v>
      </c>
      <c r="E2443" s="17" t="s">
        <v>1</v>
      </c>
      <c r="F2443" s="219">
        <v>9.1999999999999993</v>
      </c>
      <c r="H2443" s="32"/>
    </row>
    <row r="2444" spans="2:8" s="1" customFormat="1" ht="16.899999999999999" customHeight="1">
      <c r="B2444" s="32"/>
      <c r="C2444" s="218" t="s">
        <v>1</v>
      </c>
      <c r="D2444" s="218" t="s">
        <v>5207</v>
      </c>
      <c r="E2444" s="17" t="s">
        <v>1</v>
      </c>
      <c r="F2444" s="219">
        <v>8.8000000000000007</v>
      </c>
      <c r="H2444" s="32"/>
    </row>
    <row r="2445" spans="2:8" s="1" customFormat="1" ht="16.899999999999999" customHeight="1">
      <c r="B2445" s="32"/>
      <c r="C2445" s="218" t="s">
        <v>1</v>
      </c>
      <c r="D2445" s="218" t="s">
        <v>4448</v>
      </c>
      <c r="E2445" s="17" t="s">
        <v>1</v>
      </c>
      <c r="F2445" s="219">
        <v>0</v>
      </c>
      <c r="H2445" s="32"/>
    </row>
    <row r="2446" spans="2:8" s="1" customFormat="1" ht="16.899999999999999" customHeight="1">
      <c r="B2446" s="32"/>
      <c r="C2446" s="218" t="s">
        <v>1</v>
      </c>
      <c r="D2446" s="218" t="s">
        <v>5208</v>
      </c>
      <c r="E2446" s="17" t="s">
        <v>1</v>
      </c>
      <c r="F2446" s="219">
        <v>7.86</v>
      </c>
      <c r="H2446" s="32"/>
    </row>
    <row r="2447" spans="2:8" s="1" customFormat="1" ht="16.899999999999999" customHeight="1">
      <c r="B2447" s="32"/>
      <c r="C2447" s="218" t="s">
        <v>1</v>
      </c>
      <c r="D2447" s="218" t="s">
        <v>5209</v>
      </c>
      <c r="E2447" s="17" t="s">
        <v>1</v>
      </c>
      <c r="F2447" s="219">
        <v>5.74</v>
      </c>
      <c r="H2447" s="32"/>
    </row>
    <row r="2448" spans="2:8" s="1" customFormat="1" ht="16.899999999999999" customHeight="1">
      <c r="B2448" s="32"/>
      <c r="C2448" s="218" t="s">
        <v>1</v>
      </c>
      <c r="D2448" s="218" t="s">
        <v>5210</v>
      </c>
      <c r="E2448" s="17" t="s">
        <v>1</v>
      </c>
      <c r="F2448" s="219">
        <v>6.6</v>
      </c>
      <c r="H2448" s="32"/>
    </row>
    <row r="2449" spans="2:8" s="1" customFormat="1" ht="16.899999999999999" customHeight="1">
      <c r="B2449" s="32"/>
      <c r="C2449" s="218" t="s">
        <v>1</v>
      </c>
      <c r="D2449" s="218" t="s">
        <v>5211</v>
      </c>
      <c r="E2449" s="17" t="s">
        <v>1</v>
      </c>
      <c r="F2449" s="219">
        <v>15</v>
      </c>
      <c r="H2449" s="32"/>
    </row>
    <row r="2450" spans="2:8" s="1" customFormat="1" ht="16.899999999999999" customHeight="1">
      <c r="B2450" s="32"/>
      <c r="C2450" s="218" t="s">
        <v>1</v>
      </c>
      <c r="D2450" s="218" t="s">
        <v>5212</v>
      </c>
      <c r="E2450" s="17" t="s">
        <v>1</v>
      </c>
      <c r="F2450" s="219">
        <v>15.88</v>
      </c>
      <c r="H2450" s="32"/>
    </row>
    <row r="2451" spans="2:8" s="1" customFormat="1" ht="16.899999999999999" customHeight="1">
      <c r="B2451" s="32"/>
      <c r="C2451" s="218" t="s">
        <v>5213</v>
      </c>
      <c r="D2451" s="218" t="s">
        <v>3382</v>
      </c>
      <c r="E2451" s="17" t="s">
        <v>1</v>
      </c>
      <c r="F2451" s="219">
        <v>140.68</v>
      </c>
      <c r="H2451" s="32"/>
    </row>
    <row r="2452" spans="2:8" s="1" customFormat="1" ht="16.899999999999999" customHeight="1">
      <c r="B2452" s="32"/>
      <c r="C2452" s="214" t="s">
        <v>5235</v>
      </c>
      <c r="D2452" s="215" t="s">
        <v>6943</v>
      </c>
      <c r="E2452" s="216" t="s">
        <v>144</v>
      </c>
      <c r="F2452" s="217">
        <v>192.28</v>
      </c>
      <c r="H2452" s="32"/>
    </row>
    <row r="2453" spans="2:8" s="1" customFormat="1" ht="16.899999999999999" customHeight="1">
      <c r="B2453" s="32"/>
      <c r="C2453" s="218" t="s">
        <v>1</v>
      </c>
      <c r="D2453" s="218" t="s">
        <v>2664</v>
      </c>
      <c r="E2453" s="17" t="s">
        <v>1</v>
      </c>
      <c r="F2453" s="219">
        <v>0</v>
      </c>
      <c r="H2453" s="32"/>
    </row>
    <row r="2454" spans="2:8" s="1" customFormat="1" ht="16.899999999999999" customHeight="1">
      <c r="B2454" s="32"/>
      <c r="C2454" s="218" t="s">
        <v>1</v>
      </c>
      <c r="D2454" s="218" t="s">
        <v>5214</v>
      </c>
      <c r="E2454" s="17" t="s">
        <v>1</v>
      </c>
      <c r="F2454" s="219">
        <v>8.8000000000000007</v>
      </c>
      <c r="H2454" s="32"/>
    </row>
    <row r="2455" spans="2:8" s="1" customFormat="1" ht="16.899999999999999" customHeight="1">
      <c r="B2455" s="32"/>
      <c r="C2455" s="218" t="s">
        <v>1</v>
      </c>
      <c r="D2455" s="218" t="s">
        <v>5215</v>
      </c>
      <c r="E2455" s="17" t="s">
        <v>1</v>
      </c>
      <c r="F2455" s="219">
        <v>9.1999999999999993</v>
      </c>
      <c r="H2455" s="32"/>
    </row>
    <row r="2456" spans="2:8" s="1" customFormat="1" ht="16.899999999999999" customHeight="1">
      <c r="B2456" s="32"/>
      <c r="C2456" s="218" t="s">
        <v>1</v>
      </c>
      <c r="D2456" s="218" t="s">
        <v>5216</v>
      </c>
      <c r="E2456" s="17" t="s">
        <v>1</v>
      </c>
      <c r="F2456" s="219">
        <v>8.8000000000000007</v>
      </c>
      <c r="H2456" s="32"/>
    </row>
    <row r="2457" spans="2:8" s="1" customFormat="1" ht="16.899999999999999" customHeight="1">
      <c r="B2457" s="32"/>
      <c r="C2457" s="218" t="s">
        <v>1</v>
      </c>
      <c r="D2457" s="218" t="s">
        <v>5217</v>
      </c>
      <c r="E2457" s="17" t="s">
        <v>1</v>
      </c>
      <c r="F2457" s="219">
        <v>9.1999999999999993</v>
      </c>
      <c r="H2457" s="32"/>
    </row>
    <row r="2458" spans="2:8" s="1" customFormat="1" ht="16.899999999999999" customHeight="1">
      <c r="B2458" s="32"/>
      <c r="C2458" s="218" t="s">
        <v>1</v>
      </c>
      <c r="D2458" s="218" t="s">
        <v>5218</v>
      </c>
      <c r="E2458" s="17" t="s">
        <v>1</v>
      </c>
      <c r="F2458" s="219">
        <v>8.8000000000000007</v>
      </c>
      <c r="H2458" s="32"/>
    </row>
    <row r="2459" spans="2:8" s="1" customFormat="1" ht="16.899999999999999" customHeight="1">
      <c r="B2459" s="32"/>
      <c r="C2459" s="218" t="s">
        <v>1</v>
      </c>
      <c r="D2459" s="218" t="s">
        <v>5219</v>
      </c>
      <c r="E2459" s="17" t="s">
        <v>1</v>
      </c>
      <c r="F2459" s="219">
        <v>9.1999999999999993</v>
      </c>
      <c r="H2459" s="32"/>
    </row>
    <row r="2460" spans="2:8" s="1" customFormat="1" ht="16.899999999999999" customHeight="1">
      <c r="B2460" s="32"/>
      <c r="C2460" s="218" t="s">
        <v>1</v>
      </c>
      <c r="D2460" s="218" t="s">
        <v>5220</v>
      </c>
      <c r="E2460" s="17" t="s">
        <v>1</v>
      </c>
      <c r="F2460" s="219">
        <v>8.8000000000000007</v>
      </c>
      <c r="H2460" s="32"/>
    </row>
    <row r="2461" spans="2:8" s="1" customFormat="1" ht="16.899999999999999" customHeight="1">
      <c r="B2461" s="32"/>
      <c r="C2461" s="218" t="s">
        <v>1</v>
      </c>
      <c r="D2461" s="218" t="s">
        <v>5221</v>
      </c>
      <c r="E2461" s="17" t="s">
        <v>1</v>
      </c>
      <c r="F2461" s="219">
        <v>8.8000000000000007</v>
      </c>
      <c r="H2461" s="32"/>
    </row>
    <row r="2462" spans="2:8" s="1" customFormat="1" ht="16.899999999999999" customHeight="1">
      <c r="B2462" s="32"/>
      <c r="C2462" s="218" t="s">
        <v>1</v>
      </c>
      <c r="D2462" s="218" t="s">
        <v>5222</v>
      </c>
      <c r="E2462" s="17" t="s">
        <v>1</v>
      </c>
      <c r="F2462" s="219">
        <v>9.1999999999999993</v>
      </c>
      <c r="H2462" s="32"/>
    </row>
    <row r="2463" spans="2:8" s="1" customFormat="1" ht="16.899999999999999" customHeight="1">
      <c r="B2463" s="32"/>
      <c r="C2463" s="218" t="s">
        <v>1</v>
      </c>
      <c r="D2463" s="218" t="s">
        <v>5223</v>
      </c>
      <c r="E2463" s="17" t="s">
        <v>1</v>
      </c>
      <c r="F2463" s="219">
        <v>8.8000000000000007</v>
      </c>
      <c r="H2463" s="32"/>
    </row>
    <row r="2464" spans="2:8" s="1" customFormat="1" ht="16.899999999999999" customHeight="1">
      <c r="B2464" s="32"/>
      <c r="C2464" s="218" t="s">
        <v>1</v>
      </c>
      <c r="D2464" s="218" t="s">
        <v>4448</v>
      </c>
      <c r="E2464" s="17" t="s">
        <v>1</v>
      </c>
      <c r="F2464" s="219">
        <v>0</v>
      </c>
      <c r="H2464" s="32"/>
    </row>
    <row r="2465" spans="2:8" s="1" customFormat="1" ht="16.899999999999999" customHeight="1">
      <c r="B2465" s="32"/>
      <c r="C2465" s="218" t="s">
        <v>1</v>
      </c>
      <c r="D2465" s="218" t="s">
        <v>5224</v>
      </c>
      <c r="E2465" s="17" t="s">
        <v>1</v>
      </c>
      <c r="F2465" s="219">
        <v>7.86</v>
      </c>
      <c r="H2465" s="32"/>
    </row>
    <row r="2466" spans="2:8" s="1" customFormat="1" ht="16.899999999999999" customHeight="1">
      <c r="B2466" s="32"/>
      <c r="C2466" s="218" t="s">
        <v>1</v>
      </c>
      <c r="D2466" s="218" t="s">
        <v>5225</v>
      </c>
      <c r="E2466" s="17" t="s">
        <v>1</v>
      </c>
      <c r="F2466" s="219">
        <v>5.74</v>
      </c>
      <c r="H2466" s="32"/>
    </row>
    <row r="2467" spans="2:8" s="1" customFormat="1" ht="16.899999999999999" customHeight="1">
      <c r="B2467" s="32"/>
      <c r="C2467" s="218" t="s">
        <v>1</v>
      </c>
      <c r="D2467" s="218" t="s">
        <v>5226</v>
      </c>
      <c r="E2467" s="17" t="s">
        <v>1</v>
      </c>
      <c r="F2467" s="219">
        <v>6.6</v>
      </c>
      <c r="H2467" s="32"/>
    </row>
    <row r="2468" spans="2:8" s="1" customFormat="1" ht="16.899999999999999" customHeight="1">
      <c r="B2468" s="32"/>
      <c r="C2468" s="218" t="s">
        <v>1</v>
      </c>
      <c r="D2468" s="218" t="s">
        <v>5227</v>
      </c>
      <c r="E2468" s="17" t="s">
        <v>1</v>
      </c>
      <c r="F2468" s="219">
        <v>15</v>
      </c>
      <c r="H2468" s="32"/>
    </row>
    <row r="2469" spans="2:8" s="1" customFormat="1" ht="16.899999999999999" customHeight="1">
      <c r="B2469" s="32"/>
      <c r="C2469" s="218" t="s">
        <v>1</v>
      </c>
      <c r="D2469" s="218" t="s">
        <v>5228</v>
      </c>
      <c r="E2469" s="17" t="s">
        <v>1</v>
      </c>
      <c r="F2469" s="219">
        <v>15.88</v>
      </c>
      <c r="H2469" s="32"/>
    </row>
    <row r="2470" spans="2:8" s="1" customFormat="1" ht="16.899999999999999" customHeight="1">
      <c r="B2470" s="32"/>
      <c r="C2470" s="218" t="s">
        <v>1</v>
      </c>
      <c r="D2470" s="218" t="s">
        <v>5229</v>
      </c>
      <c r="E2470" s="17" t="s">
        <v>1</v>
      </c>
      <c r="F2470" s="219">
        <v>8.6</v>
      </c>
      <c r="H2470" s="32"/>
    </row>
    <row r="2471" spans="2:8" s="1" customFormat="1" ht="16.899999999999999" customHeight="1">
      <c r="B2471" s="32"/>
      <c r="C2471" s="218" t="s">
        <v>1</v>
      </c>
      <c r="D2471" s="218" t="s">
        <v>5230</v>
      </c>
      <c r="E2471" s="17" t="s">
        <v>1</v>
      </c>
      <c r="F2471" s="219">
        <v>8.6</v>
      </c>
      <c r="H2471" s="32"/>
    </row>
    <row r="2472" spans="2:8" s="1" customFormat="1" ht="16.899999999999999" customHeight="1">
      <c r="B2472" s="32"/>
      <c r="C2472" s="218" t="s">
        <v>1</v>
      </c>
      <c r="D2472" s="218" t="s">
        <v>5231</v>
      </c>
      <c r="E2472" s="17" t="s">
        <v>1</v>
      </c>
      <c r="F2472" s="219">
        <v>8.6</v>
      </c>
      <c r="H2472" s="32"/>
    </row>
    <row r="2473" spans="2:8" s="1" customFormat="1" ht="16.899999999999999" customHeight="1">
      <c r="B2473" s="32"/>
      <c r="C2473" s="218" t="s">
        <v>1</v>
      </c>
      <c r="D2473" s="218" t="s">
        <v>5232</v>
      </c>
      <c r="E2473" s="17" t="s">
        <v>1</v>
      </c>
      <c r="F2473" s="219">
        <v>8.6</v>
      </c>
      <c r="H2473" s="32"/>
    </row>
    <row r="2474" spans="2:8" s="1" customFormat="1" ht="16.899999999999999" customHeight="1">
      <c r="B2474" s="32"/>
      <c r="C2474" s="218" t="s">
        <v>1</v>
      </c>
      <c r="D2474" s="218" t="s">
        <v>5233</v>
      </c>
      <c r="E2474" s="17" t="s">
        <v>1</v>
      </c>
      <c r="F2474" s="219">
        <v>8.6</v>
      </c>
      <c r="H2474" s="32"/>
    </row>
    <row r="2475" spans="2:8" s="1" customFormat="1" ht="16.899999999999999" customHeight="1">
      <c r="B2475" s="32"/>
      <c r="C2475" s="218" t="s">
        <v>1</v>
      </c>
      <c r="D2475" s="218" t="s">
        <v>5234</v>
      </c>
      <c r="E2475" s="17" t="s">
        <v>1</v>
      </c>
      <c r="F2475" s="219">
        <v>8.6</v>
      </c>
      <c r="H2475" s="32"/>
    </row>
    <row r="2476" spans="2:8" s="1" customFormat="1" ht="16.899999999999999" customHeight="1">
      <c r="B2476" s="32"/>
      <c r="C2476" s="218" t="s">
        <v>5235</v>
      </c>
      <c r="D2476" s="218" t="s">
        <v>4414</v>
      </c>
      <c r="E2476" s="17" t="s">
        <v>1</v>
      </c>
      <c r="F2476" s="219">
        <v>192.28</v>
      </c>
      <c r="H2476" s="32"/>
    </row>
    <row r="2477" spans="2:8" s="1" customFormat="1" ht="16.899999999999999" customHeight="1">
      <c r="B2477" s="32"/>
      <c r="C2477" s="214" t="s">
        <v>5238</v>
      </c>
      <c r="D2477" s="215" t="s">
        <v>6944</v>
      </c>
      <c r="E2477" s="216" t="s">
        <v>144</v>
      </c>
      <c r="F2477" s="217">
        <v>192.28</v>
      </c>
      <c r="H2477" s="32"/>
    </row>
    <row r="2478" spans="2:8" s="1" customFormat="1" ht="16.899999999999999" customHeight="1">
      <c r="B2478" s="32"/>
      <c r="C2478" s="218" t="s">
        <v>1</v>
      </c>
      <c r="D2478" s="218" t="s">
        <v>2675</v>
      </c>
      <c r="E2478" s="17" t="s">
        <v>1</v>
      </c>
      <c r="F2478" s="219">
        <v>0</v>
      </c>
      <c r="H2478" s="32"/>
    </row>
    <row r="2479" spans="2:8" s="1" customFormat="1" ht="16.899999999999999" customHeight="1">
      <c r="B2479" s="32"/>
      <c r="C2479" s="218" t="s">
        <v>1</v>
      </c>
      <c r="D2479" s="218" t="s">
        <v>5236</v>
      </c>
      <c r="E2479" s="17" t="s">
        <v>1</v>
      </c>
      <c r="F2479" s="219">
        <v>8.8000000000000007</v>
      </c>
      <c r="H2479" s="32"/>
    </row>
    <row r="2480" spans="2:8" s="1" customFormat="1" ht="16.899999999999999" customHeight="1">
      <c r="B2480" s="32"/>
      <c r="C2480" s="218" t="s">
        <v>1</v>
      </c>
      <c r="D2480" s="218" t="s">
        <v>5215</v>
      </c>
      <c r="E2480" s="17" t="s">
        <v>1</v>
      </c>
      <c r="F2480" s="219">
        <v>9.1999999999999993</v>
      </c>
      <c r="H2480" s="32"/>
    </row>
    <row r="2481" spans="2:8" s="1" customFormat="1" ht="16.899999999999999" customHeight="1">
      <c r="B2481" s="32"/>
      <c r="C2481" s="218" t="s">
        <v>1</v>
      </c>
      <c r="D2481" s="218" t="s">
        <v>5216</v>
      </c>
      <c r="E2481" s="17" t="s">
        <v>1</v>
      </c>
      <c r="F2481" s="219">
        <v>8.8000000000000007</v>
      </c>
      <c r="H2481" s="32"/>
    </row>
    <row r="2482" spans="2:8" s="1" customFormat="1" ht="16.899999999999999" customHeight="1">
      <c r="B2482" s="32"/>
      <c r="C2482" s="218" t="s">
        <v>1</v>
      </c>
      <c r="D2482" s="218" t="s">
        <v>5217</v>
      </c>
      <c r="E2482" s="17" t="s">
        <v>1</v>
      </c>
      <c r="F2482" s="219">
        <v>9.1999999999999993</v>
      </c>
      <c r="H2482" s="32"/>
    </row>
    <row r="2483" spans="2:8" s="1" customFormat="1" ht="16.899999999999999" customHeight="1">
      <c r="B2483" s="32"/>
      <c r="C2483" s="218" t="s">
        <v>1</v>
      </c>
      <c r="D2483" s="218" t="s">
        <v>5218</v>
      </c>
      <c r="E2483" s="17" t="s">
        <v>1</v>
      </c>
      <c r="F2483" s="219">
        <v>8.8000000000000007</v>
      </c>
      <c r="H2483" s="32"/>
    </row>
    <row r="2484" spans="2:8" s="1" customFormat="1" ht="16.899999999999999" customHeight="1">
      <c r="B2484" s="32"/>
      <c r="C2484" s="218" t="s">
        <v>1</v>
      </c>
      <c r="D2484" s="218" t="s">
        <v>5219</v>
      </c>
      <c r="E2484" s="17" t="s">
        <v>1</v>
      </c>
      <c r="F2484" s="219">
        <v>9.1999999999999993</v>
      </c>
      <c r="H2484" s="32"/>
    </row>
    <row r="2485" spans="2:8" s="1" customFormat="1" ht="16.899999999999999" customHeight="1">
      <c r="B2485" s="32"/>
      <c r="C2485" s="218" t="s">
        <v>1</v>
      </c>
      <c r="D2485" s="218" t="s">
        <v>5220</v>
      </c>
      <c r="E2485" s="17" t="s">
        <v>1</v>
      </c>
      <c r="F2485" s="219">
        <v>8.8000000000000007</v>
      </c>
      <c r="H2485" s="32"/>
    </row>
    <row r="2486" spans="2:8" s="1" customFormat="1" ht="16.899999999999999" customHeight="1">
      <c r="B2486" s="32"/>
      <c r="C2486" s="218" t="s">
        <v>1</v>
      </c>
      <c r="D2486" s="218" t="s">
        <v>5221</v>
      </c>
      <c r="E2486" s="17" t="s">
        <v>1</v>
      </c>
      <c r="F2486" s="219">
        <v>8.8000000000000007</v>
      </c>
      <c r="H2486" s="32"/>
    </row>
    <row r="2487" spans="2:8" s="1" customFormat="1" ht="16.899999999999999" customHeight="1">
      <c r="B2487" s="32"/>
      <c r="C2487" s="218" t="s">
        <v>1</v>
      </c>
      <c r="D2487" s="218" t="s">
        <v>5222</v>
      </c>
      <c r="E2487" s="17" t="s">
        <v>1</v>
      </c>
      <c r="F2487" s="219">
        <v>9.1999999999999993</v>
      </c>
      <c r="H2487" s="32"/>
    </row>
    <row r="2488" spans="2:8" s="1" customFormat="1" ht="16.899999999999999" customHeight="1">
      <c r="B2488" s="32"/>
      <c r="C2488" s="218" t="s">
        <v>1</v>
      </c>
      <c r="D2488" s="218" t="s">
        <v>5223</v>
      </c>
      <c r="E2488" s="17" t="s">
        <v>1</v>
      </c>
      <c r="F2488" s="219">
        <v>8.8000000000000007</v>
      </c>
      <c r="H2488" s="32"/>
    </row>
    <row r="2489" spans="2:8" s="1" customFormat="1" ht="16.899999999999999" customHeight="1">
      <c r="B2489" s="32"/>
      <c r="C2489" s="218" t="s">
        <v>1</v>
      </c>
      <c r="D2489" s="218" t="s">
        <v>4448</v>
      </c>
      <c r="E2489" s="17" t="s">
        <v>1</v>
      </c>
      <c r="F2489" s="219">
        <v>0</v>
      </c>
      <c r="H2489" s="32"/>
    </row>
    <row r="2490" spans="2:8" s="1" customFormat="1" ht="16.899999999999999" customHeight="1">
      <c r="B2490" s="32"/>
      <c r="C2490" s="218" t="s">
        <v>1</v>
      </c>
      <c r="D2490" s="218" t="s">
        <v>5224</v>
      </c>
      <c r="E2490" s="17" t="s">
        <v>1</v>
      </c>
      <c r="F2490" s="219">
        <v>7.86</v>
      </c>
      <c r="H2490" s="32"/>
    </row>
    <row r="2491" spans="2:8" s="1" customFormat="1" ht="16.899999999999999" customHeight="1">
      <c r="B2491" s="32"/>
      <c r="C2491" s="218" t="s">
        <v>1</v>
      </c>
      <c r="D2491" s="218" t="s">
        <v>5225</v>
      </c>
      <c r="E2491" s="17" t="s">
        <v>1</v>
      </c>
      <c r="F2491" s="219">
        <v>5.74</v>
      </c>
      <c r="H2491" s="32"/>
    </row>
    <row r="2492" spans="2:8" s="1" customFormat="1" ht="16.899999999999999" customHeight="1">
      <c r="B2492" s="32"/>
      <c r="C2492" s="218" t="s">
        <v>1</v>
      </c>
      <c r="D2492" s="218" t="s">
        <v>5226</v>
      </c>
      <c r="E2492" s="17" t="s">
        <v>1</v>
      </c>
      <c r="F2492" s="219">
        <v>6.6</v>
      </c>
      <c r="H2492" s="32"/>
    </row>
    <row r="2493" spans="2:8" s="1" customFormat="1" ht="16.899999999999999" customHeight="1">
      <c r="B2493" s="32"/>
      <c r="C2493" s="218" t="s">
        <v>1</v>
      </c>
      <c r="D2493" s="218" t="s">
        <v>5227</v>
      </c>
      <c r="E2493" s="17" t="s">
        <v>1</v>
      </c>
      <c r="F2493" s="219">
        <v>15</v>
      </c>
      <c r="H2493" s="32"/>
    </row>
    <row r="2494" spans="2:8" s="1" customFormat="1" ht="16.899999999999999" customHeight="1">
      <c r="B2494" s="32"/>
      <c r="C2494" s="218" t="s">
        <v>1</v>
      </c>
      <c r="D2494" s="218" t="s">
        <v>5228</v>
      </c>
      <c r="E2494" s="17" t="s">
        <v>1</v>
      </c>
      <c r="F2494" s="219">
        <v>15.88</v>
      </c>
      <c r="H2494" s="32"/>
    </row>
    <row r="2495" spans="2:8" s="1" customFormat="1" ht="16.899999999999999" customHeight="1">
      <c r="B2495" s="32"/>
      <c r="C2495" s="218" t="s">
        <v>1</v>
      </c>
      <c r="D2495" s="218" t="s">
        <v>5229</v>
      </c>
      <c r="E2495" s="17" t="s">
        <v>1</v>
      </c>
      <c r="F2495" s="219">
        <v>8.6</v>
      </c>
      <c r="H2495" s="32"/>
    </row>
    <row r="2496" spans="2:8" s="1" customFormat="1" ht="16.899999999999999" customHeight="1">
      <c r="B2496" s="32"/>
      <c r="C2496" s="218" t="s">
        <v>1</v>
      </c>
      <c r="D2496" s="218" t="s">
        <v>5230</v>
      </c>
      <c r="E2496" s="17" t="s">
        <v>1</v>
      </c>
      <c r="F2496" s="219">
        <v>8.6</v>
      </c>
      <c r="H2496" s="32"/>
    </row>
    <row r="2497" spans="2:8" s="1" customFormat="1" ht="16.899999999999999" customHeight="1">
      <c r="B2497" s="32"/>
      <c r="C2497" s="218" t="s">
        <v>1</v>
      </c>
      <c r="D2497" s="218" t="s">
        <v>5231</v>
      </c>
      <c r="E2497" s="17" t="s">
        <v>1</v>
      </c>
      <c r="F2497" s="219">
        <v>8.6</v>
      </c>
      <c r="H2497" s="32"/>
    </row>
    <row r="2498" spans="2:8" s="1" customFormat="1" ht="16.899999999999999" customHeight="1">
      <c r="B2498" s="32"/>
      <c r="C2498" s="218" t="s">
        <v>1</v>
      </c>
      <c r="D2498" s="218" t="s">
        <v>5232</v>
      </c>
      <c r="E2498" s="17" t="s">
        <v>1</v>
      </c>
      <c r="F2498" s="219">
        <v>8.6</v>
      </c>
      <c r="H2498" s="32"/>
    </row>
    <row r="2499" spans="2:8" s="1" customFormat="1" ht="16.899999999999999" customHeight="1">
      <c r="B2499" s="32"/>
      <c r="C2499" s="218" t="s">
        <v>1</v>
      </c>
      <c r="D2499" s="218" t="s">
        <v>5233</v>
      </c>
      <c r="E2499" s="17" t="s">
        <v>1</v>
      </c>
      <c r="F2499" s="219">
        <v>8.6</v>
      </c>
      <c r="H2499" s="32"/>
    </row>
    <row r="2500" spans="2:8" s="1" customFormat="1" ht="16.899999999999999" customHeight="1">
      <c r="B2500" s="32"/>
      <c r="C2500" s="218" t="s">
        <v>1</v>
      </c>
      <c r="D2500" s="218" t="s">
        <v>5237</v>
      </c>
      <c r="E2500" s="17" t="s">
        <v>1</v>
      </c>
      <c r="F2500" s="219">
        <v>8.6</v>
      </c>
      <c r="H2500" s="32"/>
    </row>
    <row r="2501" spans="2:8" s="1" customFormat="1" ht="16.899999999999999" customHeight="1">
      <c r="B2501" s="32"/>
      <c r="C2501" s="218" t="s">
        <v>5238</v>
      </c>
      <c r="D2501" s="218" t="s">
        <v>4415</v>
      </c>
      <c r="E2501" s="17" t="s">
        <v>1</v>
      </c>
      <c r="F2501" s="219">
        <v>192.28</v>
      </c>
      <c r="H2501" s="32"/>
    </row>
    <row r="2502" spans="2:8" s="1" customFormat="1" ht="26.45" customHeight="1">
      <c r="B2502" s="32"/>
      <c r="C2502" s="213" t="s">
        <v>6945</v>
      </c>
      <c r="D2502" s="213" t="s">
        <v>119</v>
      </c>
      <c r="H2502" s="32"/>
    </row>
    <row r="2503" spans="2:8" s="1" customFormat="1" ht="16.899999999999999" customHeight="1">
      <c r="B2503" s="32"/>
      <c r="C2503" s="214" t="s">
        <v>5530</v>
      </c>
      <c r="D2503" s="215" t="s">
        <v>5531</v>
      </c>
      <c r="E2503" s="216" t="s">
        <v>144</v>
      </c>
      <c r="F2503" s="217">
        <v>4.82</v>
      </c>
      <c r="H2503" s="32"/>
    </row>
    <row r="2504" spans="2:8" s="1" customFormat="1" ht="16.899999999999999" customHeight="1">
      <c r="B2504" s="32"/>
      <c r="C2504" s="218" t="s">
        <v>1</v>
      </c>
      <c r="D2504" s="218" t="s">
        <v>6004</v>
      </c>
      <c r="E2504" s="17" t="s">
        <v>1</v>
      </c>
      <c r="F2504" s="219">
        <v>0</v>
      </c>
      <c r="H2504" s="32"/>
    </row>
    <row r="2505" spans="2:8" s="1" customFormat="1" ht="16.899999999999999" customHeight="1">
      <c r="B2505" s="32"/>
      <c r="C2505" s="218" t="s">
        <v>1</v>
      </c>
      <c r="D2505" s="218" t="s">
        <v>5987</v>
      </c>
      <c r="E2505" s="17" t="s">
        <v>1</v>
      </c>
      <c r="F2505" s="219">
        <v>0</v>
      </c>
      <c r="H2505" s="32"/>
    </row>
    <row r="2506" spans="2:8" s="1" customFormat="1" ht="16.899999999999999" customHeight="1">
      <c r="B2506" s="32"/>
      <c r="C2506" s="218" t="s">
        <v>1</v>
      </c>
      <c r="D2506" s="218" t="s">
        <v>5988</v>
      </c>
      <c r="E2506" s="17" t="s">
        <v>1</v>
      </c>
      <c r="F2506" s="219">
        <v>0</v>
      </c>
      <c r="H2506" s="32"/>
    </row>
    <row r="2507" spans="2:8" s="1" customFormat="1" ht="16.899999999999999" customHeight="1">
      <c r="B2507" s="32"/>
      <c r="C2507" s="218" t="s">
        <v>1</v>
      </c>
      <c r="D2507" s="218" t="s">
        <v>5989</v>
      </c>
      <c r="E2507" s="17" t="s">
        <v>1</v>
      </c>
      <c r="F2507" s="219">
        <v>0</v>
      </c>
      <c r="H2507" s="32"/>
    </row>
    <row r="2508" spans="2:8" s="1" customFormat="1" ht="16.899999999999999" customHeight="1">
      <c r="B2508" s="32"/>
      <c r="C2508" s="218" t="s">
        <v>1</v>
      </c>
      <c r="D2508" s="218" t="s">
        <v>5746</v>
      </c>
      <c r="E2508" s="17" t="s">
        <v>1</v>
      </c>
      <c r="F2508" s="219">
        <v>0</v>
      </c>
      <c r="H2508" s="32"/>
    </row>
    <row r="2509" spans="2:8" s="1" customFormat="1" ht="16.899999999999999" customHeight="1">
      <c r="B2509" s="32"/>
      <c r="C2509" s="218" t="s">
        <v>1</v>
      </c>
      <c r="D2509" s="218" t="s">
        <v>5990</v>
      </c>
      <c r="E2509" s="17" t="s">
        <v>1</v>
      </c>
      <c r="F2509" s="219">
        <v>0</v>
      </c>
      <c r="H2509" s="32"/>
    </row>
    <row r="2510" spans="2:8" s="1" customFormat="1" ht="16.899999999999999" customHeight="1">
      <c r="B2510" s="32"/>
      <c r="C2510" s="218" t="s">
        <v>1</v>
      </c>
      <c r="D2510" s="218" t="s">
        <v>5991</v>
      </c>
      <c r="E2510" s="17" t="s">
        <v>1</v>
      </c>
      <c r="F2510" s="219">
        <v>0</v>
      </c>
      <c r="H2510" s="32"/>
    </row>
    <row r="2511" spans="2:8" s="1" customFormat="1" ht="16.899999999999999" customHeight="1">
      <c r="B2511" s="32"/>
      <c r="C2511" s="218" t="s">
        <v>1</v>
      </c>
      <c r="D2511" s="218" t="s">
        <v>5992</v>
      </c>
      <c r="E2511" s="17" t="s">
        <v>1</v>
      </c>
      <c r="F2511" s="219">
        <v>0</v>
      </c>
      <c r="H2511" s="32"/>
    </row>
    <row r="2512" spans="2:8" s="1" customFormat="1" ht="16.899999999999999" customHeight="1">
      <c r="B2512" s="32"/>
      <c r="C2512" s="218" t="s">
        <v>1</v>
      </c>
      <c r="D2512" s="218" t="s">
        <v>5591</v>
      </c>
      <c r="E2512" s="17" t="s">
        <v>1</v>
      </c>
      <c r="F2512" s="219">
        <v>0</v>
      </c>
      <c r="H2512" s="32"/>
    </row>
    <row r="2513" spans="2:8" s="1" customFormat="1" ht="16.899999999999999" customHeight="1">
      <c r="B2513" s="32"/>
      <c r="C2513" s="218" t="s">
        <v>1</v>
      </c>
      <c r="D2513" s="218" t="s">
        <v>6005</v>
      </c>
      <c r="E2513" s="17" t="s">
        <v>1</v>
      </c>
      <c r="F2513" s="219">
        <v>0</v>
      </c>
      <c r="H2513" s="32"/>
    </row>
    <row r="2514" spans="2:8" s="1" customFormat="1" ht="16.899999999999999" customHeight="1">
      <c r="B2514" s="32"/>
      <c r="C2514" s="218" t="s">
        <v>1</v>
      </c>
      <c r="D2514" s="218" t="s">
        <v>4197</v>
      </c>
      <c r="E2514" s="17" t="s">
        <v>1</v>
      </c>
      <c r="F2514" s="219">
        <v>0</v>
      </c>
      <c r="H2514" s="32"/>
    </row>
    <row r="2515" spans="2:8" s="1" customFormat="1" ht="16.899999999999999" customHeight="1">
      <c r="B2515" s="32"/>
      <c r="C2515" s="218" t="s">
        <v>1</v>
      </c>
      <c r="D2515" s="218" t="s">
        <v>6006</v>
      </c>
      <c r="E2515" s="17" t="s">
        <v>1</v>
      </c>
      <c r="F2515" s="219">
        <v>0</v>
      </c>
      <c r="H2515" s="32"/>
    </row>
    <row r="2516" spans="2:8" s="1" customFormat="1" ht="16.899999999999999" customHeight="1">
      <c r="B2516" s="32"/>
      <c r="C2516" s="218" t="s">
        <v>1</v>
      </c>
      <c r="D2516" s="218" t="s">
        <v>5994</v>
      </c>
      <c r="E2516" s="17" t="s">
        <v>1</v>
      </c>
      <c r="F2516" s="219">
        <v>0</v>
      </c>
      <c r="H2516" s="32"/>
    </row>
    <row r="2517" spans="2:8" s="1" customFormat="1" ht="16.899999999999999" customHeight="1">
      <c r="B2517" s="32"/>
      <c r="C2517" s="218" t="s">
        <v>1</v>
      </c>
      <c r="D2517" s="218" t="s">
        <v>5995</v>
      </c>
      <c r="E2517" s="17" t="s">
        <v>1</v>
      </c>
      <c r="F2517" s="219">
        <v>0</v>
      </c>
      <c r="H2517" s="32"/>
    </row>
    <row r="2518" spans="2:8" s="1" customFormat="1" ht="16.899999999999999" customHeight="1">
      <c r="B2518" s="32"/>
      <c r="C2518" s="218" t="s">
        <v>1</v>
      </c>
      <c r="D2518" s="218" t="s">
        <v>1</v>
      </c>
      <c r="E2518" s="17" t="s">
        <v>1</v>
      </c>
      <c r="F2518" s="219">
        <v>0</v>
      </c>
      <c r="H2518" s="32"/>
    </row>
    <row r="2519" spans="2:8" s="1" customFormat="1" ht="16.899999999999999" customHeight="1">
      <c r="B2519" s="32"/>
      <c r="C2519" s="218" t="s">
        <v>1</v>
      </c>
      <c r="D2519" s="218" t="s">
        <v>6007</v>
      </c>
      <c r="E2519" s="17" t="s">
        <v>1</v>
      </c>
      <c r="F2519" s="219">
        <v>4.82</v>
      </c>
      <c r="H2519" s="32"/>
    </row>
    <row r="2520" spans="2:8" s="1" customFormat="1" ht="16.899999999999999" customHeight="1">
      <c r="B2520" s="32"/>
      <c r="C2520" s="218" t="s">
        <v>5530</v>
      </c>
      <c r="D2520" s="218" t="s">
        <v>6008</v>
      </c>
      <c r="E2520" s="17" t="s">
        <v>1</v>
      </c>
      <c r="F2520" s="219">
        <v>4.82</v>
      </c>
      <c r="H2520" s="32"/>
    </row>
    <row r="2521" spans="2:8" s="1" customFormat="1" ht="16.899999999999999" customHeight="1">
      <c r="B2521" s="32"/>
      <c r="C2521" s="220" t="s">
        <v>6920</v>
      </c>
      <c r="H2521" s="32"/>
    </row>
    <row r="2522" spans="2:8" s="1" customFormat="1" ht="22.5">
      <c r="B2522" s="32"/>
      <c r="C2522" s="218" t="s">
        <v>5983</v>
      </c>
      <c r="D2522" s="218" t="s">
        <v>5984</v>
      </c>
      <c r="E2522" s="17" t="s">
        <v>144</v>
      </c>
      <c r="F2522" s="219">
        <v>1389.77</v>
      </c>
      <c r="H2522" s="32"/>
    </row>
    <row r="2523" spans="2:8" s="1" customFormat="1" ht="16.899999999999999" customHeight="1">
      <c r="B2523" s="32"/>
      <c r="C2523" s="218" t="s">
        <v>5581</v>
      </c>
      <c r="D2523" s="218" t="s">
        <v>5582</v>
      </c>
      <c r="E2523" s="17" t="s">
        <v>144</v>
      </c>
      <c r="F2523" s="219">
        <v>1681.72</v>
      </c>
      <c r="H2523" s="32"/>
    </row>
    <row r="2524" spans="2:8" s="1" customFormat="1" ht="22.5">
      <c r="B2524" s="32"/>
      <c r="C2524" s="218" t="s">
        <v>5594</v>
      </c>
      <c r="D2524" s="218" t="s">
        <v>5595</v>
      </c>
      <c r="E2524" s="17" t="s">
        <v>144</v>
      </c>
      <c r="F2524" s="219">
        <v>4.82</v>
      </c>
      <c r="H2524" s="32"/>
    </row>
    <row r="2525" spans="2:8" s="1" customFormat="1" ht="16.899999999999999" customHeight="1">
      <c r="B2525" s="32"/>
      <c r="C2525" s="218" t="s">
        <v>5967</v>
      </c>
      <c r="D2525" s="218" t="s">
        <v>5968</v>
      </c>
      <c r="E2525" s="17" t="s">
        <v>144</v>
      </c>
      <c r="F2525" s="219">
        <v>1389.77</v>
      </c>
      <c r="H2525" s="32"/>
    </row>
    <row r="2526" spans="2:8" s="1" customFormat="1" ht="22.5">
      <c r="B2526" s="32"/>
      <c r="C2526" s="218" t="s">
        <v>6030</v>
      </c>
      <c r="D2526" s="218" t="s">
        <v>6031</v>
      </c>
      <c r="E2526" s="17" t="s">
        <v>144</v>
      </c>
      <c r="F2526" s="219">
        <v>1431.4639999999999</v>
      </c>
      <c r="H2526" s="32"/>
    </row>
    <row r="2527" spans="2:8" s="1" customFormat="1" ht="16.899999999999999" customHeight="1">
      <c r="B2527" s="32"/>
      <c r="C2527" s="214" t="s">
        <v>5533</v>
      </c>
      <c r="D2527" s="215" t="s">
        <v>5534</v>
      </c>
      <c r="E2527" s="216" t="s">
        <v>144</v>
      </c>
      <c r="F2527" s="217">
        <v>762.25</v>
      </c>
      <c r="H2527" s="32"/>
    </row>
    <row r="2528" spans="2:8" s="1" customFormat="1" ht="16.899999999999999" customHeight="1">
      <c r="B2528" s="32"/>
      <c r="C2528" s="218" t="s">
        <v>1</v>
      </c>
      <c r="D2528" s="218" t="s">
        <v>6009</v>
      </c>
      <c r="E2528" s="17" t="s">
        <v>1</v>
      </c>
      <c r="F2528" s="219">
        <v>0</v>
      </c>
      <c r="H2528" s="32"/>
    </row>
    <row r="2529" spans="2:8" s="1" customFormat="1" ht="16.899999999999999" customHeight="1">
      <c r="B2529" s="32"/>
      <c r="C2529" s="218" t="s">
        <v>1</v>
      </c>
      <c r="D2529" s="218" t="s">
        <v>5987</v>
      </c>
      <c r="E2529" s="17" t="s">
        <v>1</v>
      </c>
      <c r="F2529" s="219">
        <v>0</v>
      </c>
      <c r="H2529" s="32"/>
    </row>
    <row r="2530" spans="2:8" s="1" customFormat="1" ht="16.899999999999999" customHeight="1">
      <c r="B2530" s="32"/>
      <c r="C2530" s="218" t="s">
        <v>1</v>
      </c>
      <c r="D2530" s="218" t="s">
        <v>5988</v>
      </c>
      <c r="E2530" s="17" t="s">
        <v>1</v>
      </c>
      <c r="F2530" s="219">
        <v>0</v>
      </c>
      <c r="H2530" s="32"/>
    </row>
    <row r="2531" spans="2:8" s="1" customFormat="1" ht="16.899999999999999" customHeight="1">
      <c r="B2531" s="32"/>
      <c r="C2531" s="218" t="s">
        <v>1</v>
      </c>
      <c r="D2531" s="218" t="s">
        <v>5989</v>
      </c>
      <c r="E2531" s="17" t="s">
        <v>1</v>
      </c>
      <c r="F2531" s="219">
        <v>0</v>
      </c>
      <c r="H2531" s="32"/>
    </row>
    <row r="2532" spans="2:8" s="1" customFormat="1" ht="16.899999999999999" customHeight="1">
      <c r="B2532" s="32"/>
      <c r="C2532" s="218" t="s">
        <v>1</v>
      </c>
      <c r="D2532" s="218" t="s">
        <v>5746</v>
      </c>
      <c r="E2532" s="17" t="s">
        <v>1</v>
      </c>
      <c r="F2532" s="219">
        <v>0</v>
      </c>
      <c r="H2532" s="32"/>
    </row>
    <row r="2533" spans="2:8" s="1" customFormat="1" ht="16.899999999999999" customHeight="1">
      <c r="B2533" s="32"/>
      <c r="C2533" s="218" t="s">
        <v>1</v>
      </c>
      <c r="D2533" s="218" t="s">
        <v>6010</v>
      </c>
      <c r="E2533" s="17" t="s">
        <v>1</v>
      </c>
      <c r="F2533" s="219">
        <v>0</v>
      </c>
      <c r="H2533" s="32"/>
    </row>
    <row r="2534" spans="2:8" s="1" customFormat="1" ht="16.899999999999999" customHeight="1">
      <c r="B2534" s="32"/>
      <c r="C2534" s="218" t="s">
        <v>1</v>
      </c>
      <c r="D2534" s="218" t="s">
        <v>5991</v>
      </c>
      <c r="E2534" s="17" t="s">
        <v>1</v>
      </c>
      <c r="F2534" s="219">
        <v>0</v>
      </c>
      <c r="H2534" s="32"/>
    </row>
    <row r="2535" spans="2:8" s="1" customFormat="1" ht="16.899999999999999" customHeight="1">
      <c r="B2535" s="32"/>
      <c r="C2535" s="218" t="s">
        <v>1</v>
      </c>
      <c r="D2535" s="218" t="s">
        <v>5992</v>
      </c>
      <c r="E2535" s="17" t="s">
        <v>1</v>
      </c>
      <c r="F2535" s="219">
        <v>0</v>
      </c>
      <c r="H2535" s="32"/>
    </row>
    <row r="2536" spans="2:8" s="1" customFormat="1" ht="16.899999999999999" customHeight="1">
      <c r="B2536" s="32"/>
      <c r="C2536" s="218" t="s">
        <v>1</v>
      </c>
      <c r="D2536" s="218" t="s">
        <v>5591</v>
      </c>
      <c r="E2536" s="17" t="s">
        <v>1</v>
      </c>
      <c r="F2536" s="219">
        <v>0</v>
      </c>
      <c r="H2536" s="32"/>
    </row>
    <row r="2537" spans="2:8" s="1" customFormat="1" ht="16.899999999999999" customHeight="1">
      <c r="B2537" s="32"/>
      <c r="C2537" s="218" t="s">
        <v>1</v>
      </c>
      <c r="D2537" s="218" t="s">
        <v>6011</v>
      </c>
      <c r="E2537" s="17" t="s">
        <v>1</v>
      </c>
      <c r="F2537" s="219">
        <v>0</v>
      </c>
      <c r="H2537" s="32"/>
    </row>
    <row r="2538" spans="2:8" s="1" customFormat="1" ht="16.899999999999999" customHeight="1">
      <c r="B2538" s="32"/>
      <c r="C2538" s="218" t="s">
        <v>1</v>
      </c>
      <c r="D2538" s="218" t="s">
        <v>4197</v>
      </c>
      <c r="E2538" s="17" t="s">
        <v>1</v>
      </c>
      <c r="F2538" s="219">
        <v>0</v>
      </c>
      <c r="H2538" s="32"/>
    </row>
    <row r="2539" spans="2:8" s="1" customFormat="1" ht="16.899999999999999" customHeight="1">
      <c r="B2539" s="32"/>
      <c r="C2539" s="218" t="s">
        <v>1</v>
      </c>
      <c r="D2539" s="218" t="s">
        <v>5993</v>
      </c>
      <c r="E2539" s="17" t="s">
        <v>1</v>
      </c>
      <c r="F2539" s="219">
        <v>0</v>
      </c>
      <c r="H2539" s="32"/>
    </row>
    <row r="2540" spans="2:8" s="1" customFormat="1" ht="16.899999999999999" customHeight="1">
      <c r="B2540" s="32"/>
      <c r="C2540" s="218" t="s">
        <v>1</v>
      </c>
      <c r="D2540" s="218" t="s">
        <v>5994</v>
      </c>
      <c r="E2540" s="17" t="s">
        <v>1</v>
      </c>
      <c r="F2540" s="219">
        <v>0</v>
      </c>
      <c r="H2540" s="32"/>
    </row>
    <row r="2541" spans="2:8" s="1" customFormat="1" ht="16.899999999999999" customHeight="1">
      <c r="B2541" s="32"/>
      <c r="C2541" s="218" t="s">
        <v>1</v>
      </c>
      <c r="D2541" s="218" t="s">
        <v>5995</v>
      </c>
      <c r="E2541" s="17" t="s">
        <v>1</v>
      </c>
      <c r="F2541" s="219">
        <v>0</v>
      </c>
      <c r="H2541" s="32"/>
    </row>
    <row r="2542" spans="2:8" s="1" customFormat="1" ht="16.899999999999999" customHeight="1">
      <c r="B2542" s="32"/>
      <c r="C2542" s="218" t="s">
        <v>1</v>
      </c>
      <c r="D2542" s="218" t="s">
        <v>1</v>
      </c>
      <c r="E2542" s="17" t="s">
        <v>1</v>
      </c>
      <c r="F2542" s="219">
        <v>0</v>
      </c>
      <c r="H2542" s="32"/>
    </row>
    <row r="2543" spans="2:8" s="1" customFormat="1" ht="16.899999999999999" customHeight="1">
      <c r="B2543" s="32"/>
      <c r="C2543" s="218" t="s">
        <v>1</v>
      </c>
      <c r="D2543" s="218" t="s">
        <v>6012</v>
      </c>
      <c r="E2543" s="17" t="s">
        <v>1</v>
      </c>
      <c r="F2543" s="219">
        <v>237.95</v>
      </c>
      <c r="H2543" s="32"/>
    </row>
    <row r="2544" spans="2:8" s="1" customFormat="1" ht="16.899999999999999" customHeight="1">
      <c r="B2544" s="32"/>
      <c r="C2544" s="218" t="s">
        <v>1</v>
      </c>
      <c r="D2544" s="218" t="s">
        <v>6013</v>
      </c>
      <c r="E2544" s="17" t="s">
        <v>1</v>
      </c>
      <c r="F2544" s="219">
        <v>39.229999999999997</v>
      </c>
      <c r="H2544" s="32"/>
    </row>
    <row r="2545" spans="2:8" s="1" customFormat="1" ht="16.899999999999999" customHeight="1">
      <c r="B2545" s="32"/>
      <c r="C2545" s="218" t="s">
        <v>1</v>
      </c>
      <c r="D2545" s="218" t="s">
        <v>6014</v>
      </c>
      <c r="E2545" s="17" t="s">
        <v>1</v>
      </c>
      <c r="F2545" s="219">
        <v>42.79</v>
      </c>
      <c r="H2545" s="32"/>
    </row>
    <row r="2546" spans="2:8" s="1" customFormat="1" ht="16.899999999999999" customHeight="1">
      <c r="B2546" s="32"/>
      <c r="C2546" s="218" t="s">
        <v>1</v>
      </c>
      <c r="D2546" s="218" t="s">
        <v>6015</v>
      </c>
      <c r="E2546" s="17" t="s">
        <v>1</v>
      </c>
      <c r="F2546" s="219">
        <v>39.03</v>
      </c>
      <c r="H2546" s="32"/>
    </row>
    <row r="2547" spans="2:8" s="1" customFormat="1" ht="16.899999999999999" customHeight="1">
      <c r="B2547" s="32"/>
      <c r="C2547" s="218" t="s">
        <v>1</v>
      </c>
      <c r="D2547" s="218" t="s">
        <v>6016</v>
      </c>
      <c r="E2547" s="17" t="s">
        <v>1</v>
      </c>
      <c r="F2547" s="219">
        <v>38.36</v>
      </c>
      <c r="H2547" s="32"/>
    </row>
    <row r="2548" spans="2:8" s="1" customFormat="1" ht="16.899999999999999" customHeight="1">
      <c r="B2548" s="32"/>
      <c r="C2548" s="218" t="s">
        <v>1</v>
      </c>
      <c r="D2548" s="218" t="s">
        <v>6017</v>
      </c>
      <c r="E2548" s="17" t="s">
        <v>1</v>
      </c>
      <c r="F2548" s="219">
        <v>36.15</v>
      </c>
      <c r="H2548" s="32"/>
    </row>
    <row r="2549" spans="2:8" s="1" customFormat="1" ht="16.899999999999999" customHeight="1">
      <c r="B2549" s="32"/>
      <c r="C2549" s="218" t="s">
        <v>1</v>
      </c>
      <c r="D2549" s="218" t="s">
        <v>6018</v>
      </c>
      <c r="E2549" s="17" t="s">
        <v>1</v>
      </c>
      <c r="F2549" s="219">
        <v>49.37</v>
      </c>
      <c r="H2549" s="32"/>
    </row>
    <row r="2550" spans="2:8" s="1" customFormat="1" ht="16.899999999999999" customHeight="1">
      <c r="B2550" s="32"/>
      <c r="C2550" s="218" t="s">
        <v>1</v>
      </c>
      <c r="D2550" s="218" t="s">
        <v>6019</v>
      </c>
      <c r="E2550" s="17" t="s">
        <v>1</v>
      </c>
      <c r="F2550" s="219">
        <v>42.78</v>
      </c>
      <c r="H2550" s="32"/>
    </row>
    <row r="2551" spans="2:8" s="1" customFormat="1" ht="16.899999999999999" customHeight="1">
      <c r="B2551" s="32"/>
      <c r="C2551" s="218" t="s">
        <v>1</v>
      </c>
      <c r="D2551" s="218" t="s">
        <v>6020</v>
      </c>
      <c r="E2551" s="17" t="s">
        <v>1</v>
      </c>
      <c r="F2551" s="219">
        <v>31.49</v>
      </c>
      <c r="H2551" s="32"/>
    </row>
    <row r="2552" spans="2:8" s="1" customFormat="1" ht="16.899999999999999" customHeight="1">
      <c r="B2552" s="32"/>
      <c r="C2552" s="218" t="s">
        <v>1</v>
      </c>
      <c r="D2552" s="218" t="s">
        <v>6021</v>
      </c>
      <c r="E2552" s="17" t="s">
        <v>1</v>
      </c>
      <c r="F2552" s="219">
        <v>39.619999999999997</v>
      </c>
      <c r="H2552" s="32"/>
    </row>
    <row r="2553" spans="2:8" s="1" customFormat="1" ht="16.899999999999999" customHeight="1">
      <c r="B2553" s="32"/>
      <c r="C2553" s="218" t="s">
        <v>1</v>
      </c>
      <c r="D2553" s="218" t="s">
        <v>6022</v>
      </c>
      <c r="E2553" s="17" t="s">
        <v>1</v>
      </c>
      <c r="F2553" s="219">
        <v>42.67</v>
      </c>
      <c r="H2553" s="32"/>
    </row>
    <row r="2554" spans="2:8" s="1" customFormat="1" ht="16.899999999999999" customHeight="1">
      <c r="B2554" s="32"/>
      <c r="C2554" s="218" t="s">
        <v>1</v>
      </c>
      <c r="D2554" s="218" t="s">
        <v>6021</v>
      </c>
      <c r="E2554" s="17" t="s">
        <v>1</v>
      </c>
      <c r="F2554" s="219">
        <v>39.619999999999997</v>
      </c>
      <c r="H2554" s="32"/>
    </row>
    <row r="2555" spans="2:8" s="1" customFormat="1" ht="16.899999999999999" customHeight="1">
      <c r="B2555" s="32"/>
      <c r="C2555" s="218" t="s">
        <v>1</v>
      </c>
      <c r="D2555" s="218" t="s">
        <v>6023</v>
      </c>
      <c r="E2555" s="17" t="s">
        <v>1</v>
      </c>
      <c r="F2555" s="219">
        <v>83.19</v>
      </c>
      <c r="H2555" s="32"/>
    </row>
    <row r="2556" spans="2:8" s="1" customFormat="1" ht="16.899999999999999" customHeight="1">
      <c r="B2556" s="32"/>
      <c r="C2556" s="218" t="s">
        <v>5533</v>
      </c>
      <c r="D2556" s="218" t="s">
        <v>6024</v>
      </c>
      <c r="E2556" s="17" t="s">
        <v>1</v>
      </c>
      <c r="F2556" s="219">
        <v>762.25</v>
      </c>
      <c r="H2556" s="32"/>
    </row>
    <row r="2557" spans="2:8" s="1" customFormat="1" ht="16.899999999999999" customHeight="1">
      <c r="B2557" s="32"/>
      <c r="C2557" s="220" t="s">
        <v>6920</v>
      </c>
      <c r="H2557" s="32"/>
    </row>
    <row r="2558" spans="2:8" s="1" customFormat="1" ht="22.5">
      <c r="B2558" s="32"/>
      <c r="C2558" s="218" t="s">
        <v>5983</v>
      </c>
      <c r="D2558" s="218" t="s">
        <v>5984</v>
      </c>
      <c r="E2558" s="17" t="s">
        <v>144</v>
      </c>
      <c r="F2558" s="219">
        <v>1389.77</v>
      </c>
      <c r="H2558" s="32"/>
    </row>
    <row r="2559" spans="2:8" s="1" customFormat="1" ht="16.899999999999999" customHeight="1">
      <c r="B2559" s="32"/>
      <c r="C2559" s="218" t="s">
        <v>5581</v>
      </c>
      <c r="D2559" s="218" t="s">
        <v>5582</v>
      </c>
      <c r="E2559" s="17" t="s">
        <v>144</v>
      </c>
      <c r="F2559" s="219">
        <v>1681.72</v>
      </c>
      <c r="H2559" s="32"/>
    </row>
    <row r="2560" spans="2:8" s="1" customFormat="1" ht="22.5">
      <c r="B2560" s="32"/>
      <c r="C2560" s="218" t="s">
        <v>5598</v>
      </c>
      <c r="D2560" s="218" t="s">
        <v>5599</v>
      </c>
      <c r="E2560" s="17" t="s">
        <v>144</v>
      </c>
      <c r="F2560" s="219">
        <v>762.25</v>
      </c>
      <c r="H2560" s="32"/>
    </row>
    <row r="2561" spans="2:8" s="1" customFormat="1" ht="16.899999999999999" customHeight="1">
      <c r="B2561" s="32"/>
      <c r="C2561" s="218" t="s">
        <v>5967</v>
      </c>
      <c r="D2561" s="218" t="s">
        <v>5968</v>
      </c>
      <c r="E2561" s="17" t="s">
        <v>144</v>
      </c>
      <c r="F2561" s="219">
        <v>1389.77</v>
      </c>
      <c r="H2561" s="32"/>
    </row>
    <row r="2562" spans="2:8" s="1" customFormat="1" ht="22.5">
      <c r="B2562" s="32"/>
      <c r="C2562" s="218" t="s">
        <v>6030</v>
      </c>
      <c r="D2562" s="218" t="s">
        <v>6031</v>
      </c>
      <c r="E2562" s="17" t="s">
        <v>144</v>
      </c>
      <c r="F2562" s="219">
        <v>1431.4639999999999</v>
      </c>
      <c r="H2562" s="32"/>
    </row>
    <row r="2563" spans="2:8" s="1" customFormat="1" ht="16.899999999999999" customHeight="1">
      <c r="B2563" s="32"/>
      <c r="C2563" s="214" t="s">
        <v>5536</v>
      </c>
      <c r="D2563" s="215" t="s">
        <v>5537</v>
      </c>
      <c r="E2563" s="216" t="s">
        <v>144</v>
      </c>
      <c r="F2563" s="217">
        <v>0</v>
      </c>
      <c r="H2563" s="32"/>
    </row>
    <row r="2564" spans="2:8" s="1" customFormat="1" ht="16.899999999999999" customHeight="1">
      <c r="B2564" s="32"/>
      <c r="C2564" s="218" t="s">
        <v>1</v>
      </c>
      <c r="D2564" s="218" t="s">
        <v>6025</v>
      </c>
      <c r="E2564" s="17" t="s">
        <v>1</v>
      </c>
      <c r="F2564" s="219">
        <v>0</v>
      </c>
      <c r="H2564" s="32"/>
    </row>
    <row r="2565" spans="2:8" s="1" customFormat="1" ht="16.899999999999999" customHeight="1">
      <c r="B2565" s="32"/>
      <c r="C2565" s="218" t="s">
        <v>1</v>
      </c>
      <c r="D2565" s="218" t="s">
        <v>5987</v>
      </c>
      <c r="E2565" s="17" t="s">
        <v>1</v>
      </c>
      <c r="F2565" s="219">
        <v>0</v>
      </c>
      <c r="H2565" s="32"/>
    </row>
    <row r="2566" spans="2:8" s="1" customFormat="1" ht="16.899999999999999" customHeight="1">
      <c r="B2566" s="32"/>
      <c r="C2566" s="218" t="s">
        <v>1</v>
      </c>
      <c r="D2566" s="218" t="s">
        <v>5988</v>
      </c>
      <c r="E2566" s="17" t="s">
        <v>1</v>
      </c>
      <c r="F2566" s="219">
        <v>0</v>
      </c>
      <c r="H2566" s="32"/>
    </row>
    <row r="2567" spans="2:8" s="1" customFormat="1" ht="16.899999999999999" customHeight="1">
      <c r="B2567" s="32"/>
      <c r="C2567" s="218" t="s">
        <v>1</v>
      </c>
      <c r="D2567" s="218" t="s">
        <v>6026</v>
      </c>
      <c r="E2567" s="17" t="s">
        <v>1</v>
      </c>
      <c r="F2567" s="219">
        <v>0</v>
      </c>
      <c r="H2567" s="32"/>
    </row>
    <row r="2568" spans="2:8" s="1" customFormat="1" ht="16.899999999999999" customHeight="1">
      <c r="B2568" s="32"/>
      <c r="C2568" s="218" t="s">
        <v>1</v>
      </c>
      <c r="D2568" s="218" t="s">
        <v>5746</v>
      </c>
      <c r="E2568" s="17" t="s">
        <v>1</v>
      </c>
      <c r="F2568" s="219">
        <v>0</v>
      </c>
      <c r="H2568" s="32"/>
    </row>
    <row r="2569" spans="2:8" s="1" customFormat="1" ht="16.899999999999999" customHeight="1">
      <c r="B2569" s="32"/>
      <c r="C2569" s="218" t="s">
        <v>1</v>
      </c>
      <c r="D2569" s="218" t="s">
        <v>5990</v>
      </c>
      <c r="E2569" s="17" t="s">
        <v>1</v>
      </c>
      <c r="F2569" s="219">
        <v>0</v>
      </c>
      <c r="H2569" s="32"/>
    </row>
    <row r="2570" spans="2:8" s="1" customFormat="1" ht="16.899999999999999" customHeight="1">
      <c r="B2570" s="32"/>
      <c r="C2570" s="218" t="s">
        <v>1</v>
      </c>
      <c r="D2570" s="218" t="s">
        <v>5991</v>
      </c>
      <c r="E2570" s="17" t="s">
        <v>1</v>
      </c>
      <c r="F2570" s="219">
        <v>0</v>
      </c>
      <c r="H2570" s="32"/>
    </row>
    <row r="2571" spans="2:8" s="1" customFormat="1" ht="16.899999999999999" customHeight="1">
      <c r="B2571" s="32"/>
      <c r="C2571" s="218" t="s">
        <v>1</v>
      </c>
      <c r="D2571" s="218" t="s">
        <v>5992</v>
      </c>
      <c r="E2571" s="17" t="s">
        <v>1</v>
      </c>
      <c r="F2571" s="219">
        <v>0</v>
      </c>
      <c r="H2571" s="32"/>
    </row>
    <row r="2572" spans="2:8" s="1" customFormat="1" ht="16.899999999999999" customHeight="1">
      <c r="B2572" s="32"/>
      <c r="C2572" s="218" t="s">
        <v>1</v>
      </c>
      <c r="D2572" s="218" t="s">
        <v>5591</v>
      </c>
      <c r="E2572" s="17" t="s">
        <v>1</v>
      </c>
      <c r="F2572" s="219">
        <v>0</v>
      </c>
      <c r="H2572" s="32"/>
    </row>
    <row r="2573" spans="2:8" s="1" customFormat="1" ht="16.899999999999999" customHeight="1">
      <c r="B2573" s="32"/>
      <c r="C2573" s="218" t="s">
        <v>1</v>
      </c>
      <c r="D2573" s="218" t="s">
        <v>6027</v>
      </c>
      <c r="E2573" s="17" t="s">
        <v>1</v>
      </c>
      <c r="F2573" s="219">
        <v>0</v>
      </c>
      <c r="H2573" s="32"/>
    </row>
    <row r="2574" spans="2:8" s="1" customFormat="1" ht="16.899999999999999" customHeight="1">
      <c r="B2574" s="32"/>
      <c r="C2574" s="218" t="s">
        <v>1</v>
      </c>
      <c r="D2574" s="218" t="s">
        <v>4197</v>
      </c>
      <c r="E2574" s="17" t="s">
        <v>1</v>
      </c>
      <c r="F2574" s="219">
        <v>0</v>
      </c>
      <c r="H2574" s="32"/>
    </row>
    <row r="2575" spans="2:8" s="1" customFormat="1" ht="16.899999999999999" customHeight="1">
      <c r="B2575" s="32"/>
      <c r="C2575" s="218" t="s">
        <v>1</v>
      </c>
      <c r="D2575" s="218" t="s">
        <v>5631</v>
      </c>
      <c r="E2575" s="17" t="s">
        <v>1</v>
      </c>
      <c r="F2575" s="219">
        <v>0</v>
      </c>
      <c r="H2575" s="32"/>
    </row>
    <row r="2576" spans="2:8" s="1" customFormat="1" ht="16.899999999999999" customHeight="1">
      <c r="B2576" s="32"/>
      <c r="C2576" s="218" t="s">
        <v>1</v>
      </c>
      <c r="D2576" s="218" t="s">
        <v>5643</v>
      </c>
      <c r="E2576" s="17" t="s">
        <v>1</v>
      </c>
      <c r="F2576" s="219">
        <v>0</v>
      </c>
      <c r="H2576" s="32"/>
    </row>
    <row r="2577" spans="2:8" s="1" customFormat="1" ht="16.899999999999999" customHeight="1">
      <c r="B2577" s="32"/>
      <c r="C2577" s="218" t="s">
        <v>1</v>
      </c>
      <c r="D2577" s="218" t="s">
        <v>5994</v>
      </c>
      <c r="E2577" s="17" t="s">
        <v>1</v>
      </c>
      <c r="F2577" s="219">
        <v>0</v>
      </c>
      <c r="H2577" s="32"/>
    </row>
    <row r="2578" spans="2:8" s="1" customFormat="1" ht="16.899999999999999" customHeight="1">
      <c r="B2578" s="32"/>
      <c r="C2578" s="218" t="s">
        <v>1</v>
      </c>
      <c r="D2578" s="218" t="s">
        <v>5633</v>
      </c>
      <c r="E2578" s="17" t="s">
        <v>1</v>
      </c>
      <c r="F2578" s="219">
        <v>0</v>
      </c>
      <c r="H2578" s="32"/>
    </row>
    <row r="2579" spans="2:8" s="1" customFormat="1" ht="16.899999999999999" customHeight="1">
      <c r="B2579" s="32"/>
      <c r="C2579" s="218" t="s">
        <v>1</v>
      </c>
      <c r="D2579" s="218" t="s">
        <v>1</v>
      </c>
      <c r="E2579" s="17" t="s">
        <v>1</v>
      </c>
      <c r="F2579" s="219">
        <v>0</v>
      </c>
      <c r="H2579" s="32"/>
    </row>
    <row r="2580" spans="2:8" s="1" customFormat="1" ht="16.899999999999999" customHeight="1">
      <c r="B2580" s="32"/>
      <c r="C2580" s="218" t="s">
        <v>1</v>
      </c>
      <c r="D2580" s="218" t="s">
        <v>1</v>
      </c>
      <c r="E2580" s="17" t="s">
        <v>1</v>
      </c>
      <c r="F2580" s="219">
        <v>0</v>
      </c>
      <c r="H2580" s="32"/>
    </row>
    <row r="2581" spans="2:8" s="1" customFormat="1" ht="16.899999999999999" customHeight="1">
      <c r="B2581" s="32"/>
      <c r="C2581" s="218" t="s">
        <v>1</v>
      </c>
      <c r="D2581" s="218" t="s">
        <v>1</v>
      </c>
      <c r="E2581" s="17" t="s">
        <v>1</v>
      </c>
      <c r="F2581" s="219">
        <v>0</v>
      </c>
      <c r="H2581" s="32"/>
    </row>
    <row r="2582" spans="2:8" s="1" customFormat="1" ht="16.899999999999999" customHeight="1">
      <c r="B2582" s="32"/>
      <c r="C2582" s="218" t="s">
        <v>1</v>
      </c>
      <c r="D2582" s="218" t="s">
        <v>1</v>
      </c>
      <c r="E2582" s="17" t="s">
        <v>1</v>
      </c>
      <c r="F2582" s="219">
        <v>0</v>
      </c>
      <c r="H2582" s="32"/>
    </row>
    <row r="2583" spans="2:8" s="1" customFormat="1" ht="16.899999999999999" customHeight="1">
      <c r="B2583" s="32"/>
      <c r="C2583" s="218" t="s">
        <v>1</v>
      </c>
      <c r="D2583" s="218" t="s">
        <v>1</v>
      </c>
      <c r="E2583" s="17" t="s">
        <v>1</v>
      </c>
      <c r="F2583" s="219">
        <v>0</v>
      </c>
      <c r="H2583" s="32"/>
    </row>
    <row r="2584" spans="2:8" s="1" customFormat="1" ht="16.899999999999999" customHeight="1">
      <c r="B2584" s="32"/>
      <c r="C2584" s="218" t="s">
        <v>5536</v>
      </c>
      <c r="D2584" s="218" t="s">
        <v>6028</v>
      </c>
      <c r="E2584" s="17" t="s">
        <v>1</v>
      </c>
      <c r="F2584" s="219">
        <v>0</v>
      </c>
      <c r="H2584" s="32"/>
    </row>
    <row r="2585" spans="2:8" s="1" customFormat="1" ht="16.899999999999999" customHeight="1">
      <c r="B2585" s="32"/>
      <c r="C2585" s="220" t="s">
        <v>6920</v>
      </c>
      <c r="H2585" s="32"/>
    </row>
    <row r="2586" spans="2:8" s="1" customFormat="1" ht="22.5">
      <c r="B2586" s="32"/>
      <c r="C2586" s="218" t="s">
        <v>5983</v>
      </c>
      <c r="D2586" s="218" t="s">
        <v>5984</v>
      </c>
      <c r="E2586" s="17" t="s">
        <v>144</v>
      </c>
      <c r="F2586" s="219">
        <v>1389.77</v>
      </c>
      <c r="H2586" s="32"/>
    </row>
    <row r="2587" spans="2:8" s="1" customFormat="1" ht="16.899999999999999" customHeight="1">
      <c r="B2587" s="32"/>
      <c r="C2587" s="218" t="s">
        <v>5581</v>
      </c>
      <c r="D2587" s="218" t="s">
        <v>5582</v>
      </c>
      <c r="E2587" s="17" t="s">
        <v>144</v>
      </c>
      <c r="F2587" s="219">
        <v>1681.72</v>
      </c>
      <c r="H2587" s="32"/>
    </row>
    <row r="2588" spans="2:8" s="1" customFormat="1" ht="22.5">
      <c r="B2588" s="32"/>
      <c r="C2588" s="218" t="s">
        <v>5588</v>
      </c>
      <c r="D2588" s="218" t="s">
        <v>5589</v>
      </c>
      <c r="E2588" s="17" t="s">
        <v>144</v>
      </c>
      <c r="F2588" s="219">
        <v>622.70000000000005</v>
      </c>
      <c r="H2588" s="32"/>
    </row>
    <row r="2589" spans="2:8" s="1" customFormat="1" ht="16.899999999999999" customHeight="1">
      <c r="B2589" s="32"/>
      <c r="C2589" s="218" t="s">
        <v>5685</v>
      </c>
      <c r="D2589" s="218" t="s">
        <v>5686</v>
      </c>
      <c r="E2589" s="17" t="s">
        <v>144</v>
      </c>
      <c r="F2589" s="219">
        <v>78.48</v>
      </c>
      <c r="H2589" s="32"/>
    </row>
    <row r="2590" spans="2:8" s="1" customFormat="1" ht="16.899999999999999" customHeight="1">
      <c r="B2590" s="32"/>
      <c r="C2590" s="218" t="s">
        <v>5967</v>
      </c>
      <c r="D2590" s="218" t="s">
        <v>5968</v>
      </c>
      <c r="E2590" s="17" t="s">
        <v>144</v>
      </c>
      <c r="F2590" s="219">
        <v>1389.77</v>
      </c>
      <c r="H2590" s="32"/>
    </row>
    <row r="2591" spans="2:8" s="1" customFormat="1" ht="22.5">
      <c r="B2591" s="32"/>
      <c r="C2591" s="218" t="s">
        <v>6030</v>
      </c>
      <c r="D2591" s="218" t="s">
        <v>6031</v>
      </c>
      <c r="E2591" s="17" t="s">
        <v>144</v>
      </c>
      <c r="F2591" s="219">
        <v>1431.4639999999999</v>
      </c>
      <c r="H2591" s="32"/>
    </row>
    <row r="2592" spans="2:8" s="1" customFormat="1" ht="16.899999999999999" customHeight="1">
      <c r="B2592" s="32"/>
      <c r="C2592" s="214" t="s">
        <v>5538</v>
      </c>
      <c r="D2592" s="215" t="s">
        <v>5539</v>
      </c>
      <c r="E2592" s="216" t="s">
        <v>144</v>
      </c>
      <c r="F2592" s="217">
        <v>622.70000000000005</v>
      </c>
      <c r="H2592" s="32"/>
    </row>
    <row r="2593" spans="2:8" s="1" customFormat="1" ht="16.899999999999999" customHeight="1">
      <c r="B2593" s="32"/>
      <c r="C2593" s="218" t="s">
        <v>1</v>
      </c>
      <c r="D2593" s="218" t="s">
        <v>5986</v>
      </c>
      <c r="E2593" s="17" t="s">
        <v>1</v>
      </c>
      <c r="F2593" s="219">
        <v>0</v>
      </c>
      <c r="H2593" s="32"/>
    </row>
    <row r="2594" spans="2:8" s="1" customFormat="1" ht="16.899999999999999" customHeight="1">
      <c r="B2594" s="32"/>
      <c r="C2594" s="218" t="s">
        <v>1</v>
      </c>
      <c r="D2594" s="218" t="s">
        <v>5987</v>
      </c>
      <c r="E2594" s="17" t="s">
        <v>1</v>
      </c>
      <c r="F2594" s="219">
        <v>0</v>
      </c>
      <c r="H2594" s="32"/>
    </row>
    <row r="2595" spans="2:8" s="1" customFormat="1" ht="16.899999999999999" customHeight="1">
      <c r="B2595" s="32"/>
      <c r="C2595" s="218" t="s">
        <v>1</v>
      </c>
      <c r="D2595" s="218" t="s">
        <v>5988</v>
      </c>
      <c r="E2595" s="17" t="s">
        <v>1</v>
      </c>
      <c r="F2595" s="219">
        <v>0</v>
      </c>
      <c r="H2595" s="32"/>
    </row>
    <row r="2596" spans="2:8" s="1" customFormat="1" ht="16.899999999999999" customHeight="1">
      <c r="B2596" s="32"/>
      <c r="C2596" s="218" t="s">
        <v>1</v>
      </c>
      <c r="D2596" s="218" t="s">
        <v>5989</v>
      </c>
      <c r="E2596" s="17" t="s">
        <v>1</v>
      </c>
      <c r="F2596" s="219">
        <v>0</v>
      </c>
      <c r="H2596" s="32"/>
    </row>
    <row r="2597" spans="2:8" s="1" customFormat="1" ht="16.899999999999999" customHeight="1">
      <c r="B2597" s="32"/>
      <c r="C2597" s="218" t="s">
        <v>1</v>
      </c>
      <c r="D2597" s="218" t="s">
        <v>5746</v>
      </c>
      <c r="E2597" s="17" t="s">
        <v>1</v>
      </c>
      <c r="F2597" s="219">
        <v>0</v>
      </c>
      <c r="H2597" s="32"/>
    </row>
    <row r="2598" spans="2:8" s="1" customFormat="1" ht="16.899999999999999" customHeight="1">
      <c r="B2598" s="32"/>
      <c r="C2598" s="218" t="s">
        <v>1</v>
      </c>
      <c r="D2598" s="218" t="s">
        <v>5990</v>
      </c>
      <c r="E2598" s="17" t="s">
        <v>1</v>
      </c>
      <c r="F2598" s="219">
        <v>0</v>
      </c>
      <c r="H2598" s="32"/>
    </row>
    <row r="2599" spans="2:8" s="1" customFormat="1" ht="16.899999999999999" customHeight="1">
      <c r="B2599" s="32"/>
      <c r="C2599" s="218" t="s">
        <v>1</v>
      </c>
      <c r="D2599" s="218" t="s">
        <v>5991</v>
      </c>
      <c r="E2599" s="17" t="s">
        <v>1</v>
      </c>
      <c r="F2599" s="219">
        <v>0</v>
      </c>
      <c r="H2599" s="32"/>
    </row>
    <row r="2600" spans="2:8" s="1" customFormat="1" ht="16.899999999999999" customHeight="1">
      <c r="B2600" s="32"/>
      <c r="C2600" s="218" t="s">
        <v>1</v>
      </c>
      <c r="D2600" s="218" t="s">
        <v>5992</v>
      </c>
      <c r="E2600" s="17" t="s">
        <v>1</v>
      </c>
      <c r="F2600" s="219">
        <v>0</v>
      </c>
      <c r="H2600" s="32"/>
    </row>
    <row r="2601" spans="2:8" s="1" customFormat="1" ht="16.899999999999999" customHeight="1">
      <c r="B2601" s="32"/>
      <c r="C2601" s="218" t="s">
        <v>1</v>
      </c>
      <c r="D2601" s="218" t="s">
        <v>5591</v>
      </c>
      <c r="E2601" s="17" t="s">
        <v>1</v>
      </c>
      <c r="F2601" s="219">
        <v>0</v>
      </c>
      <c r="H2601" s="32"/>
    </row>
    <row r="2602" spans="2:8" s="1" customFormat="1" ht="16.899999999999999" customHeight="1">
      <c r="B2602" s="32"/>
      <c r="C2602" s="218" t="s">
        <v>1</v>
      </c>
      <c r="D2602" s="218" t="s">
        <v>5592</v>
      </c>
      <c r="E2602" s="17" t="s">
        <v>1</v>
      </c>
      <c r="F2602" s="219">
        <v>0</v>
      </c>
      <c r="H2602" s="32"/>
    </row>
    <row r="2603" spans="2:8" s="1" customFormat="1" ht="16.899999999999999" customHeight="1">
      <c r="B2603" s="32"/>
      <c r="C2603" s="218" t="s">
        <v>1</v>
      </c>
      <c r="D2603" s="218" t="s">
        <v>4197</v>
      </c>
      <c r="E2603" s="17" t="s">
        <v>1</v>
      </c>
      <c r="F2603" s="219">
        <v>0</v>
      </c>
      <c r="H2603" s="32"/>
    </row>
    <row r="2604" spans="2:8" s="1" customFormat="1" ht="16.899999999999999" customHeight="1">
      <c r="B2604" s="32"/>
      <c r="C2604" s="218" t="s">
        <v>1</v>
      </c>
      <c r="D2604" s="218" t="s">
        <v>5993</v>
      </c>
      <c r="E2604" s="17" t="s">
        <v>1</v>
      </c>
      <c r="F2604" s="219">
        <v>0</v>
      </c>
      <c r="H2604" s="32"/>
    </row>
    <row r="2605" spans="2:8" s="1" customFormat="1" ht="16.899999999999999" customHeight="1">
      <c r="B2605" s="32"/>
      <c r="C2605" s="218" t="s">
        <v>1</v>
      </c>
      <c r="D2605" s="218" t="s">
        <v>5994</v>
      </c>
      <c r="E2605" s="17" t="s">
        <v>1</v>
      </c>
      <c r="F2605" s="219">
        <v>0</v>
      </c>
      <c r="H2605" s="32"/>
    </row>
    <row r="2606" spans="2:8" s="1" customFormat="1" ht="16.899999999999999" customHeight="1">
      <c r="B2606" s="32"/>
      <c r="C2606" s="218" t="s">
        <v>1</v>
      </c>
      <c r="D2606" s="218" t="s">
        <v>5995</v>
      </c>
      <c r="E2606" s="17" t="s">
        <v>1</v>
      </c>
      <c r="F2606" s="219">
        <v>0</v>
      </c>
      <c r="H2606" s="32"/>
    </row>
    <row r="2607" spans="2:8" s="1" customFormat="1" ht="16.899999999999999" customHeight="1">
      <c r="B2607" s="32"/>
      <c r="C2607" s="218" t="s">
        <v>1</v>
      </c>
      <c r="D2607" s="218" t="s">
        <v>1</v>
      </c>
      <c r="E2607" s="17" t="s">
        <v>1</v>
      </c>
      <c r="F2607" s="219">
        <v>0</v>
      </c>
      <c r="H2607" s="32"/>
    </row>
    <row r="2608" spans="2:8" s="1" customFormat="1" ht="16.899999999999999" customHeight="1">
      <c r="B2608" s="32"/>
      <c r="C2608" s="218" t="s">
        <v>1</v>
      </c>
      <c r="D2608" s="218" t="s">
        <v>5996</v>
      </c>
      <c r="E2608" s="17" t="s">
        <v>1</v>
      </c>
      <c r="F2608" s="219">
        <v>0</v>
      </c>
      <c r="H2608" s="32"/>
    </row>
    <row r="2609" spans="2:8" s="1" customFormat="1" ht="16.899999999999999" customHeight="1">
      <c r="B2609" s="32"/>
      <c r="C2609" s="218" t="s">
        <v>1</v>
      </c>
      <c r="D2609" s="218" t="s">
        <v>5997</v>
      </c>
      <c r="E2609" s="17" t="s">
        <v>1</v>
      </c>
      <c r="F2609" s="219">
        <v>295.47000000000003</v>
      </c>
      <c r="H2609" s="32"/>
    </row>
    <row r="2610" spans="2:8" s="1" customFormat="1" ht="16.899999999999999" customHeight="1">
      <c r="B2610" s="32"/>
      <c r="C2610" s="218" t="s">
        <v>1</v>
      </c>
      <c r="D2610" s="218" t="s">
        <v>5998</v>
      </c>
      <c r="E2610" s="17" t="s">
        <v>1</v>
      </c>
      <c r="F2610" s="219">
        <v>19.97</v>
      </c>
      <c r="H2610" s="32"/>
    </row>
    <row r="2611" spans="2:8" s="1" customFormat="1" ht="16.899999999999999" customHeight="1">
      <c r="B2611" s="32"/>
      <c r="C2611" s="218" t="s">
        <v>1</v>
      </c>
      <c r="D2611" s="218" t="s">
        <v>5999</v>
      </c>
      <c r="E2611" s="17" t="s">
        <v>1</v>
      </c>
      <c r="F2611" s="219">
        <v>19.440000000000001</v>
      </c>
      <c r="H2611" s="32"/>
    </row>
    <row r="2612" spans="2:8" s="1" customFormat="1" ht="16.899999999999999" customHeight="1">
      <c r="B2612" s="32"/>
      <c r="C2612" s="218" t="s">
        <v>1</v>
      </c>
      <c r="D2612" s="218" t="s">
        <v>6000</v>
      </c>
      <c r="E2612" s="17" t="s">
        <v>1</v>
      </c>
      <c r="F2612" s="219">
        <v>17.82</v>
      </c>
      <c r="H2612" s="32"/>
    </row>
    <row r="2613" spans="2:8" s="1" customFormat="1" ht="16.899999999999999" customHeight="1">
      <c r="B2613" s="32"/>
      <c r="C2613" s="218" t="s">
        <v>1</v>
      </c>
      <c r="D2613" s="218" t="s">
        <v>6001</v>
      </c>
      <c r="E2613" s="17" t="s">
        <v>1</v>
      </c>
      <c r="F2613" s="219">
        <v>289.5</v>
      </c>
      <c r="H2613" s="32"/>
    </row>
    <row r="2614" spans="2:8" s="1" customFormat="1" ht="16.899999999999999" customHeight="1">
      <c r="B2614" s="32"/>
      <c r="C2614" s="218" t="s">
        <v>1</v>
      </c>
      <c r="D2614" s="218" t="s">
        <v>6002</v>
      </c>
      <c r="E2614" s="17" t="s">
        <v>1</v>
      </c>
      <c r="F2614" s="219">
        <v>-19.5</v>
      </c>
      <c r="H2614" s="32"/>
    </row>
    <row r="2615" spans="2:8" s="1" customFormat="1" ht="16.899999999999999" customHeight="1">
      <c r="B2615" s="32"/>
      <c r="C2615" s="218" t="s">
        <v>5538</v>
      </c>
      <c r="D2615" s="218" t="s">
        <v>6003</v>
      </c>
      <c r="E2615" s="17" t="s">
        <v>1</v>
      </c>
      <c r="F2615" s="219">
        <v>622.70000000000005</v>
      </c>
      <c r="H2615" s="32"/>
    </row>
    <row r="2616" spans="2:8" s="1" customFormat="1" ht="16.899999999999999" customHeight="1">
      <c r="B2616" s="32"/>
      <c r="C2616" s="220" t="s">
        <v>6920</v>
      </c>
      <c r="H2616" s="32"/>
    </row>
    <row r="2617" spans="2:8" s="1" customFormat="1" ht="22.5">
      <c r="B2617" s="32"/>
      <c r="C2617" s="218" t="s">
        <v>5983</v>
      </c>
      <c r="D2617" s="218" t="s">
        <v>5984</v>
      </c>
      <c r="E2617" s="17" t="s">
        <v>144</v>
      </c>
      <c r="F2617" s="219">
        <v>1389.77</v>
      </c>
      <c r="H2617" s="32"/>
    </row>
    <row r="2618" spans="2:8" s="1" customFormat="1" ht="16.899999999999999" customHeight="1">
      <c r="B2618" s="32"/>
      <c r="C2618" s="218" t="s">
        <v>5581</v>
      </c>
      <c r="D2618" s="218" t="s">
        <v>5582</v>
      </c>
      <c r="E2618" s="17" t="s">
        <v>144</v>
      </c>
      <c r="F2618" s="219">
        <v>1681.72</v>
      </c>
      <c r="H2618" s="32"/>
    </row>
    <row r="2619" spans="2:8" s="1" customFormat="1" ht="22.5">
      <c r="B2619" s="32"/>
      <c r="C2619" s="218" t="s">
        <v>5588</v>
      </c>
      <c r="D2619" s="218" t="s">
        <v>5589</v>
      </c>
      <c r="E2619" s="17" t="s">
        <v>144</v>
      </c>
      <c r="F2619" s="219">
        <v>622.70000000000005</v>
      </c>
      <c r="H2619" s="32"/>
    </row>
    <row r="2620" spans="2:8" s="1" customFormat="1" ht="16.899999999999999" customHeight="1">
      <c r="B2620" s="32"/>
      <c r="C2620" s="218" t="s">
        <v>5967</v>
      </c>
      <c r="D2620" s="218" t="s">
        <v>5968</v>
      </c>
      <c r="E2620" s="17" t="s">
        <v>144</v>
      </c>
      <c r="F2620" s="219">
        <v>1389.77</v>
      </c>
      <c r="H2620" s="32"/>
    </row>
    <row r="2621" spans="2:8" s="1" customFormat="1" ht="22.5">
      <c r="B2621" s="32"/>
      <c r="C2621" s="218" t="s">
        <v>6030</v>
      </c>
      <c r="D2621" s="218" t="s">
        <v>6031</v>
      </c>
      <c r="E2621" s="17" t="s">
        <v>144</v>
      </c>
      <c r="F2621" s="219">
        <v>1431.4639999999999</v>
      </c>
      <c r="H2621" s="32"/>
    </row>
    <row r="2622" spans="2:8" s="1" customFormat="1" ht="16.899999999999999" customHeight="1">
      <c r="B2622" s="32"/>
      <c r="C2622" s="214" t="s">
        <v>5541</v>
      </c>
      <c r="D2622" s="215" t="s">
        <v>5542</v>
      </c>
      <c r="E2622" s="216" t="s">
        <v>144</v>
      </c>
      <c r="F2622" s="217">
        <v>22.88</v>
      </c>
      <c r="H2622" s="32"/>
    </row>
    <row r="2623" spans="2:8" s="1" customFormat="1" ht="16.899999999999999" customHeight="1">
      <c r="B2623" s="32"/>
      <c r="C2623" s="218" t="s">
        <v>1</v>
      </c>
      <c r="D2623" s="218" t="s">
        <v>5795</v>
      </c>
      <c r="E2623" s="17" t="s">
        <v>1</v>
      </c>
      <c r="F2623" s="219">
        <v>0</v>
      </c>
      <c r="H2623" s="32"/>
    </row>
    <row r="2624" spans="2:8" s="1" customFormat="1" ht="16.899999999999999" customHeight="1">
      <c r="B2624" s="32"/>
      <c r="C2624" s="218" t="s">
        <v>1</v>
      </c>
      <c r="D2624" s="218" t="s">
        <v>5796</v>
      </c>
      <c r="E2624" s="17" t="s">
        <v>1</v>
      </c>
      <c r="F2624" s="219">
        <v>0</v>
      </c>
      <c r="H2624" s="32"/>
    </row>
    <row r="2625" spans="2:8" s="1" customFormat="1" ht="16.899999999999999" customHeight="1">
      <c r="B2625" s="32"/>
      <c r="C2625" s="218" t="s">
        <v>1</v>
      </c>
      <c r="D2625" s="218" t="s">
        <v>5797</v>
      </c>
      <c r="E2625" s="17" t="s">
        <v>1</v>
      </c>
      <c r="F2625" s="219">
        <v>0</v>
      </c>
      <c r="H2625" s="32"/>
    </row>
    <row r="2626" spans="2:8" s="1" customFormat="1" ht="16.899999999999999" customHeight="1">
      <c r="B2626" s="32"/>
      <c r="C2626" s="218" t="s">
        <v>1</v>
      </c>
      <c r="D2626" s="218" t="s">
        <v>5798</v>
      </c>
      <c r="E2626" s="17" t="s">
        <v>1</v>
      </c>
      <c r="F2626" s="219">
        <v>0</v>
      </c>
      <c r="H2626" s="32"/>
    </row>
    <row r="2627" spans="2:8" s="1" customFormat="1" ht="16.899999999999999" customHeight="1">
      <c r="B2627" s="32"/>
      <c r="C2627" s="218" t="s">
        <v>1</v>
      </c>
      <c r="D2627" s="218" t="s">
        <v>5799</v>
      </c>
      <c r="E2627" s="17" t="s">
        <v>1</v>
      </c>
      <c r="F2627" s="219">
        <v>0</v>
      </c>
      <c r="H2627" s="32"/>
    </row>
    <row r="2628" spans="2:8" s="1" customFormat="1" ht="16.899999999999999" customHeight="1">
      <c r="B2628" s="32"/>
      <c r="C2628" s="218" t="s">
        <v>1</v>
      </c>
      <c r="D2628" s="218" t="s">
        <v>5800</v>
      </c>
      <c r="E2628" s="17" t="s">
        <v>1</v>
      </c>
      <c r="F2628" s="219">
        <v>0</v>
      </c>
      <c r="H2628" s="32"/>
    </row>
    <row r="2629" spans="2:8" s="1" customFormat="1" ht="16.899999999999999" customHeight="1">
      <c r="B2629" s="32"/>
      <c r="C2629" s="218" t="s">
        <v>1</v>
      </c>
      <c r="D2629" s="218" t="s">
        <v>5801</v>
      </c>
      <c r="E2629" s="17" t="s">
        <v>1</v>
      </c>
      <c r="F2629" s="219">
        <v>0</v>
      </c>
      <c r="H2629" s="32"/>
    </row>
    <row r="2630" spans="2:8" s="1" customFormat="1" ht="16.899999999999999" customHeight="1">
      <c r="B2630" s="32"/>
      <c r="C2630" s="218" t="s">
        <v>1</v>
      </c>
      <c r="D2630" s="218" t="s">
        <v>4560</v>
      </c>
      <c r="E2630" s="17" t="s">
        <v>1</v>
      </c>
      <c r="F2630" s="219">
        <v>0</v>
      </c>
      <c r="H2630" s="32"/>
    </row>
    <row r="2631" spans="2:8" s="1" customFormat="1" ht="16.899999999999999" customHeight="1">
      <c r="B2631" s="32"/>
      <c r="C2631" s="218" t="s">
        <v>1</v>
      </c>
      <c r="D2631" s="218" t="s">
        <v>5802</v>
      </c>
      <c r="E2631" s="17" t="s">
        <v>1</v>
      </c>
      <c r="F2631" s="219">
        <v>0</v>
      </c>
      <c r="H2631" s="32"/>
    </row>
    <row r="2632" spans="2:8" s="1" customFormat="1" ht="16.899999999999999" customHeight="1">
      <c r="B2632" s="32"/>
      <c r="C2632" s="218" t="s">
        <v>1</v>
      </c>
      <c r="D2632" s="218" t="s">
        <v>5803</v>
      </c>
      <c r="E2632" s="17" t="s">
        <v>1</v>
      </c>
      <c r="F2632" s="219">
        <v>0</v>
      </c>
      <c r="H2632" s="32"/>
    </row>
    <row r="2633" spans="2:8" s="1" customFormat="1" ht="16.899999999999999" customHeight="1">
      <c r="B2633" s="32"/>
      <c r="C2633" s="218" t="s">
        <v>1</v>
      </c>
      <c r="D2633" s="218" t="s">
        <v>5804</v>
      </c>
      <c r="E2633" s="17" t="s">
        <v>1</v>
      </c>
      <c r="F2633" s="219">
        <v>0</v>
      </c>
      <c r="H2633" s="32"/>
    </row>
    <row r="2634" spans="2:8" s="1" customFormat="1" ht="16.899999999999999" customHeight="1">
      <c r="B2634" s="32"/>
      <c r="C2634" s="218" t="s">
        <v>1</v>
      </c>
      <c r="D2634" s="218" t="s">
        <v>5805</v>
      </c>
      <c r="E2634" s="17" t="s">
        <v>1</v>
      </c>
      <c r="F2634" s="219">
        <v>0</v>
      </c>
      <c r="H2634" s="32"/>
    </row>
    <row r="2635" spans="2:8" s="1" customFormat="1" ht="16.899999999999999" customHeight="1">
      <c r="B2635" s="32"/>
      <c r="C2635" s="218" t="s">
        <v>1</v>
      </c>
      <c r="D2635" s="218" t="s">
        <v>1</v>
      </c>
      <c r="E2635" s="17" t="s">
        <v>1</v>
      </c>
      <c r="F2635" s="219">
        <v>0</v>
      </c>
      <c r="H2635" s="32"/>
    </row>
    <row r="2636" spans="2:8" s="1" customFormat="1" ht="16.899999999999999" customHeight="1">
      <c r="B2636" s="32"/>
      <c r="C2636" s="218" t="s">
        <v>1</v>
      </c>
      <c r="D2636" s="218" t="s">
        <v>5806</v>
      </c>
      <c r="E2636" s="17" t="s">
        <v>1</v>
      </c>
      <c r="F2636" s="219">
        <v>6.23</v>
      </c>
      <c r="H2636" s="32"/>
    </row>
    <row r="2637" spans="2:8" s="1" customFormat="1" ht="16.899999999999999" customHeight="1">
      <c r="B2637" s="32"/>
      <c r="C2637" s="218" t="s">
        <v>1</v>
      </c>
      <c r="D2637" s="218" t="s">
        <v>5441</v>
      </c>
      <c r="E2637" s="17" t="s">
        <v>1</v>
      </c>
      <c r="F2637" s="219">
        <v>3.6</v>
      </c>
      <c r="H2637" s="32"/>
    </row>
    <row r="2638" spans="2:8" s="1" customFormat="1" ht="16.899999999999999" customHeight="1">
      <c r="B2638" s="32"/>
      <c r="C2638" s="218" t="s">
        <v>1</v>
      </c>
      <c r="D2638" s="218" t="s">
        <v>5807</v>
      </c>
      <c r="E2638" s="17" t="s">
        <v>1</v>
      </c>
      <c r="F2638" s="219">
        <v>4.29</v>
      </c>
      <c r="H2638" s="32"/>
    </row>
    <row r="2639" spans="2:8" s="1" customFormat="1" ht="16.899999999999999" customHeight="1">
      <c r="B2639" s="32"/>
      <c r="C2639" s="218" t="s">
        <v>1</v>
      </c>
      <c r="D2639" s="218" t="s">
        <v>5808</v>
      </c>
      <c r="E2639" s="17" t="s">
        <v>1</v>
      </c>
      <c r="F2639" s="219">
        <v>8.76</v>
      </c>
      <c r="H2639" s="32"/>
    </row>
    <row r="2640" spans="2:8" s="1" customFormat="1" ht="16.899999999999999" customHeight="1">
      <c r="B2640" s="32"/>
      <c r="C2640" s="218" t="s">
        <v>5541</v>
      </c>
      <c r="D2640" s="218" t="s">
        <v>5809</v>
      </c>
      <c r="E2640" s="17" t="s">
        <v>1</v>
      </c>
      <c r="F2640" s="219">
        <v>22.88</v>
      </c>
      <c r="H2640" s="32"/>
    </row>
    <row r="2641" spans="2:8" s="1" customFormat="1" ht="16.899999999999999" customHeight="1">
      <c r="B2641" s="32"/>
      <c r="C2641" s="220" t="s">
        <v>6920</v>
      </c>
      <c r="H2641" s="32"/>
    </row>
    <row r="2642" spans="2:8" s="1" customFormat="1" ht="22.5">
      <c r="B2642" s="32"/>
      <c r="C2642" s="218" t="s">
        <v>5792</v>
      </c>
      <c r="D2642" s="218" t="s">
        <v>5793</v>
      </c>
      <c r="E2642" s="17" t="s">
        <v>144</v>
      </c>
      <c r="F2642" s="219">
        <v>54.48</v>
      </c>
      <c r="H2642" s="32"/>
    </row>
    <row r="2643" spans="2:8" s="1" customFormat="1" ht="16.899999999999999" customHeight="1">
      <c r="B2643" s="32"/>
      <c r="C2643" s="218" t="s">
        <v>5581</v>
      </c>
      <c r="D2643" s="218" t="s">
        <v>5582</v>
      </c>
      <c r="E2643" s="17" t="s">
        <v>144</v>
      </c>
      <c r="F2643" s="219">
        <v>1681.72</v>
      </c>
      <c r="H2643" s="32"/>
    </row>
    <row r="2644" spans="2:8" s="1" customFormat="1" ht="16.899999999999999" customHeight="1">
      <c r="B2644" s="32"/>
      <c r="C2644" s="218" t="s">
        <v>5606</v>
      </c>
      <c r="D2644" s="218" t="s">
        <v>5607</v>
      </c>
      <c r="E2644" s="17" t="s">
        <v>144</v>
      </c>
      <c r="F2644" s="219">
        <v>54.48</v>
      </c>
      <c r="H2644" s="32"/>
    </row>
    <row r="2645" spans="2:8" s="1" customFormat="1" ht="16.899999999999999" customHeight="1">
      <c r="B2645" s="32"/>
      <c r="C2645" s="218" t="s">
        <v>5685</v>
      </c>
      <c r="D2645" s="218" t="s">
        <v>5686</v>
      </c>
      <c r="E2645" s="17" t="s">
        <v>144</v>
      </c>
      <c r="F2645" s="219">
        <v>78.48</v>
      </c>
      <c r="H2645" s="32"/>
    </row>
    <row r="2646" spans="2:8" s="1" customFormat="1" ht="16.899999999999999" customHeight="1">
      <c r="B2646" s="32"/>
      <c r="C2646" s="218" t="s">
        <v>5695</v>
      </c>
      <c r="D2646" s="218" t="s">
        <v>5696</v>
      </c>
      <c r="E2646" s="17" t="s">
        <v>144</v>
      </c>
      <c r="F2646" s="219">
        <v>143.214</v>
      </c>
      <c r="H2646" s="32"/>
    </row>
    <row r="2647" spans="2:8" s="1" customFormat="1" ht="16.899999999999999" customHeight="1">
      <c r="B2647" s="32"/>
      <c r="C2647" s="218" t="s">
        <v>5717</v>
      </c>
      <c r="D2647" s="218" t="s">
        <v>5718</v>
      </c>
      <c r="E2647" s="17" t="s">
        <v>144</v>
      </c>
      <c r="F2647" s="219">
        <v>122.79</v>
      </c>
      <c r="H2647" s="32"/>
    </row>
    <row r="2648" spans="2:8" s="1" customFormat="1" ht="16.899999999999999" customHeight="1">
      <c r="B2648" s="32"/>
      <c r="C2648" s="218" t="s">
        <v>5785</v>
      </c>
      <c r="D2648" s="218" t="s">
        <v>5786</v>
      </c>
      <c r="E2648" s="17" t="s">
        <v>144</v>
      </c>
      <c r="F2648" s="219">
        <v>57.204000000000001</v>
      </c>
      <c r="H2648" s="32"/>
    </row>
    <row r="2649" spans="2:8" s="1" customFormat="1" ht="16.899999999999999" customHeight="1">
      <c r="B2649" s="32"/>
      <c r="C2649" s="214" t="s">
        <v>5544</v>
      </c>
      <c r="D2649" s="215" t="s">
        <v>5545</v>
      </c>
      <c r="E2649" s="216" t="s">
        <v>144</v>
      </c>
      <c r="F2649" s="217">
        <v>31.6</v>
      </c>
      <c r="H2649" s="32"/>
    </row>
    <row r="2650" spans="2:8" s="1" customFormat="1" ht="16.899999999999999" customHeight="1">
      <c r="B2650" s="32"/>
      <c r="C2650" s="218" t="s">
        <v>1</v>
      </c>
      <c r="D2650" s="218" t="s">
        <v>5810</v>
      </c>
      <c r="E2650" s="17" t="s">
        <v>1</v>
      </c>
      <c r="F2650" s="219">
        <v>3.34</v>
      </c>
      <c r="H2650" s="32"/>
    </row>
    <row r="2651" spans="2:8" s="1" customFormat="1" ht="16.899999999999999" customHeight="1">
      <c r="B2651" s="32"/>
      <c r="C2651" s="218" t="s">
        <v>1</v>
      </c>
      <c r="D2651" s="218" t="s">
        <v>4702</v>
      </c>
      <c r="E2651" s="17" t="s">
        <v>1</v>
      </c>
      <c r="F2651" s="219">
        <v>3.34</v>
      </c>
      <c r="H2651" s="32"/>
    </row>
    <row r="2652" spans="2:8" s="1" customFormat="1" ht="16.899999999999999" customHeight="1">
      <c r="B2652" s="32"/>
      <c r="C2652" s="218" t="s">
        <v>1</v>
      </c>
      <c r="D2652" s="218" t="s">
        <v>4703</v>
      </c>
      <c r="E2652" s="17" t="s">
        <v>1</v>
      </c>
      <c r="F2652" s="219">
        <v>3.14</v>
      </c>
      <c r="H2652" s="32"/>
    </row>
    <row r="2653" spans="2:8" s="1" customFormat="1" ht="16.899999999999999" customHeight="1">
      <c r="B2653" s="32"/>
      <c r="C2653" s="218" t="s">
        <v>1</v>
      </c>
      <c r="D2653" s="218" t="s">
        <v>5811</v>
      </c>
      <c r="E2653" s="17" t="s">
        <v>1</v>
      </c>
      <c r="F2653" s="219">
        <v>2.9</v>
      </c>
      <c r="H2653" s="32"/>
    </row>
    <row r="2654" spans="2:8" s="1" customFormat="1" ht="16.899999999999999" customHeight="1">
      <c r="B2654" s="32"/>
      <c r="C2654" s="218" t="s">
        <v>1</v>
      </c>
      <c r="D2654" s="218" t="s">
        <v>4705</v>
      </c>
      <c r="E2654" s="17" t="s">
        <v>1</v>
      </c>
      <c r="F2654" s="219">
        <v>3.33</v>
      </c>
      <c r="H2654" s="32"/>
    </row>
    <row r="2655" spans="2:8" s="1" customFormat="1" ht="16.899999999999999" customHeight="1">
      <c r="B2655" s="32"/>
      <c r="C2655" s="218" t="s">
        <v>1</v>
      </c>
      <c r="D2655" s="218" t="s">
        <v>4707</v>
      </c>
      <c r="E2655" s="17" t="s">
        <v>1</v>
      </c>
      <c r="F2655" s="219">
        <v>3.25</v>
      </c>
      <c r="H2655" s="32"/>
    </row>
    <row r="2656" spans="2:8" s="1" customFormat="1" ht="16.899999999999999" customHeight="1">
      <c r="B2656" s="32"/>
      <c r="C2656" s="218" t="s">
        <v>1</v>
      </c>
      <c r="D2656" s="218" t="s">
        <v>4708</v>
      </c>
      <c r="E2656" s="17" t="s">
        <v>1</v>
      </c>
      <c r="F2656" s="219">
        <v>3.16</v>
      </c>
      <c r="H2656" s="32"/>
    </row>
    <row r="2657" spans="2:8" s="1" customFormat="1" ht="16.899999999999999" customHeight="1">
      <c r="B2657" s="32"/>
      <c r="C2657" s="218" t="s">
        <v>1</v>
      </c>
      <c r="D2657" s="218" t="s">
        <v>4709</v>
      </c>
      <c r="E2657" s="17" t="s">
        <v>1</v>
      </c>
      <c r="F2657" s="219">
        <v>3.16</v>
      </c>
      <c r="H2657" s="32"/>
    </row>
    <row r="2658" spans="2:8" s="1" customFormat="1" ht="16.899999999999999" customHeight="1">
      <c r="B2658" s="32"/>
      <c r="C2658" s="218" t="s">
        <v>1</v>
      </c>
      <c r="D2658" s="218" t="s">
        <v>4710</v>
      </c>
      <c r="E2658" s="17" t="s">
        <v>1</v>
      </c>
      <c r="F2658" s="219">
        <v>2.82</v>
      </c>
      <c r="H2658" s="32"/>
    </row>
    <row r="2659" spans="2:8" s="1" customFormat="1" ht="16.899999999999999" customHeight="1">
      <c r="B2659" s="32"/>
      <c r="C2659" s="218" t="s">
        <v>1</v>
      </c>
      <c r="D2659" s="218" t="s">
        <v>4711</v>
      </c>
      <c r="E2659" s="17" t="s">
        <v>1</v>
      </c>
      <c r="F2659" s="219">
        <v>3.16</v>
      </c>
      <c r="H2659" s="32"/>
    </row>
    <row r="2660" spans="2:8" s="1" customFormat="1" ht="16.899999999999999" customHeight="1">
      <c r="B2660" s="32"/>
      <c r="C2660" s="218" t="s">
        <v>5544</v>
      </c>
      <c r="D2660" s="218" t="s">
        <v>5812</v>
      </c>
      <c r="E2660" s="17" t="s">
        <v>1</v>
      </c>
      <c r="F2660" s="219">
        <v>31.6</v>
      </c>
      <c r="H2660" s="32"/>
    </row>
    <row r="2661" spans="2:8" s="1" customFormat="1" ht="16.899999999999999" customHeight="1">
      <c r="B2661" s="32"/>
      <c r="C2661" s="220" t="s">
        <v>6920</v>
      </c>
      <c r="H2661" s="32"/>
    </row>
    <row r="2662" spans="2:8" s="1" customFormat="1" ht="22.5">
      <c r="B2662" s="32"/>
      <c r="C2662" s="218" t="s">
        <v>5792</v>
      </c>
      <c r="D2662" s="218" t="s">
        <v>5793</v>
      </c>
      <c r="E2662" s="17" t="s">
        <v>144</v>
      </c>
      <c r="F2662" s="219">
        <v>54.48</v>
      </c>
      <c r="H2662" s="32"/>
    </row>
    <row r="2663" spans="2:8" s="1" customFormat="1" ht="16.899999999999999" customHeight="1">
      <c r="B2663" s="32"/>
      <c r="C2663" s="218" t="s">
        <v>5581</v>
      </c>
      <c r="D2663" s="218" t="s">
        <v>5582</v>
      </c>
      <c r="E2663" s="17" t="s">
        <v>144</v>
      </c>
      <c r="F2663" s="219">
        <v>1681.72</v>
      </c>
      <c r="H2663" s="32"/>
    </row>
    <row r="2664" spans="2:8" s="1" customFormat="1" ht="16.899999999999999" customHeight="1">
      <c r="B2664" s="32"/>
      <c r="C2664" s="218" t="s">
        <v>5606</v>
      </c>
      <c r="D2664" s="218" t="s">
        <v>5607</v>
      </c>
      <c r="E2664" s="17" t="s">
        <v>144</v>
      </c>
      <c r="F2664" s="219">
        <v>54.48</v>
      </c>
      <c r="H2664" s="32"/>
    </row>
    <row r="2665" spans="2:8" s="1" customFormat="1" ht="16.899999999999999" customHeight="1">
      <c r="B2665" s="32"/>
      <c r="C2665" s="218" t="s">
        <v>5685</v>
      </c>
      <c r="D2665" s="218" t="s">
        <v>5686</v>
      </c>
      <c r="E2665" s="17" t="s">
        <v>144</v>
      </c>
      <c r="F2665" s="219">
        <v>78.48</v>
      </c>
      <c r="H2665" s="32"/>
    </row>
    <row r="2666" spans="2:8" s="1" customFormat="1" ht="16.899999999999999" customHeight="1">
      <c r="B2666" s="32"/>
      <c r="C2666" s="218" t="s">
        <v>5695</v>
      </c>
      <c r="D2666" s="218" t="s">
        <v>5696</v>
      </c>
      <c r="E2666" s="17" t="s">
        <v>144</v>
      </c>
      <c r="F2666" s="219">
        <v>143.214</v>
      </c>
      <c r="H2666" s="32"/>
    </row>
    <row r="2667" spans="2:8" s="1" customFormat="1" ht="16.899999999999999" customHeight="1">
      <c r="B2667" s="32"/>
      <c r="C2667" s="218" t="s">
        <v>5717</v>
      </c>
      <c r="D2667" s="218" t="s">
        <v>5718</v>
      </c>
      <c r="E2667" s="17" t="s">
        <v>144</v>
      </c>
      <c r="F2667" s="219">
        <v>122.79</v>
      </c>
      <c r="H2667" s="32"/>
    </row>
    <row r="2668" spans="2:8" s="1" customFormat="1" ht="16.899999999999999" customHeight="1">
      <c r="B2668" s="32"/>
      <c r="C2668" s="218" t="s">
        <v>5785</v>
      </c>
      <c r="D2668" s="218" t="s">
        <v>5786</v>
      </c>
      <c r="E2668" s="17" t="s">
        <v>144</v>
      </c>
      <c r="F2668" s="219">
        <v>57.204000000000001</v>
      </c>
      <c r="H2668" s="32"/>
    </row>
    <row r="2669" spans="2:8" s="1" customFormat="1" ht="16.899999999999999" customHeight="1">
      <c r="B2669" s="32"/>
      <c r="C2669" s="214" t="s">
        <v>5547</v>
      </c>
      <c r="D2669" s="215" t="s">
        <v>5548</v>
      </c>
      <c r="E2669" s="216" t="s">
        <v>144</v>
      </c>
      <c r="F2669" s="217">
        <v>135.66999999999999</v>
      </c>
      <c r="H2669" s="32"/>
    </row>
    <row r="2670" spans="2:8" s="1" customFormat="1" ht="16.899999999999999" customHeight="1">
      <c r="B2670" s="32"/>
      <c r="C2670" s="218" t="s">
        <v>1</v>
      </c>
      <c r="D2670" s="218" t="s">
        <v>5761</v>
      </c>
      <c r="E2670" s="17" t="s">
        <v>1</v>
      </c>
      <c r="F2670" s="219">
        <v>0</v>
      </c>
      <c r="H2670" s="32"/>
    </row>
    <row r="2671" spans="2:8" s="1" customFormat="1" ht="16.899999999999999" customHeight="1">
      <c r="B2671" s="32"/>
      <c r="C2671" s="218" t="s">
        <v>1</v>
      </c>
      <c r="D2671" s="218" t="s">
        <v>5762</v>
      </c>
      <c r="E2671" s="17" t="s">
        <v>1</v>
      </c>
      <c r="F2671" s="219">
        <v>0</v>
      </c>
      <c r="H2671" s="32"/>
    </row>
    <row r="2672" spans="2:8" s="1" customFormat="1" ht="16.899999999999999" customHeight="1">
      <c r="B2672" s="32"/>
      <c r="C2672" s="218" t="s">
        <v>1</v>
      </c>
      <c r="D2672" s="218" t="s">
        <v>5763</v>
      </c>
      <c r="E2672" s="17" t="s">
        <v>1</v>
      </c>
      <c r="F2672" s="219">
        <v>0</v>
      </c>
      <c r="H2672" s="32"/>
    </row>
    <row r="2673" spans="2:8" s="1" customFormat="1" ht="16.899999999999999" customHeight="1">
      <c r="B2673" s="32"/>
      <c r="C2673" s="218" t="s">
        <v>1</v>
      </c>
      <c r="D2673" s="218" t="s">
        <v>5764</v>
      </c>
      <c r="E2673" s="17" t="s">
        <v>1</v>
      </c>
      <c r="F2673" s="219">
        <v>0</v>
      </c>
      <c r="H2673" s="32"/>
    </row>
    <row r="2674" spans="2:8" s="1" customFormat="1" ht="16.899999999999999" customHeight="1">
      <c r="B2674" s="32"/>
      <c r="C2674" s="218" t="s">
        <v>1</v>
      </c>
      <c r="D2674" s="218" t="s">
        <v>5765</v>
      </c>
      <c r="E2674" s="17" t="s">
        <v>1</v>
      </c>
      <c r="F2674" s="219">
        <v>0</v>
      </c>
      <c r="H2674" s="32"/>
    </row>
    <row r="2675" spans="2:8" s="1" customFormat="1" ht="16.899999999999999" customHeight="1">
      <c r="B2675" s="32"/>
      <c r="C2675" s="218" t="s">
        <v>1</v>
      </c>
      <c r="D2675" s="218" t="s">
        <v>5766</v>
      </c>
      <c r="E2675" s="17" t="s">
        <v>1</v>
      </c>
      <c r="F2675" s="219">
        <v>0</v>
      </c>
      <c r="H2675" s="32"/>
    </row>
    <row r="2676" spans="2:8" s="1" customFormat="1" ht="16.899999999999999" customHeight="1">
      <c r="B2676" s="32"/>
      <c r="C2676" s="218" t="s">
        <v>1</v>
      </c>
      <c r="D2676" s="218" t="s">
        <v>5767</v>
      </c>
      <c r="E2676" s="17" t="s">
        <v>1</v>
      </c>
      <c r="F2676" s="219">
        <v>0</v>
      </c>
      <c r="H2676" s="32"/>
    </row>
    <row r="2677" spans="2:8" s="1" customFormat="1" ht="16.899999999999999" customHeight="1">
      <c r="B2677" s="32"/>
      <c r="C2677" s="218" t="s">
        <v>1</v>
      </c>
      <c r="D2677" s="218" t="s">
        <v>5768</v>
      </c>
      <c r="E2677" s="17" t="s">
        <v>1</v>
      </c>
      <c r="F2677" s="219">
        <v>0</v>
      </c>
      <c r="H2677" s="32"/>
    </row>
    <row r="2678" spans="2:8" s="1" customFormat="1" ht="16.899999999999999" customHeight="1">
      <c r="B2678" s="32"/>
      <c r="C2678" s="218" t="s">
        <v>1</v>
      </c>
      <c r="D2678" s="218" t="s">
        <v>5769</v>
      </c>
      <c r="E2678" s="17" t="s">
        <v>1</v>
      </c>
      <c r="F2678" s="219">
        <v>0</v>
      </c>
      <c r="H2678" s="32"/>
    </row>
    <row r="2679" spans="2:8" s="1" customFormat="1" ht="16.899999999999999" customHeight="1">
      <c r="B2679" s="32"/>
      <c r="C2679" s="218" t="s">
        <v>1</v>
      </c>
      <c r="D2679" s="218" t="s">
        <v>1</v>
      </c>
      <c r="E2679" s="17" t="s">
        <v>1</v>
      </c>
      <c r="F2679" s="219">
        <v>0</v>
      </c>
      <c r="H2679" s="32"/>
    </row>
    <row r="2680" spans="2:8" s="1" customFormat="1" ht="16.899999999999999" customHeight="1">
      <c r="B2680" s="32"/>
      <c r="C2680" s="218" t="s">
        <v>1</v>
      </c>
      <c r="D2680" s="218" t="s">
        <v>5770</v>
      </c>
      <c r="E2680" s="17" t="s">
        <v>1</v>
      </c>
      <c r="F2680" s="219">
        <v>0</v>
      </c>
      <c r="H2680" s="32"/>
    </row>
    <row r="2681" spans="2:8" s="1" customFormat="1" ht="16.899999999999999" customHeight="1">
      <c r="B2681" s="32"/>
      <c r="C2681" s="218" t="s">
        <v>1</v>
      </c>
      <c r="D2681" s="218" t="s">
        <v>5771</v>
      </c>
      <c r="E2681" s="17" t="s">
        <v>1</v>
      </c>
      <c r="F2681" s="219">
        <v>0</v>
      </c>
      <c r="H2681" s="32"/>
    </row>
    <row r="2682" spans="2:8" s="1" customFormat="1" ht="16.899999999999999" customHeight="1">
      <c r="B2682" s="32"/>
      <c r="C2682" s="218" t="s">
        <v>1</v>
      </c>
      <c r="D2682" s="218" t="s">
        <v>5772</v>
      </c>
      <c r="E2682" s="17" t="s">
        <v>1</v>
      </c>
      <c r="F2682" s="219">
        <v>0</v>
      </c>
      <c r="H2682" s="32"/>
    </row>
    <row r="2683" spans="2:8" s="1" customFormat="1" ht="16.899999999999999" customHeight="1">
      <c r="B2683" s="32"/>
      <c r="C2683" s="218" t="s">
        <v>1</v>
      </c>
      <c r="D2683" s="218" t="s">
        <v>5773</v>
      </c>
      <c r="E2683" s="17" t="s">
        <v>1</v>
      </c>
      <c r="F2683" s="219">
        <v>0</v>
      </c>
      <c r="H2683" s="32"/>
    </row>
    <row r="2684" spans="2:8" s="1" customFormat="1" ht="16.899999999999999" customHeight="1">
      <c r="B2684" s="32"/>
      <c r="C2684" s="218" t="s">
        <v>1</v>
      </c>
      <c r="D2684" s="218" t="s">
        <v>5774</v>
      </c>
      <c r="E2684" s="17" t="s">
        <v>1</v>
      </c>
      <c r="F2684" s="219">
        <v>0</v>
      </c>
      <c r="H2684" s="32"/>
    </row>
    <row r="2685" spans="2:8" s="1" customFormat="1" ht="16.899999999999999" customHeight="1">
      <c r="B2685" s="32"/>
      <c r="C2685" s="218" t="s">
        <v>1</v>
      </c>
      <c r="D2685" s="218" t="s">
        <v>5775</v>
      </c>
      <c r="E2685" s="17" t="s">
        <v>1</v>
      </c>
      <c r="F2685" s="219">
        <v>0</v>
      </c>
      <c r="H2685" s="32"/>
    </row>
    <row r="2686" spans="2:8" s="1" customFormat="1" ht="16.899999999999999" customHeight="1">
      <c r="B2686" s="32"/>
      <c r="C2686" s="218" t="s">
        <v>1</v>
      </c>
      <c r="D2686" s="218" t="s">
        <v>1</v>
      </c>
      <c r="E2686" s="17" t="s">
        <v>1</v>
      </c>
      <c r="F2686" s="219">
        <v>0</v>
      </c>
      <c r="H2686" s="32"/>
    </row>
    <row r="2687" spans="2:8" s="1" customFormat="1" ht="16.899999999999999" customHeight="1">
      <c r="B2687" s="32"/>
      <c r="C2687" s="218" t="s">
        <v>1</v>
      </c>
      <c r="D2687" s="218" t="s">
        <v>5776</v>
      </c>
      <c r="E2687" s="17" t="s">
        <v>1</v>
      </c>
      <c r="F2687" s="219">
        <v>36.43</v>
      </c>
      <c r="H2687" s="32"/>
    </row>
    <row r="2688" spans="2:8" s="1" customFormat="1" ht="16.899999999999999" customHeight="1">
      <c r="B2688" s="32"/>
      <c r="C2688" s="218" t="s">
        <v>1</v>
      </c>
      <c r="D2688" s="218" t="s">
        <v>5777</v>
      </c>
      <c r="E2688" s="17" t="s">
        <v>1</v>
      </c>
      <c r="F2688" s="219">
        <v>4.82</v>
      </c>
      <c r="H2688" s="32"/>
    </row>
    <row r="2689" spans="2:8" s="1" customFormat="1" ht="16.899999999999999" customHeight="1">
      <c r="B2689" s="32"/>
      <c r="C2689" s="218" t="s">
        <v>1</v>
      </c>
      <c r="D2689" s="218" t="s">
        <v>5778</v>
      </c>
      <c r="E2689" s="17" t="s">
        <v>1</v>
      </c>
      <c r="F2689" s="219">
        <v>6.23</v>
      </c>
      <c r="H2689" s="32"/>
    </row>
    <row r="2690" spans="2:8" s="1" customFormat="1" ht="16.899999999999999" customHeight="1">
      <c r="B2690" s="32"/>
      <c r="C2690" s="218" t="s">
        <v>1</v>
      </c>
      <c r="D2690" s="218" t="s">
        <v>5779</v>
      </c>
      <c r="E2690" s="17" t="s">
        <v>1</v>
      </c>
      <c r="F2690" s="219">
        <v>88.19</v>
      </c>
      <c r="H2690" s="32"/>
    </row>
    <row r="2691" spans="2:8" s="1" customFormat="1" ht="16.899999999999999" customHeight="1">
      <c r="B2691" s="32"/>
      <c r="C2691" s="218" t="s">
        <v>5547</v>
      </c>
      <c r="D2691" s="218" t="s">
        <v>4432</v>
      </c>
      <c r="E2691" s="17" t="s">
        <v>1</v>
      </c>
      <c r="F2691" s="219">
        <v>135.66999999999999</v>
      </c>
      <c r="H2691" s="32"/>
    </row>
    <row r="2692" spans="2:8" s="1" customFormat="1" ht="16.899999999999999" customHeight="1">
      <c r="B2692" s="32"/>
      <c r="C2692" s="220" t="s">
        <v>6920</v>
      </c>
      <c r="H2692" s="32"/>
    </row>
    <row r="2693" spans="2:8" s="1" customFormat="1" ht="22.5">
      <c r="B2693" s="32"/>
      <c r="C2693" s="218" t="s">
        <v>5758</v>
      </c>
      <c r="D2693" s="218" t="s">
        <v>5759</v>
      </c>
      <c r="E2693" s="17" t="s">
        <v>144</v>
      </c>
      <c r="F2693" s="219">
        <v>237.47</v>
      </c>
      <c r="H2693" s="32"/>
    </row>
    <row r="2694" spans="2:8" s="1" customFormat="1" ht="16.899999999999999" customHeight="1">
      <c r="B2694" s="32"/>
      <c r="C2694" s="218" t="s">
        <v>5581</v>
      </c>
      <c r="D2694" s="218" t="s">
        <v>5582</v>
      </c>
      <c r="E2694" s="17" t="s">
        <v>144</v>
      </c>
      <c r="F2694" s="219">
        <v>1681.72</v>
      </c>
      <c r="H2694" s="32"/>
    </row>
    <row r="2695" spans="2:8" s="1" customFormat="1" ht="16.899999999999999" customHeight="1">
      <c r="B2695" s="32"/>
      <c r="C2695" s="218" t="s">
        <v>5602</v>
      </c>
      <c r="D2695" s="218" t="s">
        <v>5603</v>
      </c>
      <c r="E2695" s="17" t="s">
        <v>144</v>
      </c>
      <c r="F2695" s="219">
        <v>237.47</v>
      </c>
      <c r="H2695" s="32"/>
    </row>
    <row r="2696" spans="2:8" s="1" customFormat="1" ht="16.899999999999999" customHeight="1">
      <c r="B2696" s="32"/>
      <c r="C2696" s="218" t="s">
        <v>5785</v>
      </c>
      <c r="D2696" s="218" t="s">
        <v>5786</v>
      </c>
      <c r="E2696" s="17" t="s">
        <v>144</v>
      </c>
      <c r="F2696" s="219">
        <v>249.34399999999999</v>
      </c>
      <c r="H2696" s="32"/>
    </row>
    <row r="2697" spans="2:8" s="1" customFormat="1" ht="16.899999999999999" customHeight="1">
      <c r="B2697" s="32"/>
      <c r="C2697" s="214" t="s">
        <v>5550</v>
      </c>
      <c r="D2697" s="215" t="s">
        <v>5551</v>
      </c>
      <c r="E2697" s="216" t="s">
        <v>144</v>
      </c>
      <c r="F2697" s="217">
        <v>101.8</v>
      </c>
      <c r="H2697" s="32"/>
    </row>
    <row r="2698" spans="2:8" s="1" customFormat="1" ht="16.899999999999999" customHeight="1">
      <c r="B2698" s="32"/>
      <c r="C2698" s="218" t="s">
        <v>1</v>
      </c>
      <c r="D2698" s="218" t="s">
        <v>5780</v>
      </c>
      <c r="E2698" s="17" t="s">
        <v>1</v>
      </c>
      <c r="F2698" s="219">
        <v>76.7</v>
      </c>
      <c r="H2698" s="32"/>
    </row>
    <row r="2699" spans="2:8" s="1" customFormat="1" ht="16.899999999999999" customHeight="1">
      <c r="B2699" s="32"/>
      <c r="C2699" s="218" t="s">
        <v>1</v>
      </c>
      <c r="D2699" s="218" t="s">
        <v>5781</v>
      </c>
      <c r="E2699" s="17" t="s">
        <v>1</v>
      </c>
      <c r="F2699" s="219">
        <v>20.399999999999999</v>
      </c>
      <c r="H2699" s="32"/>
    </row>
    <row r="2700" spans="2:8" s="1" customFormat="1" ht="16.899999999999999" customHeight="1">
      <c r="B2700" s="32"/>
      <c r="C2700" s="218" t="s">
        <v>1</v>
      </c>
      <c r="D2700" s="218" t="s">
        <v>5782</v>
      </c>
      <c r="E2700" s="17" t="s">
        <v>1</v>
      </c>
      <c r="F2700" s="219">
        <v>4.7</v>
      </c>
      <c r="H2700" s="32"/>
    </row>
    <row r="2701" spans="2:8" s="1" customFormat="1" ht="16.899999999999999" customHeight="1">
      <c r="B2701" s="32"/>
      <c r="C2701" s="218" t="s">
        <v>5550</v>
      </c>
      <c r="D2701" s="218" t="s">
        <v>4712</v>
      </c>
      <c r="E2701" s="17" t="s">
        <v>1</v>
      </c>
      <c r="F2701" s="219">
        <v>101.8</v>
      </c>
      <c r="H2701" s="32"/>
    </row>
    <row r="2702" spans="2:8" s="1" customFormat="1" ht="16.899999999999999" customHeight="1">
      <c r="B2702" s="32"/>
      <c r="C2702" s="220" t="s">
        <v>6920</v>
      </c>
      <c r="H2702" s="32"/>
    </row>
    <row r="2703" spans="2:8" s="1" customFormat="1" ht="22.5">
      <c r="B2703" s="32"/>
      <c r="C2703" s="218" t="s">
        <v>5758</v>
      </c>
      <c r="D2703" s="218" t="s">
        <v>5759</v>
      </c>
      <c r="E2703" s="17" t="s">
        <v>144</v>
      </c>
      <c r="F2703" s="219">
        <v>237.47</v>
      </c>
      <c r="H2703" s="32"/>
    </row>
    <row r="2704" spans="2:8" s="1" customFormat="1" ht="16.899999999999999" customHeight="1">
      <c r="B2704" s="32"/>
      <c r="C2704" s="218" t="s">
        <v>5581</v>
      </c>
      <c r="D2704" s="218" t="s">
        <v>5582</v>
      </c>
      <c r="E2704" s="17" t="s">
        <v>144</v>
      </c>
      <c r="F2704" s="219">
        <v>1681.72</v>
      </c>
      <c r="H2704" s="32"/>
    </row>
    <row r="2705" spans="2:8" s="1" customFormat="1" ht="16.899999999999999" customHeight="1">
      <c r="B2705" s="32"/>
      <c r="C2705" s="218" t="s">
        <v>5602</v>
      </c>
      <c r="D2705" s="218" t="s">
        <v>5603</v>
      </c>
      <c r="E2705" s="17" t="s">
        <v>144</v>
      </c>
      <c r="F2705" s="219">
        <v>237.47</v>
      </c>
      <c r="H2705" s="32"/>
    </row>
    <row r="2706" spans="2:8" s="1" customFormat="1" ht="16.899999999999999" customHeight="1">
      <c r="B2706" s="32"/>
      <c r="C2706" s="218" t="s">
        <v>5785</v>
      </c>
      <c r="D2706" s="218" t="s">
        <v>5786</v>
      </c>
      <c r="E2706" s="17" t="s">
        <v>144</v>
      </c>
      <c r="F2706" s="219">
        <v>249.34399999999999</v>
      </c>
      <c r="H2706" s="32"/>
    </row>
    <row r="2707" spans="2:8" s="1" customFormat="1" ht="16.899999999999999" customHeight="1">
      <c r="B2707" s="32"/>
      <c r="C2707" s="214" t="s">
        <v>5553</v>
      </c>
      <c r="D2707" s="215" t="s">
        <v>5554</v>
      </c>
      <c r="E2707" s="216" t="s">
        <v>144</v>
      </c>
      <c r="F2707" s="217">
        <v>0</v>
      </c>
      <c r="H2707" s="32"/>
    </row>
    <row r="2708" spans="2:8" s="1" customFormat="1" ht="16.899999999999999" customHeight="1">
      <c r="B2708" s="32"/>
      <c r="C2708" s="218" t="s">
        <v>1</v>
      </c>
      <c r="D2708" s="218" t="s">
        <v>1</v>
      </c>
      <c r="E2708" s="17" t="s">
        <v>1</v>
      </c>
      <c r="F2708" s="219">
        <v>0</v>
      </c>
      <c r="H2708" s="32"/>
    </row>
    <row r="2709" spans="2:8" s="1" customFormat="1" ht="16.899999999999999" customHeight="1">
      <c r="B2709" s="32"/>
      <c r="C2709" s="218" t="s">
        <v>5553</v>
      </c>
      <c r="D2709" s="218" t="s">
        <v>4732</v>
      </c>
      <c r="E2709" s="17" t="s">
        <v>1</v>
      </c>
      <c r="F2709" s="219">
        <v>0</v>
      </c>
      <c r="H2709" s="32"/>
    </row>
    <row r="2710" spans="2:8" s="1" customFormat="1" ht="16.899999999999999" customHeight="1">
      <c r="B2710" s="32"/>
      <c r="C2710" s="220" t="s">
        <v>6920</v>
      </c>
      <c r="H2710" s="32"/>
    </row>
    <row r="2711" spans="2:8" s="1" customFormat="1" ht="22.5">
      <c r="B2711" s="32"/>
      <c r="C2711" s="218" t="s">
        <v>5758</v>
      </c>
      <c r="D2711" s="218" t="s">
        <v>5759</v>
      </c>
      <c r="E2711" s="17" t="s">
        <v>144</v>
      </c>
      <c r="F2711" s="219">
        <v>237.47</v>
      </c>
      <c r="H2711" s="32"/>
    </row>
    <row r="2712" spans="2:8" s="1" customFormat="1" ht="16.899999999999999" customHeight="1">
      <c r="B2712" s="32"/>
      <c r="C2712" s="218" t="s">
        <v>5581</v>
      </c>
      <c r="D2712" s="218" t="s">
        <v>5582</v>
      </c>
      <c r="E2712" s="17" t="s">
        <v>144</v>
      </c>
      <c r="F2712" s="219">
        <v>1681.72</v>
      </c>
      <c r="H2712" s="32"/>
    </row>
    <row r="2713" spans="2:8" s="1" customFormat="1" ht="16.899999999999999" customHeight="1">
      <c r="B2713" s="32"/>
      <c r="C2713" s="218" t="s">
        <v>5602</v>
      </c>
      <c r="D2713" s="218" t="s">
        <v>5603</v>
      </c>
      <c r="E2713" s="17" t="s">
        <v>144</v>
      </c>
      <c r="F2713" s="219">
        <v>237.47</v>
      </c>
      <c r="H2713" s="32"/>
    </row>
    <row r="2714" spans="2:8" s="1" customFormat="1" ht="16.899999999999999" customHeight="1">
      <c r="B2714" s="32"/>
      <c r="C2714" s="218" t="s">
        <v>5785</v>
      </c>
      <c r="D2714" s="218" t="s">
        <v>5786</v>
      </c>
      <c r="E2714" s="17" t="s">
        <v>144</v>
      </c>
      <c r="F2714" s="219">
        <v>249.34399999999999</v>
      </c>
      <c r="H2714" s="32"/>
    </row>
    <row r="2715" spans="2:8" s="1" customFormat="1" ht="16.899999999999999" customHeight="1">
      <c r="B2715" s="32"/>
      <c r="C2715" s="214" t="s">
        <v>5556</v>
      </c>
      <c r="D2715" s="215" t="s">
        <v>5557</v>
      </c>
      <c r="E2715" s="216" t="s">
        <v>144</v>
      </c>
      <c r="F2715" s="217">
        <v>0</v>
      </c>
      <c r="H2715" s="32"/>
    </row>
    <row r="2716" spans="2:8" s="1" customFormat="1" ht="16.899999999999999" customHeight="1">
      <c r="B2716" s="32"/>
      <c r="C2716" s="218" t="s">
        <v>1</v>
      </c>
      <c r="D2716" s="218" t="s">
        <v>1</v>
      </c>
      <c r="E2716" s="17" t="s">
        <v>1</v>
      </c>
      <c r="F2716" s="219">
        <v>0</v>
      </c>
      <c r="H2716" s="32"/>
    </row>
    <row r="2717" spans="2:8" s="1" customFormat="1" ht="16.899999999999999" customHeight="1">
      <c r="B2717" s="32"/>
      <c r="C2717" s="218" t="s">
        <v>5556</v>
      </c>
      <c r="D2717" s="218" t="s">
        <v>5783</v>
      </c>
      <c r="E2717" s="17" t="s">
        <v>1</v>
      </c>
      <c r="F2717" s="219">
        <v>0</v>
      </c>
      <c r="H2717" s="32"/>
    </row>
    <row r="2718" spans="2:8" s="1" customFormat="1" ht="16.899999999999999" customHeight="1">
      <c r="B2718" s="32"/>
      <c r="C2718" s="220" t="s">
        <v>6920</v>
      </c>
      <c r="H2718" s="32"/>
    </row>
    <row r="2719" spans="2:8" s="1" customFormat="1" ht="22.5">
      <c r="B2719" s="32"/>
      <c r="C2719" s="218" t="s">
        <v>5758</v>
      </c>
      <c r="D2719" s="218" t="s">
        <v>5759</v>
      </c>
      <c r="E2719" s="17" t="s">
        <v>144</v>
      </c>
      <c r="F2719" s="219">
        <v>237.47</v>
      </c>
      <c r="H2719" s="32"/>
    </row>
    <row r="2720" spans="2:8" s="1" customFormat="1" ht="16.899999999999999" customHeight="1">
      <c r="B2720" s="32"/>
      <c r="C2720" s="218" t="s">
        <v>5581</v>
      </c>
      <c r="D2720" s="218" t="s">
        <v>5582</v>
      </c>
      <c r="E2720" s="17" t="s">
        <v>144</v>
      </c>
      <c r="F2720" s="219">
        <v>1681.72</v>
      </c>
      <c r="H2720" s="32"/>
    </row>
    <row r="2721" spans="2:8" s="1" customFormat="1" ht="16.899999999999999" customHeight="1">
      <c r="B2721" s="32"/>
      <c r="C2721" s="218" t="s">
        <v>5602</v>
      </c>
      <c r="D2721" s="218" t="s">
        <v>5603</v>
      </c>
      <c r="E2721" s="17" t="s">
        <v>144</v>
      </c>
      <c r="F2721" s="219">
        <v>237.47</v>
      </c>
      <c r="H2721" s="32"/>
    </row>
    <row r="2722" spans="2:8" s="1" customFormat="1" ht="16.899999999999999" customHeight="1">
      <c r="B2722" s="32"/>
      <c r="C2722" s="218" t="s">
        <v>5785</v>
      </c>
      <c r="D2722" s="218" t="s">
        <v>5786</v>
      </c>
      <c r="E2722" s="17" t="s">
        <v>144</v>
      </c>
      <c r="F2722" s="219">
        <v>249.34399999999999</v>
      </c>
      <c r="H2722" s="32"/>
    </row>
    <row r="2723" spans="2:8" s="1" customFormat="1" ht="16.899999999999999" customHeight="1">
      <c r="B2723" s="32"/>
      <c r="C2723" s="214" t="s">
        <v>5784</v>
      </c>
      <c r="D2723" s="215" t="s">
        <v>6946</v>
      </c>
      <c r="E2723" s="216" t="s">
        <v>144</v>
      </c>
      <c r="F2723" s="217">
        <v>237.47</v>
      </c>
      <c r="H2723" s="32"/>
    </row>
    <row r="2724" spans="2:8" s="1" customFormat="1" ht="16.899999999999999" customHeight="1">
      <c r="B2724" s="32"/>
      <c r="C2724" s="218" t="s">
        <v>1</v>
      </c>
      <c r="D2724" s="218" t="s">
        <v>5761</v>
      </c>
      <c r="E2724" s="17" t="s">
        <v>1</v>
      </c>
      <c r="F2724" s="219">
        <v>0</v>
      </c>
      <c r="H2724" s="32"/>
    </row>
    <row r="2725" spans="2:8" s="1" customFormat="1" ht="16.899999999999999" customHeight="1">
      <c r="B2725" s="32"/>
      <c r="C2725" s="218" t="s">
        <v>1</v>
      </c>
      <c r="D2725" s="218" t="s">
        <v>5762</v>
      </c>
      <c r="E2725" s="17" t="s">
        <v>1</v>
      </c>
      <c r="F2725" s="219">
        <v>0</v>
      </c>
      <c r="H2725" s="32"/>
    </row>
    <row r="2726" spans="2:8" s="1" customFormat="1" ht="16.899999999999999" customHeight="1">
      <c r="B2726" s="32"/>
      <c r="C2726" s="218" t="s">
        <v>1</v>
      </c>
      <c r="D2726" s="218" t="s">
        <v>5763</v>
      </c>
      <c r="E2726" s="17" t="s">
        <v>1</v>
      </c>
      <c r="F2726" s="219">
        <v>0</v>
      </c>
      <c r="H2726" s="32"/>
    </row>
    <row r="2727" spans="2:8" s="1" customFormat="1" ht="16.899999999999999" customHeight="1">
      <c r="B2727" s="32"/>
      <c r="C2727" s="218" t="s">
        <v>1</v>
      </c>
      <c r="D2727" s="218" t="s">
        <v>5764</v>
      </c>
      <c r="E2727" s="17" t="s">
        <v>1</v>
      </c>
      <c r="F2727" s="219">
        <v>0</v>
      </c>
      <c r="H2727" s="32"/>
    </row>
    <row r="2728" spans="2:8" s="1" customFormat="1" ht="16.899999999999999" customHeight="1">
      <c r="B2728" s="32"/>
      <c r="C2728" s="218" t="s">
        <v>1</v>
      </c>
      <c r="D2728" s="218" t="s">
        <v>5765</v>
      </c>
      <c r="E2728" s="17" t="s">
        <v>1</v>
      </c>
      <c r="F2728" s="219">
        <v>0</v>
      </c>
      <c r="H2728" s="32"/>
    </row>
    <row r="2729" spans="2:8" s="1" customFormat="1" ht="16.899999999999999" customHeight="1">
      <c r="B2729" s="32"/>
      <c r="C2729" s="218" t="s">
        <v>1</v>
      </c>
      <c r="D2729" s="218" t="s">
        <v>5766</v>
      </c>
      <c r="E2729" s="17" t="s">
        <v>1</v>
      </c>
      <c r="F2729" s="219">
        <v>0</v>
      </c>
      <c r="H2729" s="32"/>
    </row>
    <row r="2730" spans="2:8" s="1" customFormat="1" ht="16.899999999999999" customHeight="1">
      <c r="B2730" s="32"/>
      <c r="C2730" s="218" t="s">
        <v>1</v>
      </c>
      <c r="D2730" s="218" t="s">
        <v>5767</v>
      </c>
      <c r="E2730" s="17" t="s">
        <v>1</v>
      </c>
      <c r="F2730" s="219">
        <v>0</v>
      </c>
      <c r="H2730" s="32"/>
    </row>
    <row r="2731" spans="2:8" s="1" customFormat="1" ht="16.899999999999999" customHeight="1">
      <c r="B2731" s="32"/>
      <c r="C2731" s="218" t="s">
        <v>1</v>
      </c>
      <c r="D2731" s="218" t="s">
        <v>5768</v>
      </c>
      <c r="E2731" s="17" t="s">
        <v>1</v>
      </c>
      <c r="F2731" s="219">
        <v>0</v>
      </c>
      <c r="H2731" s="32"/>
    </row>
    <row r="2732" spans="2:8" s="1" customFormat="1" ht="16.899999999999999" customHeight="1">
      <c r="B2732" s="32"/>
      <c r="C2732" s="218" t="s">
        <v>1</v>
      </c>
      <c r="D2732" s="218" t="s">
        <v>5769</v>
      </c>
      <c r="E2732" s="17" t="s">
        <v>1</v>
      </c>
      <c r="F2732" s="219">
        <v>0</v>
      </c>
      <c r="H2732" s="32"/>
    </row>
    <row r="2733" spans="2:8" s="1" customFormat="1" ht="16.899999999999999" customHeight="1">
      <c r="B2733" s="32"/>
      <c r="C2733" s="218" t="s">
        <v>1</v>
      </c>
      <c r="D2733" s="218" t="s">
        <v>1</v>
      </c>
      <c r="E2733" s="17" t="s">
        <v>1</v>
      </c>
      <c r="F2733" s="219">
        <v>0</v>
      </c>
      <c r="H2733" s="32"/>
    </row>
    <row r="2734" spans="2:8" s="1" customFormat="1" ht="16.899999999999999" customHeight="1">
      <c r="B2734" s="32"/>
      <c r="C2734" s="218" t="s">
        <v>1</v>
      </c>
      <c r="D2734" s="218" t="s">
        <v>5770</v>
      </c>
      <c r="E2734" s="17" t="s">
        <v>1</v>
      </c>
      <c r="F2734" s="219">
        <v>0</v>
      </c>
      <c r="H2734" s="32"/>
    </row>
    <row r="2735" spans="2:8" s="1" customFormat="1" ht="16.899999999999999" customHeight="1">
      <c r="B2735" s="32"/>
      <c r="C2735" s="218" t="s">
        <v>1</v>
      </c>
      <c r="D2735" s="218" t="s">
        <v>5771</v>
      </c>
      <c r="E2735" s="17" t="s">
        <v>1</v>
      </c>
      <c r="F2735" s="219">
        <v>0</v>
      </c>
      <c r="H2735" s="32"/>
    </row>
    <row r="2736" spans="2:8" s="1" customFormat="1" ht="16.899999999999999" customHeight="1">
      <c r="B2736" s="32"/>
      <c r="C2736" s="218" t="s">
        <v>1</v>
      </c>
      <c r="D2736" s="218" t="s">
        <v>5772</v>
      </c>
      <c r="E2736" s="17" t="s">
        <v>1</v>
      </c>
      <c r="F2736" s="219">
        <v>0</v>
      </c>
      <c r="H2736" s="32"/>
    </row>
    <row r="2737" spans="2:8" s="1" customFormat="1" ht="16.899999999999999" customHeight="1">
      <c r="B2737" s="32"/>
      <c r="C2737" s="218" t="s">
        <v>1</v>
      </c>
      <c r="D2737" s="218" t="s">
        <v>5773</v>
      </c>
      <c r="E2737" s="17" t="s">
        <v>1</v>
      </c>
      <c r="F2737" s="219">
        <v>0</v>
      </c>
      <c r="H2737" s="32"/>
    </row>
    <row r="2738" spans="2:8" s="1" customFormat="1" ht="16.899999999999999" customHeight="1">
      <c r="B2738" s="32"/>
      <c r="C2738" s="218" t="s">
        <v>1</v>
      </c>
      <c r="D2738" s="218" t="s">
        <v>5774</v>
      </c>
      <c r="E2738" s="17" t="s">
        <v>1</v>
      </c>
      <c r="F2738" s="219">
        <v>0</v>
      </c>
      <c r="H2738" s="32"/>
    </row>
    <row r="2739" spans="2:8" s="1" customFormat="1" ht="16.899999999999999" customHeight="1">
      <c r="B2739" s="32"/>
      <c r="C2739" s="218" t="s">
        <v>1</v>
      </c>
      <c r="D2739" s="218" t="s">
        <v>5775</v>
      </c>
      <c r="E2739" s="17" t="s">
        <v>1</v>
      </c>
      <c r="F2739" s="219">
        <v>0</v>
      </c>
      <c r="H2739" s="32"/>
    </row>
    <row r="2740" spans="2:8" s="1" customFormat="1" ht="16.899999999999999" customHeight="1">
      <c r="B2740" s="32"/>
      <c r="C2740" s="218" t="s">
        <v>1</v>
      </c>
      <c r="D2740" s="218" t="s">
        <v>1</v>
      </c>
      <c r="E2740" s="17" t="s">
        <v>1</v>
      </c>
      <c r="F2740" s="219">
        <v>0</v>
      </c>
      <c r="H2740" s="32"/>
    </row>
    <row r="2741" spans="2:8" s="1" customFormat="1" ht="16.899999999999999" customHeight="1">
      <c r="B2741" s="32"/>
      <c r="C2741" s="218" t="s">
        <v>1</v>
      </c>
      <c r="D2741" s="218" t="s">
        <v>5776</v>
      </c>
      <c r="E2741" s="17" t="s">
        <v>1</v>
      </c>
      <c r="F2741" s="219">
        <v>36.43</v>
      </c>
      <c r="H2741" s="32"/>
    </row>
    <row r="2742" spans="2:8" s="1" customFormat="1" ht="16.899999999999999" customHeight="1">
      <c r="B2742" s="32"/>
      <c r="C2742" s="218" t="s">
        <v>1</v>
      </c>
      <c r="D2742" s="218" t="s">
        <v>5777</v>
      </c>
      <c r="E2742" s="17" t="s">
        <v>1</v>
      </c>
      <c r="F2742" s="219">
        <v>4.82</v>
      </c>
      <c r="H2742" s="32"/>
    </row>
    <row r="2743" spans="2:8" s="1" customFormat="1" ht="16.899999999999999" customHeight="1">
      <c r="B2743" s="32"/>
      <c r="C2743" s="218" t="s">
        <v>1</v>
      </c>
      <c r="D2743" s="218" t="s">
        <v>5778</v>
      </c>
      <c r="E2743" s="17" t="s">
        <v>1</v>
      </c>
      <c r="F2743" s="219">
        <v>6.23</v>
      </c>
      <c r="H2743" s="32"/>
    </row>
    <row r="2744" spans="2:8" s="1" customFormat="1" ht="16.899999999999999" customHeight="1">
      <c r="B2744" s="32"/>
      <c r="C2744" s="218" t="s">
        <v>1</v>
      </c>
      <c r="D2744" s="218" t="s">
        <v>5779</v>
      </c>
      <c r="E2744" s="17" t="s">
        <v>1</v>
      </c>
      <c r="F2744" s="219">
        <v>88.19</v>
      </c>
      <c r="H2744" s="32"/>
    </row>
    <row r="2745" spans="2:8" s="1" customFormat="1" ht="16.899999999999999" customHeight="1">
      <c r="B2745" s="32"/>
      <c r="C2745" s="218" t="s">
        <v>1</v>
      </c>
      <c r="D2745" s="218" t="s">
        <v>5780</v>
      </c>
      <c r="E2745" s="17" t="s">
        <v>1</v>
      </c>
      <c r="F2745" s="219">
        <v>76.7</v>
      </c>
      <c r="H2745" s="32"/>
    </row>
    <row r="2746" spans="2:8" s="1" customFormat="1" ht="16.899999999999999" customHeight="1">
      <c r="B2746" s="32"/>
      <c r="C2746" s="218" t="s">
        <v>1</v>
      </c>
      <c r="D2746" s="218" t="s">
        <v>5781</v>
      </c>
      <c r="E2746" s="17" t="s">
        <v>1</v>
      </c>
      <c r="F2746" s="219">
        <v>20.399999999999999</v>
      </c>
      <c r="H2746" s="32"/>
    </row>
    <row r="2747" spans="2:8" s="1" customFormat="1" ht="16.899999999999999" customHeight="1">
      <c r="B2747" s="32"/>
      <c r="C2747" s="218" t="s">
        <v>1</v>
      </c>
      <c r="D2747" s="218" t="s">
        <v>5782</v>
      </c>
      <c r="E2747" s="17" t="s">
        <v>1</v>
      </c>
      <c r="F2747" s="219">
        <v>4.7</v>
      </c>
      <c r="H2747" s="32"/>
    </row>
    <row r="2748" spans="2:8" s="1" customFormat="1" ht="16.899999999999999" customHeight="1">
      <c r="B2748" s="32"/>
      <c r="C2748" s="218" t="s">
        <v>1</v>
      </c>
      <c r="D2748" s="218" t="s">
        <v>1</v>
      </c>
      <c r="E2748" s="17" t="s">
        <v>1</v>
      </c>
      <c r="F2748" s="219">
        <v>0</v>
      </c>
      <c r="H2748" s="32"/>
    </row>
    <row r="2749" spans="2:8" s="1" customFormat="1" ht="16.899999999999999" customHeight="1">
      <c r="B2749" s="32"/>
      <c r="C2749" s="218" t="s">
        <v>1</v>
      </c>
      <c r="D2749" s="218" t="s">
        <v>1</v>
      </c>
      <c r="E2749" s="17" t="s">
        <v>1</v>
      </c>
      <c r="F2749" s="219">
        <v>0</v>
      </c>
      <c r="H2749" s="32"/>
    </row>
    <row r="2750" spans="2:8" s="1" customFormat="1" ht="16.899999999999999" customHeight="1">
      <c r="B2750" s="32"/>
      <c r="C2750" s="218" t="s">
        <v>5784</v>
      </c>
      <c r="D2750" s="218" t="s">
        <v>206</v>
      </c>
      <c r="E2750" s="17" t="s">
        <v>1</v>
      </c>
      <c r="F2750" s="219">
        <v>237.47</v>
      </c>
      <c r="H2750" s="32"/>
    </row>
    <row r="2751" spans="2:8" s="1" customFormat="1" ht="16.899999999999999" customHeight="1">
      <c r="B2751" s="32"/>
      <c r="C2751" s="214" t="s">
        <v>5558</v>
      </c>
      <c r="D2751" s="215" t="s">
        <v>5559</v>
      </c>
      <c r="E2751" s="216" t="s">
        <v>144</v>
      </c>
      <c r="F2751" s="217">
        <v>8.1</v>
      </c>
      <c r="H2751" s="32"/>
    </row>
    <row r="2752" spans="2:8" s="1" customFormat="1" ht="16.899999999999999" customHeight="1">
      <c r="B2752" s="32"/>
      <c r="C2752" s="218" t="s">
        <v>1</v>
      </c>
      <c r="D2752" s="218" t="s">
        <v>5819</v>
      </c>
      <c r="E2752" s="17" t="s">
        <v>1</v>
      </c>
      <c r="F2752" s="219">
        <v>0</v>
      </c>
      <c r="H2752" s="32"/>
    </row>
    <row r="2753" spans="2:8" s="1" customFormat="1" ht="16.899999999999999" customHeight="1">
      <c r="B2753" s="32"/>
      <c r="C2753" s="218" t="s">
        <v>1</v>
      </c>
      <c r="D2753" s="218" t="s">
        <v>5820</v>
      </c>
      <c r="E2753" s="17" t="s">
        <v>1</v>
      </c>
      <c r="F2753" s="219">
        <v>0</v>
      </c>
      <c r="H2753" s="32"/>
    </row>
    <row r="2754" spans="2:8" s="1" customFormat="1" ht="16.899999999999999" customHeight="1">
      <c r="B2754" s="32"/>
      <c r="C2754" s="218" t="s">
        <v>1</v>
      </c>
      <c r="D2754" s="218" t="s">
        <v>5821</v>
      </c>
      <c r="E2754" s="17" t="s">
        <v>1</v>
      </c>
      <c r="F2754" s="219">
        <v>0</v>
      </c>
      <c r="H2754" s="32"/>
    </row>
    <row r="2755" spans="2:8" s="1" customFormat="1" ht="16.899999999999999" customHeight="1">
      <c r="B2755" s="32"/>
      <c r="C2755" s="218" t="s">
        <v>1</v>
      </c>
      <c r="D2755" s="218" t="s">
        <v>5822</v>
      </c>
      <c r="E2755" s="17" t="s">
        <v>1</v>
      </c>
      <c r="F2755" s="219">
        <v>0</v>
      </c>
      <c r="H2755" s="32"/>
    </row>
    <row r="2756" spans="2:8" s="1" customFormat="1" ht="16.899999999999999" customHeight="1">
      <c r="B2756" s="32"/>
      <c r="C2756" s="218" t="s">
        <v>1</v>
      </c>
      <c r="D2756" s="218" t="s">
        <v>5765</v>
      </c>
      <c r="E2756" s="17" t="s">
        <v>1</v>
      </c>
      <c r="F2756" s="219">
        <v>0</v>
      </c>
      <c r="H2756" s="32"/>
    </row>
    <row r="2757" spans="2:8" s="1" customFormat="1" ht="16.899999999999999" customHeight="1">
      <c r="B2757" s="32"/>
      <c r="C2757" s="218" t="s">
        <v>1</v>
      </c>
      <c r="D2757" s="218" t="s">
        <v>5823</v>
      </c>
      <c r="E2757" s="17" t="s">
        <v>1</v>
      </c>
      <c r="F2757" s="219">
        <v>0</v>
      </c>
      <c r="H2757" s="32"/>
    </row>
    <row r="2758" spans="2:8" s="1" customFormat="1" ht="16.899999999999999" customHeight="1">
      <c r="B2758" s="32"/>
      <c r="C2758" s="218" t="s">
        <v>1</v>
      </c>
      <c r="D2758" s="218" t="s">
        <v>5824</v>
      </c>
      <c r="E2758" s="17" t="s">
        <v>1</v>
      </c>
      <c r="F2758" s="219">
        <v>0</v>
      </c>
      <c r="H2758" s="32"/>
    </row>
    <row r="2759" spans="2:8" s="1" customFormat="1" ht="16.899999999999999" customHeight="1">
      <c r="B2759" s="32"/>
      <c r="C2759" s="218" t="s">
        <v>1</v>
      </c>
      <c r="D2759" s="218" t="s">
        <v>5617</v>
      </c>
      <c r="E2759" s="17" t="s">
        <v>1</v>
      </c>
      <c r="F2759" s="219">
        <v>0</v>
      </c>
      <c r="H2759" s="32"/>
    </row>
    <row r="2760" spans="2:8" s="1" customFormat="1" ht="16.899999999999999" customHeight="1">
      <c r="B2760" s="32"/>
      <c r="C2760" s="218" t="s">
        <v>1</v>
      </c>
      <c r="D2760" s="218" t="s">
        <v>5825</v>
      </c>
      <c r="E2760" s="17" t="s">
        <v>1</v>
      </c>
      <c r="F2760" s="219">
        <v>0</v>
      </c>
      <c r="H2760" s="32"/>
    </row>
    <row r="2761" spans="2:8" s="1" customFormat="1" ht="16.899999999999999" customHeight="1">
      <c r="B2761" s="32"/>
      <c r="C2761" s="218" t="s">
        <v>1</v>
      </c>
      <c r="D2761" s="218" t="s">
        <v>5826</v>
      </c>
      <c r="E2761" s="17" t="s">
        <v>1</v>
      </c>
      <c r="F2761" s="219">
        <v>0</v>
      </c>
      <c r="H2761" s="32"/>
    </row>
    <row r="2762" spans="2:8" s="1" customFormat="1" ht="16.899999999999999" customHeight="1">
      <c r="B2762" s="32"/>
      <c r="C2762" s="218" t="s">
        <v>1</v>
      </c>
      <c r="D2762" s="218" t="s">
        <v>4560</v>
      </c>
      <c r="E2762" s="17" t="s">
        <v>1</v>
      </c>
      <c r="F2762" s="219">
        <v>0</v>
      </c>
      <c r="H2762" s="32"/>
    </row>
    <row r="2763" spans="2:8" s="1" customFormat="1" ht="16.899999999999999" customHeight="1">
      <c r="B2763" s="32"/>
      <c r="C2763" s="218" t="s">
        <v>1</v>
      </c>
      <c r="D2763" s="218" t="s">
        <v>5827</v>
      </c>
      <c r="E2763" s="17" t="s">
        <v>1</v>
      </c>
      <c r="F2763" s="219">
        <v>0</v>
      </c>
      <c r="H2763" s="32"/>
    </row>
    <row r="2764" spans="2:8" s="1" customFormat="1" ht="16.899999999999999" customHeight="1">
      <c r="B2764" s="32"/>
      <c r="C2764" s="218" t="s">
        <v>1</v>
      </c>
      <c r="D2764" s="218" t="s">
        <v>5828</v>
      </c>
      <c r="E2764" s="17" t="s">
        <v>1</v>
      </c>
      <c r="F2764" s="219">
        <v>0</v>
      </c>
      <c r="H2764" s="32"/>
    </row>
    <row r="2765" spans="2:8" s="1" customFormat="1" ht="16.899999999999999" customHeight="1">
      <c r="B2765" s="32"/>
      <c r="C2765" s="218" t="s">
        <v>1</v>
      </c>
      <c r="D2765" s="218" t="s">
        <v>5829</v>
      </c>
      <c r="E2765" s="17" t="s">
        <v>1</v>
      </c>
      <c r="F2765" s="219">
        <v>0</v>
      </c>
      <c r="H2765" s="32"/>
    </row>
    <row r="2766" spans="2:8" s="1" customFormat="1" ht="16.899999999999999" customHeight="1">
      <c r="B2766" s="32"/>
      <c r="C2766" s="218" t="s">
        <v>1</v>
      </c>
      <c r="D2766" s="218" t="s">
        <v>5830</v>
      </c>
      <c r="E2766" s="17" t="s">
        <v>1</v>
      </c>
      <c r="F2766" s="219">
        <v>0</v>
      </c>
      <c r="H2766" s="32"/>
    </row>
    <row r="2767" spans="2:8" s="1" customFormat="1" ht="16.899999999999999" customHeight="1">
      <c r="B2767" s="32"/>
      <c r="C2767" s="218" t="s">
        <v>1</v>
      </c>
      <c r="D2767" s="218" t="s">
        <v>5831</v>
      </c>
      <c r="E2767" s="17" t="s">
        <v>1</v>
      </c>
      <c r="F2767" s="219">
        <v>0</v>
      </c>
      <c r="H2767" s="32"/>
    </row>
    <row r="2768" spans="2:8" s="1" customFormat="1" ht="16.899999999999999" customHeight="1">
      <c r="B2768" s="32"/>
      <c r="C2768" s="218" t="s">
        <v>1</v>
      </c>
      <c r="D2768" s="218" t="s">
        <v>5832</v>
      </c>
      <c r="E2768" s="17" t="s">
        <v>1</v>
      </c>
      <c r="F2768" s="219">
        <v>0</v>
      </c>
      <c r="H2768" s="32"/>
    </row>
    <row r="2769" spans="2:8" s="1" customFormat="1" ht="16.899999999999999" customHeight="1">
      <c r="B2769" s="32"/>
      <c r="C2769" s="218" t="s">
        <v>1</v>
      </c>
      <c r="D2769" s="218" t="s">
        <v>5805</v>
      </c>
      <c r="E2769" s="17" t="s">
        <v>1</v>
      </c>
      <c r="F2769" s="219">
        <v>0</v>
      </c>
      <c r="H2769" s="32"/>
    </row>
    <row r="2770" spans="2:8" s="1" customFormat="1" ht="16.899999999999999" customHeight="1">
      <c r="B2770" s="32"/>
      <c r="C2770" s="218" t="s">
        <v>1</v>
      </c>
      <c r="D2770" s="218" t="s">
        <v>1</v>
      </c>
      <c r="E2770" s="17" t="s">
        <v>1</v>
      </c>
      <c r="F2770" s="219">
        <v>0</v>
      </c>
      <c r="H2770" s="32"/>
    </row>
    <row r="2771" spans="2:8" s="1" customFormat="1" ht="16.899999999999999" customHeight="1">
      <c r="B2771" s="32"/>
      <c r="C2771" s="218" t="s">
        <v>1</v>
      </c>
      <c r="D2771" s="218" t="s">
        <v>5833</v>
      </c>
      <c r="E2771" s="17" t="s">
        <v>1</v>
      </c>
      <c r="F2771" s="219">
        <v>0.81</v>
      </c>
      <c r="H2771" s="32"/>
    </row>
    <row r="2772" spans="2:8" s="1" customFormat="1" ht="16.899999999999999" customHeight="1">
      <c r="B2772" s="32"/>
      <c r="C2772" s="218" t="s">
        <v>1</v>
      </c>
      <c r="D2772" s="218" t="s">
        <v>5834</v>
      </c>
      <c r="E2772" s="17" t="s">
        <v>1</v>
      </c>
      <c r="F2772" s="219">
        <v>0.81</v>
      </c>
      <c r="H2772" s="32"/>
    </row>
    <row r="2773" spans="2:8" s="1" customFormat="1" ht="16.899999999999999" customHeight="1">
      <c r="B2773" s="32"/>
      <c r="C2773" s="218" t="s">
        <v>1</v>
      </c>
      <c r="D2773" s="218" t="s">
        <v>5835</v>
      </c>
      <c r="E2773" s="17" t="s">
        <v>1</v>
      </c>
      <c r="F2773" s="219">
        <v>0.81</v>
      </c>
      <c r="H2773" s="32"/>
    </row>
    <row r="2774" spans="2:8" s="1" customFormat="1" ht="16.899999999999999" customHeight="1">
      <c r="B2774" s="32"/>
      <c r="C2774" s="218" t="s">
        <v>1</v>
      </c>
      <c r="D2774" s="218" t="s">
        <v>5836</v>
      </c>
      <c r="E2774" s="17" t="s">
        <v>1</v>
      </c>
      <c r="F2774" s="219">
        <v>0.81</v>
      </c>
      <c r="H2774" s="32"/>
    </row>
    <row r="2775" spans="2:8" s="1" customFormat="1" ht="16.899999999999999" customHeight="1">
      <c r="B2775" s="32"/>
      <c r="C2775" s="218" t="s">
        <v>1</v>
      </c>
      <c r="D2775" s="218" t="s">
        <v>5837</v>
      </c>
      <c r="E2775" s="17" t="s">
        <v>1</v>
      </c>
      <c r="F2775" s="219">
        <v>0.81</v>
      </c>
      <c r="H2775" s="32"/>
    </row>
    <row r="2776" spans="2:8" s="1" customFormat="1" ht="16.899999999999999" customHeight="1">
      <c r="B2776" s="32"/>
      <c r="C2776" s="218" t="s">
        <v>1</v>
      </c>
      <c r="D2776" s="218" t="s">
        <v>5838</v>
      </c>
      <c r="E2776" s="17" t="s">
        <v>1</v>
      </c>
      <c r="F2776" s="219">
        <v>0.81</v>
      </c>
      <c r="H2776" s="32"/>
    </row>
    <row r="2777" spans="2:8" s="1" customFormat="1" ht="16.899999999999999" customHeight="1">
      <c r="B2777" s="32"/>
      <c r="C2777" s="218" t="s">
        <v>1</v>
      </c>
      <c r="D2777" s="218" t="s">
        <v>5839</v>
      </c>
      <c r="E2777" s="17" t="s">
        <v>1</v>
      </c>
      <c r="F2777" s="219">
        <v>0.81</v>
      </c>
      <c r="H2777" s="32"/>
    </row>
    <row r="2778" spans="2:8" s="1" customFormat="1" ht="16.899999999999999" customHeight="1">
      <c r="B2778" s="32"/>
      <c r="C2778" s="218" t="s">
        <v>1</v>
      </c>
      <c r="D2778" s="218" t="s">
        <v>5840</v>
      </c>
      <c r="E2778" s="17" t="s">
        <v>1</v>
      </c>
      <c r="F2778" s="219">
        <v>0.81</v>
      </c>
      <c r="H2778" s="32"/>
    </row>
    <row r="2779" spans="2:8" s="1" customFormat="1" ht="16.899999999999999" customHeight="1">
      <c r="B2779" s="32"/>
      <c r="C2779" s="218" t="s">
        <v>1</v>
      </c>
      <c r="D2779" s="218" t="s">
        <v>5841</v>
      </c>
      <c r="E2779" s="17" t="s">
        <v>1</v>
      </c>
      <c r="F2779" s="219">
        <v>0.81</v>
      </c>
      <c r="H2779" s="32"/>
    </row>
    <row r="2780" spans="2:8" s="1" customFormat="1" ht="16.899999999999999" customHeight="1">
      <c r="B2780" s="32"/>
      <c r="C2780" s="218" t="s">
        <v>1</v>
      </c>
      <c r="D2780" s="218" t="s">
        <v>5842</v>
      </c>
      <c r="E2780" s="17" t="s">
        <v>1</v>
      </c>
      <c r="F2780" s="219">
        <v>0.81</v>
      </c>
      <c r="H2780" s="32"/>
    </row>
    <row r="2781" spans="2:8" s="1" customFormat="1" ht="16.899999999999999" customHeight="1">
      <c r="B2781" s="32"/>
      <c r="C2781" s="218" t="s">
        <v>5558</v>
      </c>
      <c r="D2781" s="218" t="s">
        <v>3392</v>
      </c>
      <c r="E2781" s="17" t="s">
        <v>1</v>
      </c>
      <c r="F2781" s="219">
        <v>8.1</v>
      </c>
      <c r="H2781" s="32"/>
    </row>
    <row r="2782" spans="2:8" s="1" customFormat="1" ht="16.899999999999999" customHeight="1">
      <c r="B2782" s="32"/>
      <c r="C2782" s="220" t="s">
        <v>6920</v>
      </c>
      <c r="H2782" s="32"/>
    </row>
    <row r="2783" spans="2:8" s="1" customFormat="1" ht="22.5">
      <c r="B2783" s="32"/>
      <c r="C2783" s="218" t="s">
        <v>5816</v>
      </c>
      <c r="D2783" s="218" t="s">
        <v>5817</v>
      </c>
      <c r="E2783" s="17" t="s">
        <v>144</v>
      </c>
      <c r="F2783" s="219">
        <v>8.1</v>
      </c>
      <c r="H2783" s="32"/>
    </row>
    <row r="2784" spans="2:8" s="1" customFormat="1" ht="22.5">
      <c r="B2784" s="32"/>
      <c r="C2784" s="218" t="s">
        <v>288</v>
      </c>
      <c r="D2784" s="218" t="s">
        <v>5614</v>
      </c>
      <c r="E2784" s="17" t="s">
        <v>144</v>
      </c>
      <c r="F2784" s="219">
        <v>28.5</v>
      </c>
      <c r="H2784" s="32"/>
    </row>
    <row r="2785" spans="2:8" s="1" customFormat="1" ht="16.899999999999999" customHeight="1">
      <c r="B2785" s="32"/>
      <c r="C2785" s="218" t="s">
        <v>5621</v>
      </c>
      <c r="D2785" s="218" t="s">
        <v>5622</v>
      </c>
      <c r="E2785" s="17" t="s">
        <v>144</v>
      </c>
      <c r="F2785" s="219">
        <v>8.1</v>
      </c>
      <c r="H2785" s="32"/>
    </row>
    <row r="2786" spans="2:8" s="1" customFormat="1" ht="16.899999999999999" customHeight="1">
      <c r="B2786" s="32"/>
      <c r="C2786" s="214" t="s">
        <v>5861</v>
      </c>
      <c r="D2786" s="215" t="s">
        <v>6947</v>
      </c>
      <c r="E2786" s="216" t="s">
        <v>144</v>
      </c>
      <c r="F2786" s="217">
        <v>103.32</v>
      </c>
      <c r="H2786" s="32"/>
    </row>
    <row r="2787" spans="2:8" s="1" customFormat="1" ht="16.899999999999999" customHeight="1">
      <c r="B2787" s="32"/>
      <c r="C2787" s="218" t="s">
        <v>1</v>
      </c>
      <c r="D2787" s="218" t="s">
        <v>5848</v>
      </c>
      <c r="E2787" s="17" t="s">
        <v>1</v>
      </c>
      <c r="F2787" s="219">
        <v>0</v>
      </c>
      <c r="H2787" s="32"/>
    </row>
    <row r="2788" spans="2:8" s="1" customFormat="1" ht="16.899999999999999" customHeight="1">
      <c r="B2788" s="32"/>
      <c r="C2788" s="218" t="s">
        <v>1</v>
      </c>
      <c r="D2788" s="218" t="s">
        <v>5849</v>
      </c>
      <c r="E2788" s="17" t="s">
        <v>1</v>
      </c>
      <c r="F2788" s="219">
        <v>0</v>
      </c>
      <c r="H2788" s="32"/>
    </row>
    <row r="2789" spans="2:8" s="1" customFormat="1" ht="16.899999999999999" customHeight="1">
      <c r="B2789" s="32"/>
      <c r="C2789" s="218" t="s">
        <v>1</v>
      </c>
      <c r="D2789" s="218" t="s">
        <v>5821</v>
      </c>
      <c r="E2789" s="17" t="s">
        <v>1</v>
      </c>
      <c r="F2789" s="219">
        <v>0</v>
      </c>
      <c r="H2789" s="32"/>
    </row>
    <row r="2790" spans="2:8" s="1" customFormat="1" ht="16.899999999999999" customHeight="1">
      <c r="B2790" s="32"/>
      <c r="C2790" s="218" t="s">
        <v>1</v>
      </c>
      <c r="D2790" s="218" t="s">
        <v>5850</v>
      </c>
      <c r="E2790" s="17" t="s">
        <v>1</v>
      </c>
      <c r="F2790" s="219">
        <v>0</v>
      </c>
      <c r="H2790" s="32"/>
    </row>
    <row r="2791" spans="2:8" s="1" customFormat="1" ht="16.899999999999999" customHeight="1">
      <c r="B2791" s="32"/>
      <c r="C2791" s="218" t="s">
        <v>1</v>
      </c>
      <c r="D2791" s="218" t="s">
        <v>5765</v>
      </c>
      <c r="E2791" s="17" t="s">
        <v>1</v>
      </c>
      <c r="F2791" s="219">
        <v>0</v>
      </c>
      <c r="H2791" s="32"/>
    </row>
    <row r="2792" spans="2:8" s="1" customFormat="1" ht="16.899999999999999" customHeight="1">
      <c r="B2792" s="32"/>
      <c r="C2792" s="218" t="s">
        <v>1</v>
      </c>
      <c r="D2792" s="218" t="s">
        <v>5800</v>
      </c>
      <c r="E2792" s="17" t="s">
        <v>1</v>
      </c>
      <c r="F2792" s="219">
        <v>0</v>
      </c>
      <c r="H2792" s="32"/>
    </row>
    <row r="2793" spans="2:8" s="1" customFormat="1" ht="16.899999999999999" customHeight="1">
      <c r="B2793" s="32"/>
      <c r="C2793" s="218" t="s">
        <v>1</v>
      </c>
      <c r="D2793" s="218" t="s">
        <v>5851</v>
      </c>
      <c r="E2793" s="17" t="s">
        <v>1</v>
      </c>
      <c r="F2793" s="219">
        <v>0</v>
      </c>
      <c r="H2793" s="32"/>
    </row>
    <row r="2794" spans="2:8" s="1" customFormat="1" ht="16.899999999999999" customHeight="1">
      <c r="B2794" s="32"/>
      <c r="C2794" s="218" t="s">
        <v>1</v>
      </c>
      <c r="D2794" s="218" t="s">
        <v>5852</v>
      </c>
      <c r="E2794" s="17" t="s">
        <v>1</v>
      </c>
      <c r="F2794" s="219">
        <v>0</v>
      </c>
      <c r="H2794" s="32"/>
    </row>
    <row r="2795" spans="2:8" s="1" customFormat="1" ht="16.899999999999999" customHeight="1">
      <c r="B2795" s="32"/>
      <c r="C2795" s="218" t="s">
        <v>1</v>
      </c>
      <c r="D2795" s="218" t="s">
        <v>5853</v>
      </c>
      <c r="E2795" s="17" t="s">
        <v>1</v>
      </c>
      <c r="F2795" s="219">
        <v>0</v>
      </c>
      <c r="H2795" s="32"/>
    </row>
    <row r="2796" spans="2:8" s="1" customFormat="1" ht="16.899999999999999" customHeight="1">
      <c r="B2796" s="32"/>
      <c r="C2796" s="218" t="s">
        <v>1</v>
      </c>
      <c r="D2796" s="218" t="s">
        <v>5854</v>
      </c>
      <c r="E2796" s="17" t="s">
        <v>1</v>
      </c>
      <c r="F2796" s="219">
        <v>0</v>
      </c>
      <c r="H2796" s="32"/>
    </row>
    <row r="2797" spans="2:8" s="1" customFormat="1" ht="16.899999999999999" customHeight="1">
      <c r="B2797" s="32"/>
      <c r="C2797" s="218" t="s">
        <v>1</v>
      </c>
      <c r="D2797" s="218" t="s">
        <v>5772</v>
      </c>
      <c r="E2797" s="17" t="s">
        <v>1</v>
      </c>
      <c r="F2797" s="219">
        <v>0</v>
      </c>
      <c r="H2797" s="32"/>
    </row>
    <row r="2798" spans="2:8" s="1" customFormat="1" ht="16.899999999999999" customHeight="1">
      <c r="B2798" s="32"/>
      <c r="C2798" s="218" t="s">
        <v>1</v>
      </c>
      <c r="D2798" s="218" t="s">
        <v>5855</v>
      </c>
      <c r="E2798" s="17" t="s">
        <v>1</v>
      </c>
      <c r="F2798" s="219">
        <v>0</v>
      </c>
      <c r="H2798" s="32"/>
    </row>
    <row r="2799" spans="2:8" s="1" customFormat="1" ht="16.899999999999999" customHeight="1">
      <c r="B2799" s="32"/>
      <c r="C2799" s="218" t="s">
        <v>1</v>
      </c>
      <c r="D2799" s="218" t="s">
        <v>5856</v>
      </c>
      <c r="E2799" s="17" t="s">
        <v>1</v>
      </c>
      <c r="F2799" s="219">
        <v>0</v>
      </c>
      <c r="H2799" s="32"/>
    </row>
    <row r="2800" spans="2:8" s="1" customFormat="1" ht="16.899999999999999" customHeight="1">
      <c r="B2800" s="32"/>
      <c r="C2800" s="218" t="s">
        <v>1</v>
      </c>
      <c r="D2800" s="218" t="s">
        <v>5857</v>
      </c>
      <c r="E2800" s="17" t="s">
        <v>1</v>
      </c>
      <c r="F2800" s="219">
        <v>0</v>
      </c>
      <c r="H2800" s="32"/>
    </row>
    <row r="2801" spans="2:8" s="1" customFormat="1" ht="16.899999999999999" customHeight="1">
      <c r="B2801" s="32"/>
      <c r="C2801" s="218" t="s">
        <v>1</v>
      </c>
      <c r="D2801" s="218" t="s">
        <v>5775</v>
      </c>
      <c r="E2801" s="17" t="s">
        <v>1</v>
      </c>
      <c r="F2801" s="219">
        <v>0</v>
      </c>
      <c r="H2801" s="32"/>
    </row>
    <row r="2802" spans="2:8" s="1" customFormat="1" ht="16.899999999999999" customHeight="1">
      <c r="B2802" s="32"/>
      <c r="C2802" s="218" t="s">
        <v>1</v>
      </c>
      <c r="D2802" s="218" t="s">
        <v>1</v>
      </c>
      <c r="E2802" s="17" t="s">
        <v>1</v>
      </c>
      <c r="F2802" s="219">
        <v>0</v>
      </c>
      <c r="H2802" s="32"/>
    </row>
    <row r="2803" spans="2:8" s="1" customFormat="1" ht="16.899999999999999" customHeight="1">
      <c r="B2803" s="32"/>
      <c r="C2803" s="218" t="s">
        <v>1</v>
      </c>
      <c r="D2803" s="218" t="s">
        <v>2646</v>
      </c>
      <c r="E2803" s="17" t="s">
        <v>1</v>
      </c>
      <c r="F2803" s="219">
        <v>0</v>
      </c>
      <c r="H2803" s="32"/>
    </row>
    <row r="2804" spans="2:8" s="1" customFormat="1" ht="16.899999999999999" customHeight="1">
      <c r="B2804" s="32"/>
      <c r="C2804" s="218" t="s">
        <v>1</v>
      </c>
      <c r="D2804" s="218" t="s">
        <v>5858</v>
      </c>
      <c r="E2804" s="17" t="s">
        <v>1</v>
      </c>
      <c r="F2804" s="219">
        <v>13.52</v>
      </c>
      <c r="H2804" s="32"/>
    </row>
    <row r="2805" spans="2:8" s="1" customFormat="1" ht="16.899999999999999" customHeight="1">
      <c r="B2805" s="32"/>
      <c r="C2805" s="218" t="s">
        <v>1</v>
      </c>
      <c r="D2805" s="218" t="s">
        <v>5859</v>
      </c>
      <c r="E2805" s="17" t="s">
        <v>1</v>
      </c>
      <c r="F2805" s="219">
        <v>20.399999999999999</v>
      </c>
      <c r="H2805" s="32"/>
    </row>
    <row r="2806" spans="2:8" s="1" customFormat="1" ht="16.899999999999999" customHeight="1">
      <c r="B2806" s="32"/>
      <c r="C2806" s="218" t="s">
        <v>1</v>
      </c>
      <c r="D2806" s="218" t="s">
        <v>5860</v>
      </c>
      <c r="E2806" s="17" t="s">
        <v>1</v>
      </c>
      <c r="F2806" s="219">
        <v>69.400000000000006</v>
      </c>
      <c r="H2806" s="32"/>
    </row>
    <row r="2807" spans="2:8" s="1" customFormat="1" ht="16.899999999999999" customHeight="1">
      <c r="B2807" s="32"/>
      <c r="C2807" s="218" t="s">
        <v>5861</v>
      </c>
      <c r="D2807" s="218" t="s">
        <v>4265</v>
      </c>
      <c r="E2807" s="17" t="s">
        <v>1</v>
      </c>
      <c r="F2807" s="219">
        <v>103.32</v>
      </c>
      <c r="H2807" s="32"/>
    </row>
    <row r="2808" spans="2:8" s="1" customFormat="1" ht="16.899999999999999" customHeight="1">
      <c r="B2808" s="32"/>
      <c r="C2808" s="214" t="s">
        <v>5561</v>
      </c>
      <c r="D2808" s="215" t="s">
        <v>5562</v>
      </c>
      <c r="E2808" s="216" t="s">
        <v>144</v>
      </c>
      <c r="F2808" s="217">
        <v>7.8</v>
      </c>
      <c r="H2808" s="32"/>
    </row>
    <row r="2809" spans="2:8" s="1" customFormat="1" ht="16.899999999999999" customHeight="1">
      <c r="B2809" s="32"/>
      <c r="C2809" s="218" t="s">
        <v>1</v>
      </c>
      <c r="D2809" s="218" t="s">
        <v>5679</v>
      </c>
      <c r="E2809" s="17" t="s">
        <v>1</v>
      </c>
      <c r="F2809" s="219">
        <v>0</v>
      </c>
      <c r="H2809" s="32"/>
    </row>
    <row r="2810" spans="2:8" s="1" customFormat="1" ht="16.899999999999999" customHeight="1">
      <c r="B2810" s="32"/>
      <c r="C2810" s="218" t="s">
        <v>1</v>
      </c>
      <c r="D2810" s="218" t="s">
        <v>5867</v>
      </c>
      <c r="E2810" s="17" t="s">
        <v>1</v>
      </c>
      <c r="F2810" s="219">
        <v>0</v>
      </c>
      <c r="H2810" s="32"/>
    </row>
    <row r="2811" spans="2:8" s="1" customFormat="1" ht="16.899999999999999" customHeight="1">
      <c r="B2811" s="32"/>
      <c r="C2811" s="218" t="s">
        <v>1</v>
      </c>
      <c r="D2811" s="218" t="s">
        <v>5868</v>
      </c>
      <c r="E2811" s="17" t="s">
        <v>1</v>
      </c>
      <c r="F2811" s="219">
        <v>0</v>
      </c>
      <c r="H2811" s="32"/>
    </row>
    <row r="2812" spans="2:8" s="1" customFormat="1" ht="16.899999999999999" customHeight="1">
      <c r="B2812" s="32"/>
      <c r="C2812" s="218" t="s">
        <v>1</v>
      </c>
      <c r="D2812" s="218" t="s">
        <v>5869</v>
      </c>
      <c r="E2812" s="17" t="s">
        <v>1</v>
      </c>
      <c r="F2812" s="219">
        <v>0</v>
      </c>
      <c r="H2812" s="32"/>
    </row>
    <row r="2813" spans="2:8" s="1" customFormat="1" ht="16.899999999999999" customHeight="1">
      <c r="B2813" s="32"/>
      <c r="C2813" s="218" t="s">
        <v>1</v>
      </c>
      <c r="D2813" s="218" t="s">
        <v>5870</v>
      </c>
      <c r="E2813" s="17" t="s">
        <v>1</v>
      </c>
      <c r="F2813" s="219">
        <v>0</v>
      </c>
      <c r="H2813" s="32"/>
    </row>
    <row r="2814" spans="2:8" s="1" customFormat="1" ht="16.899999999999999" customHeight="1">
      <c r="B2814" s="32"/>
      <c r="C2814" s="218" t="s">
        <v>1</v>
      </c>
      <c r="D2814" s="218" t="s">
        <v>5871</v>
      </c>
      <c r="E2814" s="17" t="s">
        <v>1</v>
      </c>
      <c r="F2814" s="219">
        <v>0</v>
      </c>
      <c r="H2814" s="32"/>
    </row>
    <row r="2815" spans="2:8" s="1" customFormat="1" ht="16.899999999999999" customHeight="1">
      <c r="B2815" s="32"/>
      <c r="C2815" s="218" t="s">
        <v>1</v>
      </c>
      <c r="D2815" s="218" t="s">
        <v>5872</v>
      </c>
      <c r="E2815" s="17" t="s">
        <v>1</v>
      </c>
      <c r="F2815" s="219">
        <v>0</v>
      </c>
      <c r="H2815" s="32"/>
    </row>
    <row r="2816" spans="2:8" s="1" customFormat="1" ht="16.899999999999999" customHeight="1">
      <c r="B2816" s="32"/>
      <c r="C2816" s="218" t="s">
        <v>1</v>
      </c>
      <c r="D2816" s="218" t="s">
        <v>5873</v>
      </c>
      <c r="E2816" s="17" t="s">
        <v>1</v>
      </c>
      <c r="F2816" s="219">
        <v>0</v>
      </c>
      <c r="H2816" s="32"/>
    </row>
    <row r="2817" spans="2:8" s="1" customFormat="1" ht="16.899999999999999" customHeight="1">
      <c r="B2817" s="32"/>
      <c r="C2817" s="218" t="s">
        <v>1</v>
      </c>
      <c r="D2817" s="218" t="s">
        <v>1</v>
      </c>
      <c r="E2817" s="17" t="s">
        <v>1</v>
      </c>
      <c r="F2817" s="219">
        <v>0</v>
      </c>
      <c r="H2817" s="32"/>
    </row>
    <row r="2818" spans="2:8" s="1" customFormat="1" ht="16.899999999999999" customHeight="1">
      <c r="B2818" s="32"/>
      <c r="C2818" s="218" t="s">
        <v>1</v>
      </c>
      <c r="D2818" s="218" t="s">
        <v>5874</v>
      </c>
      <c r="E2818" s="17" t="s">
        <v>1</v>
      </c>
      <c r="F2818" s="219">
        <v>7.8</v>
      </c>
      <c r="H2818" s="32"/>
    </row>
    <row r="2819" spans="2:8" s="1" customFormat="1" ht="16.899999999999999" customHeight="1">
      <c r="B2819" s="32"/>
      <c r="C2819" s="218" t="s">
        <v>5561</v>
      </c>
      <c r="D2819" s="218" t="s">
        <v>206</v>
      </c>
      <c r="E2819" s="17" t="s">
        <v>1</v>
      </c>
      <c r="F2819" s="219">
        <v>7.8</v>
      </c>
      <c r="H2819" s="32"/>
    </row>
    <row r="2820" spans="2:8" s="1" customFormat="1" ht="16.899999999999999" customHeight="1">
      <c r="B2820" s="32"/>
      <c r="C2820" s="220" t="s">
        <v>6920</v>
      </c>
      <c r="H2820" s="32"/>
    </row>
    <row r="2821" spans="2:8" s="1" customFormat="1" ht="22.5">
      <c r="B2821" s="32"/>
      <c r="C2821" s="218" t="s">
        <v>5864</v>
      </c>
      <c r="D2821" s="218" t="s">
        <v>5865</v>
      </c>
      <c r="E2821" s="17" t="s">
        <v>144</v>
      </c>
      <c r="F2821" s="219">
        <v>7.8</v>
      </c>
      <c r="H2821" s="32"/>
    </row>
    <row r="2822" spans="2:8" s="1" customFormat="1" ht="22.5">
      <c r="B2822" s="32"/>
      <c r="C2822" s="218" t="s">
        <v>5575</v>
      </c>
      <c r="D2822" s="218" t="s">
        <v>5576</v>
      </c>
      <c r="E2822" s="17" t="s">
        <v>678</v>
      </c>
      <c r="F2822" s="219">
        <v>0.23400000000000001</v>
      </c>
      <c r="H2822" s="32"/>
    </row>
    <row r="2823" spans="2:8" s="1" customFormat="1" ht="22.5">
      <c r="B2823" s="32"/>
      <c r="C2823" s="218" t="s">
        <v>5610</v>
      </c>
      <c r="D2823" s="218" t="s">
        <v>5611</v>
      </c>
      <c r="E2823" s="17" t="s">
        <v>144</v>
      </c>
      <c r="F2823" s="219">
        <v>7.8</v>
      </c>
      <c r="H2823" s="32"/>
    </row>
    <row r="2824" spans="2:8" s="1" customFormat="1" ht="16.899999999999999" customHeight="1">
      <c r="B2824" s="32"/>
      <c r="C2824" s="218" t="s">
        <v>5875</v>
      </c>
      <c r="D2824" s="218" t="s">
        <v>5876</v>
      </c>
      <c r="E2824" s="17" t="s">
        <v>144</v>
      </c>
      <c r="F2824" s="219">
        <v>8.2680000000000007</v>
      </c>
      <c r="H2824" s="32"/>
    </row>
    <row r="2825" spans="2:8" s="1" customFormat="1" ht="16.899999999999999" customHeight="1">
      <c r="B2825" s="32"/>
      <c r="C2825" s="214" t="s">
        <v>5895</v>
      </c>
      <c r="D2825" s="215" t="s">
        <v>6948</v>
      </c>
      <c r="E2825" s="216" t="s">
        <v>144</v>
      </c>
      <c r="F2825" s="217">
        <v>44.8</v>
      </c>
      <c r="H2825" s="32"/>
    </row>
    <row r="2826" spans="2:8" s="1" customFormat="1" ht="16.899999999999999" customHeight="1">
      <c r="B2826" s="32"/>
      <c r="C2826" s="218" t="s">
        <v>1</v>
      </c>
      <c r="D2826" s="218" t="s">
        <v>5882</v>
      </c>
      <c r="E2826" s="17" t="s">
        <v>1</v>
      </c>
      <c r="F2826" s="219">
        <v>0</v>
      </c>
      <c r="H2826" s="32"/>
    </row>
    <row r="2827" spans="2:8" s="1" customFormat="1" ht="16.899999999999999" customHeight="1">
      <c r="B2827" s="32"/>
      <c r="C2827" s="218" t="s">
        <v>1</v>
      </c>
      <c r="D2827" s="218" t="s">
        <v>5883</v>
      </c>
      <c r="E2827" s="17" t="s">
        <v>1</v>
      </c>
      <c r="F2827" s="219">
        <v>0</v>
      </c>
      <c r="H2827" s="32"/>
    </row>
    <row r="2828" spans="2:8" s="1" customFormat="1" ht="16.899999999999999" customHeight="1">
      <c r="B2828" s="32"/>
      <c r="C2828" s="218" t="s">
        <v>1</v>
      </c>
      <c r="D2828" s="218" t="s">
        <v>5884</v>
      </c>
      <c r="E2828" s="17" t="s">
        <v>1</v>
      </c>
      <c r="F2828" s="219">
        <v>0</v>
      </c>
      <c r="H2828" s="32"/>
    </row>
    <row r="2829" spans="2:8" s="1" customFormat="1" ht="16.899999999999999" customHeight="1">
      <c r="B2829" s="32"/>
      <c r="C2829" s="218" t="s">
        <v>1</v>
      </c>
      <c r="D2829" s="218" t="s">
        <v>5885</v>
      </c>
      <c r="E2829" s="17" t="s">
        <v>1</v>
      </c>
      <c r="F2829" s="219">
        <v>0</v>
      </c>
      <c r="H2829" s="32"/>
    </row>
    <row r="2830" spans="2:8" s="1" customFormat="1" ht="16.899999999999999" customHeight="1">
      <c r="B2830" s="32"/>
      <c r="C2830" s="218" t="s">
        <v>1</v>
      </c>
      <c r="D2830" s="218" t="s">
        <v>5886</v>
      </c>
      <c r="E2830" s="17" t="s">
        <v>1</v>
      </c>
      <c r="F2830" s="219">
        <v>0</v>
      </c>
      <c r="H2830" s="32"/>
    </row>
    <row r="2831" spans="2:8" s="1" customFormat="1" ht="16.899999999999999" customHeight="1">
      <c r="B2831" s="32"/>
      <c r="C2831" s="218" t="s">
        <v>1</v>
      </c>
      <c r="D2831" s="218" t="s">
        <v>5887</v>
      </c>
      <c r="E2831" s="17" t="s">
        <v>1</v>
      </c>
      <c r="F2831" s="219">
        <v>0</v>
      </c>
      <c r="H2831" s="32"/>
    </row>
    <row r="2832" spans="2:8" s="1" customFormat="1" ht="16.899999999999999" customHeight="1">
      <c r="B2832" s="32"/>
      <c r="C2832" s="218" t="s">
        <v>1</v>
      </c>
      <c r="D2832" s="218" t="s">
        <v>5765</v>
      </c>
      <c r="E2832" s="17" t="s">
        <v>1</v>
      </c>
      <c r="F2832" s="219">
        <v>0</v>
      </c>
      <c r="H2832" s="32"/>
    </row>
    <row r="2833" spans="2:8" s="1" customFormat="1" ht="16.899999999999999" customHeight="1">
      <c r="B2833" s="32"/>
      <c r="C2833" s="218" t="s">
        <v>1</v>
      </c>
      <c r="D2833" s="218" t="s">
        <v>5800</v>
      </c>
      <c r="E2833" s="17" t="s">
        <v>1</v>
      </c>
      <c r="F2833" s="219">
        <v>0</v>
      </c>
      <c r="H2833" s="32"/>
    </row>
    <row r="2834" spans="2:8" s="1" customFormat="1" ht="16.899999999999999" customHeight="1">
      <c r="B2834" s="32"/>
      <c r="C2834" s="218" t="s">
        <v>1</v>
      </c>
      <c r="D2834" s="218" t="s">
        <v>5888</v>
      </c>
      <c r="E2834" s="17" t="s">
        <v>1</v>
      </c>
      <c r="F2834" s="219">
        <v>0</v>
      </c>
      <c r="H2834" s="32"/>
    </row>
    <row r="2835" spans="2:8" s="1" customFormat="1" ht="16.899999999999999" customHeight="1">
      <c r="B2835" s="32"/>
      <c r="C2835" s="218" t="s">
        <v>1</v>
      </c>
      <c r="D2835" s="218" t="s">
        <v>5889</v>
      </c>
      <c r="E2835" s="17" t="s">
        <v>1</v>
      </c>
      <c r="F2835" s="219">
        <v>0</v>
      </c>
      <c r="H2835" s="32"/>
    </row>
    <row r="2836" spans="2:8" s="1" customFormat="1" ht="16.899999999999999" customHeight="1">
      <c r="B2836" s="32"/>
      <c r="C2836" s="218" t="s">
        <v>1</v>
      </c>
      <c r="D2836" s="218" t="s">
        <v>5890</v>
      </c>
      <c r="E2836" s="17" t="s">
        <v>1</v>
      </c>
      <c r="F2836" s="219">
        <v>0</v>
      </c>
      <c r="H2836" s="32"/>
    </row>
    <row r="2837" spans="2:8" s="1" customFormat="1" ht="16.899999999999999" customHeight="1">
      <c r="B2837" s="32"/>
      <c r="C2837" s="218" t="s">
        <v>1</v>
      </c>
      <c r="D2837" s="218" t="s">
        <v>5891</v>
      </c>
      <c r="E2837" s="17" t="s">
        <v>1</v>
      </c>
      <c r="F2837" s="219">
        <v>8.8000000000000007</v>
      </c>
      <c r="H2837" s="32"/>
    </row>
    <row r="2838" spans="2:8" s="1" customFormat="1" ht="16.899999999999999" customHeight="1">
      <c r="B2838" s="32"/>
      <c r="C2838" s="218" t="s">
        <v>1</v>
      </c>
      <c r="D2838" s="218" t="s">
        <v>5892</v>
      </c>
      <c r="E2838" s="17" t="s">
        <v>1</v>
      </c>
      <c r="F2838" s="219">
        <v>12</v>
      </c>
      <c r="H2838" s="32"/>
    </row>
    <row r="2839" spans="2:8" s="1" customFormat="1" ht="16.899999999999999" customHeight="1">
      <c r="B2839" s="32"/>
      <c r="C2839" s="218" t="s">
        <v>1</v>
      </c>
      <c r="D2839" s="218" t="s">
        <v>5893</v>
      </c>
      <c r="E2839" s="17" t="s">
        <v>1</v>
      </c>
      <c r="F2839" s="219">
        <v>12</v>
      </c>
      <c r="H2839" s="32"/>
    </row>
    <row r="2840" spans="2:8" s="1" customFormat="1" ht="16.899999999999999" customHeight="1">
      <c r="B2840" s="32"/>
      <c r="C2840" s="218" t="s">
        <v>1</v>
      </c>
      <c r="D2840" s="218" t="s">
        <v>5894</v>
      </c>
      <c r="E2840" s="17" t="s">
        <v>1</v>
      </c>
      <c r="F2840" s="219">
        <v>12</v>
      </c>
      <c r="H2840" s="32"/>
    </row>
    <row r="2841" spans="2:8" s="1" customFormat="1" ht="16.899999999999999" customHeight="1">
      <c r="B2841" s="32"/>
      <c r="C2841" s="218" t="s">
        <v>5895</v>
      </c>
      <c r="D2841" s="218" t="s">
        <v>206</v>
      </c>
      <c r="E2841" s="17" t="s">
        <v>1</v>
      </c>
      <c r="F2841" s="219">
        <v>44.8</v>
      </c>
      <c r="H2841" s="32"/>
    </row>
    <row r="2842" spans="2:8" s="1" customFormat="1" ht="16.899999999999999" customHeight="1">
      <c r="B2842" s="32"/>
      <c r="C2842" s="214" t="s">
        <v>5563</v>
      </c>
      <c r="D2842" s="215" t="s">
        <v>5564</v>
      </c>
      <c r="E2842" s="216" t="s">
        <v>144</v>
      </c>
      <c r="F2842" s="217">
        <v>20.399999999999999</v>
      </c>
      <c r="H2842" s="32"/>
    </row>
    <row r="2843" spans="2:8" s="1" customFormat="1" ht="16.899999999999999" customHeight="1">
      <c r="B2843" s="32"/>
      <c r="C2843" s="218" t="s">
        <v>1</v>
      </c>
      <c r="D2843" s="218" t="s">
        <v>5940</v>
      </c>
      <c r="E2843" s="17" t="s">
        <v>1</v>
      </c>
      <c r="F2843" s="219">
        <v>0</v>
      </c>
      <c r="H2843" s="32"/>
    </row>
    <row r="2844" spans="2:8" s="1" customFormat="1" ht="16.899999999999999" customHeight="1">
      <c r="B2844" s="32"/>
      <c r="C2844" s="218" t="s">
        <v>1</v>
      </c>
      <c r="D2844" s="218" t="s">
        <v>5941</v>
      </c>
      <c r="E2844" s="17" t="s">
        <v>1</v>
      </c>
      <c r="F2844" s="219">
        <v>0</v>
      </c>
      <c r="H2844" s="32"/>
    </row>
    <row r="2845" spans="2:8" s="1" customFormat="1" ht="16.899999999999999" customHeight="1">
      <c r="B2845" s="32"/>
      <c r="C2845" s="218" t="s">
        <v>1</v>
      </c>
      <c r="D2845" s="218" t="s">
        <v>5884</v>
      </c>
      <c r="E2845" s="17" t="s">
        <v>1</v>
      </c>
      <c r="F2845" s="219">
        <v>0</v>
      </c>
      <c r="H2845" s="32"/>
    </row>
    <row r="2846" spans="2:8" s="1" customFormat="1" ht="16.899999999999999" customHeight="1">
      <c r="B2846" s="32"/>
      <c r="C2846" s="218" t="s">
        <v>1</v>
      </c>
      <c r="D2846" s="218" t="s">
        <v>5885</v>
      </c>
      <c r="E2846" s="17" t="s">
        <v>1</v>
      </c>
      <c r="F2846" s="219">
        <v>0</v>
      </c>
      <c r="H2846" s="32"/>
    </row>
    <row r="2847" spans="2:8" s="1" customFormat="1" ht="16.899999999999999" customHeight="1">
      <c r="B2847" s="32"/>
      <c r="C2847" s="218" t="s">
        <v>1</v>
      </c>
      <c r="D2847" s="218" t="s">
        <v>5886</v>
      </c>
      <c r="E2847" s="17" t="s">
        <v>1</v>
      </c>
      <c r="F2847" s="219">
        <v>0</v>
      </c>
      <c r="H2847" s="32"/>
    </row>
    <row r="2848" spans="2:8" s="1" customFormat="1" ht="16.899999999999999" customHeight="1">
      <c r="B2848" s="32"/>
      <c r="C2848" s="218" t="s">
        <v>1</v>
      </c>
      <c r="D2848" s="218" t="s">
        <v>5887</v>
      </c>
      <c r="E2848" s="17" t="s">
        <v>1</v>
      </c>
      <c r="F2848" s="219">
        <v>0</v>
      </c>
      <c r="H2848" s="32"/>
    </row>
    <row r="2849" spans="2:8" s="1" customFormat="1" ht="16.899999999999999" customHeight="1">
      <c r="B2849" s="32"/>
      <c r="C2849" s="218" t="s">
        <v>1</v>
      </c>
      <c r="D2849" s="218" t="s">
        <v>5765</v>
      </c>
      <c r="E2849" s="17" t="s">
        <v>1</v>
      </c>
      <c r="F2849" s="219">
        <v>0</v>
      </c>
      <c r="H2849" s="32"/>
    </row>
    <row r="2850" spans="2:8" s="1" customFormat="1" ht="16.899999999999999" customHeight="1">
      <c r="B2850" s="32"/>
      <c r="C2850" s="218" t="s">
        <v>1</v>
      </c>
      <c r="D2850" s="218" t="s">
        <v>5942</v>
      </c>
      <c r="E2850" s="17" t="s">
        <v>1</v>
      </c>
      <c r="F2850" s="219">
        <v>0</v>
      </c>
      <c r="H2850" s="32"/>
    </row>
    <row r="2851" spans="2:8" s="1" customFormat="1" ht="16.899999999999999" customHeight="1">
      <c r="B2851" s="32"/>
      <c r="C2851" s="218" t="s">
        <v>1</v>
      </c>
      <c r="D2851" s="218" t="s">
        <v>5943</v>
      </c>
      <c r="E2851" s="17" t="s">
        <v>1</v>
      </c>
      <c r="F2851" s="219">
        <v>0</v>
      </c>
      <c r="H2851" s="32"/>
    </row>
    <row r="2852" spans="2:8" s="1" customFormat="1" ht="16.899999999999999" customHeight="1">
      <c r="B2852" s="32"/>
      <c r="C2852" s="218" t="s">
        <v>1</v>
      </c>
      <c r="D2852" s="218" t="s">
        <v>5944</v>
      </c>
      <c r="E2852" s="17" t="s">
        <v>1</v>
      </c>
      <c r="F2852" s="219">
        <v>0</v>
      </c>
      <c r="H2852" s="32"/>
    </row>
    <row r="2853" spans="2:8" s="1" customFormat="1" ht="16.899999999999999" customHeight="1">
      <c r="B2853" s="32"/>
      <c r="C2853" s="218" t="s">
        <v>1</v>
      </c>
      <c r="D2853" s="218" t="s">
        <v>5945</v>
      </c>
      <c r="E2853" s="17" t="s">
        <v>1</v>
      </c>
      <c r="F2853" s="219">
        <v>0</v>
      </c>
      <c r="H2853" s="32"/>
    </row>
    <row r="2854" spans="2:8" s="1" customFormat="1" ht="16.899999999999999" customHeight="1">
      <c r="B2854" s="32"/>
      <c r="C2854" s="218" t="s">
        <v>1</v>
      </c>
      <c r="D2854" s="218" t="s">
        <v>5946</v>
      </c>
      <c r="E2854" s="17" t="s">
        <v>1</v>
      </c>
      <c r="F2854" s="219">
        <v>0</v>
      </c>
      <c r="H2854" s="32"/>
    </row>
    <row r="2855" spans="2:8" s="1" customFormat="1" ht="16.899999999999999" customHeight="1">
      <c r="B2855" s="32"/>
      <c r="C2855" s="218" t="s">
        <v>1</v>
      </c>
      <c r="D2855" s="218" t="s">
        <v>5947</v>
      </c>
      <c r="E2855" s="17" t="s">
        <v>1</v>
      </c>
      <c r="F2855" s="219">
        <v>0</v>
      </c>
      <c r="H2855" s="32"/>
    </row>
    <row r="2856" spans="2:8" s="1" customFormat="1" ht="16.899999999999999" customHeight="1">
      <c r="B2856" s="32"/>
      <c r="C2856" s="218" t="s">
        <v>1</v>
      </c>
      <c r="D2856" s="218" t="s">
        <v>1</v>
      </c>
      <c r="E2856" s="17" t="s">
        <v>1</v>
      </c>
      <c r="F2856" s="219">
        <v>0</v>
      </c>
      <c r="H2856" s="32"/>
    </row>
    <row r="2857" spans="2:8" s="1" customFormat="1" ht="16.899999999999999" customHeight="1">
      <c r="B2857" s="32"/>
      <c r="C2857" s="218" t="s">
        <v>1</v>
      </c>
      <c r="D2857" s="218" t="s">
        <v>1</v>
      </c>
      <c r="E2857" s="17" t="s">
        <v>1</v>
      </c>
      <c r="F2857" s="219">
        <v>0</v>
      </c>
      <c r="H2857" s="32"/>
    </row>
    <row r="2858" spans="2:8" s="1" customFormat="1" ht="16.899999999999999" customHeight="1">
      <c r="B2858" s="32"/>
      <c r="C2858" s="218" t="s">
        <v>1</v>
      </c>
      <c r="D2858" s="218" t="s">
        <v>5948</v>
      </c>
      <c r="E2858" s="17" t="s">
        <v>1</v>
      </c>
      <c r="F2858" s="219">
        <v>6.8</v>
      </c>
      <c r="H2858" s="32"/>
    </row>
    <row r="2859" spans="2:8" s="1" customFormat="1" ht="16.899999999999999" customHeight="1">
      <c r="B2859" s="32"/>
      <c r="C2859" s="218" t="s">
        <v>1</v>
      </c>
      <c r="D2859" s="218" t="s">
        <v>5948</v>
      </c>
      <c r="E2859" s="17" t="s">
        <v>1</v>
      </c>
      <c r="F2859" s="219">
        <v>6.8</v>
      </c>
      <c r="H2859" s="32"/>
    </row>
    <row r="2860" spans="2:8" s="1" customFormat="1" ht="16.899999999999999" customHeight="1">
      <c r="B2860" s="32"/>
      <c r="C2860" s="218" t="s">
        <v>1</v>
      </c>
      <c r="D2860" s="218" t="s">
        <v>5949</v>
      </c>
      <c r="E2860" s="17" t="s">
        <v>1</v>
      </c>
      <c r="F2860" s="219">
        <v>6.8</v>
      </c>
      <c r="H2860" s="32"/>
    </row>
    <row r="2861" spans="2:8" s="1" customFormat="1" ht="16.899999999999999" customHeight="1">
      <c r="B2861" s="32"/>
      <c r="C2861" s="218" t="s">
        <v>5563</v>
      </c>
      <c r="D2861" s="218" t="s">
        <v>206</v>
      </c>
      <c r="E2861" s="17" t="s">
        <v>1</v>
      </c>
      <c r="F2861" s="219">
        <v>20.399999999999999</v>
      </c>
      <c r="H2861" s="32"/>
    </row>
    <row r="2862" spans="2:8" s="1" customFormat="1" ht="16.899999999999999" customHeight="1">
      <c r="B2862" s="32"/>
      <c r="C2862" s="220" t="s">
        <v>6920</v>
      </c>
      <c r="H2862" s="32"/>
    </row>
    <row r="2863" spans="2:8" s="1" customFormat="1" ht="22.5">
      <c r="B2863" s="32"/>
      <c r="C2863" s="218" t="s">
        <v>5937</v>
      </c>
      <c r="D2863" s="218" t="s">
        <v>5938</v>
      </c>
      <c r="E2863" s="17" t="s">
        <v>144</v>
      </c>
      <c r="F2863" s="219">
        <v>20.399999999999999</v>
      </c>
      <c r="H2863" s="32"/>
    </row>
    <row r="2864" spans="2:8" s="1" customFormat="1" ht="22.5">
      <c r="B2864" s="32"/>
      <c r="C2864" s="218" t="s">
        <v>288</v>
      </c>
      <c r="D2864" s="218" t="s">
        <v>5614</v>
      </c>
      <c r="E2864" s="17" t="s">
        <v>144</v>
      </c>
      <c r="F2864" s="219">
        <v>28.5</v>
      </c>
      <c r="H2864" s="32"/>
    </row>
    <row r="2865" spans="2:8" s="1" customFormat="1" ht="16.899999999999999" customHeight="1">
      <c r="B2865" s="32"/>
      <c r="C2865" s="214" t="s">
        <v>5566</v>
      </c>
      <c r="D2865" s="215" t="s">
        <v>5567</v>
      </c>
      <c r="E2865" s="216" t="s">
        <v>144</v>
      </c>
      <c r="F2865" s="217">
        <v>19.5</v>
      </c>
      <c r="H2865" s="32"/>
    </row>
    <row r="2866" spans="2:8" s="1" customFormat="1" ht="16.899999999999999" customHeight="1">
      <c r="B2866" s="32"/>
      <c r="C2866" s="218" t="s">
        <v>1</v>
      </c>
      <c r="D2866" s="218" t="s">
        <v>5741</v>
      </c>
      <c r="E2866" s="17" t="s">
        <v>1</v>
      </c>
      <c r="F2866" s="219">
        <v>0</v>
      </c>
      <c r="H2866" s="32"/>
    </row>
    <row r="2867" spans="2:8" s="1" customFormat="1" ht="16.899999999999999" customHeight="1">
      <c r="B2867" s="32"/>
      <c r="C2867" s="218" t="s">
        <v>1</v>
      </c>
      <c r="D2867" s="218" t="s">
        <v>5742</v>
      </c>
      <c r="E2867" s="17" t="s">
        <v>1</v>
      </c>
      <c r="F2867" s="219">
        <v>0</v>
      </c>
      <c r="H2867" s="32"/>
    </row>
    <row r="2868" spans="2:8" s="1" customFormat="1" ht="16.899999999999999" customHeight="1">
      <c r="B2868" s="32"/>
      <c r="C2868" s="218" t="s">
        <v>1</v>
      </c>
      <c r="D2868" s="218" t="s">
        <v>5743</v>
      </c>
      <c r="E2868" s="17" t="s">
        <v>1</v>
      </c>
      <c r="F2868" s="219">
        <v>0</v>
      </c>
      <c r="H2868" s="32"/>
    </row>
    <row r="2869" spans="2:8" s="1" customFormat="1" ht="16.899999999999999" customHeight="1">
      <c r="B2869" s="32"/>
      <c r="C2869" s="218" t="s">
        <v>1</v>
      </c>
      <c r="D2869" s="218" t="s">
        <v>5744</v>
      </c>
      <c r="E2869" s="17" t="s">
        <v>1</v>
      </c>
      <c r="F2869" s="219">
        <v>0</v>
      </c>
      <c r="H2869" s="32"/>
    </row>
    <row r="2870" spans="2:8" s="1" customFormat="1" ht="16.899999999999999" customHeight="1">
      <c r="B2870" s="32"/>
      <c r="C2870" s="218" t="s">
        <v>1</v>
      </c>
      <c r="D2870" s="218" t="s">
        <v>5745</v>
      </c>
      <c r="E2870" s="17" t="s">
        <v>1</v>
      </c>
      <c r="F2870" s="219">
        <v>0</v>
      </c>
      <c r="H2870" s="32"/>
    </row>
    <row r="2871" spans="2:8" s="1" customFormat="1" ht="16.899999999999999" customHeight="1">
      <c r="B2871" s="32"/>
      <c r="C2871" s="218" t="s">
        <v>1</v>
      </c>
      <c r="D2871" s="218" t="s">
        <v>5746</v>
      </c>
      <c r="E2871" s="17" t="s">
        <v>1</v>
      </c>
      <c r="F2871" s="219">
        <v>0</v>
      </c>
      <c r="H2871" s="32"/>
    </row>
    <row r="2872" spans="2:8" s="1" customFormat="1" ht="16.899999999999999" customHeight="1">
      <c r="B2872" s="32"/>
      <c r="C2872" s="218" t="s">
        <v>1</v>
      </c>
      <c r="D2872" s="218" t="s">
        <v>6047</v>
      </c>
      <c r="E2872" s="17" t="s">
        <v>1</v>
      </c>
      <c r="F2872" s="219">
        <v>0</v>
      </c>
      <c r="H2872" s="32"/>
    </row>
    <row r="2873" spans="2:8" s="1" customFormat="1" ht="16.899999999999999" customHeight="1">
      <c r="B2873" s="32"/>
      <c r="C2873" s="218" t="s">
        <v>1</v>
      </c>
      <c r="D2873" s="218" t="s">
        <v>5748</v>
      </c>
      <c r="E2873" s="17" t="s">
        <v>1</v>
      </c>
      <c r="F2873" s="219">
        <v>0</v>
      </c>
      <c r="H2873" s="32"/>
    </row>
    <row r="2874" spans="2:8" s="1" customFormat="1" ht="16.899999999999999" customHeight="1">
      <c r="B2874" s="32"/>
      <c r="C2874" s="218" t="s">
        <v>1</v>
      </c>
      <c r="D2874" s="218" t="s">
        <v>6048</v>
      </c>
      <c r="E2874" s="17" t="s">
        <v>1</v>
      </c>
      <c r="F2874" s="219">
        <v>0</v>
      </c>
      <c r="H2874" s="32"/>
    </row>
    <row r="2875" spans="2:8" s="1" customFormat="1" ht="16.899999999999999" customHeight="1">
      <c r="B2875" s="32"/>
      <c r="C2875" s="218" t="s">
        <v>1</v>
      </c>
      <c r="D2875" s="218" t="s">
        <v>6049</v>
      </c>
      <c r="E2875" s="17" t="s">
        <v>1</v>
      </c>
      <c r="F2875" s="219">
        <v>19.5</v>
      </c>
      <c r="H2875" s="32"/>
    </row>
    <row r="2876" spans="2:8" s="1" customFormat="1" ht="16.899999999999999" customHeight="1">
      <c r="B2876" s="32"/>
      <c r="C2876" s="218" t="s">
        <v>5566</v>
      </c>
      <c r="D2876" s="218" t="s">
        <v>4846</v>
      </c>
      <c r="E2876" s="17" t="s">
        <v>1</v>
      </c>
      <c r="F2876" s="219">
        <v>19.5</v>
      </c>
      <c r="H2876" s="32"/>
    </row>
    <row r="2877" spans="2:8" s="1" customFormat="1" ht="16.899999999999999" customHeight="1">
      <c r="B2877" s="32"/>
      <c r="C2877" s="220" t="s">
        <v>6920</v>
      </c>
      <c r="H2877" s="32"/>
    </row>
    <row r="2878" spans="2:8" s="1" customFormat="1" ht="16.899999999999999" customHeight="1">
      <c r="B2878" s="32"/>
      <c r="C2878" s="218" t="s">
        <v>6044</v>
      </c>
      <c r="D2878" s="218" t="s">
        <v>6045</v>
      </c>
      <c r="E2878" s="17" t="s">
        <v>144</v>
      </c>
      <c r="F2878" s="219">
        <v>19.5</v>
      </c>
      <c r="H2878" s="32"/>
    </row>
    <row r="2879" spans="2:8" s="1" customFormat="1" ht="22.5">
      <c r="B2879" s="32"/>
      <c r="C2879" s="218" t="s">
        <v>5738</v>
      </c>
      <c r="D2879" s="218" t="s">
        <v>5739</v>
      </c>
      <c r="E2879" s="17" t="s">
        <v>144</v>
      </c>
      <c r="F2879" s="219">
        <v>19.5</v>
      </c>
      <c r="H2879" s="32"/>
    </row>
    <row r="2880" spans="2:8" s="1" customFormat="1" ht="16.899999999999999" customHeight="1">
      <c r="B2880" s="32"/>
      <c r="C2880" s="218" t="s">
        <v>6053</v>
      </c>
      <c r="D2880" s="218" t="s">
        <v>6054</v>
      </c>
      <c r="E2880" s="17" t="s">
        <v>144</v>
      </c>
      <c r="F2880" s="219">
        <v>19.5</v>
      </c>
      <c r="H2880" s="32"/>
    </row>
    <row r="2881" spans="2:8" s="1" customFormat="1" ht="16.899999999999999" customHeight="1">
      <c r="B2881" s="32"/>
      <c r="C2881" s="218" t="s">
        <v>6050</v>
      </c>
      <c r="D2881" s="218" t="s">
        <v>6051</v>
      </c>
      <c r="E2881" s="17" t="s">
        <v>144</v>
      </c>
      <c r="F2881" s="219">
        <v>19.5</v>
      </c>
      <c r="H2881" s="32"/>
    </row>
    <row r="2882" spans="2:8" s="1" customFormat="1" ht="16.899999999999999" customHeight="1">
      <c r="B2882" s="32"/>
      <c r="C2882" s="214" t="s">
        <v>5569</v>
      </c>
      <c r="D2882" s="215" t="s">
        <v>5570</v>
      </c>
      <c r="E2882" s="216" t="s">
        <v>144</v>
      </c>
      <c r="F2882" s="217">
        <v>19.5</v>
      </c>
      <c r="H2882" s="32"/>
    </row>
    <row r="2883" spans="2:8" s="1" customFormat="1" ht="16.899999999999999" customHeight="1">
      <c r="B2883" s="32"/>
      <c r="C2883" s="218" t="s">
        <v>1</v>
      </c>
      <c r="D2883" s="218" t="s">
        <v>5741</v>
      </c>
      <c r="E2883" s="17" t="s">
        <v>1</v>
      </c>
      <c r="F2883" s="219">
        <v>0</v>
      </c>
      <c r="H2883" s="32"/>
    </row>
    <row r="2884" spans="2:8" s="1" customFormat="1" ht="16.899999999999999" customHeight="1">
      <c r="B2884" s="32"/>
      <c r="C2884" s="218" t="s">
        <v>1</v>
      </c>
      <c r="D2884" s="218" t="s">
        <v>5742</v>
      </c>
      <c r="E2884" s="17" t="s">
        <v>1</v>
      </c>
      <c r="F2884" s="219">
        <v>0</v>
      </c>
      <c r="H2884" s="32"/>
    </row>
    <row r="2885" spans="2:8" s="1" customFormat="1" ht="16.899999999999999" customHeight="1">
      <c r="B2885" s="32"/>
      <c r="C2885" s="218" t="s">
        <v>1</v>
      </c>
      <c r="D2885" s="218" t="s">
        <v>5743</v>
      </c>
      <c r="E2885" s="17" t="s">
        <v>1</v>
      </c>
      <c r="F2885" s="219">
        <v>0</v>
      </c>
      <c r="H2885" s="32"/>
    </row>
    <row r="2886" spans="2:8" s="1" customFormat="1" ht="16.899999999999999" customHeight="1">
      <c r="B2886" s="32"/>
      <c r="C2886" s="218" t="s">
        <v>1</v>
      </c>
      <c r="D2886" s="218" t="s">
        <v>5744</v>
      </c>
      <c r="E2886" s="17" t="s">
        <v>1</v>
      </c>
      <c r="F2886" s="219">
        <v>0</v>
      </c>
      <c r="H2886" s="32"/>
    </row>
    <row r="2887" spans="2:8" s="1" customFormat="1" ht="16.899999999999999" customHeight="1">
      <c r="B2887" s="32"/>
      <c r="C2887" s="218" t="s">
        <v>1</v>
      </c>
      <c r="D2887" s="218" t="s">
        <v>5745</v>
      </c>
      <c r="E2887" s="17" t="s">
        <v>1</v>
      </c>
      <c r="F2887" s="219">
        <v>0</v>
      </c>
      <c r="H2887" s="32"/>
    </row>
    <row r="2888" spans="2:8" s="1" customFormat="1" ht="16.899999999999999" customHeight="1">
      <c r="B2888" s="32"/>
      <c r="C2888" s="218" t="s">
        <v>1</v>
      </c>
      <c r="D2888" s="218" t="s">
        <v>5746</v>
      </c>
      <c r="E2888" s="17" t="s">
        <v>1</v>
      </c>
      <c r="F2888" s="219">
        <v>0</v>
      </c>
      <c r="H2888" s="32"/>
    </row>
    <row r="2889" spans="2:8" s="1" customFormat="1" ht="16.899999999999999" customHeight="1">
      <c r="B2889" s="32"/>
      <c r="C2889" s="218" t="s">
        <v>1</v>
      </c>
      <c r="D2889" s="218" t="s">
        <v>5747</v>
      </c>
      <c r="E2889" s="17" t="s">
        <v>1</v>
      </c>
      <c r="F2889" s="219">
        <v>0</v>
      </c>
      <c r="H2889" s="32"/>
    </row>
    <row r="2890" spans="2:8" s="1" customFormat="1" ht="16.899999999999999" customHeight="1">
      <c r="B2890" s="32"/>
      <c r="C2890" s="218" t="s">
        <v>1</v>
      </c>
      <c r="D2890" s="218" t="s">
        <v>5748</v>
      </c>
      <c r="E2890" s="17" t="s">
        <v>1</v>
      </c>
      <c r="F2890" s="219">
        <v>0</v>
      </c>
      <c r="H2890" s="32"/>
    </row>
    <row r="2891" spans="2:8" s="1" customFormat="1" ht="16.899999999999999" customHeight="1">
      <c r="B2891" s="32"/>
      <c r="C2891" s="218" t="s">
        <v>1</v>
      </c>
      <c r="D2891" s="218" t="s">
        <v>1</v>
      </c>
      <c r="E2891" s="17" t="s">
        <v>1</v>
      </c>
      <c r="F2891" s="219">
        <v>0</v>
      </c>
      <c r="H2891" s="32"/>
    </row>
    <row r="2892" spans="2:8" s="1" customFormat="1" ht="16.899999999999999" customHeight="1">
      <c r="B2892" s="32"/>
      <c r="C2892" s="218" t="s">
        <v>1</v>
      </c>
      <c r="D2892" s="218" t="s">
        <v>1</v>
      </c>
      <c r="E2892" s="17" t="s">
        <v>1</v>
      </c>
      <c r="F2892" s="219">
        <v>0</v>
      </c>
      <c r="H2892" s="32"/>
    </row>
    <row r="2893" spans="2:8" s="1" customFormat="1" ht="16.899999999999999" customHeight="1">
      <c r="B2893" s="32"/>
      <c r="C2893" s="218" t="s">
        <v>1</v>
      </c>
      <c r="D2893" s="218" t="s">
        <v>5749</v>
      </c>
      <c r="E2893" s="17" t="s">
        <v>1</v>
      </c>
      <c r="F2893" s="219">
        <v>0</v>
      </c>
      <c r="H2893" s="32"/>
    </row>
    <row r="2894" spans="2:8" s="1" customFormat="1" ht="16.899999999999999" customHeight="1">
      <c r="B2894" s="32"/>
      <c r="C2894" s="218" t="s">
        <v>1</v>
      </c>
      <c r="D2894" s="218" t="s">
        <v>5750</v>
      </c>
      <c r="E2894" s="17" t="s">
        <v>1</v>
      </c>
      <c r="F2894" s="219">
        <v>0</v>
      </c>
      <c r="H2894" s="32"/>
    </row>
    <row r="2895" spans="2:8" s="1" customFormat="1" ht="16.899999999999999" customHeight="1">
      <c r="B2895" s="32"/>
      <c r="C2895" s="218" t="s">
        <v>1</v>
      </c>
      <c r="D2895" s="218" t="s">
        <v>5751</v>
      </c>
      <c r="E2895" s="17" t="s">
        <v>1</v>
      </c>
      <c r="F2895" s="219">
        <v>0</v>
      </c>
      <c r="H2895" s="32"/>
    </row>
    <row r="2896" spans="2:8" s="1" customFormat="1" ht="16.899999999999999" customHeight="1">
      <c r="B2896" s="32"/>
      <c r="C2896" s="218" t="s">
        <v>1</v>
      </c>
      <c r="D2896" s="218" t="s">
        <v>5752</v>
      </c>
      <c r="E2896" s="17" t="s">
        <v>1</v>
      </c>
      <c r="F2896" s="219">
        <v>0</v>
      </c>
      <c r="H2896" s="32"/>
    </row>
    <row r="2897" spans="2:8" s="1" customFormat="1" ht="16.899999999999999" customHeight="1">
      <c r="B2897" s="32"/>
      <c r="C2897" s="218" t="s">
        <v>1</v>
      </c>
      <c r="D2897" s="218" t="s">
        <v>5753</v>
      </c>
      <c r="E2897" s="17" t="s">
        <v>1</v>
      </c>
      <c r="F2897" s="219">
        <v>0</v>
      </c>
      <c r="H2897" s="32"/>
    </row>
    <row r="2898" spans="2:8" s="1" customFormat="1" ht="16.899999999999999" customHeight="1">
      <c r="B2898" s="32"/>
      <c r="C2898" s="218" t="s">
        <v>1</v>
      </c>
      <c r="D2898" s="218" t="s">
        <v>1</v>
      </c>
      <c r="E2898" s="17" t="s">
        <v>1</v>
      </c>
      <c r="F2898" s="219">
        <v>0</v>
      </c>
      <c r="H2898" s="32"/>
    </row>
    <row r="2899" spans="2:8" s="1" customFormat="1" ht="16.899999999999999" customHeight="1">
      <c r="B2899" s="32"/>
      <c r="C2899" s="218" t="s">
        <v>1</v>
      </c>
      <c r="D2899" s="218" t="s">
        <v>5566</v>
      </c>
      <c r="E2899" s="17" t="s">
        <v>1</v>
      </c>
      <c r="F2899" s="219">
        <v>19.5</v>
      </c>
      <c r="H2899" s="32"/>
    </row>
    <row r="2900" spans="2:8" s="1" customFormat="1" ht="16.899999999999999" customHeight="1">
      <c r="B2900" s="32"/>
      <c r="C2900" s="218" t="s">
        <v>5569</v>
      </c>
      <c r="D2900" s="218" t="s">
        <v>206</v>
      </c>
      <c r="E2900" s="17" t="s">
        <v>1</v>
      </c>
      <c r="F2900" s="219">
        <v>19.5</v>
      </c>
      <c r="H2900" s="32"/>
    </row>
    <row r="2901" spans="2:8" s="1" customFormat="1" ht="16.899999999999999" customHeight="1">
      <c r="B2901" s="32"/>
      <c r="C2901" s="220" t="s">
        <v>6920</v>
      </c>
      <c r="H2901" s="32"/>
    </row>
    <row r="2902" spans="2:8" s="1" customFormat="1" ht="22.5">
      <c r="B2902" s="32"/>
      <c r="C2902" s="218" t="s">
        <v>5738</v>
      </c>
      <c r="D2902" s="218" t="s">
        <v>5739</v>
      </c>
      <c r="E2902" s="17" t="s">
        <v>144</v>
      </c>
      <c r="F2902" s="219">
        <v>19.5</v>
      </c>
      <c r="H2902" s="32"/>
    </row>
    <row r="2903" spans="2:8" s="1" customFormat="1" ht="16.899999999999999" customHeight="1">
      <c r="B2903" s="32"/>
      <c r="C2903" s="218" t="s">
        <v>5729</v>
      </c>
      <c r="D2903" s="218" t="s">
        <v>5730</v>
      </c>
      <c r="E2903" s="17" t="s">
        <v>144</v>
      </c>
      <c r="F2903" s="219">
        <v>19.5</v>
      </c>
      <c r="H2903" s="32"/>
    </row>
    <row r="2904" spans="2:8" s="1" customFormat="1" ht="16.899999999999999" customHeight="1">
      <c r="B2904" s="32"/>
      <c r="C2904" s="214" t="s">
        <v>6029</v>
      </c>
      <c r="D2904" s="215" t="s">
        <v>6949</v>
      </c>
      <c r="E2904" s="216" t="s">
        <v>144</v>
      </c>
      <c r="F2904" s="217">
        <v>1389.77</v>
      </c>
      <c r="H2904" s="32"/>
    </row>
    <row r="2905" spans="2:8" s="1" customFormat="1" ht="16.899999999999999" customHeight="1">
      <c r="B2905" s="32"/>
      <c r="C2905" s="218" t="s">
        <v>1</v>
      </c>
      <c r="D2905" s="218" t="s">
        <v>5986</v>
      </c>
      <c r="E2905" s="17" t="s">
        <v>1</v>
      </c>
      <c r="F2905" s="219">
        <v>0</v>
      </c>
      <c r="H2905" s="32"/>
    </row>
    <row r="2906" spans="2:8" s="1" customFormat="1" ht="16.899999999999999" customHeight="1">
      <c r="B2906" s="32"/>
      <c r="C2906" s="218" t="s">
        <v>1</v>
      </c>
      <c r="D2906" s="218" t="s">
        <v>5987</v>
      </c>
      <c r="E2906" s="17" t="s">
        <v>1</v>
      </c>
      <c r="F2906" s="219">
        <v>0</v>
      </c>
      <c r="H2906" s="32"/>
    </row>
    <row r="2907" spans="2:8" s="1" customFormat="1" ht="16.899999999999999" customHeight="1">
      <c r="B2907" s="32"/>
      <c r="C2907" s="218" t="s">
        <v>1</v>
      </c>
      <c r="D2907" s="218" t="s">
        <v>5988</v>
      </c>
      <c r="E2907" s="17" t="s">
        <v>1</v>
      </c>
      <c r="F2907" s="219">
        <v>0</v>
      </c>
      <c r="H2907" s="32"/>
    </row>
    <row r="2908" spans="2:8" s="1" customFormat="1" ht="16.899999999999999" customHeight="1">
      <c r="B2908" s="32"/>
      <c r="C2908" s="218" t="s">
        <v>1</v>
      </c>
      <c r="D2908" s="218" t="s">
        <v>5989</v>
      </c>
      <c r="E2908" s="17" t="s">
        <v>1</v>
      </c>
      <c r="F2908" s="219">
        <v>0</v>
      </c>
      <c r="H2908" s="32"/>
    </row>
    <row r="2909" spans="2:8" s="1" customFormat="1" ht="16.899999999999999" customHeight="1">
      <c r="B2909" s="32"/>
      <c r="C2909" s="218" t="s">
        <v>1</v>
      </c>
      <c r="D2909" s="218" t="s">
        <v>5746</v>
      </c>
      <c r="E2909" s="17" t="s">
        <v>1</v>
      </c>
      <c r="F2909" s="219">
        <v>0</v>
      </c>
      <c r="H2909" s="32"/>
    </row>
    <row r="2910" spans="2:8" s="1" customFormat="1" ht="16.899999999999999" customHeight="1">
      <c r="B2910" s="32"/>
      <c r="C2910" s="218" t="s">
        <v>1</v>
      </c>
      <c r="D2910" s="218" t="s">
        <v>5990</v>
      </c>
      <c r="E2910" s="17" t="s">
        <v>1</v>
      </c>
      <c r="F2910" s="219">
        <v>0</v>
      </c>
      <c r="H2910" s="32"/>
    </row>
    <row r="2911" spans="2:8" s="1" customFormat="1" ht="16.899999999999999" customHeight="1">
      <c r="B2911" s="32"/>
      <c r="C2911" s="218" t="s">
        <v>1</v>
      </c>
      <c r="D2911" s="218" t="s">
        <v>5991</v>
      </c>
      <c r="E2911" s="17" t="s">
        <v>1</v>
      </c>
      <c r="F2911" s="219">
        <v>0</v>
      </c>
      <c r="H2911" s="32"/>
    </row>
    <row r="2912" spans="2:8" s="1" customFormat="1" ht="16.899999999999999" customHeight="1">
      <c r="B2912" s="32"/>
      <c r="C2912" s="218" t="s">
        <v>1</v>
      </c>
      <c r="D2912" s="218" t="s">
        <v>5992</v>
      </c>
      <c r="E2912" s="17" t="s">
        <v>1</v>
      </c>
      <c r="F2912" s="219">
        <v>0</v>
      </c>
      <c r="H2912" s="32"/>
    </row>
    <row r="2913" spans="2:8" s="1" customFormat="1" ht="16.899999999999999" customHeight="1">
      <c r="B2913" s="32"/>
      <c r="C2913" s="218" t="s">
        <v>1</v>
      </c>
      <c r="D2913" s="218" t="s">
        <v>5591</v>
      </c>
      <c r="E2913" s="17" t="s">
        <v>1</v>
      </c>
      <c r="F2913" s="219">
        <v>0</v>
      </c>
      <c r="H2913" s="32"/>
    </row>
    <row r="2914" spans="2:8" s="1" customFormat="1" ht="16.899999999999999" customHeight="1">
      <c r="B2914" s="32"/>
      <c r="C2914" s="218" t="s">
        <v>1</v>
      </c>
      <c r="D2914" s="218" t="s">
        <v>5592</v>
      </c>
      <c r="E2914" s="17" t="s">
        <v>1</v>
      </c>
      <c r="F2914" s="219">
        <v>0</v>
      </c>
      <c r="H2914" s="32"/>
    </row>
    <row r="2915" spans="2:8" s="1" customFormat="1" ht="16.899999999999999" customHeight="1">
      <c r="B2915" s="32"/>
      <c r="C2915" s="218" t="s">
        <v>1</v>
      </c>
      <c r="D2915" s="218" t="s">
        <v>4197</v>
      </c>
      <c r="E2915" s="17" t="s">
        <v>1</v>
      </c>
      <c r="F2915" s="219">
        <v>0</v>
      </c>
      <c r="H2915" s="32"/>
    </row>
    <row r="2916" spans="2:8" s="1" customFormat="1" ht="16.899999999999999" customHeight="1">
      <c r="B2916" s="32"/>
      <c r="C2916" s="218" t="s">
        <v>1</v>
      </c>
      <c r="D2916" s="218" t="s">
        <v>5993</v>
      </c>
      <c r="E2916" s="17" t="s">
        <v>1</v>
      </c>
      <c r="F2916" s="219">
        <v>0</v>
      </c>
      <c r="H2916" s="32"/>
    </row>
    <row r="2917" spans="2:8" s="1" customFormat="1" ht="16.899999999999999" customHeight="1">
      <c r="B2917" s="32"/>
      <c r="C2917" s="218" t="s">
        <v>1</v>
      </c>
      <c r="D2917" s="218" t="s">
        <v>5994</v>
      </c>
      <c r="E2917" s="17" t="s">
        <v>1</v>
      </c>
      <c r="F2917" s="219">
        <v>0</v>
      </c>
      <c r="H2917" s="32"/>
    </row>
    <row r="2918" spans="2:8" s="1" customFormat="1" ht="16.899999999999999" customHeight="1">
      <c r="B2918" s="32"/>
      <c r="C2918" s="218" t="s">
        <v>1</v>
      </c>
      <c r="D2918" s="218" t="s">
        <v>5995</v>
      </c>
      <c r="E2918" s="17" t="s">
        <v>1</v>
      </c>
      <c r="F2918" s="219">
        <v>0</v>
      </c>
      <c r="H2918" s="32"/>
    </row>
    <row r="2919" spans="2:8" s="1" customFormat="1" ht="16.899999999999999" customHeight="1">
      <c r="B2919" s="32"/>
      <c r="C2919" s="218" t="s">
        <v>1</v>
      </c>
      <c r="D2919" s="218" t="s">
        <v>1</v>
      </c>
      <c r="E2919" s="17" t="s">
        <v>1</v>
      </c>
      <c r="F2919" s="219">
        <v>0</v>
      </c>
      <c r="H2919" s="32"/>
    </row>
    <row r="2920" spans="2:8" s="1" customFormat="1" ht="16.899999999999999" customHeight="1">
      <c r="B2920" s="32"/>
      <c r="C2920" s="218" t="s">
        <v>1</v>
      </c>
      <c r="D2920" s="218" t="s">
        <v>5996</v>
      </c>
      <c r="E2920" s="17" t="s">
        <v>1</v>
      </c>
      <c r="F2920" s="219">
        <v>0</v>
      </c>
      <c r="H2920" s="32"/>
    </row>
    <row r="2921" spans="2:8" s="1" customFormat="1" ht="16.899999999999999" customHeight="1">
      <c r="B2921" s="32"/>
      <c r="C2921" s="218" t="s">
        <v>1</v>
      </c>
      <c r="D2921" s="218" t="s">
        <v>5997</v>
      </c>
      <c r="E2921" s="17" t="s">
        <v>1</v>
      </c>
      <c r="F2921" s="219">
        <v>295.47000000000003</v>
      </c>
      <c r="H2921" s="32"/>
    </row>
    <row r="2922" spans="2:8" s="1" customFormat="1" ht="16.899999999999999" customHeight="1">
      <c r="B2922" s="32"/>
      <c r="C2922" s="218" t="s">
        <v>1</v>
      </c>
      <c r="D2922" s="218" t="s">
        <v>5998</v>
      </c>
      <c r="E2922" s="17" t="s">
        <v>1</v>
      </c>
      <c r="F2922" s="219">
        <v>19.97</v>
      </c>
      <c r="H2922" s="32"/>
    </row>
    <row r="2923" spans="2:8" s="1" customFormat="1" ht="16.899999999999999" customHeight="1">
      <c r="B2923" s="32"/>
      <c r="C2923" s="218" t="s">
        <v>1</v>
      </c>
      <c r="D2923" s="218" t="s">
        <v>5999</v>
      </c>
      <c r="E2923" s="17" t="s">
        <v>1</v>
      </c>
      <c r="F2923" s="219">
        <v>19.440000000000001</v>
      </c>
      <c r="H2923" s="32"/>
    </row>
    <row r="2924" spans="2:8" s="1" customFormat="1" ht="16.899999999999999" customHeight="1">
      <c r="B2924" s="32"/>
      <c r="C2924" s="218" t="s">
        <v>1</v>
      </c>
      <c r="D2924" s="218" t="s">
        <v>6000</v>
      </c>
      <c r="E2924" s="17" t="s">
        <v>1</v>
      </c>
      <c r="F2924" s="219">
        <v>17.82</v>
      </c>
      <c r="H2924" s="32"/>
    </row>
    <row r="2925" spans="2:8" s="1" customFormat="1" ht="16.899999999999999" customHeight="1">
      <c r="B2925" s="32"/>
      <c r="C2925" s="218" t="s">
        <v>1</v>
      </c>
      <c r="D2925" s="218" t="s">
        <v>6001</v>
      </c>
      <c r="E2925" s="17" t="s">
        <v>1</v>
      </c>
      <c r="F2925" s="219">
        <v>289.5</v>
      </c>
      <c r="H2925" s="32"/>
    </row>
    <row r="2926" spans="2:8" s="1" customFormat="1" ht="16.899999999999999" customHeight="1">
      <c r="B2926" s="32"/>
      <c r="C2926" s="218" t="s">
        <v>1</v>
      </c>
      <c r="D2926" s="218" t="s">
        <v>6002</v>
      </c>
      <c r="E2926" s="17" t="s">
        <v>1</v>
      </c>
      <c r="F2926" s="219">
        <v>-19.5</v>
      </c>
      <c r="H2926" s="32"/>
    </row>
    <row r="2927" spans="2:8" s="1" customFormat="1" ht="16.899999999999999" customHeight="1">
      <c r="B2927" s="32"/>
      <c r="C2927" s="218" t="s">
        <v>1</v>
      </c>
      <c r="D2927" s="218" t="s">
        <v>6004</v>
      </c>
      <c r="E2927" s="17" t="s">
        <v>1</v>
      </c>
      <c r="F2927" s="219">
        <v>0</v>
      </c>
      <c r="H2927" s="32"/>
    </row>
    <row r="2928" spans="2:8" s="1" customFormat="1" ht="16.899999999999999" customHeight="1">
      <c r="B2928" s="32"/>
      <c r="C2928" s="218" t="s">
        <v>1</v>
      </c>
      <c r="D2928" s="218" t="s">
        <v>5987</v>
      </c>
      <c r="E2928" s="17" t="s">
        <v>1</v>
      </c>
      <c r="F2928" s="219">
        <v>0</v>
      </c>
      <c r="H2928" s="32"/>
    </row>
    <row r="2929" spans="2:8" s="1" customFormat="1" ht="16.899999999999999" customHeight="1">
      <c r="B2929" s="32"/>
      <c r="C2929" s="218" t="s">
        <v>1</v>
      </c>
      <c r="D2929" s="218" t="s">
        <v>5988</v>
      </c>
      <c r="E2929" s="17" t="s">
        <v>1</v>
      </c>
      <c r="F2929" s="219">
        <v>0</v>
      </c>
      <c r="H2929" s="32"/>
    </row>
    <row r="2930" spans="2:8" s="1" customFormat="1" ht="16.899999999999999" customHeight="1">
      <c r="B2930" s="32"/>
      <c r="C2930" s="218" t="s">
        <v>1</v>
      </c>
      <c r="D2930" s="218" t="s">
        <v>5989</v>
      </c>
      <c r="E2930" s="17" t="s">
        <v>1</v>
      </c>
      <c r="F2930" s="219">
        <v>0</v>
      </c>
      <c r="H2930" s="32"/>
    </row>
    <row r="2931" spans="2:8" s="1" customFormat="1" ht="16.899999999999999" customHeight="1">
      <c r="B2931" s="32"/>
      <c r="C2931" s="218" t="s">
        <v>1</v>
      </c>
      <c r="D2931" s="218" t="s">
        <v>5746</v>
      </c>
      <c r="E2931" s="17" t="s">
        <v>1</v>
      </c>
      <c r="F2931" s="219">
        <v>0</v>
      </c>
      <c r="H2931" s="32"/>
    </row>
    <row r="2932" spans="2:8" s="1" customFormat="1" ht="16.899999999999999" customHeight="1">
      <c r="B2932" s="32"/>
      <c r="C2932" s="218" t="s">
        <v>1</v>
      </c>
      <c r="D2932" s="218" t="s">
        <v>5990</v>
      </c>
      <c r="E2932" s="17" t="s">
        <v>1</v>
      </c>
      <c r="F2932" s="219">
        <v>0</v>
      </c>
      <c r="H2932" s="32"/>
    </row>
    <row r="2933" spans="2:8" s="1" customFormat="1" ht="16.899999999999999" customHeight="1">
      <c r="B2933" s="32"/>
      <c r="C2933" s="218" t="s">
        <v>1</v>
      </c>
      <c r="D2933" s="218" t="s">
        <v>5991</v>
      </c>
      <c r="E2933" s="17" t="s">
        <v>1</v>
      </c>
      <c r="F2933" s="219">
        <v>0</v>
      </c>
      <c r="H2933" s="32"/>
    </row>
    <row r="2934" spans="2:8" s="1" customFormat="1" ht="16.899999999999999" customHeight="1">
      <c r="B2934" s="32"/>
      <c r="C2934" s="218" t="s">
        <v>1</v>
      </c>
      <c r="D2934" s="218" t="s">
        <v>5992</v>
      </c>
      <c r="E2934" s="17" t="s">
        <v>1</v>
      </c>
      <c r="F2934" s="219">
        <v>0</v>
      </c>
      <c r="H2934" s="32"/>
    </row>
    <row r="2935" spans="2:8" s="1" customFormat="1" ht="16.899999999999999" customHeight="1">
      <c r="B2935" s="32"/>
      <c r="C2935" s="218" t="s">
        <v>1</v>
      </c>
      <c r="D2935" s="218" t="s">
        <v>5591</v>
      </c>
      <c r="E2935" s="17" t="s">
        <v>1</v>
      </c>
      <c r="F2935" s="219">
        <v>0</v>
      </c>
      <c r="H2935" s="32"/>
    </row>
    <row r="2936" spans="2:8" s="1" customFormat="1" ht="16.899999999999999" customHeight="1">
      <c r="B2936" s="32"/>
      <c r="C2936" s="218" t="s">
        <v>1</v>
      </c>
      <c r="D2936" s="218" t="s">
        <v>6005</v>
      </c>
      <c r="E2936" s="17" t="s">
        <v>1</v>
      </c>
      <c r="F2936" s="219">
        <v>0</v>
      </c>
      <c r="H2936" s="32"/>
    </row>
    <row r="2937" spans="2:8" s="1" customFormat="1" ht="16.899999999999999" customHeight="1">
      <c r="B2937" s="32"/>
      <c r="C2937" s="218" t="s">
        <v>1</v>
      </c>
      <c r="D2937" s="218" t="s">
        <v>4197</v>
      </c>
      <c r="E2937" s="17" t="s">
        <v>1</v>
      </c>
      <c r="F2937" s="219">
        <v>0</v>
      </c>
      <c r="H2937" s="32"/>
    </row>
    <row r="2938" spans="2:8" s="1" customFormat="1" ht="16.899999999999999" customHeight="1">
      <c r="B2938" s="32"/>
      <c r="C2938" s="218" t="s">
        <v>1</v>
      </c>
      <c r="D2938" s="218" t="s">
        <v>6006</v>
      </c>
      <c r="E2938" s="17" t="s">
        <v>1</v>
      </c>
      <c r="F2938" s="219">
        <v>0</v>
      </c>
      <c r="H2938" s="32"/>
    </row>
    <row r="2939" spans="2:8" s="1" customFormat="1" ht="16.899999999999999" customHeight="1">
      <c r="B2939" s="32"/>
      <c r="C2939" s="218" t="s">
        <v>1</v>
      </c>
      <c r="D2939" s="218" t="s">
        <v>5994</v>
      </c>
      <c r="E2939" s="17" t="s">
        <v>1</v>
      </c>
      <c r="F2939" s="219">
        <v>0</v>
      </c>
      <c r="H2939" s="32"/>
    </row>
    <row r="2940" spans="2:8" s="1" customFormat="1" ht="16.899999999999999" customHeight="1">
      <c r="B2940" s="32"/>
      <c r="C2940" s="218" t="s">
        <v>1</v>
      </c>
      <c r="D2940" s="218" t="s">
        <v>5995</v>
      </c>
      <c r="E2940" s="17" t="s">
        <v>1</v>
      </c>
      <c r="F2940" s="219">
        <v>0</v>
      </c>
      <c r="H2940" s="32"/>
    </row>
    <row r="2941" spans="2:8" s="1" customFormat="1" ht="16.899999999999999" customHeight="1">
      <c r="B2941" s="32"/>
      <c r="C2941" s="218" t="s">
        <v>1</v>
      </c>
      <c r="D2941" s="218" t="s">
        <v>1</v>
      </c>
      <c r="E2941" s="17" t="s">
        <v>1</v>
      </c>
      <c r="F2941" s="219">
        <v>0</v>
      </c>
      <c r="H2941" s="32"/>
    </row>
    <row r="2942" spans="2:8" s="1" customFormat="1" ht="16.899999999999999" customHeight="1">
      <c r="B2942" s="32"/>
      <c r="C2942" s="218" t="s">
        <v>1</v>
      </c>
      <c r="D2942" s="218" t="s">
        <v>6007</v>
      </c>
      <c r="E2942" s="17" t="s">
        <v>1</v>
      </c>
      <c r="F2942" s="219">
        <v>4.82</v>
      </c>
      <c r="H2942" s="32"/>
    </row>
    <row r="2943" spans="2:8" s="1" customFormat="1" ht="16.899999999999999" customHeight="1">
      <c r="B2943" s="32"/>
      <c r="C2943" s="218" t="s">
        <v>1</v>
      </c>
      <c r="D2943" s="218" t="s">
        <v>6009</v>
      </c>
      <c r="E2943" s="17" t="s">
        <v>1</v>
      </c>
      <c r="F2943" s="219">
        <v>0</v>
      </c>
      <c r="H2943" s="32"/>
    </row>
    <row r="2944" spans="2:8" s="1" customFormat="1" ht="16.899999999999999" customHeight="1">
      <c r="B2944" s="32"/>
      <c r="C2944" s="218" t="s">
        <v>1</v>
      </c>
      <c r="D2944" s="218" t="s">
        <v>5987</v>
      </c>
      <c r="E2944" s="17" t="s">
        <v>1</v>
      </c>
      <c r="F2944" s="219">
        <v>0</v>
      </c>
      <c r="H2944" s="32"/>
    </row>
    <row r="2945" spans="2:8" s="1" customFormat="1" ht="16.899999999999999" customHeight="1">
      <c r="B2945" s="32"/>
      <c r="C2945" s="218" t="s">
        <v>1</v>
      </c>
      <c r="D2945" s="218" t="s">
        <v>5988</v>
      </c>
      <c r="E2945" s="17" t="s">
        <v>1</v>
      </c>
      <c r="F2945" s="219">
        <v>0</v>
      </c>
      <c r="H2945" s="32"/>
    </row>
    <row r="2946" spans="2:8" s="1" customFormat="1" ht="16.899999999999999" customHeight="1">
      <c r="B2946" s="32"/>
      <c r="C2946" s="218" t="s">
        <v>1</v>
      </c>
      <c r="D2946" s="218" t="s">
        <v>5989</v>
      </c>
      <c r="E2946" s="17" t="s">
        <v>1</v>
      </c>
      <c r="F2946" s="219">
        <v>0</v>
      </c>
      <c r="H2946" s="32"/>
    </row>
    <row r="2947" spans="2:8" s="1" customFormat="1" ht="16.899999999999999" customHeight="1">
      <c r="B2947" s="32"/>
      <c r="C2947" s="218" t="s">
        <v>1</v>
      </c>
      <c r="D2947" s="218" t="s">
        <v>5746</v>
      </c>
      <c r="E2947" s="17" t="s">
        <v>1</v>
      </c>
      <c r="F2947" s="219">
        <v>0</v>
      </c>
      <c r="H2947" s="32"/>
    </row>
    <row r="2948" spans="2:8" s="1" customFormat="1" ht="16.899999999999999" customHeight="1">
      <c r="B2948" s="32"/>
      <c r="C2948" s="218" t="s">
        <v>1</v>
      </c>
      <c r="D2948" s="218" t="s">
        <v>6010</v>
      </c>
      <c r="E2948" s="17" t="s">
        <v>1</v>
      </c>
      <c r="F2948" s="219">
        <v>0</v>
      </c>
      <c r="H2948" s="32"/>
    </row>
    <row r="2949" spans="2:8" s="1" customFormat="1" ht="16.899999999999999" customHeight="1">
      <c r="B2949" s="32"/>
      <c r="C2949" s="218" t="s">
        <v>1</v>
      </c>
      <c r="D2949" s="218" t="s">
        <v>5991</v>
      </c>
      <c r="E2949" s="17" t="s">
        <v>1</v>
      </c>
      <c r="F2949" s="219">
        <v>0</v>
      </c>
      <c r="H2949" s="32"/>
    </row>
    <row r="2950" spans="2:8" s="1" customFormat="1" ht="16.899999999999999" customHeight="1">
      <c r="B2950" s="32"/>
      <c r="C2950" s="218" t="s">
        <v>1</v>
      </c>
      <c r="D2950" s="218" t="s">
        <v>5992</v>
      </c>
      <c r="E2950" s="17" t="s">
        <v>1</v>
      </c>
      <c r="F2950" s="219">
        <v>0</v>
      </c>
      <c r="H2950" s="32"/>
    </row>
    <row r="2951" spans="2:8" s="1" customFormat="1" ht="16.899999999999999" customHeight="1">
      <c r="B2951" s="32"/>
      <c r="C2951" s="218" t="s">
        <v>1</v>
      </c>
      <c r="D2951" s="218" t="s">
        <v>5591</v>
      </c>
      <c r="E2951" s="17" t="s">
        <v>1</v>
      </c>
      <c r="F2951" s="219">
        <v>0</v>
      </c>
      <c r="H2951" s="32"/>
    </row>
    <row r="2952" spans="2:8" s="1" customFormat="1" ht="16.899999999999999" customHeight="1">
      <c r="B2952" s="32"/>
      <c r="C2952" s="218" t="s">
        <v>1</v>
      </c>
      <c r="D2952" s="218" t="s">
        <v>6011</v>
      </c>
      <c r="E2952" s="17" t="s">
        <v>1</v>
      </c>
      <c r="F2952" s="219">
        <v>0</v>
      </c>
      <c r="H2952" s="32"/>
    </row>
    <row r="2953" spans="2:8" s="1" customFormat="1" ht="16.899999999999999" customHeight="1">
      <c r="B2953" s="32"/>
      <c r="C2953" s="218" t="s">
        <v>1</v>
      </c>
      <c r="D2953" s="218" t="s">
        <v>4197</v>
      </c>
      <c r="E2953" s="17" t="s">
        <v>1</v>
      </c>
      <c r="F2953" s="219">
        <v>0</v>
      </c>
      <c r="H2953" s="32"/>
    </row>
    <row r="2954" spans="2:8" s="1" customFormat="1" ht="16.899999999999999" customHeight="1">
      <c r="B2954" s="32"/>
      <c r="C2954" s="218" t="s">
        <v>1</v>
      </c>
      <c r="D2954" s="218" t="s">
        <v>5993</v>
      </c>
      <c r="E2954" s="17" t="s">
        <v>1</v>
      </c>
      <c r="F2954" s="219">
        <v>0</v>
      </c>
      <c r="H2954" s="32"/>
    </row>
    <row r="2955" spans="2:8" s="1" customFormat="1" ht="16.899999999999999" customHeight="1">
      <c r="B2955" s="32"/>
      <c r="C2955" s="218" t="s">
        <v>1</v>
      </c>
      <c r="D2955" s="218" t="s">
        <v>5994</v>
      </c>
      <c r="E2955" s="17" t="s">
        <v>1</v>
      </c>
      <c r="F2955" s="219">
        <v>0</v>
      </c>
      <c r="H2955" s="32"/>
    </row>
    <row r="2956" spans="2:8" s="1" customFormat="1" ht="16.899999999999999" customHeight="1">
      <c r="B2956" s="32"/>
      <c r="C2956" s="218" t="s">
        <v>1</v>
      </c>
      <c r="D2956" s="218" t="s">
        <v>5995</v>
      </c>
      <c r="E2956" s="17" t="s">
        <v>1</v>
      </c>
      <c r="F2956" s="219">
        <v>0</v>
      </c>
      <c r="H2956" s="32"/>
    </row>
    <row r="2957" spans="2:8" s="1" customFormat="1" ht="16.899999999999999" customHeight="1">
      <c r="B2957" s="32"/>
      <c r="C2957" s="218" t="s">
        <v>1</v>
      </c>
      <c r="D2957" s="218" t="s">
        <v>1</v>
      </c>
      <c r="E2957" s="17" t="s">
        <v>1</v>
      </c>
      <c r="F2957" s="219">
        <v>0</v>
      </c>
      <c r="H2957" s="32"/>
    </row>
    <row r="2958" spans="2:8" s="1" customFormat="1" ht="16.899999999999999" customHeight="1">
      <c r="B2958" s="32"/>
      <c r="C2958" s="218" t="s">
        <v>1</v>
      </c>
      <c r="D2958" s="218" t="s">
        <v>6012</v>
      </c>
      <c r="E2958" s="17" t="s">
        <v>1</v>
      </c>
      <c r="F2958" s="219">
        <v>237.95</v>
      </c>
      <c r="H2958" s="32"/>
    </row>
    <row r="2959" spans="2:8" s="1" customFormat="1" ht="16.899999999999999" customHeight="1">
      <c r="B2959" s="32"/>
      <c r="C2959" s="218" t="s">
        <v>1</v>
      </c>
      <c r="D2959" s="218" t="s">
        <v>6013</v>
      </c>
      <c r="E2959" s="17" t="s">
        <v>1</v>
      </c>
      <c r="F2959" s="219">
        <v>39.229999999999997</v>
      </c>
      <c r="H2959" s="32"/>
    </row>
    <row r="2960" spans="2:8" s="1" customFormat="1" ht="16.899999999999999" customHeight="1">
      <c r="B2960" s="32"/>
      <c r="C2960" s="218" t="s">
        <v>1</v>
      </c>
      <c r="D2960" s="218" t="s">
        <v>6014</v>
      </c>
      <c r="E2960" s="17" t="s">
        <v>1</v>
      </c>
      <c r="F2960" s="219">
        <v>42.79</v>
      </c>
      <c r="H2960" s="32"/>
    </row>
    <row r="2961" spans="2:8" s="1" customFormat="1" ht="16.899999999999999" customHeight="1">
      <c r="B2961" s="32"/>
      <c r="C2961" s="218" t="s">
        <v>1</v>
      </c>
      <c r="D2961" s="218" t="s">
        <v>6015</v>
      </c>
      <c r="E2961" s="17" t="s">
        <v>1</v>
      </c>
      <c r="F2961" s="219">
        <v>39.03</v>
      </c>
      <c r="H2961" s="32"/>
    </row>
    <row r="2962" spans="2:8" s="1" customFormat="1" ht="16.899999999999999" customHeight="1">
      <c r="B2962" s="32"/>
      <c r="C2962" s="218" t="s">
        <v>1</v>
      </c>
      <c r="D2962" s="218" t="s">
        <v>6016</v>
      </c>
      <c r="E2962" s="17" t="s">
        <v>1</v>
      </c>
      <c r="F2962" s="219">
        <v>38.36</v>
      </c>
      <c r="H2962" s="32"/>
    </row>
    <row r="2963" spans="2:8" s="1" customFormat="1" ht="16.899999999999999" customHeight="1">
      <c r="B2963" s="32"/>
      <c r="C2963" s="218" t="s">
        <v>1</v>
      </c>
      <c r="D2963" s="218" t="s">
        <v>6017</v>
      </c>
      <c r="E2963" s="17" t="s">
        <v>1</v>
      </c>
      <c r="F2963" s="219">
        <v>36.15</v>
      </c>
      <c r="H2963" s="32"/>
    </row>
    <row r="2964" spans="2:8" s="1" customFormat="1" ht="16.899999999999999" customHeight="1">
      <c r="B2964" s="32"/>
      <c r="C2964" s="218" t="s">
        <v>1</v>
      </c>
      <c r="D2964" s="218" t="s">
        <v>6018</v>
      </c>
      <c r="E2964" s="17" t="s">
        <v>1</v>
      </c>
      <c r="F2964" s="219">
        <v>49.37</v>
      </c>
      <c r="H2964" s="32"/>
    </row>
    <row r="2965" spans="2:8" s="1" customFormat="1" ht="16.899999999999999" customHeight="1">
      <c r="B2965" s="32"/>
      <c r="C2965" s="218" t="s">
        <v>1</v>
      </c>
      <c r="D2965" s="218" t="s">
        <v>6019</v>
      </c>
      <c r="E2965" s="17" t="s">
        <v>1</v>
      </c>
      <c r="F2965" s="219">
        <v>42.78</v>
      </c>
      <c r="H2965" s="32"/>
    </row>
    <row r="2966" spans="2:8" s="1" customFormat="1" ht="16.899999999999999" customHeight="1">
      <c r="B2966" s="32"/>
      <c r="C2966" s="218" t="s">
        <v>1</v>
      </c>
      <c r="D2966" s="218" t="s">
        <v>6020</v>
      </c>
      <c r="E2966" s="17" t="s">
        <v>1</v>
      </c>
      <c r="F2966" s="219">
        <v>31.49</v>
      </c>
      <c r="H2966" s="32"/>
    </row>
    <row r="2967" spans="2:8" s="1" customFormat="1" ht="16.899999999999999" customHeight="1">
      <c r="B2967" s="32"/>
      <c r="C2967" s="218" t="s">
        <v>1</v>
      </c>
      <c r="D2967" s="218" t="s">
        <v>6021</v>
      </c>
      <c r="E2967" s="17" t="s">
        <v>1</v>
      </c>
      <c r="F2967" s="219">
        <v>39.619999999999997</v>
      </c>
      <c r="H2967" s="32"/>
    </row>
    <row r="2968" spans="2:8" s="1" customFormat="1" ht="16.899999999999999" customHeight="1">
      <c r="B2968" s="32"/>
      <c r="C2968" s="218" t="s">
        <v>1</v>
      </c>
      <c r="D2968" s="218" t="s">
        <v>6022</v>
      </c>
      <c r="E2968" s="17" t="s">
        <v>1</v>
      </c>
      <c r="F2968" s="219">
        <v>42.67</v>
      </c>
      <c r="H2968" s="32"/>
    </row>
    <row r="2969" spans="2:8" s="1" customFormat="1" ht="16.899999999999999" customHeight="1">
      <c r="B2969" s="32"/>
      <c r="C2969" s="218" t="s">
        <v>1</v>
      </c>
      <c r="D2969" s="218" t="s">
        <v>6021</v>
      </c>
      <c r="E2969" s="17" t="s">
        <v>1</v>
      </c>
      <c r="F2969" s="219">
        <v>39.619999999999997</v>
      </c>
      <c r="H2969" s="32"/>
    </row>
    <row r="2970" spans="2:8" s="1" customFormat="1" ht="16.899999999999999" customHeight="1">
      <c r="B2970" s="32"/>
      <c r="C2970" s="218" t="s">
        <v>1</v>
      </c>
      <c r="D2970" s="218" t="s">
        <v>6023</v>
      </c>
      <c r="E2970" s="17" t="s">
        <v>1</v>
      </c>
      <c r="F2970" s="219">
        <v>83.19</v>
      </c>
      <c r="H2970" s="32"/>
    </row>
    <row r="2971" spans="2:8" s="1" customFormat="1" ht="16.899999999999999" customHeight="1">
      <c r="B2971" s="32"/>
      <c r="C2971" s="218" t="s">
        <v>1</v>
      </c>
      <c r="D2971" s="218" t="s">
        <v>6025</v>
      </c>
      <c r="E2971" s="17" t="s">
        <v>1</v>
      </c>
      <c r="F2971" s="219">
        <v>0</v>
      </c>
      <c r="H2971" s="32"/>
    </row>
    <row r="2972" spans="2:8" s="1" customFormat="1" ht="16.899999999999999" customHeight="1">
      <c r="B2972" s="32"/>
      <c r="C2972" s="218" t="s">
        <v>1</v>
      </c>
      <c r="D2972" s="218" t="s">
        <v>5987</v>
      </c>
      <c r="E2972" s="17" t="s">
        <v>1</v>
      </c>
      <c r="F2972" s="219">
        <v>0</v>
      </c>
      <c r="H2972" s="32"/>
    </row>
    <row r="2973" spans="2:8" s="1" customFormat="1" ht="16.899999999999999" customHeight="1">
      <c r="B2973" s="32"/>
      <c r="C2973" s="218" t="s">
        <v>1</v>
      </c>
      <c r="D2973" s="218" t="s">
        <v>5988</v>
      </c>
      <c r="E2973" s="17" t="s">
        <v>1</v>
      </c>
      <c r="F2973" s="219">
        <v>0</v>
      </c>
      <c r="H2973" s="32"/>
    </row>
    <row r="2974" spans="2:8" s="1" customFormat="1" ht="16.899999999999999" customHeight="1">
      <c r="B2974" s="32"/>
      <c r="C2974" s="218" t="s">
        <v>1</v>
      </c>
      <c r="D2974" s="218" t="s">
        <v>6026</v>
      </c>
      <c r="E2974" s="17" t="s">
        <v>1</v>
      </c>
      <c r="F2974" s="219">
        <v>0</v>
      </c>
      <c r="H2974" s="32"/>
    </row>
    <row r="2975" spans="2:8" s="1" customFormat="1" ht="16.899999999999999" customHeight="1">
      <c r="B2975" s="32"/>
      <c r="C2975" s="218" t="s">
        <v>1</v>
      </c>
      <c r="D2975" s="218" t="s">
        <v>5746</v>
      </c>
      <c r="E2975" s="17" t="s">
        <v>1</v>
      </c>
      <c r="F2975" s="219">
        <v>0</v>
      </c>
      <c r="H2975" s="32"/>
    </row>
    <row r="2976" spans="2:8" s="1" customFormat="1" ht="16.899999999999999" customHeight="1">
      <c r="B2976" s="32"/>
      <c r="C2976" s="218" t="s">
        <v>1</v>
      </c>
      <c r="D2976" s="218" t="s">
        <v>5990</v>
      </c>
      <c r="E2976" s="17" t="s">
        <v>1</v>
      </c>
      <c r="F2976" s="219">
        <v>0</v>
      </c>
      <c r="H2976" s="32"/>
    </row>
    <row r="2977" spans="2:8" s="1" customFormat="1" ht="16.899999999999999" customHeight="1">
      <c r="B2977" s="32"/>
      <c r="C2977" s="218" t="s">
        <v>1</v>
      </c>
      <c r="D2977" s="218" t="s">
        <v>5991</v>
      </c>
      <c r="E2977" s="17" t="s">
        <v>1</v>
      </c>
      <c r="F2977" s="219">
        <v>0</v>
      </c>
      <c r="H2977" s="32"/>
    </row>
    <row r="2978" spans="2:8" s="1" customFormat="1" ht="16.899999999999999" customHeight="1">
      <c r="B2978" s="32"/>
      <c r="C2978" s="218" t="s">
        <v>1</v>
      </c>
      <c r="D2978" s="218" t="s">
        <v>5992</v>
      </c>
      <c r="E2978" s="17" t="s">
        <v>1</v>
      </c>
      <c r="F2978" s="219">
        <v>0</v>
      </c>
      <c r="H2978" s="32"/>
    </row>
    <row r="2979" spans="2:8" s="1" customFormat="1" ht="16.899999999999999" customHeight="1">
      <c r="B2979" s="32"/>
      <c r="C2979" s="218" t="s">
        <v>1</v>
      </c>
      <c r="D2979" s="218" t="s">
        <v>5591</v>
      </c>
      <c r="E2979" s="17" t="s">
        <v>1</v>
      </c>
      <c r="F2979" s="219">
        <v>0</v>
      </c>
      <c r="H2979" s="32"/>
    </row>
    <row r="2980" spans="2:8" s="1" customFormat="1" ht="16.899999999999999" customHeight="1">
      <c r="B2980" s="32"/>
      <c r="C2980" s="218" t="s">
        <v>1</v>
      </c>
      <c r="D2980" s="218" t="s">
        <v>6027</v>
      </c>
      <c r="E2980" s="17" t="s">
        <v>1</v>
      </c>
      <c r="F2980" s="219">
        <v>0</v>
      </c>
      <c r="H2980" s="32"/>
    </row>
    <row r="2981" spans="2:8" s="1" customFormat="1" ht="16.899999999999999" customHeight="1">
      <c r="B2981" s="32"/>
      <c r="C2981" s="218" t="s">
        <v>1</v>
      </c>
      <c r="D2981" s="218" t="s">
        <v>4197</v>
      </c>
      <c r="E2981" s="17" t="s">
        <v>1</v>
      </c>
      <c r="F2981" s="219">
        <v>0</v>
      </c>
      <c r="H2981" s="32"/>
    </row>
    <row r="2982" spans="2:8" s="1" customFormat="1" ht="16.899999999999999" customHeight="1">
      <c r="B2982" s="32"/>
      <c r="C2982" s="218" t="s">
        <v>1</v>
      </c>
      <c r="D2982" s="218" t="s">
        <v>5631</v>
      </c>
      <c r="E2982" s="17" t="s">
        <v>1</v>
      </c>
      <c r="F2982" s="219">
        <v>0</v>
      </c>
      <c r="H2982" s="32"/>
    </row>
    <row r="2983" spans="2:8" s="1" customFormat="1" ht="16.899999999999999" customHeight="1">
      <c r="B2983" s="32"/>
      <c r="C2983" s="218" t="s">
        <v>1</v>
      </c>
      <c r="D2983" s="218" t="s">
        <v>5643</v>
      </c>
      <c r="E2983" s="17" t="s">
        <v>1</v>
      </c>
      <c r="F2983" s="219">
        <v>0</v>
      </c>
      <c r="H2983" s="32"/>
    </row>
    <row r="2984" spans="2:8" s="1" customFormat="1" ht="16.899999999999999" customHeight="1">
      <c r="B2984" s="32"/>
      <c r="C2984" s="218" t="s">
        <v>1</v>
      </c>
      <c r="D2984" s="218" t="s">
        <v>5994</v>
      </c>
      <c r="E2984" s="17" t="s">
        <v>1</v>
      </c>
      <c r="F2984" s="219">
        <v>0</v>
      </c>
      <c r="H2984" s="32"/>
    </row>
    <row r="2985" spans="2:8" s="1" customFormat="1" ht="16.899999999999999" customHeight="1">
      <c r="B2985" s="32"/>
      <c r="C2985" s="218" t="s">
        <v>1</v>
      </c>
      <c r="D2985" s="218" t="s">
        <v>5633</v>
      </c>
      <c r="E2985" s="17" t="s">
        <v>1</v>
      </c>
      <c r="F2985" s="219">
        <v>0</v>
      </c>
      <c r="H2985" s="32"/>
    </row>
    <row r="2986" spans="2:8" s="1" customFormat="1" ht="16.899999999999999" customHeight="1">
      <c r="B2986" s="32"/>
      <c r="C2986" s="218" t="s">
        <v>1</v>
      </c>
      <c r="D2986" s="218" t="s">
        <v>1</v>
      </c>
      <c r="E2986" s="17" t="s">
        <v>1</v>
      </c>
      <c r="F2986" s="219">
        <v>0</v>
      </c>
      <c r="H2986" s="32"/>
    </row>
    <row r="2987" spans="2:8" s="1" customFormat="1" ht="16.899999999999999" customHeight="1">
      <c r="B2987" s="32"/>
      <c r="C2987" s="218" t="s">
        <v>1</v>
      </c>
      <c r="D2987" s="218" t="s">
        <v>1</v>
      </c>
      <c r="E2987" s="17" t="s">
        <v>1</v>
      </c>
      <c r="F2987" s="219">
        <v>0</v>
      </c>
      <c r="H2987" s="32"/>
    </row>
    <row r="2988" spans="2:8" s="1" customFormat="1" ht="16.899999999999999" customHeight="1">
      <c r="B2988" s="32"/>
      <c r="C2988" s="218" t="s">
        <v>1</v>
      </c>
      <c r="D2988" s="218" t="s">
        <v>1</v>
      </c>
      <c r="E2988" s="17" t="s">
        <v>1</v>
      </c>
      <c r="F2988" s="219">
        <v>0</v>
      </c>
      <c r="H2988" s="32"/>
    </row>
    <row r="2989" spans="2:8" s="1" customFormat="1" ht="16.899999999999999" customHeight="1">
      <c r="B2989" s="32"/>
      <c r="C2989" s="218" t="s">
        <v>1</v>
      </c>
      <c r="D2989" s="218" t="s">
        <v>1</v>
      </c>
      <c r="E2989" s="17" t="s">
        <v>1</v>
      </c>
      <c r="F2989" s="219">
        <v>0</v>
      </c>
      <c r="H2989" s="32"/>
    </row>
    <row r="2990" spans="2:8" s="1" customFormat="1" ht="16.899999999999999" customHeight="1">
      <c r="B2990" s="32"/>
      <c r="C2990" s="218" t="s">
        <v>1</v>
      </c>
      <c r="D2990" s="218" t="s">
        <v>1</v>
      </c>
      <c r="E2990" s="17" t="s">
        <v>1</v>
      </c>
      <c r="F2990" s="219">
        <v>0</v>
      </c>
      <c r="H2990" s="32"/>
    </row>
    <row r="2991" spans="2:8" s="1" customFormat="1" ht="16.899999999999999" customHeight="1">
      <c r="B2991" s="32"/>
      <c r="C2991" s="218" t="s">
        <v>6029</v>
      </c>
      <c r="D2991" s="218" t="s">
        <v>206</v>
      </c>
      <c r="E2991" s="17" t="s">
        <v>1</v>
      </c>
      <c r="F2991" s="219">
        <v>1389.77</v>
      </c>
      <c r="H2991" s="32"/>
    </row>
    <row r="2992" spans="2:8" s="1" customFormat="1" ht="16.899999999999999" customHeight="1">
      <c r="B2992" s="32"/>
      <c r="C2992" s="214" t="s">
        <v>5978</v>
      </c>
      <c r="D2992" s="215" t="s">
        <v>6950</v>
      </c>
      <c r="E2992" s="216" t="s">
        <v>1495</v>
      </c>
      <c r="F2992" s="217">
        <v>1</v>
      </c>
      <c r="H2992" s="32"/>
    </row>
    <row r="2993" spans="2:8" s="1" customFormat="1" ht="16.899999999999999" customHeight="1">
      <c r="B2993" s="32"/>
      <c r="C2993" s="218" t="s">
        <v>1</v>
      </c>
      <c r="D2993" s="218" t="s">
        <v>5973</v>
      </c>
      <c r="E2993" s="17" t="s">
        <v>1</v>
      </c>
      <c r="F2993" s="219">
        <v>0</v>
      </c>
      <c r="H2993" s="32"/>
    </row>
    <row r="2994" spans="2:8" s="1" customFormat="1" ht="16.899999999999999" customHeight="1">
      <c r="B2994" s="32"/>
      <c r="C2994" s="218" t="s">
        <v>1</v>
      </c>
      <c r="D2994" s="218" t="s">
        <v>5974</v>
      </c>
      <c r="E2994" s="17" t="s">
        <v>1</v>
      </c>
      <c r="F2994" s="219">
        <v>0</v>
      </c>
      <c r="H2994" s="32"/>
    </row>
    <row r="2995" spans="2:8" s="1" customFormat="1" ht="16.899999999999999" customHeight="1">
      <c r="B2995" s="32"/>
      <c r="C2995" s="218" t="s">
        <v>1</v>
      </c>
      <c r="D2995" s="218" t="s">
        <v>5975</v>
      </c>
      <c r="E2995" s="17" t="s">
        <v>1</v>
      </c>
      <c r="F2995" s="219">
        <v>0</v>
      </c>
      <c r="H2995" s="32"/>
    </row>
    <row r="2996" spans="2:8" s="1" customFormat="1" ht="16.899999999999999" customHeight="1">
      <c r="B2996" s="32"/>
      <c r="C2996" s="218" t="s">
        <v>1</v>
      </c>
      <c r="D2996" s="218" t="s">
        <v>5976</v>
      </c>
      <c r="E2996" s="17" t="s">
        <v>1</v>
      </c>
      <c r="F2996" s="219">
        <v>0</v>
      </c>
      <c r="H2996" s="32"/>
    </row>
    <row r="2997" spans="2:8" s="1" customFormat="1" ht="16.899999999999999" customHeight="1">
      <c r="B2997" s="32"/>
      <c r="C2997" s="218" t="s">
        <v>1</v>
      </c>
      <c r="D2997" s="218" t="s">
        <v>5977</v>
      </c>
      <c r="E2997" s="17" t="s">
        <v>1</v>
      </c>
      <c r="F2997" s="219">
        <v>0</v>
      </c>
      <c r="H2997" s="32"/>
    </row>
    <row r="2998" spans="2:8" s="1" customFormat="1" ht="16.899999999999999" customHeight="1">
      <c r="B2998" s="32"/>
      <c r="C2998" s="218" t="s">
        <v>1</v>
      </c>
      <c r="D2998" s="218" t="s">
        <v>1</v>
      </c>
      <c r="E2998" s="17" t="s">
        <v>1</v>
      </c>
      <c r="F2998" s="219">
        <v>0</v>
      </c>
      <c r="H2998" s="32"/>
    </row>
    <row r="2999" spans="2:8" s="1" customFormat="1" ht="16.899999999999999" customHeight="1">
      <c r="B2999" s="32"/>
      <c r="C2999" s="218" t="s">
        <v>1</v>
      </c>
      <c r="D2999" s="218" t="s">
        <v>83</v>
      </c>
      <c r="E2999" s="17" t="s">
        <v>1</v>
      </c>
      <c r="F2999" s="219">
        <v>1</v>
      </c>
      <c r="H2999" s="32"/>
    </row>
    <row r="3000" spans="2:8" s="1" customFormat="1" ht="16.899999999999999" customHeight="1">
      <c r="B3000" s="32"/>
      <c r="C3000" s="218" t="s">
        <v>5978</v>
      </c>
      <c r="D3000" s="218" t="s">
        <v>234</v>
      </c>
      <c r="E3000" s="17" t="s">
        <v>1</v>
      </c>
      <c r="F3000" s="219">
        <v>1</v>
      </c>
      <c r="H3000" s="32"/>
    </row>
    <row r="3001" spans="2:8" s="1" customFormat="1" ht="7.35" customHeight="1">
      <c r="B3001" s="47"/>
      <c r="C3001" s="48"/>
      <c r="D3001" s="48"/>
      <c r="E3001" s="48"/>
      <c r="F3001" s="48"/>
      <c r="G3001" s="48"/>
      <c r="H3001" s="32"/>
    </row>
    <row r="3002" spans="2:8" s="1" customFormat="1"/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3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35" t="s">
        <v>5</v>
      </c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90</v>
      </c>
      <c r="AZ2" s="96" t="s">
        <v>142</v>
      </c>
      <c r="BA2" s="96" t="s">
        <v>143</v>
      </c>
      <c r="BB2" s="96" t="s">
        <v>144</v>
      </c>
      <c r="BC2" s="96" t="s">
        <v>145</v>
      </c>
      <c r="BD2" s="96" t="s">
        <v>89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  <c r="AZ3" s="96" t="s">
        <v>146</v>
      </c>
      <c r="BA3" s="96" t="s">
        <v>147</v>
      </c>
      <c r="BB3" s="96" t="s">
        <v>144</v>
      </c>
      <c r="BC3" s="96" t="s">
        <v>148</v>
      </c>
      <c r="BD3" s="96" t="s">
        <v>89</v>
      </c>
    </row>
    <row r="4" spans="2:56" ht="24.95" customHeight="1">
      <c r="B4" s="20"/>
      <c r="D4" s="21" t="s">
        <v>149</v>
      </c>
      <c r="L4" s="20"/>
      <c r="M4" s="97" t="s">
        <v>9</v>
      </c>
      <c r="AT4" s="17" t="s">
        <v>3</v>
      </c>
      <c r="AZ4" s="96" t="s">
        <v>150</v>
      </c>
      <c r="BA4" s="96" t="s">
        <v>151</v>
      </c>
      <c r="BB4" s="96" t="s">
        <v>144</v>
      </c>
      <c r="BC4" s="96" t="s">
        <v>152</v>
      </c>
      <c r="BD4" s="96" t="s">
        <v>89</v>
      </c>
    </row>
    <row r="5" spans="2:56" ht="6.95" customHeight="1">
      <c r="B5" s="20"/>
      <c r="L5" s="20"/>
      <c r="AZ5" s="96" t="s">
        <v>153</v>
      </c>
      <c r="BA5" s="96" t="s">
        <v>153</v>
      </c>
      <c r="BB5" s="96" t="s">
        <v>144</v>
      </c>
      <c r="BC5" s="96" t="s">
        <v>154</v>
      </c>
      <c r="BD5" s="96" t="s">
        <v>89</v>
      </c>
    </row>
    <row r="6" spans="2:56" ht="12" customHeight="1">
      <c r="B6" s="20"/>
      <c r="D6" s="27" t="s">
        <v>15</v>
      </c>
      <c r="L6" s="20"/>
    </row>
    <row r="7" spans="2:56" ht="26.25" customHeight="1">
      <c r="B7" s="20"/>
      <c r="E7" s="268" t="str">
        <f>'Rekapitulácia stavby'!K6</f>
        <v>BRATISLAVA  SOŠ  PZ - rekonštrukcia  objektu č.103 (blok A a B)- suťaž</v>
      </c>
      <c r="F7" s="269"/>
      <c r="G7" s="269"/>
      <c r="H7" s="269"/>
      <c r="L7" s="20"/>
    </row>
    <row r="8" spans="2:56" ht="12" customHeight="1">
      <c r="B8" s="20"/>
      <c r="D8" s="27" t="s">
        <v>155</v>
      </c>
      <c r="L8" s="20"/>
    </row>
    <row r="9" spans="2:56" s="1" customFormat="1" ht="16.5" customHeight="1">
      <c r="B9" s="32"/>
      <c r="E9" s="268" t="s">
        <v>156</v>
      </c>
      <c r="F9" s="267"/>
      <c r="G9" s="267"/>
      <c r="H9" s="267"/>
      <c r="L9" s="32"/>
    </row>
    <row r="10" spans="2:56" s="1" customFormat="1" ht="12" customHeight="1">
      <c r="B10" s="32"/>
      <c r="D10" s="27" t="s">
        <v>157</v>
      </c>
      <c r="L10" s="32"/>
    </row>
    <row r="11" spans="2:56" s="1" customFormat="1" ht="30" customHeight="1">
      <c r="B11" s="32"/>
      <c r="E11" s="263" t="s">
        <v>158</v>
      </c>
      <c r="F11" s="267"/>
      <c r="G11" s="267"/>
      <c r="H11" s="267"/>
      <c r="L11" s="32"/>
    </row>
    <row r="12" spans="2:56" s="1" customFormat="1">
      <c r="B12" s="32"/>
      <c r="L12" s="32"/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5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18. 10. 2023</v>
      </c>
      <c r="L14" s="32"/>
    </row>
    <row r="15" spans="2:56" s="1" customFormat="1" ht="10.9" customHeight="1">
      <c r="B15" s="32"/>
      <c r="L15" s="32"/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52" t="s">
        <v>1</v>
      </c>
      <c r="F29" s="252"/>
      <c r="G29" s="252"/>
      <c r="H29" s="252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ROUND(J129,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ROUND((SUM(BE129:BE337)),  2)</f>
        <v>0</v>
      </c>
      <c r="G35" s="101"/>
      <c r="H35" s="101"/>
      <c r="I35" s="102">
        <v>0.2</v>
      </c>
      <c r="J35" s="100">
        <f>ROUND(((SUM(BE129:BE337))*I35),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ROUND((SUM(BF129:BF337)),  2)</f>
        <v>0</v>
      </c>
      <c r="G36" s="101"/>
      <c r="H36" s="101"/>
      <c r="I36" s="102">
        <v>0.2</v>
      </c>
      <c r="J36" s="100">
        <f>ROUND(((SUM(BF129:BF337))*I36),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ROUND((SUM(BG129:BG337)),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ROUND((SUM(BH129:BH337)),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ROUND((SUM(BI129:BI337)),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BRATISLAVA  SOŠ  PZ - rekonštrukcia  objektu č.103 (blok A a B)- suťaž</v>
      </c>
      <c r="F85" s="269"/>
      <c r="G85" s="269"/>
      <c r="H85" s="269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8" t="s">
        <v>156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30" customHeight="1">
      <c r="B89" s="32"/>
      <c r="E89" s="263" t="str">
        <f>E11</f>
        <v xml:space="preserve">SO01.1Z - E1.1Z  Časť zateplenie obvodového plášťa  v.č. A13  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18. 10. 2023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Katarína 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J129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164</v>
      </c>
      <c r="E99" s="117"/>
      <c r="F99" s="117"/>
      <c r="G99" s="117"/>
      <c r="H99" s="117"/>
      <c r="I99" s="117"/>
      <c r="J99" s="118">
        <f>J130</f>
        <v>0</v>
      </c>
      <c r="L99" s="115"/>
    </row>
    <row r="100" spans="2:47" s="9" customFormat="1" ht="19.899999999999999" customHeight="1">
      <c r="B100" s="119"/>
      <c r="D100" s="120" t="s">
        <v>165</v>
      </c>
      <c r="E100" s="121"/>
      <c r="F100" s="121"/>
      <c r="G100" s="121"/>
      <c r="H100" s="121"/>
      <c r="I100" s="121"/>
      <c r="J100" s="122">
        <f>J131</f>
        <v>0</v>
      </c>
      <c r="L100" s="119"/>
    </row>
    <row r="101" spans="2:47" s="9" customFormat="1" ht="19.899999999999999" customHeight="1">
      <c r="B101" s="119"/>
      <c r="D101" s="120" t="s">
        <v>166</v>
      </c>
      <c r="E101" s="121"/>
      <c r="F101" s="121"/>
      <c r="G101" s="121"/>
      <c r="H101" s="121"/>
      <c r="I101" s="121"/>
      <c r="J101" s="122">
        <f>J264</f>
        <v>0</v>
      </c>
      <c r="L101" s="119"/>
    </row>
    <row r="102" spans="2:47" s="9" customFormat="1" ht="19.899999999999999" customHeight="1">
      <c r="B102" s="119"/>
      <c r="D102" s="120" t="s">
        <v>167</v>
      </c>
      <c r="E102" s="121"/>
      <c r="F102" s="121"/>
      <c r="G102" s="121"/>
      <c r="H102" s="121"/>
      <c r="I102" s="121"/>
      <c r="J102" s="122">
        <f>J280</f>
        <v>0</v>
      </c>
      <c r="L102" s="119"/>
    </row>
    <row r="103" spans="2:47" s="9" customFormat="1" ht="19.899999999999999" customHeight="1">
      <c r="B103" s="119"/>
      <c r="D103" s="120" t="s">
        <v>168</v>
      </c>
      <c r="E103" s="121"/>
      <c r="F103" s="121"/>
      <c r="G103" s="121"/>
      <c r="H103" s="121"/>
      <c r="I103" s="121"/>
      <c r="J103" s="122">
        <f>J297</f>
        <v>0</v>
      </c>
      <c r="L103" s="119"/>
    </row>
    <row r="104" spans="2:47" s="8" customFormat="1" ht="24.95" customHeight="1">
      <c r="B104" s="115"/>
      <c r="D104" s="116" t="s">
        <v>169</v>
      </c>
      <c r="E104" s="117"/>
      <c r="F104" s="117"/>
      <c r="G104" s="117"/>
      <c r="H104" s="117"/>
      <c r="I104" s="117"/>
      <c r="J104" s="118">
        <f>J299</f>
        <v>0</v>
      </c>
      <c r="L104" s="115"/>
    </row>
    <row r="105" spans="2:47" s="9" customFormat="1" ht="19.899999999999999" customHeight="1">
      <c r="B105" s="119"/>
      <c r="D105" s="120" t="s">
        <v>170</v>
      </c>
      <c r="E105" s="121"/>
      <c r="F105" s="121"/>
      <c r="G105" s="121"/>
      <c r="H105" s="121"/>
      <c r="I105" s="121"/>
      <c r="J105" s="122">
        <f>J300</f>
        <v>0</v>
      </c>
      <c r="L105" s="119"/>
    </row>
    <row r="106" spans="2:47" s="9" customFormat="1" ht="19.899999999999999" customHeight="1">
      <c r="B106" s="119"/>
      <c r="D106" s="120" t="s">
        <v>171</v>
      </c>
      <c r="E106" s="121"/>
      <c r="F106" s="121"/>
      <c r="G106" s="121"/>
      <c r="H106" s="121"/>
      <c r="I106" s="121"/>
      <c r="J106" s="122">
        <f>J313</f>
        <v>0</v>
      </c>
      <c r="L106" s="119"/>
    </row>
    <row r="107" spans="2:47" s="9" customFormat="1" ht="19.899999999999999" customHeight="1">
      <c r="B107" s="119"/>
      <c r="D107" s="120" t="s">
        <v>172</v>
      </c>
      <c r="E107" s="121"/>
      <c r="F107" s="121"/>
      <c r="G107" s="121"/>
      <c r="H107" s="121"/>
      <c r="I107" s="121"/>
      <c r="J107" s="122">
        <f>J331</f>
        <v>0</v>
      </c>
      <c r="L107" s="119"/>
    </row>
    <row r="108" spans="2:47" s="1" customFormat="1" ht="21.75" customHeight="1">
      <c r="B108" s="32"/>
      <c r="L108" s="32"/>
    </row>
    <row r="109" spans="2:47" s="1" customFormat="1" ht="6.9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32"/>
    </row>
    <row r="113" spans="2:20" s="1" customFormat="1" ht="6.95" customHeight="1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2"/>
    </row>
    <row r="114" spans="2:20" s="1" customFormat="1" ht="24.95" customHeight="1">
      <c r="B114" s="32"/>
      <c r="C114" s="21" t="s">
        <v>173</v>
      </c>
      <c r="L114" s="32"/>
    </row>
    <row r="115" spans="2:20" s="1" customFormat="1" ht="6.95" customHeight="1">
      <c r="B115" s="32"/>
      <c r="L115" s="32"/>
    </row>
    <row r="116" spans="2:20" s="1" customFormat="1" ht="12" customHeight="1">
      <c r="B116" s="32"/>
      <c r="C116" s="27" t="s">
        <v>15</v>
      </c>
      <c r="L116" s="32"/>
    </row>
    <row r="117" spans="2:20" s="1" customFormat="1" ht="26.25" customHeight="1">
      <c r="B117" s="32"/>
      <c r="E117" s="268" t="str">
        <f>E7</f>
        <v>BRATISLAVA  SOŠ  PZ - rekonštrukcia  objektu č.103 (blok A a B)- suťaž</v>
      </c>
      <c r="F117" s="269"/>
      <c r="G117" s="269"/>
      <c r="H117" s="269"/>
      <c r="L117" s="32"/>
    </row>
    <row r="118" spans="2:20" ht="12" customHeight="1">
      <c r="B118" s="20"/>
      <c r="C118" s="27" t="s">
        <v>155</v>
      </c>
      <c r="L118" s="20"/>
    </row>
    <row r="119" spans="2:20" s="1" customFormat="1" ht="16.5" customHeight="1">
      <c r="B119" s="32"/>
      <c r="E119" s="268" t="s">
        <v>156</v>
      </c>
      <c r="F119" s="267"/>
      <c r="G119" s="267"/>
      <c r="H119" s="267"/>
      <c r="L119" s="32"/>
    </row>
    <row r="120" spans="2:20" s="1" customFormat="1" ht="12" customHeight="1">
      <c r="B120" s="32"/>
      <c r="C120" s="27" t="s">
        <v>157</v>
      </c>
      <c r="L120" s="32"/>
    </row>
    <row r="121" spans="2:20" s="1" customFormat="1" ht="30" customHeight="1">
      <c r="B121" s="32"/>
      <c r="E121" s="263" t="str">
        <f>E11</f>
        <v xml:space="preserve">SO01.1Z - E1.1Z  Časť zateplenie obvodového plášťa  v.č. A13  </v>
      </c>
      <c r="F121" s="267"/>
      <c r="G121" s="267"/>
      <c r="H121" s="267"/>
      <c r="L121" s="32"/>
    </row>
    <row r="122" spans="2:20" s="1" customFormat="1" ht="6.95" customHeight="1">
      <c r="B122" s="32"/>
      <c r="L122" s="32"/>
    </row>
    <row r="123" spans="2:20" s="1" customFormat="1" ht="12" customHeight="1">
      <c r="B123" s="32"/>
      <c r="C123" s="27" t="s">
        <v>19</v>
      </c>
      <c r="F123" s="25" t="str">
        <f>F14</f>
        <v xml:space="preserve">Vápencová 36, 84009 Bratislava </v>
      </c>
      <c r="I123" s="27" t="s">
        <v>21</v>
      </c>
      <c r="J123" s="55" t="str">
        <f>IF(J14="","",J14)</f>
        <v>18. 10. 2023</v>
      </c>
      <c r="L123" s="32"/>
    </row>
    <row r="124" spans="2:20" s="1" customFormat="1" ht="6.95" customHeight="1">
      <c r="B124" s="32"/>
      <c r="L124" s="32"/>
    </row>
    <row r="125" spans="2:20" s="1" customFormat="1" ht="54.4" customHeight="1">
      <c r="B125" s="32"/>
      <c r="C125" s="27" t="s">
        <v>23</v>
      </c>
      <c r="F125" s="25" t="str">
        <f>E17</f>
        <v>MV SR Pribinova č.2, 81272 Bratislava</v>
      </c>
      <c r="I125" s="27" t="s">
        <v>29</v>
      </c>
      <c r="J125" s="30" t="str">
        <f>E23</f>
        <v>STAPRING a.s.Cintorínska 9, 81108 BRATISLAVA/Nitra</v>
      </c>
      <c r="L125" s="32"/>
    </row>
    <row r="126" spans="2:20" s="1" customFormat="1" ht="15.2" customHeight="1">
      <c r="B126" s="32"/>
      <c r="C126" s="27" t="s">
        <v>27</v>
      </c>
      <c r="F126" s="25" t="str">
        <f>IF(E20="","",E20)</f>
        <v>Vyplň údaj</v>
      </c>
      <c r="I126" s="27" t="s">
        <v>32</v>
      </c>
      <c r="J126" s="30" t="str">
        <f>E26</f>
        <v>Katarína ŠINSKÁ</v>
      </c>
      <c r="L126" s="32"/>
    </row>
    <row r="127" spans="2:20" s="1" customFormat="1" ht="10.35" customHeight="1">
      <c r="B127" s="32"/>
      <c r="L127" s="32"/>
    </row>
    <row r="128" spans="2:20" s="10" customFormat="1" ht="29.25" customHeight="1">
      <c r="B128" s="123"/>
      <c r="C128" s="124" t="s">
        <v>174</v>
      </c>
      <c r="D128" s="125" t="s">
        <v>61</v>
      </c>
      <c r="E128" s="125" t="s">
        <v>57</v>
      </c>
      <c r="F128" s="125" t="s">
        <v>58</v>
      </c>
      <c r="G128" s="125" t="s">
        <v>175</v>
      </c>
      <c r="H128" s="125" t="s">
        <v>176</v>
      </c>
      <c r="I128" s="125" t="s">
        <v>177</v>
      </c>
      <c r="J128" s="126" t="s">
        <v>161</v>
      </c>
      <c r="K128" s="127" t="s">
        <v>178</v>
      </c>
      <c r="L128" s="123"/>
      <c r="M128" s="62" t="s">
        <v>1</v>
      </c>
      <c r="N128" s="63" t="s">
        <v>40</v>
      </c>
      <c r="O128" s="63" t="s">
        <v>179</v>
      </c>
      <c r="P128" s="63" t="s">
        <v>180</v>
      </c>
      <c r="Q128" s="63" t="s">
        <v>181</v>
      </c>
      <c r="R128" s="63" t="s">
        <v>182</v>
      </c>
      <c r="S128" s="63" t="s">
        <v>183</v>
      </c>
      <c r="T128" s="64" t="s">
        <v>184</v>
      </c>
    </row>
    <row r="129" spans="2:65" s="1" customFormat="1" ht="22.9" customHeight="1">
      <c r="B129" s="32"/>
      <c r="C129" s="67" t="s">
        <v>162</v>
      </c>
      <c r="J129" s="128">
        <f>BK129</f>
        <v>0</v>
      </c>
      <c r="L129" s="32"/>
      <c r="M129" s="65"/>
      <c r="N129" s="56"/>
      <c r="O129" s="56"/>
      <c r="P129" s="129">
        <f>P130+P299</f>
        <v>0</v>
      </c>
      <c r="Q129" s="56"/>
      <c r="R129" s="129">
        <f>R130+R299</f>
        <v>183.43363835</v>
      </c>
      <c r="S129" s="56"/>
      <c r="T129" s="130">
        <f>T130+T299</f>
        <v>0</v>
      </c>
      <c r="AT129" s="17" t="s">
        <v>75</v>
      </c>
      <c r="AU129" s="17" t="s">
        <v>163</v>
      </c>
      <c r="BK129" s="131">
        <f>BK130+BK299</f>
        <v>0</v>
      </c>
    </row>
    <row r="130" spans="2:65" s="11" customFormat="1" ht="25.9" customHeight="1">
      <c r="B130" s="132"/>
      <c r="D130" s="133" t="s">
        <v>75</v>
      </c>
      <c r="E130" s="134" t="s">
        <v>185</v>
      </c>
      <c r="F130" s="134" t="s">
        <v>186</v>
      </c>
      <c r="I130" s="135"/>
      <c r="J130" s="136">
        <f>BK130</f>
        <v>0</v>
      </c>
      <c r="L130" s="132"/>
      <c r="M130" s="137"/>
      <c r="P130" s="138">
        <f>P131+P264+P280+P297</f>
        <v>0</v>
      </c>
      <c r="R130" s="138">
        <f>R131+R264+R280+R297</f>
        <v>182.38700101000001</v>
      </c>
      <c r="T130" s="139">
        <f>T131+T264+T280+T297</f>
        <v>0</v>
      </c>
      <c r="AR130" s="133" t="s">
        <v>83</v>
      </c>
      <c r="AT130" s="140" t="s">
        <v>75</v>
      </c>
      <c r="AU130" s="140" t="s">
        <v>76</v>
      </c>
      <c r="AY130" s="133" t="s">
        <v>187</v>
      </c>
      <c r="BK130" s="141">
        <f>BK131+BK264+BK280+BK297</f>
        <v>0</v>
      </c>
    </row>
    <row r="131" spans="2:65" s="11" customFormat="1" ht="22.9" customHeight="1">
      <c r="B131" s="132"/>
      <c r="D131" s="133" t="s">
        <v>75</v>
      </c>
      <c r="E131" s="142" t="s">
        <v>188</v>
      </c>
      <c r="F131" s="142" t="s">
        <v>189</v>
      </c>
      <c r="I131" s="135"/>
      <c r="J131" s="143">
        <f>BK131</f>
        <v>0</v>
      </c>
      <c r="L131" s="132"/>
      <c r="M131" s="137"/>
      <c r="P131" s="138">
        <f>SUM(P132:P263)</f>
        <v>0</v>
      </c>
      <c r="R131" s="138">
        <f>SUM(R132:R263)</f>
        <v>76.270051010000003</v>
      </c>
      <c r="T131" s="139">
        <f>SUM(T132:T263)</f>
        <v>0</v>
      </c>
      <c r="AR131" s="133" t="s">
        <v>83</v>
      </c>
      <c r="AT131" s="140" t="s">
        <v>75</v>
      </c>
      <c r="AU131" s="140" t="s">
        <v>83</v>
      </c>
      <c r="AY131" s="133" t="s">
        <v>187</v>
      </c>
      <c r="BK131" s="141">
        <f>SUM(BK132:BK263)</f>
        <v>0</v>
      </c>
    </row>
    <row r="132" spans="2:65" s="1" customFormat="1" ht="24.2" customHeight="1">
      <c r="B132" s="144"/>
      <c r="C132" s="145" t="s">
        <v>83</v>
      </c>
      <c r="D132" s="145" t="s">
        <v>190</v>
      </c>
      <c r="E132" s="146" t="s">
        <v>191</v>
      </c>
      <c r="F132" s="147" t="s">
        <v>192</v>
      </c>
      <c r="G132" s="148" t="s">
        <v>1</v>
      </c>
      <c r="H132" s="149">
        <v>0</v>
      </c>
      <c r="I132" s="150"/>
      <c r="J132" s="151">
        <f>ROUND(I132*H132,2)</f>
        <v>0</v>
      </c>
      <c r="K132" s="152"/>
      <c r="L132" s="153"/>
      <c r="M132" s="154" t="s">
        <v>1</v>
      </c>
      <c r="N132" s="155" t="s">
        <v>42</v>
      </c>
      <c r="P132" s="156">
        <f>O132*H132</f>
        <v>0</v>
      </c>
      <c r="Q132" s="156">
        <v>0</v>
      </c>
      <c r="R132" s="156">
        <f>Q132*H132</f>
        <v>0</v>
      </c>
      <c r="S132" s="156">
        <v>0</v>
      </c>
      <c r="T132" s="157">
        <f>S132*H132</f>
        <v>0</v>
      </c>
      <c r="AR132" s="158" t="s">
        <v>193</v>
      </c>
      <c r="AT132" s="158" t="s">
        <v>190</v>
      </c>
      <c r="AU132" s="158" t="s">
        <v>89</v>
      </c>
      <c r="AY132" s="17" t="s">
        <v>187</v>
      </c>
      <c r="BE132" s="159">
        <f>IF(N132="základná",J132,0)</f>
        <v>0</v>
      </c>
      <c r="BF132" s="159">
        <f>IF(N132="znížená",J132,0)</f>
        <v>0</v>
      </c>
      <c r="BG132" s="159">
        <f>IF(N132="zákl. prenesená",J132,0)</f>
        <v>0</v>
      </c>
      <c r="BH132" s="159">
        <f>IF(N132="zníž. prenesená",J132,0)</f>
        <v>0</v>
      </c>
      <c r="BI132" s="159">
        <f>IF(N132="nulová",J132,0)</f>
        <v>0</v>
      </c>
      <c r="BJ132" s="17" t="s">
        <v>89</v>
      </c>
      <c r="BK132" s="159">
        <f>ROUND(I132*H132,2)</f>
        <v>0</v>
      </c>
      <c r="BL132" s="17" t="s">
        <v>194</v>
      </c>
      <c r="BM132" s="158" t="s">
        <v>195</v>
      </c>
    </row>
    <row r="133" spans="2:65" s="1" customFormat="1" ht="24.2" customHeight="1">
      <c r="B133" s="144"/>
      <c r="C133" s="160" t="s">
        <v>89</v>
      </c>
      <c r="D133" s="160" t="s">
        <v>196</v>
      </c>
      <c r="E133" s="161" t="s">
        <v>197</v>
      </c>
      <c r="F133" s="162" t="s">
        <v>198</v>
      </c>
      <c r="G133" s="163" t="s">
        <v>144</v>
      </c>
      <c r="H133" s="164">
        <v>48.45</v>
      </c>
      <c r="I133" s="165"/>
      <c r="J133" s="166">
        <f>ROUND(I133*H133,2)</f>
        <v>0</v>
      </c>
      <c r="K133" s="167"/>
      <c r="L133" s="32"/>
      <c r="M133" s="168" t="s">
        <v>1</v>
      </c>
      <c r="N133" s="169" t="s">
        <v>42</v>
      </c>
      <c r="P133" s="156">
        <f>O133*H133</f>
        <v>0</v>
      </c>
      <c r="Q133" s="156">
        <v>5.1799999999999997E-3</v>
      </c>
      <c r="R133" s="156">
        <f>Q133*H133</f>
        <v>0.250971</v>
      </c>
      <c r="S133" s="156">
        <v>0</v>
      </c>
      <c r="T133" s="157">
        <f>S133*H133</f>
        <v>0</v>
      </c>
      <c r="AR133" s="158" t="s">
        <v>194</v>
      </c>
      <c r="AT133" s="158" t="s">
        <v>196</v>
      </c>
      <c r="AU133" s="158" t="s">
        <v>89</v>
      </c>
      <c r="AY133" s="17" t="s">
        <v>187</v>
      </c>
      <c r="BE133" s="159">
        <f>IF(N133="základná",J133,0)</f>
        <v>0</v>
      </c>
      <c r="BF133" s="159">
        <f>IF(N133="znížená",J133,0)</f>
        <v>0</v>
      </c>
      <c r="BG133" s="159">
        <f>IF(N133="zákl. prenesená",J133,0)</f>
        <v>0</v>
      </c>
      <c r="BH133" s="159">
        <f>IF(N133="zníž. prenesená",J133,0)</f>
        <v>0</v>
      </c>
      <c r="BI133" s="159">
        <f>IF(N133="nulová",J133,0)</f>
        <v>0</v>
      </c>
      <c r="BJ133" s="17" t="s">
        <v>89</v>
      </c>
      <c r="BK133" s="159">
        <f>ROUND(I133*H133,2)</f>
        <v>0</v>
      </c>
      <c r="BL133" s="17" t="s">
        <v>194</v>
      </c>
      <c r="BM133" s="158" t="s">
        <v>199</v>
      </c>
    </row>
    <row r="134" spans="2:65" s="12" customFormat="1">
      <c r="B134" s="170"/>
      <c r="D134" s="171" t="s">
        <v>200</v>
      </c>
      <c r="E134" s="172" t="s">
        <v>1</v>
      </c>
      <c r="F134" s="173" t="s">
        <v>201</v>
      </c>
      <c r="H134" s="172" t="s">
        <v>1</v>
      </c>
      <c r="I134" s="174"/>
      <c r="L134" s="170"/>
      <c r="M134" s="175"/>
      <c r="T134" s="176"/>
      <c r="AT134" s="172" t="s">
        <v>200</v>
      </c>
      <c r="AU134" s="172" t="s">
        <v>89</v>
      </c>
      <c r="AV134" s="12" t="s">
        <v>83</v>
      </c>
      <c r="AW134" s="12" t="s">
        <v>31</v>
      </c>
      <c r="AX134" s="12" t="s">
        <v>76</v>
      </c>
      <c r="AY134" s="172" t="s">
        <v>187</v>
      </c>
    </row>
    <row r="135" spans="2:65" s="12" customFormat="1">
      <c r="B135" s="170"/>
      <c r="D135" s="171" t="s">
        <v>200</v>
      </c>
      <c r="E135" s="172" t="s">
        <v>1</v>
      </c>
      <c r="F135" s="173" t="s">
        <v>202</v>
      </c>
      <c r="H135" s="172" t="s">
        <v>1</v>
      </c>
      <c r="I135" s="174"/>
      <c r="L135" s="170"/>
      <c r="M135" s="175"/>
      <c r="T135" s="176"/>
      <c r="AT135" s="172" t="s">
        <v>200</v>
      </c>
      <c r="AU135" s="172" t="s">
        <v>89</v>
      </c>
      <c r="AV135" s="12" t="s">
        <v>83</v>
      </c>
      <c r="AW135" s="12" t="s">
        <v>31</v>
      </c>
      <c r="AX135" s="12" t="s">
        <v>76</v>
      </c>
      <c r="AY135" s="172" t="s">
        <v>187</v>
      </c>
    </row>
    <row r="136" spans="2:65" s="12" customFormat="1" ht="22.5">
      <c r="B136" s="170"/>
      <c r="D136" s="171" t="s">
        <v>200</v>
      </c>
      <c r="E136" s="172" t="s">
        <v>1</v>
      </c>
      <c r="F136" s="173" t="s">
        <v>203</v>
      </c>
      <c r="H136" s="172" t="s">
        <v>1</v>
      </c>
      <c r="I136" s="174"/>
      <c r="L136" s="170"/>
      <c r="M136" s="175"/>
      <c r="T136" s="176"/>
      <c r="AT136" s="172" t="s">
        <v>200</v>
      </c>
      <c r="AU136" s="172" t="s">
        <v>89</v>
      </c>
      <c r="AV136" s="12" t="s">
        <v>83</v>
      </c>
      <c r="AW136" s="12" t="s">
        <v>31</v>
      </c>
      <c r="AX136" s="12" t="s">
        <v>76</v>
      </c>
      <c r="AY136" s="172" t="s">
        <v>187</v>
      </c>
    </row>
    <row r="137" spans="2:65" s="12" customFormat="1">
      <c r="B137" s="170"/>
      <c r="D137" s="171" t="s">
        <v>200</v>
      </c>
      <c r="E137" s="172" t="s">
        <v>1</v>
      </c>
      <c r="F137" s="173" t="s">
        <v>204</v>
      </c>
      <c r="H137" s="172" t="s">
        <v>1</v>
      </c>
      <c r="I137" s="174"/>
      <c r="L137" s="170"/>
      <c r="M137" s="175"/>
      <c r="T137" s="176"/>
      <c r="AT137" s="172" t="s">
        <v>200</v>
      </c>
      <c r="AU137" s="172" t="s">
        <v>89</v>
      </c>
      <c r="AV137" s="12" t="s">
        <v>83</v>
      </c>
      <c r="AW137" s="12" t="s">
        <v>31</v>
      </c>
      <c r="AX137" s="12" t="s">
        <v>76</v>
      </c>
      <c r="AY137" s="172" t="s">
        <v>187</v>
      </c>
    </row>
    <row r="138" spans="2:65" s="13" customFormat="1">
      <c r="B138" s="177"/>
      <c r="D138" s="171" t="s">
        <v>200</v>
      </c>
      <c r="E138" s="178" t="s">
        <v>1</v>
      </c>
      <c r="F138" s="179" t="s">
        <v>205</v>
      </c>
      <c r="H138" s="180">
        <v>48.45</v>
      </c>
      <c r="I138" s="181"/>
      <c r="L138" s="177"/>
      <c r="M138" s="182"/>
      <c r="T138" s="183"/>
      <c r="AT138" s="178" t="s">
        <v>200</v>
      </c>
      <c r="AU138" s="178" t="s">
        <v>89</v>
      </c>
      <c r="AV138" s="13" t="s">
        <v>89</v>
      </c>
      <c r="AW138" s="13" t="s">
        <v>31</v>
      </c>
      <c r="AX138" s="13" t="s">
        <v>76</v>
      </c>
      <c r="AY138" s="178" t="s">
        <v>187</v>
      </c>
    </row>
    <row r="139" spans="2:65" s="14" customFormat="1">
      <c r="B139" s="184"/>
      <c r="D139" s="171" t="s">
        <v>200</v>
      </c>
      <c r="E139" s="185" t="s">
        <v>1</v>
      </c>
      <c r="F139" s="186" t="s">
        <v>206</v>
      </c>
      <c r="H139" s="187">
        <v>48.45</v>
      </c>
      <c r="I139" s="188"/>
      <c r="L139" s="184"/>
      <c r="M139" s="189"/>
      <c r="T139" s="190"/>
      <c r="AT139" s="185" t="s">
        <v>200</v>
      </c>
      <c r="AU139" s="185" t="s">
        <v>89</v>
      </c>
      <c r="AV139" s="14" t="s">
        <v>194</v>
      </c>
      <c r="AW139" s="14" t="s">
        <v>31</v>
      </c>
      <c r="AX139" s="14" t="s">
        <v>83</v>
      </c>
      <c r="AY139" s="185" t="s">
        <v>187</v>
      </c>
    </row>
    <row r="140" spans="2:65" s="1" customFormat="1" ht="24.2" customHeight="1">
      <c r="B140" s="144"/>
      <c r="C140" s="160" t="s">
        <v>207</v>
      </c>
      <c r="D140" s="160" t="s">
        <v>196</v>
      </c>
      <c r="E140" s="161" t="s">
        <v>208</v>
      </c>
      <c r="F140" s="162" t="s">
        <v>209</v>
      </c>
      <c r="G140" s="163" t="s">
        <v>144</v>
      </c>
      <c r="H140" s="164">
        <v>96.9</v>
      </c>
      <c r="I140" s="165"/>
      <c r="J140" s="166">
        <f>ROUND(I140*H140,2)</f>
        <v>0</v>
      </c>
      <c r="K140" s="167"/>
      <c r="L140" s="32"/>
      <c r="M140" s="168" t="s">
        <v>1</v>
      </c>
      <c r="N140" s="169" t="s">
        <v>42</v>
      </c>
      <c r="P140" s="156">
        <f>O140*H140</f>
        <v>0</v>
      </c>
      <c r="Q140" s="156">
        <v>1.626E-2</v>
      </c>
      <c r="R140" s="156">
        <f>Q140*H140</f>
        <v>1.5755940000000002</v>
      </c>
      <c r="S140" s="156">
        <v>0</v>
      </c>
      <c r="T140" s="157">
        <f>S140*H140</f>
        <v>0</v>
      </c>
      <c r="AR140" s="158" t="s">
        <v>194</v>
      </c>
      <c r="AT140" s="158" t="s">
        <v>196</v>
      </c>
      <c r="AU140" s="158" t="s">
        <v>89</v>
      </c>
      <c r="AY140" s="17" t="s">
        <v>187</v>
      </c>
      <c r="BE140" s="159">
        <f>IF(N140="základná",J140,0)</f>
        <v>0</v>
      </c>
      <c r="BF140" s="159">
        <f>IF(N140="znížená",J140,0)</f>
        <v>0</v>
      </c>
      <c r="BG140" s="159">
        <f>IF(N140="zákl. prenesená",J140,0)</f>
        <v>0</v>
      </c>
      <c r="BH140" s="159">
        <f>IF(N140="zníž. prenesená",J140,0)</f>
        <v>0</v>
      </c>
      <c r="BI140" s="159">
        <f>IF(N140="nulová",J140,0)</f>
        <v>0</v>
      </c>
      <c r="BJ140" s="17" t="s">
        <v>89</v>
      </c>
      <c r="BK140" s="159">
        <f>ROUND(I140*H140,2)</f>
        <v>0</v>
      </c>
      <c r="BL140" s="17" t="s">
        <v>194</v>
      </c>
      <c r="BM140" s="158" t="s">
        <v>210</v>
      </c>
    </row>
    <row r="141" spans="2:65" s="12" customFormat="1">
      <c r="B141" s="170"/>
      <c r="D141" s="171" t="s">
        <v>200</v>
      </c>
      <c r="E141" s="172" t="s">
        <v>1</v>
      </c>
      <c r="F141" s="173" t="s">
        <v>211</v>
      </c>
      <c r="H141" s="172" t="s">
        <v>1</v>
      </c>
      <c r="I141" s="174"/>
      <c r="L141" s="170"/>
      <c r="M141" s="175"/>
      <c r="T141" s="176"/>
      <c r="AT141" s="172" t="s">
        <v>200</v>
      </c>
      <c r="AU141" s="172" t="s">
        <v>89</v>
      </c>
      <c r="AV141" s="12" t="s">
        <v>83</v>
      </c>
      <c r="AW141" s="12" t="s">
        <v>31</v>
      </c>
      <c r="AX141" s="12" t="s">
        <v>76</v>
      </c>
      <c r="AY141" s="172" t="s">
        <v>187</v>
      </c>
    </row>
    <row r="142" spans="2:65" s="12" customFormat="1">
      <c r="B142" s="170"/>
      <c r="D142" s="171" t="s">
        <v>200</v>
      </c>
      <c r="E142" s="172" t="s">
        <v>1</v>
      </c>
      <c r="F142" s="173" t="s">
        <v>202</v>
      </c>
      <c r="H142" s="172" t="s">
        <v>1</v>
      </c>
      <c r="I142" s="174"/>
      <c r="L142" s="170"/>
      <c r="M142" s="175"/>
      <c r="T142" s="176"/>
      <c r="AT142" s="172" t="s">
        <v>200</v>
      </c>
      <c r="AU142" s="172" t="s">
        <v>89</v>
      </c>
      <c r="AV142" s="12" t="s">
        <v>83</v>
      </c>
      <c r="AW142" s="12" t="s">
        <v>31</v>
      </c>
      <c r="AX142" s="12" t="s">
        <v>76</v>
      </c>
      <c r="AY142" s="172" t="s">
        <v>187</v>
      </c>
    </row>
    <row r="143" spans="2:65" s="12" customFormat="1" ht="22.5">
      <c r="B143" s="170"/>
      <c r="D143" s="171" t="s">
        <v>200</v>
      </c>
      <c r="E143" s="172" t="s">
        <v>1</v>
      </c>
      <c r="F143" s="173" t="s">
        <v>212</v>
      </c>
      <c r="H143" s="172" t="s">
        <v>1</v>
      </c>
      <c r="I143" s="174"/>
      <c r="L143" s="170"/>
      <c r="M143" s="175"/>
      <c r="T143" s="176"/>
      <c r="AT143" s="172" t="s">
        <v>200</v>
      </c>
      <c r="AU143" s="172" t="s">
        <v>89</v>
      </c>
      <c r="AV143" s="12" t="s">
        <v>83</v>
      </c>
      <c r="AW143" s="12" t="s">
        <v>31</v>
      </c>
      <c r="AX143" s="12" t="s">
        <v>76</v>
      </c>
      <c r="AY143" s="172" t="s">
        <v>187</v>
      </c>
    </row>
    <row r="144" spans="2:65" s="12" customFormat="1">
      <c r="B144" s="170"/>
      <c r="D144" s="171" t="s">
        <v>200</v>
      </c>
      <c r="E144" s="172" t="s">
        <v>1</v>
      </c>
      <c r="F144" s="173" t="s">
        <v>204</v>
      </c>
      <c r="H144" s="172" t="s">
        <v>1</v>
      </c>
      <c r="I144" s="174"/>
      <c r="L144" s="170"/>
      <c r="M144" s="175"/>
      <c r="T144" s="176"/>
      <c r="AT144" s="172" t="s">
        <v>200</v>
      </c>
      <c r="AU144" s="172" t="s">
        <v>89</v>
      </c>
      <c r="AV144" s="12" t="s">
        <v>83</v>
      </c>
      <c r="AW144" s="12" t="s">
        <v>31</v>
      </c>
      <c r="AX144" s="12" t="s">
        <v>76</v>
      </c>
      <c r="AY144" s="172" t="s">
        <v>187</v>
      </c>
    </row>
    <row r="145" spans="2:65" s="12" customFormat="1">
      <c r="B145" s="170"/>
      <c r="D145" s="171" t="s">
        <v>200</v>
      </c>
      <c r="E145" s="172" t="s">
        <v>1</v>
      </c>
      <c r="F145" s="173" t="s">
        <v>213</v>
      </c>
      <c r="H145" s="172" t="s">
        <v>1</v>
      </c>
      <c r="I145" s="174"/>
      <c r="L145" s="170"/>
      <c r="M145" s="175"/>
      <c r="T145" s="176"/>
      <c r="AT145" s="172" t="s">
        <v>200</v>
      </c>
      <c r="AU145" s="172" t="s">
        <v>89</v>
      </c>
      <c r="AV145" s="12" t="s">
        <v>83</v>
      </c>
      <c r="AW145" s="12" t="s">
        <v>31</v>
      </c>
      <c r="AX145" s="12" t="s">
        <v>76</v>
      </c>
      <c r="AY145" s="172" t="s">
        <v>187</v>
      </c>
    </row>
    <row r="146" spans="2:65" s="12" customFormat="1">
      <c r="B146" s="170"/>
      <c r="D146" s="171" t="s">
        <v>200</v>
      </c>
      <c r="E146" s="172" t="s">
        <v>1</v>
      </c>
      <c r="F146" s="173" t="s">
        <v>214</v>
      </c>
      <c r="H146" s="172" t="s">
        <v>1</v>
      </c>
      <c r="I146" s="174"/>
      <c r="L146" s="170"/>
      <c r="M146" s="175"/>
      <c r="T146" s="176"/>
      <c r="AT146" s="172" t="s">
        <v>200</v>
      </c>
      <c r="AU146" s="172" t="s">
        <v>89</v>
      </c>
      <c r="AV146" s="12" t="s">
        <v>83</v>
      </c>
      <c r="AW146" s="12" t="s">
        <v>31</v>
      </c>
      <c r="AX146" s="12" t="s">
        <v>76</v>
      </c>
      <c r="AY146" s="172" t="s">
        <v>187</v>
      </c>
    </row>
    <row r="147" spans="2:65" s="12" customFormat="1">
      <c r="B147" s="170"/>
      <c r="D147" s="171" t="s">
        <v>200</v>
      </c>
      <c r="E147" s="172" t="s">
        <v>1</v>
      </c>
      <c r="F147" s="173" t="s">
        <v>215</v>
      </c>
      <c r="H147" s="172" t="s">
        <v>1</v>
      </c>
      <c r="I147" s="174"/>
      <c r="L147" s="170"/>
      <c r="M147" s="175"/>
      <c r="T147" s="176"/>
      <c r="AT147" s="172" t="s">
        <v>200</v>
      </c>
      <c r="AU147" s="172" t="s">
        <v>89</v>
      </c>
      <c r="AV147" s="12" t="s">
        <v>83</v>
      </c>
      <c r="AW147" s="12" t="s">
        <v>31</v>
      </c>
      <c r="AX147" s="12" t="s">
        <v>76</v>
      </c>
      <c r="AY147" s="172" t="s">
        <v>187</v>
      </c>
    </row>
    <row r="148" spans="2:65" s="12" customFormat="1">
      <c r="B148" s="170"/>
      <c r="D148" s="171" t="s">
        <v>200</v>
      </c>
      <c r="E148" s="172" t="s">
        <v>1</v>
      </c>
      <c r="F148" s="173" t="s">
        <v>216</v>
      </c>
      <c r="H148" s="172" t="s">
        <v>1</v>
      </c>
      <c r="I148" s="174"/>
      <c r="L148" s="170"/>
      <c r="M148" s="175"/>
      <c r="T148" s="176"/>
      <c r="AT148" s="172" t="s">
        <v>200</v>
      </c>
      <c r="AU148" s="172" t="s">
        <v>89</v>
      </c>
      <c r="AV148" s="12" t="s">
        <v>83</v>
      </c>
      <c r="AW148" s="12" t="s">
        <v>31</v>
      </c>
      <c r="AX148" s="12" t="s">
        <v>76</v>
      </c>
      <c r="AY148" s="172" t="s">
        <v>187</v>
      </c>
    </row>
    <row r="149" spans="2:65" s="12" customFormat="1">
      <c r="B149" s="170"/>
      <c r="D149" s="171" t="s">
        <v>200</v>
      </c>
      <c r="E149" s="172" t="s">
        <v>1</v>
      </c>
      <c r="F149" s="173" t="s">
        <v>217</v>
      </c>
      <c r="H149" s="172" t="s">
        <v>1</v>
      </c>
      <c r="I149" s="174"/>
      <c r="L149" s="170"/>
      <c r="M149" s="175"/>
      <c r="T149" s="176"/>
      <c r="AT149" s="172" t="s">
        <v>200</v>
      </c>
      <c r="AU149" s="172" t="s">
        <v>89</v>
      </c>
      <c r="AV149" s="12" t="s">
        <v>83</v>
      </c>
      <c r="AW149" s="12" t="s">
        <v>31</v>
      </c>
      <c r="AX149" s="12" t="s">
        <v>76</v>
      </c>
      <c r="AY149" s="172" t="s">
        <v>187</v>
      </c>
    </row>
    <row r="150" spans="2:65" s="12" customFormat="1" ht="22.5">
      <c r="B150" s="170"/>
      <c r="D150" s="171" t="s">
        <v>200</v>
      </c>
      <c r="E150" s="172" t="s">
        <v>1</v>
      </c>
      <c r="F150" s="173" t="s">
        <v>218</v>
      </c>
      <c r="H150" s="172" t="s">
        <v>1</v>
      </c>
      <c r="I150" s="174"/>
      <c r="L150" s="170"/>
      <c r="M150" s="175"/>
      <c r="T150" s="176"/>
      <c r="AT150" s="172" t="s">
        <v>200</v>
      </c>
      <c r="AU150" s="172" t="s">
        <v>89</v>
      </c>
      <c r="AV150" s="12" t="s">
        <v>83</v>
      </c>
      <c r="AW150" s="12" t="s">
        <v>31</v>
      </c>
      <c r="AX150" s="12" t="s">
        <v>76</v>
      </c>
      <c r="AY150" s="172" t="s">
        <v>187</v>
      </c>
    </row>
    <row r="151" spans="2:65" s="12" customFormat="1">
      <c r="B151" s="170"/>
      <c r="D151" s="171" t="s">
        <v>200</v>
      </c>
      <c r="E151" s="172" t="s">
        <v>1</v>
      </c>
      <c r="F151" s="173" t="s">
        <v>219</v>
      </c>
      <c r="H151" s="172" t="s">
        <v>1</v>
      </c>
      <c r="I151" s="174"/>
      <c r="L151" s="170"/>
      <c r="M151" s="175"/>
      <c r="T151" s="176"/>
      <c r="AT151" s="172" t="s">
        <v>200</v>
      </c>
      <c r="AU151" s="172" t="s">
        <v>89</v>
      </c>
      <c r="AV151" s="12" t="s">
        <v>83</v>
      </c>
      <c r="AW151" s="12" t="s">
        <v>31</v>
      </c>
      <c r="AX151" s="12" t="s">
        <v>76</v>
      </c>
      <c r="AY151" s="172" t="s">
        <v>187</v>
      </c>
    </row>
    <row r="152" spans="2:65" s="12" customFormat="1" ht="22.5">
      <c r="B152" s="170"/>
      <c r="D152" s="171" t="s">
        <v>200</v>
      </c>
      <c r="E152" s="172" t="s">
        <v>1</v>
      </c>
      <c r="F152" s="173" t="s">
        <v>220</v>
      </c>
      <c r="H152" s="172" t="s">
        <v>1</v>
      </c>
      <c r="I152" s="174"/>
      <c r="L152" s="170"/>
      <c r="M152" s="175"/>
      <c r="T152" s="176"/>
      <c r="AT152" s="172" t="s">
        <v>200</v>
      </c>
      <c r="AU152" s="172" t="s">
        <v>89</v>
      </c>
      <c r="AV152" s="12" t="s">
        <v>83</v>
      </c>
      <c r="AW152" s="12" t="s">
        <v>31</v>
      </c>
      <c r="AX152" s="12" t="s">
        <v>76</v>
      </c>
      <c r="AY152" s="172" t="s">
        <v>187</v>
      </c>
    </row>
    <row r="153" spans="2:65" s="13" customFormat="1">
      <c r="B153" s="177"/>
      <c r="D153" s="171" t="s">
        <v>200</v>
      </c>
      <c r="E153" s="178" t="s">
        <v>1</v>
      </c>
      <c r="F153" s="179" t="s">
        <v>221</v>
      </c>
      <c r="H153" s="180">
        <v>96.9</v>
      </c>
      <c r="I153" s="181"/>
      <c r="L153" s="177"/>
      <c r="M153" s="182"/>
      <c r="T153" s="183"/>
      <c r="AT153" s="178" t="s">
        <v>200</v>
      </c>
      <c r="AU153" s="178" t="s">
        <v>89</v>
      </c>
      <c r="AV153" s="13" t="s">
        <v>89</v>
      </c>
      <c r="AW153" s="13" t="s">
        <v>31</v>
      </c>
      <c r="AX153" s="13" t="s">
        <v>76</v>
      </c>
      <c r="AY153" s="178" t="s">
        <v>187</v>
      </c>
    </row>
    <row r="154" spans="2:65" s="15" customFormat="1">
      <c r="B154" s="191"/>
      <c r="D154" s="171" t="s">
        <v>200</v>
      </c>
      <c r="E154" s="192" t="s">
        <v>146</v>
      </c>
      <c r="F154" s="193" t="s">
        <v>222</v>
      </c>
      <c r="H154" s="194">
        <v>96.9</v>
      </c>
      <c r="I154" s="195"/>
      <c r="L154" s="191"/>
      <c r="M154" s="196"/>
      <c r="T154" s="197"/>
      <c r="AT154" s="192" t="s">
        <v>200</v>
      </c>
      <c r="AU154" s="192" t="s">
        <v>89</v>
      </c>
      <c r="AV154" s="15" t="s">
        <v>207</v>
      </c>
      <c r="AW154" s="15" t="s">
        <v>31</v>
      </c>
      <c r="AX154" s="15" t="s">
        <v>76</v>
      </c>
      <c r="AY154" s="192" t="s">
        <v>187</v>
      </c>
    </row>
    <row r="155" spans="2:65" s="14" customFormat="1">
      <c r="B155" s="184"/>
      <c r="D155" s="171" t="s">
        <v>200</v>
      </c>
      <c r="E155" s="185" t="s">
        <v>1</v>
      </c>
      <c r="F155" s="186" t="s">
        <v>206</v>
      </c>
      <c r="H155" s="187">
        <v>96.9</v>
      </c>
      <c r="I155" s="188"/>
      <c r="L155" s="184"/>
      <c r="M155" s="189"/>
      <c r="T155" s="190"/>
      <c r="AT155" s="185" t="s">
        <v>200</v>
      </c>
      <c r="AU155" s="185" t="s">
        <v>89</v>
      </c>
      <c r="AV155" s="14" t="s">
        <v>194</v>
      </c>
      <c r="AW155" s="14" t="s">
        <v>31</v>
      </c>
      <c r="AX155" s="14" t="s">
        <v>83</v>
      </c>
      <c r="AY155" s="185" t="s">
        <v>187</v>
      </c>
    </row>
    <row r="156" spans="2:65" s="1" customFormat="1" ht="37.9" customHeight="1">
      <c r="B156" s="144"/>
      <c r="C156" s="160" t="s">
        <v>194</v>
      </c>
      <c r="D156" s="160" t="s">
        <v>196</v>
      </c>
      <c r="E156" s="161" t="s">
        <v>223</v>
      </c>
      <c r="F156" s="162" t="s">
        <v>224</v>
      </c>
      <c r="G156" s="163" t="s">
        <v>144</v>
      </c>
      <c r="H156" s="164">
        <v>1713.4159999999999</v>
      </c>
      <c r="I156" s="165"/>
      <c r="J156" s="166">
        <f>ROUND(I156*H156,2)</f>
        <v>0</v>
      </c>
      <c r="K156" s="167"/>
      <c r="L156" s="32"/>
      <c r="M156" s="168" t="s">
        <v>1</v>
      </c>
      <c r="N156" s="169" t="s">
        <v>42</v>
      </c>
      <c r="P156" s="156">
        <f>O156*H156</f>
        <v>0</v>
      </c>
      <c r="Q156" s="156">
        <v>3.984E-2</v>
      </c>
      <c r="R156" s="156">
        <f>Q156*H156</f>
        <v>68.26249344</v>
      </c>
      <c r="S156" s="156">
        <v>0</v>
      </c>
      <c r="T156" s="157">
        <f>S156*H156</f>
        <v>0</v>
      </c>
      <c r="AR156" s="158" t="s">
        <v>194</v>
      </c>
      <c r="AT156" s="158" t="s">
        <v>196</v>
      </c>
      <c r="AU156" s="158" t="s">
        <v>89</v>
      </c>
      <c r="AY156" s="17" t="s">
        <v>187</v>
      </c>
      <c r="BE156" s="159">
        <f>IF(N156="základná",J156,0)</f>
        <v>0</v>
      </c>
      <c r="BF156" s="159">
        <f>IF(N156="znížená",J156,0)</f>
        <v>0</v>
      </c>
      <c r="BG156" s="159">
        <f>IF(N156="zákl. prenesená",J156,0)</f>
        <v>0</v>
      </c>
      <c r="BH156" s="159">
        <f>IF(N156="zníž. prenesená",J156,0)</f>
        <v>0</v>
      </c>
      <c r="BI156" s="159">
        <f>IF(N156="nulová",J156,0)</f>
        <v>0</v>
      </c>
      <c r="BJ156" s="17" t="s">
        <v>89</v>
      </c>
      <c r="BK156" s="159">
        <f>ROUND(I156*H156,2)</f>
        <v>0</v>
      </c>
      <c r="BL156" s="17" t="s">
        <v>194</v>
      </c>
      <c r="BM156" s="158" t="s">
        <v>225</v>
      </c>
    </row>
    <row r="157" spans="2:65" s="12" customFormat="1">
      <c r="B157" s="170"/>
      <c r="D157" s="171" t="s">
        <v>200</v>
      </c>
      <c r="E157" s="172" t="s">
        <v>1</v>
      </c>
      <c r="F157" s="173" t="s">
        <v>226</v>
      </c>
      <c r="H157" s="172" t="s">
        <v>1</v>
      </c>
      <c r="I157" s="174"/>
      <c r="L157" s="170"/>
      <c r="M157" s="175"/>
      <c r="T157" s="176"/>
      <c r="AT157" s="172" t="s">
        <v>200</v>
      </c>
      <c r="AU157" s="172" t="s">
        <v>89</v>
      </c>
      <c r="AV157" s="12" t="s">
        <v>83</v>
      </c>
      <c r="AW157" s="12" t="s">
        <v>31</v>
      </c>
      <c r="AX157" s="12" t="s">
        <v>76</v>
      </c>
      <c r="AY157" s="172" t="s">
        <v>187</v>
      </c>
    </row>
    <row r="158" spans="2:65" s="12" customFormat="1" ht="22.5">
      <c r="B158" s="170"/>
      <c r="D158" s="171" t="s">
        <v>200</v>
      </c>
      <c r="E158" s="172" t="s">
        <v>1</v>
      </c>
      <c r="F158" s="173" t="s">
        <v>227</v>
      </c>
      <c r="H158" s="172" t="s">
        <v>1</v>
      </c>
      <c r="I158" s="174"/>
      <c r="L158" s="170"/>
      <c r="M158" s="175"/>
      <c r="T158" s="176"/>
      <c r="AT158" s="172" t="s">
        <v>200</v>
      </c>
      <c r="AU158" s="172" t="s">
        <v>89</v>
      </c>
      <c r="AV158" s="12" t="s">
        <v>83</v>
      </c>
      <c r="AW158" s="12" t="s">
        <v>31</v>
      </c>
      <c r="AX158" s="12" t="s">
        <v>76</v>
      </c>
      <c r="AY158" s="172" t="s">
        <v>187</v>
      </c>
    </row>
    <row r="159" spans="2:65" s="12" customFormat="1">
      <c r="B159" s="170"/>
      <c r="D159" s="171" t="s">
        <v>200</v>
      </c>
      <c r="E159" s="172" t="s">
        <v>1</v>
      </c>
      <c r="F159" s="173" t="s">
        <v>228</v>
      </c>
      <c r="H159" s="172" t="s">
        <v>1</v>
      </c>
      <c r="I159" s="174"/>
      <c r="L159" s="170"/>
      <c r="M159" s="175"/>
      <c r="T159" s="176"/>
      <c r="AT159" s="172" t="s">
        <v>200</v>
      </c>
      <c r="AU159" s="172" t="s">
        <v>89</v>
      </c>
      <c r="AV159" s="12" t="s">
        <v>83</v>
      </c>
      <c r="AW159" s="12" t="s">
        <v>31</v>
      </c>
      <c r="AX159" s="12" t="s">
        <v>76</v>
      </c>
      <c r="AY159" s="172" t="s">
        <v>187</v>
      </c>
    </row>
    <row r="160" spans="2:65" s="13" customFormat="1">
      <c r="B160" s="177"/>
      <c r="D160" s="171" t="s">
        <v>200</v>
      </c>
      <c r="E160" s="178" t="s">
        <v>1</v>
      </c>
      <c r="F160" s="179" t="s">
        <v>229</v>
      </c>
      <c r="H160" s="180">
        <v>2312.31</v>
      </c>
      <c r="I160" s="181"/>
      <c r="L160" s="177"/>
      <c r="M160" s="182"/>
      <c r="T160" s="183"/>
      <c r="AT160" s="178" t="s">
        <v>200</v>
      </c>
      <c r="AU160" s="178" t="s">
        <v>89</v>
      </c>
      <c r="AV160" s="13" t="s">
        <v>89</v>
      </c>
      <c r="AW160" s="13" t="s">
        <v>31</v>
      </c>
      <c r="AX160" s="13" t="s">
        <v>76</v>
      </c>
      <c r="AY160" s="178" t="s">
        <v>187</v>
      </c>
    </row>
    <row r="161" spans="2:51" s="12" customFormat="1">
      <c r="B161" s="170"/>
      <c r="D161" s="171" t="s">
        <v>200</v>
      </c>
      <c r="E161" s="172" t="s">
        <v>1</v>
      </c>
      <c r="F161" s="173" t="s">
        <v>230</v>
      </c>
      <c r="H161" s="172" t="s">
        <v>1</v>
      </c>
      <c r="I161" s="174"/>
      <c r="L161" s="170"/>
      <c r="M161" s="175"/>
      <c r="T161" s="176"/>
      <c r="AT161" s="172" t="s">
        <v>200</v>
      </c>
      <c r="AU161" s="172" t="s">
        <v>89</v>
      </c>
      <c r="AV161" s="12" t="s">
        <v>83</v>
      </c>
      <c r="AW161" s="12" t="s">
        <v>31</v>
      </c>
      <c r="AX161" s="12" t="s">
        <v>76</v>
      </c>
      <c r="AY161" s="172" t="s">
        <v>187</v>
      </c>
    </row>
    <row r="162" spans="2:51" s="13" customFormat="1">
      <c r="B162" s="177"/>
      <c r="D162" s="171" t="s">
        <v>200</v>
      </c>
      <c r="E162" s="178" t="s">
        <v>1</v>
      </c>
      <c r="F162" s="179" t="s">
        <v>231</v>
      </c>
      <c r="H162" s="180">
        <v>10.5</v>
      </c>
      <c r="I162" s="181"/>
      <c r="L162" s="177"/>
      <c r="M162" s="182"/>
      <c r="T162" s="183"/>
      <c r="AT162" s="178" t="s">
        <v>200</v>
      </c>
      <c r="AU162" s="178" t="s">
        <v>89</v>
      </c>
      <c r="AV162" s="13" t="s">
        <v>89</v>
      </c>
      <c r="AW162" s="13" t="s">
        <v>31</v>
      </c>
      <c r="AX162" s="13" t="s">
        <v>76</v>
      </c>
      <c r="AY162" s="178" t="s">
        <v>187</v>
      </c>
    </row>
    <row r="163" spans="2:51" s="13" customFormat="1">
      <c r="B163" s="177"/>
      <c r="D163" s="171" t="s">
        <v>200</v>
      </c>
      <c r="E163" s="178" t="s">
        <v>1</v>
      </c>
      <c r="F163" s="179" t="s">
        <v>231</v>
      </c>
      <c r="H163" s="180">
        <v>10.5</v>
      </c>
      <c r="I163" s="181"/>
      <c r="L163" s="177"/>
      <c r="M163" s="182"/>
      <c r="T163" s="183"/>
      <c r="AT163" s="178" t="s">
        <v>200</v>
      </c>
      <c r="AU163" s="178" t="s">
        <v>89</v>
      </c>
      <c r="AV163" s="13" t="s">
        <v>89</v>
      </c>
      <c r="AW163" s="13" t="s">
        <v>31</v>
      </c>
      <c r="AX163" s="13" t="s">
        <v>76</v>
      </c>
      <c r="AY163" s="178" t="s">
        <v>187</v>
      </c>
    </row>
    <row r="164" spans="2:51" s="13" customFormat="1">
      <c r="B164" s="177"/>
      <c r="D164" s="171" t="s">
        <v>200</v>
      </c>
      <c r="E164" s="178" t="s">
        <v>1</v>
      </c>
      <c r="F164" s="179" t="s">
        <v>231</v>
      </c>
      <c r="H164" s="180">
        <v>10.5</v>
      </c>
      <c r="I164" s="181"/>
      <c r="L164" s="177"/>
      <c r="M164" s="182"/>
      <c r="T164" s="183"/>
      <c r="AT164" s="178" t="s">
        <v>200</v>
      </c>
      <c r="AU164" s="178" t="s">
        <v>89</v>
      </c>
      <c r="AV164" s="13" t="s">
        <v>89</v>
      </c>
      <c r="AW164" s="13" t="s">
        <v>31</v>
      </c>
      <c r="AX164" s="13" t="s">
        <v>76</v>
      </c>
      <c r="AY164" s="178" t="s">
        <v>187</v>
      </c>
    </row>
    <row r="165" spans="2:51" s="12" customFormat="1">
      <c r="B165" s="170"/>
      <c r="D165" s="171" t="s">
        <v>200</v>
      </c>
      <c r="E165" s="172" t="s">
        <v>1</v>
      </c>
      <c r="F165" s="173" t="s">
        <v>232</v>
      </c>
      <c r="H165" s="172" t="s">
        <v>1</v>
      </c>
      <c r="I165" s="174"/>
      <c r="L165" s="170"/>
      <c r="M165" s="175"/>
      <c r="T165" s="176"/>
      <c r="AT165" s="172" t="s">
        <v>200</v>
      </c>
      <c r="AU165" s="172" t="s">
        <v>89</v>
      </c>
      <c r="AV165" s="12" t="s">
        <v>83</v>
      </c>
      <c r="AW165" s="12" t="s">
        <v>31</v>
      </c>
      <c r="AX165" s="12" t="s">
        <v>76</v>
      </c>
      <c r="AY165" s="172" t="s">
        <v>187</v>
      </c>
    </row>
    <row r="166" spans="2:51" s="13" customFormat="1">
      <c r="B166" s="177"/>
      <c r="D166" s="171" t="s">
        <v>200</v>
      </c>
      <c r="E166" s="178" t="s">
        <v>1</v>
      </c>
      <c r="F166" s="179" t="s">
        <v>233</v>
      </c>
      <c r="H166" s="180">
        <v>117.191</v>
      </c>
      <c r="I166" s="181"/>
      <c r="L166" s="177"/>
      <c r="M166" s="182"/>
      <c r="T166" s="183"/>
      <c r="AT166" s="178" t="s">
        <v>200</v>
      </c>
      <c r="AU166" s="178" t="s">
        <v>89</v>
      </c>
      <c r="AV166" s="13" t="s">
        <v>89</v>
      </c>
      <c r="AW166" s="13" t="s">
        <v>31</v>
      </c>
      <c r="AX166" s="13" t="s">
        <v>76</v>
      </c>
      <c r="AY166" s="178" t="s">
        <v>187</v>
      </c>
    </row>
    <row r="167" spans="2:51" s="15" customFormat="1">
      <c r="B167" s="191"/>
      <c r="D167" s="171" t="s">
        <v>200</v>
      </c>
      <c r="E167" s="192" t="s">
        <v>1</v>
      </c>
      <c r="F167" s="193" t="s">
        <v>234</v>
      </c>
      <c r="H167" s="194">
        <v>2461.0009999999997</v>
      </c>
      <c r="I167" s="195"/>
      <c r="L167" s="191"/>
      <c r="M167" s="196"/>
      <c r="T167" s="197"/>
      <c r="AT167" s="192" t="s">
        <v>200</v>
      </c>
      <c r="AU167" s="192" t="s">
        <v>89</v>
      </c>
      <c r="AV167" s="15" t="s">
        <v>207</v>
      </c>
      <c r="AW167" s="15" t="s">
        <v>31</v>
      </c>
      <c r="AX167" s="15" t="s">
        <v>76</v>
      </c>
      <c r="AY167" s="192" t="s">
        <v>187</v>
      </c>
    </row>
    <row r="168" spans="2:51" s="12" customFormat="1">
      <c r="B168" s="170"/>
      <c r="D168" s="171" t="s">
        <v>200</v>
      </c>
      <c r="E168" s="172" t="s">
        <v>1</v>
      </c>
      <c r="F168" s="173" t="s">
        <v>235</v>
      </c>
      <c r="H168" s="172" t="s">
        <v>1</v>
      </c>
      <c r="I168" s="174"/>
      <c r="L168" s="170"/>
      <c r="M168" s="175"/>
      <c r="T168" s="176"/>
      <c r="AT168" s="172" t="s">
        <v>200</v>
      </c>
      <c r="AU168" s="172" t="s">
        <v>89</v>
      </c>
      <c r="AV168" s="12" t="s">
        <v>83</v>
      </c>
      <c r="AW168" s="12" t="s">
        <v>31</v>
      </c>
      <c r="AX168" s="12" t="s">
        <v>76</v>
      </c>
      <c r="AY168" s="172" t="s">
        <v>187</v>
      </c>
    </row>
    <row r="169" spans="2:51" s="12" customFormat="1">
      <c r="B169" s="170"/>
      <c r="D169" s="171" t="s">
        <v>200</v>
      </c>
      <c r="E169" s="172" t="s">
        <v>1</v>
      </c>
      <c r="F169" s="173" t="s">
        <v>236</v>
      </c>
      <c r="H169" s="172" t="s">
        <v>1</v>
      </c>
      <c r="I169" s="174"/>
      <c r="L169" s="170"/>
      <c r="M169" s="175"/>
      <c r="T169" s="176"/>
      <c r="AT169" s="172" t="s">
        <v>200</v>
      </c>
      <c r="AU169" s="172" t="s">
        <v>89</v>
      </c>
      <c r="AV169" s="12" t="s">
        <v>83</v>
      </c>
      <c r="AW169" s="12" t="s">
        <v>31</v>
      </c>
      <c r="AX169" s="12" t="s">
        <v>76</v>
      </c>
      <c r="AY169" s="172" t="s">
        <v>187</v>
      </c>
    </row>
    <row r="170" spans="2:51" s="12" customFormat="1">
      <c r="B170" s="170"/>
      <c r="D170" s="171" t="s">
        <v>200</v>
      </c>
      <c r="E170" s="172" t="s">
        <v>1</v>
      </c>
      <c r="F170" s="173" t="s">
        <v>237</v>
      </c>
      <c r="H170" s="172" t="s">
        <v>1</v>
      </c>
      <c r="I170" s="174"/>
      <c r="L170" s="170"/>
      <c r="M170" s="175"/>
      <c r="T170" s="176"/>
      <c r="AT170" s="172" t="s">
        <v>200</v>
      </c>
      <c r="AU170" s="172" t="s">
        <v>89</v>
      </c>
      <c r="AV170" s="12" t="s">
        <v>83</v>
      </c>
      <c r="AW170" s="12" t="s">
        <v>31</v>
      </c>
      <c r="AX170" s="12" t="s">
        <v>76</v>
      </c>
      <c r="AY170" s="172" t="s">
        <v>187</v>
      </c>
    </row>
    <row r="171" spans="2:51" s="13" customFormat="1">
      <c r="B171" s="177"/>
      <c r="D171" s="171" t="s">
        <v>200</v>
      </c>
      <c r="E171" s="178" t="s">
        <v>1</v>
      </c>
      <c r="F171" s="179" t="s">
        <v>238</v>
      </c>
      <c r="H171" s="180">
        <v>-209.07</v>
      </c>
      <c r="I171" s="181"/>
      <c r="L171" s="177"/>
      <c r="M171" s="182"/>
      <c r="T171" s="183"/>
      <c r="AT171" s="178" t="s">
        <v>200</v>
      </c>
      <c r="AU171" s="178" t="s">
        <v>89</v>
      </c>
      <c r="AV171" s="13" t="s">
        <v>89</v>
      </c>
      <c r="AW171" s="13" t="s">
        <v>31</v>
      </c>
      <c r="AX171" s="13" t="s">
        <v>76</v>
      </c>
      <c r="AY171" s="178" t="s">
        <v>187</v>
      </c>
    </row>
    <row r="172" spans="2:51" s="13" customFormat="1">
      <c r="B172" s="177"/>
      <c r="D172" s="171" t="s">
        <v>200</v>
      </c>
      <c r="E172" s="178" t="s">
        <v>1</v>
      </c>
      <c r="F172" s="179" t="s">
        <v>239</v>
      </c>
      <c r="H172" s="180">
        <v>-24.84</v>
      </c>
      <c r="I172" s="181"/>
      <c r="L172" s="177"/>
      <c r="M172" s="182"/>
      <c r="T172" s="183"/>
      <c r="AT172" s="178" t="s">
        <v>200</v>
      </c>
      <c r="AU172" s="178" t="s">
        <v>89</v>
      </c>
      <c r="AV172" s="13" t="s">
        <v>89</v>
      </c>
      <c r="AW172" s="13" t="s">
        <v>31</v>
      </c>
      <c r="AX172" s="13" t="s">
        <v>76</v>
      </c>
      <c r="AY172" s="178" t="s">
        <v>187</v>
      </c>
    </row>
    <row r="173" spans="2:51" s="13" customFormat="1">
      <c r="B173" s="177"/>
      <c r="D173" s="171" t="s">
        <v>200</v>
      </c>
      <c r="E173" s="178" t="s">
        <v>1</v>
      </c>
      <c r="F173" s="179" t="s">
        <v>240</v>
      </c>
      <c r="H173" s="180">
        <v>-38.880000000000003</v>
      </c>
      <c r="I173" s="181"/>
      <c r="L173" s="177"/>
      <c r="M173" s="182"/>
      <c r="T173" s="183"/>
      <c r="AT173" s="178" t="s">
        <v>200</v>
      </c>
      <c r="AU173" s="178" t="s">
        <v>89</v>
      </c>
      <c r="AV173" s="13" t="s">
        <v>89</v>
      </c>
      <c r="AW173" s="13" t="s">
        <v>31</v>
      </c>
      <c r="AX173" s="13" t="s">
        <v>76</v>
      </c>
      <c r="AY173" s="178" t="s">
        <v>187</v>
      </c>
    </row>
    <row r="174" spans="2:51" s="13" customFormat="1">
      <c r="B174" s="177"/>
      <c r="D174" s="171" t="s">
        <v>200</v>
      </c>
      <c r="E174" s="178" t="s">
        <v>1</v>
      </c>
      <c r="F174" s="179" t="s">
        <v>241</v>
      </c>
      <c r="H174" s="180">
        <v>-275.39999999999998</v>
      </c>
      <c r="I174" s="181"/>
      <c r="L174" s="177"/>
      <c r="M174" s="182"/>
      <c r="T174" s="183"/>
      <c r="AT174" s="178" t="s">
        <v>200</v>
      </c>
      <c r="AU174" s="178" t="s">
        <v>89</v>
      </c>
      <c r="AV174" s="13" t="s">
        <v>89</v>
      </c>
      <c r="AW174" s="13" t="s">
        <v>31</v>
      </c>
      <c r="AX174" s="13" t="s">
        <v>76</v>
      </c>
      <c r="AY174" s="178" t="s">
        <v>187</v>
      </c>
    </row>
    <row r="175" spans="2:51" s="13" customFormat="1">
      <c r="B175" s="177"/>
      <c r="D175" s="171" t="s">
        <v>200</v>
      </c>
      <c r="E175" s="178" t="s">
        <v>1</v>
      </c>
      <c r="F175" s="179" t="s">
        <v>242</v>
      </c>
      <c r="H175" s="180">
        <v>-32.4</v>
      </c>
      <c r="I175" s="181"/>
      <c r="L175" s="177"/>
      <c r="M175" s="182"/>
      <c r="T175" s="183"/>
      <c r="AT175" s="178" t="s">
        <v>200</v>
      </c>
      <c r="AU175" s="178" t="s">
        <v>89</v>
      </c>
      <c r="AV175" s="13" t="s">
        <v>89</v>
      </c>
      <c r="AW175" s="13" t="s">
        <v>31</v>
      </c>
      <c r="AX175" s="13" t="s">
        <v>76</v>
      </c>
      <c r="AY175" s="178" t="s">
        <v>187</v>
      </c>
    </row>
    <row r="176" spans="2:51" s="13" customFormat="1">
      <c r="B176" s="177"/>
      <c r="D176" s="171" t="s">
        <v>200</v>
      </c>
      <c r="E176" s="178" t="s">
        <v>1</v>
      </c>
      <c r="F176" s="179" t="s">
        <v>243</v>
      </c>
      <c r="H176" s="180">
        <v>-21.87</v>
      </c>
      <c r="I176" s="181"/>
      <c r="L176" s="177"/>
      <c r="M176" s="182"/>
      <c r="T176" s="183"/>
      <c r="AT176" s="178" t="s">
        <v>200</v>
      </c>
      <c r="AU176" s="178" t="s">
        <v>89</v>
      </c>
      <c r="AV176" s="13" t="s">
        <v>89</v>
      </c>
      <c r="AW176" s="13" t="s">
        <v>31</v>
      </c>
      <c r="AX176" s="13" t="s">
        <v>76</v>
      </c>
      <c r="AY176" s="178" t="s">
        <v>187</v>
      </c>
    </row>
    <row r="177" spans="2:51" s="13" customFormat="1">
      <c r="B177" s="177"/>
      <c r="D177" s="171" t="s">
        <v>200</v>
      </c>
      <c r="E177" s="178" t="s">
        <v>1</v>
      </c>
      <c r="F177" s="179" t="s">
        <v>244</v>
      </c>
      <c r="H177" s="180">
        <v>-1.08</v>
      </c>
      <c r="I177" s="181"/>
      <c r="L177" s="177"/>
      <c r="M177" s="182"/>
      <c r="T177" s="183"/>
      <c r="AT177" s="178" t="s">
        <v>200</v>
      </c>
      <c r="AU177" s="178" t="s">
        <v>89</v>
      </c>
      <c r="AV177" s="13" t="s">
        <v>89</v>
      </c>
      <c r="AW177" s="13" t="s">
        <v>31</v>
      </c>
      <c r="AX177" s="13" t="s">
        <v>76</v>
      </c>
      <c r="AY177" s="178" t="s">
        <v>187</v>
      </c>
    </row>
    <row r="178" spans="2:51" s="13" customFormat="1">
      <c r="B178" s="177"/>
      <c r="D178" s="171" t="s">
        <v>200</v>
      </c>
      <c r="E178" s="178" t="s">
        <v>1</v>
      </c>
      <c r="F178" s="179" t="s">
        <v>245</v>
      </c>
      <c r="H178" s="180">
        <v>-21.6</v>
      </c>
      <c r="I178" s="181"/>
      <c r="L178" s="177"/>
      <c r="M178" s="182"/>
      <c r="T178" s="183"/>
      <c r="AT178" s="178" t="s">
        <v>200</v>
      </c>
      <c r="AU178" s="178" t="s">
        <v>89</v>
      </c>
      <c r="AV178" s="13" t="s">
        <v>89</v>
      </c>
      <c r="AW178" s="13" t="s">
        <v>31</v>
      </c>
      <c r="AX178" s="13" t="s">
        <v>76</v>
      </c>
      <c r="AY178" s="178" t="s">
        <v>187</v>
      </c>
    </row>
    <row r="179" spans="2:51" s="13" customFormat="1">
      <c r="B179" s="177"/>
      <c r="D179" s="171" t="s">
        <v>200</v>
      </c>
      <c r="E179" s="178" t="s">
        <v>1</v>
      </c>
      <c r="F179" s="179" t="s">
        <v>246</v>
      </c>
      <c r="H179" s="180">
        <v>-16.2</v>
      </c>
      <c r="I179" s="181"/>
      <c r="L179" s="177"/>
      <c r="M179" s="182"/>
      <c r="T179" s="183"/>
      <c r="AT179" s="178" t="s">
        <v>200</v>
      </c>
      <c r="AU179" s="178" t="s">
        <v>89</v>
      </c>
      <c r="AV179" s="13" t="s">
        <v>89</v>
      </c>
      <c r="AW179" s="13" t="s">
        <v>31</v>
      </c>
      <c r="AX179" s="13" t="s">
        <v>76</v>
      </c>
      <c r="AY179" s="178" t="s">
        <v>187</v>
      </c>
    </row>
    <row r="180" spans="2:51" s="13" customFormat="1">
      <c r="B180" s="177"/>
      <c r="D180" s="171" t="s">
        <v>200</v>
      </c>
      <c r="E180" s="178" t="s">
        <v>1</v>
      </c>
      <c r="F180" s="179" t="s">
        <v>247</v>
      </c>
      <c r="H180" s="180">
        <v>-2.7</v>
      </c>
      <c r="I180" s="181"/>
      <c r="L180" s="177"/>
      <c r="M180" s="182"/>
      <c r="T180" s="183"/>
      <c r="AT180" s="178" t="s">
        <v>200</v>
      </c>
      <c r="AU180" s="178" t="s">
        <v>89</v>
      </c>
      <c r="AV180" s="13" t="s">
        <v>89</v>
      </c>
      <c r="AW180" s="13" t="s">
        <v>31</v>
      </c>
      <c r="AX180" s="13" t="s">
        <v>76</v>
      </c>
      <c r="AY180" s="178" t="s">
        <v>187</v>
      </c>
    </row>
    <row r="181" spans="2:51" s="13" customFormat="1">
      <c r="B181" s="177"/>
      <c r="D181" s="171" t="s">
        <v>200</v>
      </c>
      <c r="E181" s="178" t="s">
        <v>1</v>
      </c>
      <c r="F181" s="179" t="s">
        <v>248</v>
      </c>
      <c r="H181" s="180">
        <v>-0.72</v>
      </c>
      <c r="I181" s="181"/>
      <c r="L181" s="177"/>
      <c r="M181" s="182"/>
      <c r="T181" s="183"/>
      <c r="AT181" s="178" t="s">
        <v>200</v>
      </c>
      <c r="AU181" s="178" t="s">
        <v>89</v>
      </c>
      <c r="AV181" s="13" t="s">
        <v>89</v>
      </c>
      <c r="AW181" s="13" t="s">
        <v>31</v>
      </c>
      <c r="AX181" s="13" t="s">
        <v>76</v>
      </c>
      <c r="AY181" s="178" t="s">
        <v>187</v>
      </c>
    </row>
    <row r="182" spans="2:51" s="13" customFormat="1">
      <c r="B182" s="177"/>
      <c r="D182" s="171" t="s">
        <v>200</v>
      </c>
      <c r="E182" s="178" t="s">
        <v>1</v>
      </c>
      <c r="F182" s="179" t="s">
        <v>249</v>
      </c>
      <c r="H182" s="180">
        <v>-4.05</v>
      </c>
      <c r="I182" s="181"/>
      <c r="L182" s="177"/>
      <c r="M182" s="182"/>
      <c r="T182" s="183"/>
      <c r="AT182" s="178" t="s">
        <v>200</v>
      </c>
      <c r="AU182" s="178" t="s">
        <v>89</v>
      </c>
      <c r="AV182" s="13" t="s">
        <v>89</v>
      </c>
      <c r="AW182" s="13" t="s">
        <v>31</v>
      </c>
      <c r="AX182" s="13" t="s">
        <v>76</v>
      </c>
      <c r="AY182" s="178" t="s">
        <v>187</v>
      </c>
    </row>
    <row r="183" spans="2:51" s="13" customFormat="1">
      <c r="B183" s="177"/>
      <c r="D183" s="171" t="s">
        <v>200</v>
      </c>
      <c r="E183" s="178" t="s">
        <v>1</v>
      </c>
      <c r="F183" s="179" t="s">
        <v>250</v>
      </c>
      <c r="H183" s="180">
        <v>-4.05</v>
      </c>
      <c r="I183" s="181"/>
      <c r="L183" s="177"/>
      <c r="M183" s="182"/>
      <c r="T183" s="183"/>
      <c r="AT183" s="178" t="s">
        <v>200</v>
      </c>
      <c r="AU183" s="178" t="s">
        <v>89</v>
      </c>
      <c r="AV183" s="13" t="s">
        <v>89</v>
      </c>
      <c r="AW183" s="13" t="s">
        <v>31</v>
      </c>
      <c r="AX183" s="13" t="s">
        <v>76</v>
      </c>
      <c r="AY183" s="178" t="s">
        <v>187</v>
      </c>
    </row>
    <row r="184" spans="2:51" s="13" customFormat="1">
      <c r="B184" s="177"/>
      <c r="D184" s="171" t="s">
        <v>200</v>
      </c>
      <c r="E184" s="178" t="s">
        <v>1</v>
      </c>
      <c r="F184" s="179" t="s">
        <v>251</v>
      </c>
      <c r="H184" s="180">
        <v>-0.72</v>
      </c>
      <c r="I184" s="181"/>
      <c r="L184" s="177"/>
      <c r="M184" s="182"/>
      <c r="T184" s="183"/>
      <c r="AT184" s="178" t="s">
        <v>200</v>
      </c>
      <c r="AU184" s="178" t="s">
        <v>89</v>
      </c>
      <c r="AV184" s="13" t="s">
        <v>89</v>
      </c>
      <c r="AW184" s="13" t="s">
        <v>31</v>
      </c>
      <c r="AX184" s="13" t="s">
        <v>76</v>
      </c>
      <c r="AY184" s="178" t="s">
        <v>187</v>
      </c>
    </row>
    <row r="185" spans="2:51" s="13" customFormat="1">
      <c r="B185" s="177"/>
      <c r="D185" s="171" t="s">
        <v>200</v>
      </c>
      <c r="E185" s="178" t="s">
        <v>1</v>
      </c>
      <c r="F185" s="179" t="s">
        <v>252</v>
      </c>
      <c r="H185" s="180">
        <v>-0.72</v>
      </c>
      <c r="I185" s="181"/>
      <c r="L185" s="177"/>
      <c r="M185" s="182"/>
      <c r="T185" s="183"/>
      <c r="AT185" s="178" t="s">
        <v>200</v>
      </c>
      <c r="AU185" s="178" t="s">
        <v>89</v>
      </c>
      <c r="AV185" s="13" t="s">
        <v>89</v>
      </c>
      <c r="AW185" s="13" t="s">
        <v>31</v>
      </c>
      <c r="AX185" s="13" t="s">
        <v>76</v>
      </c>
      <c r="AY185" s="178" t="s">
        <v>187</v>
      </c>
    </row>
    <row r="186" spans="2:51" s="13" customFormat="1">
      <c r="B186" s="177"/>
      <c r="D186" s="171" t="s">
        <v>200</v>
      </c>
      <c r="E186" s="178" t="s">
        <v>1</v>
      </c>
      <c r="F186" s="179" t="s">
        <v>253</v>
      </c>
      <c r="H186" s="180">
        <v>-13.5</v>
      </c>
      <c r="I186" s="181"/>
      <c r="L186" s="177"/>
      <c r="M186" s="182"/>
      <c r="T186" s="183"/>
      <c r="AT186" s="178" t="s">
        <v>200</v>
      </c>
      <c r="AU186" s="178" t="s">
        <v>89</v>
      </c>
      <c r="AV186" s="13" t="s">
        <v>89</v>
      </c>
      <c r="AW186" s="13" t="s">
        <v>31</v>
      </c>
      <c r="AX186" s="13" t="s">
        <v>76</v>
      </c>
      <c r="AY186" s="178" t="s">
        <v>187</v>
      </c>
    </row>
    <row r="187" spans="2:51" s="13" customFormat="1">
      <c r="B187" s="177"/>
      <c r="D187" s="171" t="s">
        <v>200</v>
      </c>
      <c r="E187" s="178" t="s">
        <v>1</v>
      </c>
      <c r="F187" s="179" t="s">
        <v>254</v>
      </c>
      <c r="H187" s="180">
        <v>-9.0749999999999993</v>
      </c>
      <c r="I187" s="181"/>
      <c r="L187" s="177"/>
      <c r="M187" s="182"/>
      <c r="T187" s="183"/>
      <c r="AT187" s="178" t="s">
        <v>200</v>
      </c>
      <c r="AU187" s="178" t="s">
        <v>89</v>
      </c>
      <c r="AV187" s="13" t="s">
        <v>89</v>
      </c>
      <c r="AW187" s="13" t="s">
        <v>31</v>
      </c>
      <c r="AX187" s="13" t="s">
        <v>76</v>
      </c>
      <c r="AY187" s="178" t="s">
        <v>187</v>
      </c>
    </row>
    <row r="188" spans="2:51" s="13" customFormat="1">
      <c r="B188" s="177"/>
      <c r="D188" s="171" t="s">
        <v>200</v>
      </c>
      <c r="E188" s="178" t="s">
        <v>1</v>
      </c>
      <c r="F188" s="179" t="s">
        <v>255</v>
      </c>
      <c r="H188" s="180">
        <v>-12.96</v>
      </c>
      <c r="I188" s="181"/>
      <c r="L188" s="177"/>
      <c r="M188" s="182"/>
      <c r="T188" s="183"/>
      <c r="AT188" s="178" t="s">
        <v>200</v>
      </c>
      <c r="AU188" s="178" t="s">
        <v>89</v>
      </c>
      <c r="AV188" s="13" t="s">
        <v>89</v>
      </c>
      <c r="AW188" s="13" t="s">
        <v>31</v>
      </c>
      <c r="AX188" s="13" t="s">
        <v>76</v>
      </c>
      <c r="AY188" s="178" t="s">
        <v>187</v>
      </c>
    </row>
    <row r="189" spans="2:51" s="13" customFormat="1">
      <c r="B189" s="177"/>
      <c r="D189" s="171" t="s">
        <v>200</v>
      </c>
      <c r="E189" s="178" t="s">
        <v>1</v>
      </c>
      <c r="F189" s="179" t="s">
        <v>256</v>
      </c>
      <c r="H189" s="180">
        <v>-7.47</v>
      </c>
      <c r="I189" s="181"/>
      <c r="L189" s="177"/>
      <c r="M189" s="182"/>
      <c r="T189" s="183"/>
      <c r="AT189" s="178" t="s">
        <v>200</v>
      </c>
      <c r="AU189" s="178" t="s">
        <v>89</v>
      </c>
      <c r="AV189" s="13" t="s">
        <v>89</v>
      </c>
      <c r="AW189" s="13" t="s">
        <v>31</v>
      </c>
      <c r="AX189" s="13" t="s">
        <v>76</v>
      </c>
      <c r="AY189" s="178" t="s">
        <v>187</v>
      </c>
    </row>
    <row r="190" spans="2:51" s="15" customFormat="1">
      <c r="B190" s="191"/>
      <c r="D190" s="171" t="s">
        <v>200</v>
      </c>
      <c r="E190" s="192" t="s">
        <v>1</v>
      </c>
      <c r="F190" s="193" t="s">
        <v>257</v>
      </c>
      <c r="H190" s="194">
        <v>-697.30500000000029</v>
      </c>
      <c r="I190" s="195"/>
      <c r="L190" s="191"/>
      <c r="M190" s="196"/>
      <c r="T190" s="197"/>
      <c r="AT190" s="192" t="s">
        <v>200</v>
      </c>
      <c r="AU190" s="192" t="s">
        <v>89</v>
      </c>
      <c r="AV190" s="15" t="s">
        <v>207</v>
      </c>
      <c r="AW190" s="15" t="s">
        <v>31</v>
      </c>
      <c r="AX190" s="15" t="s">
        <v>76</v>
      </c>
      <c r="AY190" s="192" t="s">
        <v>187</v>
      </c>
    </row>
    <row r="191" spans="2:51" s="12" customFormat="1">
      <c r="B191" s="170"/>
      <c r="D191" s="171" t="s">
        <v>200</v>
      </c>
      <c r="E191" s="172" t="s">
        <v>1</v>
      </c>
      <c r="F191" s="173" t="s">
        <v>258</v>
      </c>
      <c r="H191" s="172" t="s">
        <v>1</v>
      </c>
      <c r="I191" s="174"/>
      <c r="L191" s="170"/>
      <c r="M191" s="175"/>
      <c r="T191" s="176"/>
      <c r="AT191" s="172" t="s">
        <v>200</v>
      </c>
      <c r="AU191" s="172" t="s">
        <v>89</v>
      </c>
      <c r="AV191" s="12" t="s">
        <v>83</v>
      </c>
      <c r="AW191" s="12" t="s">
        <v>31</v>
      </c>
      <c r="AX191" s="12" t="s">
        <v>76</v>
      </c>
      <c r="AY191" s="172" t="s">
        <v>187</v>
      </c>
    </row>
    <row r="192" spans="2:51" s="13" customFormat="1">
      <c r="B192" s="177"/>
      <c r="D192" s="171" t="s">
        <v>200</v>
      </c>
      <c r="E192" s="178" t="s">
        <v>1</v>
      </c>
      <c r="F192" s="179" t="s">
        <v>259</v>
      </c>
      <c r="H192" s="180">
        <v>-34.200000000000003</v>
      </c>
      <c r="I192" s="181"/>
      <c r="L192" s="177"/>
      <c r="M192" s="182"/>
      <c r="T192" s="183"/>
      <c r="AT192" s="178" t="s">
        <v>200</v>
      </c>
      <c r="AU192" s="178" t="s">
        <v>89</v>
      </c>
      <c r="AV192" s="13" t="s">
        <v>89</v>
      </c>
      <c r="AW192" s="13" t="s">
        <v>31</v>
      </c>
      <c r="AX192" s="13" t="s">
        <v>76</v>
      </c>
      <c r="AY192" s="178" t="s">
        <v>187</v>
      </c>
    </row>
    <row r="193" spans="2:65" s="13" customFormat="1">
      <c r="B193" s="177"/>
      <c r="D193" s="171" t="s">
        <v>200</v>
      </c>
      <c r="E193" s="178" t="s">
        <v>1</v>
      </c>
      <c r="F193" s="179" t="s">
        <v>260</v>
      </c>
      <c r="H193" s="180">
        <v>-7.28</v>
      </c>
      <c r="I193" s="181"/>
      <c r="L193" s="177"/>
      <c r="M193" s="182"/>
      <c r="T193" s="183"/>
      <c r="AT193" s="178" t="s">
        <v>200</v>
      </c>
      <c r="AU193" s="178" t="s">
        <v>89</v>
      </c>
      <c r="AV193" s="13" t="s">
        <v>89</v>
      </c>
      <c r="AW193" s="13" t="s">
        <v>31</v>
      </c>
      <c r="AX193" s="13" t="s">
        <v>76</v>
      </c>
      <c r="AY193" s="178" t="s">
        <v>187</v>
      </c>
    </row>
    <row r="194" spans="2:65" s="13" customFormat="1">
      <c r="B194" s="177"/>
      <c r="D194" s="171" t="s">
        <v>200</v>
      </c>
      <c r="E194" s="178" t="s">
        <v>1</v>
      </c>
      <c r="F194" s="179" t="s">
        <v>261</v>
      </c>
      <c r="H194" s="180">
        <v>-8.8000000000000007</v>
      </c>
      <c r="I194" s="181"/>
      <c r="L194" s="177"/>
      <c r="M194" s="182"/>
      <c r="T194" s="183"/>
      <c r="AT194" s="178" t="s">
        <v>200</v>
      </c>
      <c r="AU194" s="178" t="s">
        <v>89</v>
      </c>
      <c r="AV194" s="13" t="s">
        <v>89</v>
      </c>
      <c r="AW194" s="13" t="s">
        <v>31</v>
      </c>
      <c r="AX194" s="13" t="s">
        <v>76</v>
      </c>
      <c r="AY194" s="178" t="s">
        <v>187</v>
      </c>
    </row>
    <row r="195" spans="2:65" s="15" customFormat="1">
      <c r="B195" s="191"/>
      <c r="D195" s="171" t="s">
        <v>200</v>
      </c>
      <c r="E195" s="192" t="s">
        <v>1</v>
      </c>
      <c r="F195" s="193" t="s">
        <v>262</v>
      </c>
      <c r="H195" s="194">
        <v>-50.28</v>
      </c>
      <c r="I195" s="195"/>
      <c r="L195" s="191"/>
      <c r="M195" s="196"/>
      <c r="T195" s="197"/>
      <c r="AT195" s="192" t="s">
        <v>200</v>
      </c>
      <c r="AU195" s="192" t="s">
        <v>89</v>
      </c>
      <c r="AV195" s="15" t="s">
        <v>207</v>
      </c>
      <c r="AW195" s="15" t="s">
        <v>31</v>
      </c>
      <c r="AX195" s="15" t="s">
        <v>76</v>
      </c>
      <c r="AY195" s="192" t="s">
        <v>187</v>
      </c>
    </row>
    <row r="196" spans="2:65" s="14" customFormat="1">
      <c r="B196" s="184"/>
      <c r="D196" s="171" t="s">
        <v>200</v>
      </c>
      <c r="E196" s="185" t="s">
        <v>142</v>
      </c>
      <c r="F196" s="186" t="s">
        <v>206</v>
      </c>
      <c r="H196" s="187">
        <v>1713.4159999999993</v>
      </c>
      <c r="I196" s="188"/>
      <c r="L196" s="184"/>
      <c r="M196" s="189"/>
      <c r="T196" s="190"/>
      <c r="AT196" s="185" t="s">
        <v>200</v>
      </c>
      <c r="AU196" s="185" t="s">
        <v>89</v>
      </c>
      <c r="AV196" s="14" t="s">
        <v>194</v>
      </c>
      <c r="AW196" s="14" t="s">
        <v>31</v>
      </c>
      <c r="AX196" s="14" t="s">
        <v>83</v>
      </c>
      <c r="AY196" s="185" t="s">
        <v>187</v>
      </c>
    </row>
    <row r="197" spans="2:65" s="1" customFormat="1" ht="24.2" customHeight="1">
      <c r="B197" s="144"/>
      <c r="C197" s="160" t="s">
        <v>263</v>
      </c>
      <c r="D197" s="160" t="s">
        <v>196</v>
      </c>
      <c r="E197" s="161" t="s">
        <v>264</v>
      </c>
      <c r="F197" s="162" t="s">
        <v>265</v>
      </c>
      <c r="G197" s="163" t="s">
        <v>144</v>
      </c>
      <c r="H197" s="164">
        <v>6.48</v>
      </c>
      <c r="I197" s="165"/>
      <c r="J197" s="166">
        <f>ROUND(I197*H197,2)</f>
        <v>0</v>
      </c>
      <c r="K197" s="167"/>
      <c r="L197" s="32"/>
      <c r="M197" s="168" t="s">
        <v>1</v>
      </c>
      <c r="N197" s="169" t="s">
        <v>42</v>
      </c>
      <c r="P197" s="156">
        <f>O197*H197</f>
        <v>0</v>
      </c>
      <c r="Q197" s="156">
        <v>2.0809999999999999E-2</v>
      </c>
      <c r="R197" s="156">
        <f>Q197*H197</f>
        <v>0.13484879999999999</v>
      </c>
      <c r="S197" s="156">
        <v>0</v>
      </c>
      <c r="T197" s="157">
        <f>S197*H197</f>
        <v>0</v>
      </c>
      <c r="AR197" s="158" t="s">
        <v>194</v>
      </c>
      <c r="AT197" s="158" t="s">
        <v>196</v>
      </c>
      <c r="AU197" s="158" t="s">
        <v>89</v>
      </c>
      <c r="AY197" s="17" t="s">
        <v>187</v>
      </c>
      <c r="BE197" s="159">
        <f>IF(N197="základná",J197,0)</f>
        <v>0</v>
      </c>
      <c r="BF197" s="159">
        <f>IF(N197="znížená",J197,0)</f>
        <v>0</v>
      </c>
      <c r="BG197" s="159">
        <f>IF(N197="zákl. prenesená",J197,0)</f>
        <v>0</v>
      </c>
      <c r="BH197" s="159">
        <f>IF(N197="zníž. prenesená",J197,0)</f>
        <v>0</v>
      </c>
      <c r="BI197" s="159">
        <f>IF(N197="nulová",J197,0)</f>
        <v>0</v>
      </c>
      <c r="BJ197" s="17" t="s">
        <v>89</v>
      </c>
      <c r="BK197" s="159">
        <f>ROUND(I197*H197,2)</f>
        <v>0</v>
      </c>
      <c r="BL197" s="17" t="s">
        <v>194</v>
      </c>
      <c r="BM197" s="158" t="s">
        <v>266</v>
      </c>
    </row>
    <row r="198" spans="2:65" s="12" customFormat="1">
      <c r="B198" s="170"/>
      <c r="D198" s="171" t="s">
        <v>200</v>
      </c>
      <c r="E198" s="172" t="s">
        <v>1</v>
      </c>
      <c r="F198" s="173" t="s">
        <v>226</v>
      </c>
      <c r="H198" s="172" t="s">
        <v>1</v>
      </c>
      <c r="I198" s="174"/>
      <c r="L198" s="170"/>
      <c r="M198" s="175"/>
      <c r="T198" s="176"/>
      <c r="AT198" s="172" t="s">
        <v>200</v>
      </c>
      <c r="AU198" s="172" t="s">
        <v>89</v>
      </c>
      <c r="AV198" s="12" t="s">
        <v>83</v>
      </c>
      <c r="AW198" s="12" t="s">
        <v>31</v>
      </c>
      <c r="AX198" s="12" t="s">
        <v>76</v>
      </c>
      <c r="AY198" s="172" t="s">
        <v>187</v>
      </c>
    </row>
    <row r="199" spans="2:65" s="12" customFormat="1" ht="22.5">
      <c r="B199" s="170"/>
      <c r="D199" s="171" t="s">
        <v>200</v>
      </c>
      <c r="E199" s="172" t="s">
        <v>1</v>
      </c>
      <c r="F199" s="173" t="s">
        <v>227</v>
      </c>
      <c r="H199" s="172" t="s">
        <v>1</v>
      </c>
      <c r="I199" s="174"/>
      <c r="L199" s="170"/>
      <c r="M199" s="175"/>
      <c r="T199" s="176"/>
      <c r="AT199" s="172" t="s">
        <v>200</v>
      </c>
      <c r="AU199" s="172" t="s">
        <v>89</v>
      </c>
      <c r="AV199" s="12" t="s">
        <v>83</v>
      </c>
      <c r="AW199" s="12" t="s">
        <v>31</v>
      </c>
      <c r="AX199" s="12" t="s">
        <v>76</v>
      </c>
      <c r="AY199" s="172" t="s">
        <v>187</v>
      </c>
    </row>
    <row r="200" spans="2:65" s="12" customFormat="1">
      <c r="B200" s="170"/>
      <c r="D200" s="171" t="s">
        <v>200</v>
      </c>
      <c r="E200" s="172" t="s">
        <v>1</v>
      </c>
      <c r="F200" s="173" t="s">
        <v>267</v>
      </c>
      <c r="H200" s="172" t="s">
        <v>1</v>
      </c>
      <c r="I200" s="174"/>
      <c r="L200" s="170"/>
      <c r="M200" s="175"/>
      <c r="T200" s="176"/>
      <c r="AT200" s="172" t="s">
        <v>200</v>
      </c>
      <c r="AU200" s="172" t="s">
        <v>89</v>
      </c>
      <c r="AV200" s="12" t="s">
        <v>83</v>
      </c>
      <c r="AW200" s="12" t="s">
        <v>31</v>
      </c>
      <c r="AX200" s="12" t="s">
        <v>76</v>
      </c>
      <c r="AY200" s="172" t="s">
        <v>187</v>
      </c>
    </row>
    <row r="201" spans="2:65" s="13" customFormat="1">
      <c r="B201" s="177"/>
      <c r="D201" s="171" t="s">
        <v>200</v>
      </c>
      <c r="E201" s="178" t="s">
        <v>1</v>
      </c>
      <c r="F201" s="179" t="s">
        <v>268</v>
      </c>
      <c r="H201" s="180">
        <v>1.62</v>
      </c>
      <c r="I201" s="181"/>
      <c r="L201" s="177"/>
      <c r="M201" s="182"/>
      <c r="T201" s="183"/>
      <c r="AT201" s="178" t="s">
        <v>200</v>
      </c>
      <c r="AU201" s="178" t="s">
        <v>89</v>
      </c>
      <c r="AV201" s="13" t="s">
        <v>89</v>
      </c>
      <c r="AW201" s="13" t="s">
        <v>31</v>
      </c>
      <c r="AX201" s="13" t="s">
        <v>76</v>
      </c>
      <c r="AY201" s="178" t="s">
        <v>187</v>
      </c>
    </row>
    <row r="202" spans="2:65" s="13" customFormat="1">
      <c r="B202" s="177"/>
      <c r="D202" s="171" t="s">
        <v>200</v>
      </c>
      <c r="E202" s="178" t="s">
        <v>1</v>
      </c>
      <c r="F202" s="179" t="s">
        <v>269</v>
      </c>
      <c r="H202" s="180">
        <v>1.62</v>
      </c>
      <c r="I202" s="181"/>
      <c r="L202" s="177"/>
      <c r="M202" s="182"/>
      <c r="T202" s="183"/>
      <c r="AT202" s="178" t="s">
        <v>200</v>
      </c>
      <c r="AU202" s="178" t="s">
        <v>89</v>
      </c>
      <c r="AV202" s="13" t="s">
        <v>89</v>
      </c>
      <c r="AW202" s="13" t="s">
        <v>31</v>
      </c>
      <c r="AX202" s="13" t="s">
        <v>76</v>
      </c>
      <c r="AY202" s="178" t="s">
        <v>187</v>
      </c>
    </row>
    <row r="203" spans="2:65" s="13" customFormat="1">
      <c r="B203" s="177"/>
      <c r="D203" s="171" t="s">
        <v>200</v>
      </c>
      <c r="E203" s="178" t="s">
        <v>1</v>
      </c>
      <c r="F203" s="179" t="s">
        <v>270</v>
      </c>
      <c r="H203" s="180">
        <v>1.62</v>
      </c>
      <c r="I203" s="181"/>
      <c r="L203" s="177"/>
      <c r="M203" s="182"/>
      <c r="T203" s="183"/>
      <c r="AT203" s="178" t="s">
        <v>200</v>
      </c>
      <c r="AU203" s="178" t="s">
        <v>89</v>
      </c>
      <c r="AV203" s="13" t="s">
        <v>89</v>
      </c>
      <c r="AW203" s="13" t="s">
        <v>31</v>
      </c>
      <c r="AX203" s="13" t="s">
        <v>76</v>
      </c>
      <c r="AY203" s="178" t="s">
        <v>187</v>
      </c>
    </row>
    <row r="204" spans="2:65" s="13" customFormat="1">
      <c r="B204" s="177"/>
      <c r="D204" s="171" t="s">
        <v>200</v>
      </c>
      <c r="E204" s="178" t="s">
        <v>1</v>
      </c>
      <c r="F204" s="179" t="s">
        <v>271</v>
      </c>
      <c r="H204" s="180">
        <v>1.62</v>
      </c>
      <c r="I204" s="181"/>
      <c r="L204" s="177"/>
      <c r="M204" s="182"/>
      <c r="T204" s="183"/>
      <c r="AT204" s="178" t="s">
        <v>200</v>
      </c>
      <c r="AU204" s="178" t="s">
        <v>89</v>
      </c>
      <c r="AV204" s="13" t="s">
        <v>89</v>
      </c>
      <c r="AW204" s="13" t="s">
        <v>31</v>
      </c>
      <c r="AX204" s="13" t="s">
        <v>76</v>
      </c>
      <c r="AY204" s="178" t="s">
        <v>187</v>
      </c>
    </row>
    <row r="205" spans="2:65" s="15" customFormat="1">
      <c r="B205" s="191"/>
      <c r="D205" s="171" t="s">
        <v>200</v>
      </c>
      <c r="E205" s="192" t="s">
        <v>1</v>
      </c>
      <c r="F205" s="193" t="s">
        <v>234</v>
      </c>
      <c r="H205" s="194">
        <v>6.48</v>
      </c>
      <c r="I205" s="195"/>
      <c r="L205" s="191"/>
      <c r="M205" s="196"/>
      <c r="T205" s="197"/>
      <c r="AT205" s="192" t="s">
        <v>200</v>
      </c>
      <c r="AU205" s="192" t="s">
        <v>89</v>
      </c>
      <c r="AV205" s="15" t="s">
        <v>207</v>
      </c>
      <c r="AW205" s="15" t="s">
        <v>31</v>
      </c>
      <c r="AX205" s="15" t="s">
        <v>76</v>
      </c>
      <c r="AY205" s="192" t="s">
        <v>187</v>
      </c>
    </row>
    <row r="206" spans="2:65" s="14" customFormat="1">
      <c r="B206" s="184"/>
      <c r="D206" s="171" t="s">
        <v>200</v>
      </c>
      <c r="E206" s="185" t="s">
        <v>150</v>
      </c>
      <c r="F206" s="186" t="s">
        <v>206</v>
      </c>
      <c r="H206" s="187">
        <v>6.48</v>
      </c>
      <c r="I206" s="188"/>
      <c r="L206" s="184"/>
      <c r="M206" s="189"/>
      <c r="T206" s="190"/>
      <c r="AT206" s="185" t="s">
        <v>200</v>
      </c>
      <c r="AU206" s="185" t="s">
        <v>89</v>
      </c>
      <c r="AV206" s="14" t="s">
        <v>194</v>
      </c>
      <c r="AW206" s="14" t="s">
        <v>31</v>
      </c>
      <c r="AX206" s="14" t="s">
        <v>83</v>
      </c>
      <c r="AY206" s="185" t="s">
        <v>187</v>
      </c>
    </row>
    <row r="207" spans="2:65" s="1" customFormat="1" ht="33" customHeight="1">
      <c r="B207" s="144"/>
      <c r="C207" s="160" t="s">
        <v>188</v>
      </c>
      <c r="D207" s="160" t="s">
        <v>196</v>
      </c>
      <c r="E207" s="161" t="s">
        <v>272</v>
      </c>
      <c r="F207" s="162" t="s">
        <v>273</v>
      </c>
      <c r="G207" s="163" t="s">
        <v>144</v>
      </c>
      <c r="H207" s="164">
        <v>7.11</v>
      </c>
      <c r="I207" s="165"/>
      <c r="J207" s="166">
        <f>ROUND(I207*H207,2)</f>
        <v>0</v>
      </c>
      <c r="K207" s="167"/>
      <c r="L207" s="32"/>
      <c r="M207" s="168" t="s">
        <v>1</v>
      </c>
      <c r="N207" s="169" t="s">
        <v>42</v>
      </c>
      <c r="P207" s="156">
        <f>O207*H207</f>
        <v>0</v>
      </c>
      <c r="Q207" s="156">
        <v>1.5630000000000002E-2</v>
      </c>
      <c r="R207" s="156">
        <f>Q207*H207</f>
        <v>0.11112930000000001</v>
      </c>
      <c r="S207" s="156">
        <v>0</v>
      </c>
      <c r="T207" s="157">
        <f>S207*H207</f>
        <v>0</v>
      </c>
      <c r="AR207" s="158" t="s">
        <v>194</v>
      </c>
      <c r="AT207" s="158" t="s">
        <v>196</v>
      </c>
      <c r="AU207" s="158" t="s">
        <v>89</v>
      </c>
      <c r="AY207" s="17" t="s">
        <v>187</v>
      </c>
      <c r="BE207" s="159">
        <f>IF(N207="základná",J207,0)</f>
        <v>0</v>
      </c>
      <c r="BF207" s="159">
        <f>IF(N207="znížená",J207,0)</f>
        <v>0</v>
      </c>
      <c r="BG207" s="159">
        <f>IF(N207="zákl. prenesená",J207,0)</f>
        <v>0</v>
      </c>
      <c r="BH207" s="159">
        <f>IF(N207="zníž. prenesená",J207,0)</f>
        <v>0</v>
      </c>
      <c r="BI207" s="159">
        <f>IF(N207="nulová",J207,0)</f>
        <v>0</v>
      </c>
      <c r="BJ207" s="17" t="s">
        <v>89</v>
      </c>
      <c r="BK207" s="159">
        <f>ROUND(I207*H207,2)</f>
        <v>0</v>
      </c>
      <c r="BL207" s="17" t="s">
        <v>194</v>
      </c>
      <c r="BM207" s="158" t="s">
        <v>274</v>
      </c>
    </row>
    <row r="208" spans="2:65" s="12" customFormat="1">
      <c r="B208" s="170"/>
      <c r="D208" s="171" t="s">
        <v>200</v>
      </c>
      <c r="E208" s="172" t="s">
        <v>1</v>
      </c>
      <c r="F208" s="173" t="s">
        <v>275</v>
      </c>
      <c r="H208" s="172" t="s">
        <v>1</v>
      </c>
      <c r="I208" s="174"/>
      <c r="L208" s="170"/>
      <c r="M208" s="175"/>
      <c r="T208" s="176"/>
      <c r="AT208" s="172" t="s">
        <v>200</v>
      </c>
      <c r="AU208" s="172" t="s">
        <v>89</v>
      </c>
      <c r="AV208" s="12" t="s">
        <v>83</v>
      </c>
      <c r="AW208" s="12" t="s">
        <v>31</v>
      </c>
      <c r="AX208" s="12" t="s">
        <v>76</v>
      </c>
      <c r="AY208" s="172" t="s">
        <v>187</v>
      </c>
    </row>
    <row r="209" spans="2:65" s="12" customFormat="1" ht="22.5">
      <c r="B209" s="170"/>
      <c r="D209" s="171" t="s">
        <v>200</v>
      </c>
      <c r="E209" s="172" t="s">
        <v>1</v>
      </c>
      <c r="F209" s="173" t="s">
        <v>276</v>
      </c>
      <c r="H209" s="172" t="s">
        <v>1</v>
      </c>
      <c r="I209" s="174"/>
      <c r="L209" s="170"/>
      <c r="M209" s="175"/>
      <c r="T209" s="176"/>
      <c r="AT209" s="172" t="s">
        <v>200</v>
      </c>
      <c r="AU209" s="172" t="s">
        <v>89</v>
      </c>
      <c r="AV209" s="12" t="s">
        <v>83</v>
      </c>
      <c r="AW209" s="12" t="s">
        <v>31</v>
      </c>
      <c r="AX209" s="12" t="s">
        <v>76</v>
      </c>
      <c r="AY209" s="172" t="s">
        <v>187</v>
      </c>
    </row>
    <row r="210" spans="2:65" s="12" customFormat="1" ht="22.5">
      <c r="B210" s="170"/>
      <c r="D210" s="171" t="s">
        <v>200</v>
      </c>
      <c r="E210" s="172" t="s">
        <v>1</v>
      </c>
      <c r="F210" s="173" t="s">
        <v>277</v>
      </c>
      <c r="H210" s="172" t="s">
        <v>1</v>
      </c>
      <c r="I210" s="174"/>
      <c r="L210" s="170"/>
      <c r="M210" s="175"/>
      <c r="T210" s="176"/>
      <c r="AT210" s="172" t="s">
        <v>200</v>
      </c>
      <c r="AU210" s="172" t="s">
        <v>89</v>
      </c>
      <c r="AV210" s="12" t="s">
        <v>83</v>
      </c>
      <c r="AW210" s="12" t="s">
        <v>31</v>
      </c>
      <c r="AX210" s="12" t="s">
        <v>76</v>
      </c>
      <c r="AY210" s="172" t="s">
        <v>187</v>
      </c>
    </row>
    <row r="211" spans="2:65" s="12" customFormat="1">
      <c r="B211" s="170"/>
      <c r="D211" s="171" t="s">
        <v>200</v>
      </c>
      <c r="E211" s="172" t="s">
        <v>1</v>
      </c>
      <c r="F211" s="173" t="s">
        <v>278</v>
      </c>
      <c r="H211" s="172" t="s">
        <v>1</v>
      </c>
      <c r="I211" s="174"/>
      <c r="L211" s="170"/>
      <c r="M211" s="175"/>
      <c r="T211" s="176"/>
      <c r="AT211" s="172" t="s">
        <v>200</v>
      </c>
      <c r="AU211" s="172" t="s">
        <v>89</v>
      </c>
      <c r="AV211" s="12" t="s">
        <v>83</v>
      </c>
      <c r="AW211" s="12" t="s">
        <v>31</v>
      </c>
      <c r="AX211" s="12" t="s">
        <v>76</v>
      </c>
      <c r="AY211" s="172" t="s">
        <v>187</v>
      </c>
    </row>
    <row r="212" spans="2:65" s="12" customFormat="1">
      <c r="B212" s="170"/>
      <c r="D212" s="171" t="s">
        <v>200</v>
      </c>
      <c r="E212" s="172" t="s">
        <v>1</v>
      </c>
      <c r="F212" s="173" t="s">
        <v>279</v>
      </c>
      <c r="H212" s="172" t="s">
        <v>1</v>
      </c>
      <c r="I212" s="174"/>
      <c r="L212" s="170"/>
      <c r="M212" s="175"/>
      <c r="T212" s="176"/>
      <c r="AT212" s="172" t="s">
        <v>200</v>
      </c>
      <c r="AU212" s="172" t="s">
        <v>89</v>
      </c>
      <c r="AV212" s="12" t="s">
        <v>83</v>
      </c>
      <c r="AW212" s="12" t="s">
        <v>31</v>
      </c>
      <c r="AX212" s="12" t="s">
        <v>76</v>
      </c>
      <c r="AY212" s="172" t="s">
        <v>187</v>
      </c>
    </row>
    <row r="213" spans="2:65" s="12" customFormat="1">
      <c r="B213" s="170"/>
      <c r="D213" s="171" t="s">
        <v>200</v>
      </c>
      <c r="E213" s="172" t="s">
        <v>1</v>
      </c>
      <c r="F213" s="173" t="s">
        <v>280</v>
      </c>
      <c r="H213" s="172" t="s">
        <v>1</v>
      </c>
      <c r="I213" s="174"/>
      <c r="L213" s="170"/>
      <c r="M213" s="175"/>
      <c r="T213" s="176"/>
      <c r="AT213" s="172" t="s">
        <v>200</v>
      </c>
      <c r="AU213" s="172" t="s">
        <v>89</v>
      </c>
      <c r="AV213" s="12" t="s">
        <v>83</v>
      </c>
      <c r="AW213" s="12" t="s">
        <v>31</v>
      </c>
      <c r="AX213" s="12" t="s">
        <v>76</v>
      </c>
      <c r="AY213" s="172" t="s">
        <v>187</v>
      </c>
    </row>
    <row r="214" spans="2:65" s="12" customFormat="1">
      <c r="B214" s="170"/>
      <c r="D214" s="171" t="s">
        <v>200</v>
      </c>
      <c r="E214" s="172" t="s">
        <v>1</v>
      </c>
      <c r="F214" s="173" t="s">
        <v>281</v>
      </c>
      <c r="H214" s="172" t="s">
        <v>1</v>
      </c>
      <c r="I214" s="174"/>
      <c r="L214" s="170"/>
      <c r="M214" s="175"/>
      <c r="T214" s="176"/>
      <c r="AT214" s="172" t="s">
        <v>200</v>
      </c>
      <c r="AU214" s="172" t="s">
        <v>89</v>
      </c>
      <c r="AV214" s="12" t="s">
        <v>83</v>
      </c>
      <c r="AW214" s="12" t="s">
        <v>31</v>
      </c>
      <c r="AX214" s="12" t="s">
        <v>76</v>
      </c>
      <c r="AY214" s="172" t="s">
        <v>187</v>
      </c>
    </row>
    <row r="215" spans="2:65" s="12" customFormat="1" ht="22.5">
      <c r="B215" s="170"/>
      <c r="D215" s="171" t="s">
        <v>200</v>
      </c>
      <c r="E215" s="172" t="s">
        <v>1</v>
      </c>
      <c r="F215" s="173" t="s">
        <v>282</v>
      </c>
      <c r="H215" s="172" t="s">
        <v>1</v>
      </c>
      <c r="I215" s="174"/>
      <c r="L215" s="170"/>
      <c r="M215" s="175"/>
      <c r="T215" s="176"/>
      <c r="AT215" s="172" t="s">
        <v>200</v>
      </c>
      <c r="AU215" s="172" t="s">
        <v>89</v>
      </c>
      <c r="AV215" s="12" t="s">
        <v>83</v>
      </c>
      <c r="AW215" s="12" t="s">
        <v>31</v>
      </c>
      <c r="AX215" s="12" t="s">
        <v>76</v>
      </c>
      <c r="AY215" s="172" t="s">
        <v>187</v>
      </c>
    </row>
    <row r="216" spans="2:65" s="12" customFormat="1" ht="22.5">
      <c r="B216" s="170"/>
      <c r="D216" s="171" t="s">
        <v>200</v>
      </c>
      <c r="E216" s="172" t="s">
        <v>1</v>
      </c>
      <c r="F216" s="173" t="s">
        <v>283</v>
      </c>
      <c r="H216" s="172" t="s">
        <v>1</v>
      </c>
      <c r="I216" s="174"/>
      <c r="L216" s="170"/>
      <c r="M216" s="175"/>
      <c r="T216" s="176"/>
      <c r="AT216" s="172" t="s">
        <v>200</v>
      </c>
      <c r="AU216" s="172" t="s">
        <v>89</v>
      </c>
      <c r="AV216" s="12" t="s">
        <v>83</v>
      </c>
      <c r="AW216" s="12" t="s">
        <v>31</v>
      </c>
      <c r="AX216" s="12" t="s">
        <v>76</v>
      </c>
      <c r="AY216" s="172" t="s">
        <v>187</v>
      </c>
    </row>
    <row r="217" spans="2:65" s="12" customFormat="1" ht="22.5">
      <c r="B217" s="170"/>
      <c r="D217" s="171" t="s">
        <v>200</v>
      </c>
      <c r="E217" s="172" t="s">
        <v>1</v>
      </c>
      <c r="F217" s="173" t="s">
        <v>284</v>
      </c>
      <c r="H217" s="172" t="s">
        <v>1</v>
      </c>
      <c r="I217" s="174"/>
      <c r="L217" s="170"/>
      <c r="M217" s="175"/>
      <c r="T217" s="176"/>
      <c r="AT217" s="172" t="s">
        <v>200</v>
      </c>
      <c r="AU217" s="172" t="s">
        <v>89</v>
      </c>
      <c r="AV217" s="12" t="s">
        <v>83</v>
      </c>
      <c r="AW217" s="12" t="s">
        <v>31</v>
      </c>
      <c r="AX217" s="12" t="s">
        <v>76</v>
      </c>
      <c r="AY217" s="172" t="s">
        <v>187</v>
      </c>
    </row>
    <row r="218" spans="2:65" s="13" customFormat="1">
      <c r="B218" s="177"/>
      <c r="D218" s="171" t="s">
        <v>200</v>
      </c>
      <c r="E218" s="178" t="s">
        <v>1</v>
      </c>
      <c r="F218" s="179" t="s">
        <v>285</v>
      </c>
      <c r="H218" s="180">
        <v>2.37</v>
      </c>
      <c r="I218" s="181"/>
      <c r="L218" s="177"/>
      <c r="M218" s="182"/>
      <c r="T218" s="183"/>
      <c r="AT218" s="178" t="s">
        <v>200</v>
      </c>
      <c r="AU218" s="178" t="s">
        <v>89</v>
      </c>
      <c r="AV218" s="13" t="s">
        <v>89</v>
      </c>
      <c r="AW218" s="13" t="s">
        <v>31</v>
      </c>
      <c r="AX218" s="13" t="s">
        <v>76</v>
      </c>
      <c r="AY218" s="178" t="s">
        <v>187</v>
      </c>
    </row>
    <row r="219" spans="2:65" s="13" customFormat="1">
      <c r="B219" s="177"/>
      <c r="D219" s="171" t="s">
        <v>200</v>
      </c>
      <c r="E219" s="178" t="s">
        <v>1</v>
      </c>
      <c r="F219" s="179" t="s">
        <v>285</v>
      </c>
      <c r="H219" s="180">
        <v>2.37</v>
      </c>
      <c r="I219" s="181"/>
      <c r="L219" s="177"/>
      <c r="M219" s="182"/>
      <c r="T219" s="183"/>
      <c r="AT219" s="178" t="s">
        <v>200</v>
      </c>
      <c r="AU219" s="178" t="s">
        <v>89</v>
      </c>
      <c r="AV219" s="13" t="s">
        <v>89</v>
      </c>
      <c r="AW219" s="13" t="s">
        <v>31</v>
      </c>
      <c r="AX219" s="13" t="s">
        <v>76</v>
      </c>
      <c r="AY219" s="178" t="s">
        <v>187</v>
      </c>
    </row>
    <row r="220" spans="2:65" s="13" customFormat="1">
      <c r="B220" s="177"/>
      <c r="D220" s="171" t="s">
        <v>200</v>
      </c>
      <c r="E220" s="178" t="s">
        <v>1</v>
      </c>
      <c r="F220" s="179" t="s">
        <v>285</v>
      </c>
      <c r="H220" s="180">
        <v>2.37</v>
      </c>
      <c r="I220" s="181"/>
      <c r="L220" s="177"/>
      <c r="M220" s="182"/>
      <c r="T220" s="183"/>
      <c r="AT220" s="178" t="s">
        <v>200</v>
      </c>
      <c r="AU220" s="178" t="s">
        <v>89</v>
      </c>
      <c r="AV220" s="13" t="s">
        <v>89</v>
      </c>
      <c r="AW220" s="13" t="s">
        <v>31</v>
      </c>
      <c r="AX220" s="13" t="s">
        <v>76</v>
      </c>
      <c r="AY220" s="178" t="s">
        <v>187</v>
      </c>
    </row>
    <row r="221" spans="2:65" s="15" customFormat="1">
      <c r="B221" s="191"/>
      <c r="D221" s="171" t="s">
        <v>200</v>
      </c>
      <c r="E221" s="192" t="s">
        <v>1</v>
      </c>
      <c r="F221" s="193" t="s">
        <v>234</v>
      </c>
      <c r="H221" s="194">
        <v>7.11</v>
      </c>
      <c r="I221" s="195"/>
      <c r="L221" s="191"/>
      <c r="M221" s="196"/>
      <c r="T221" s="197"/>
      <c r="AT221" s="192" t="s">
        <v>200</v>
      </c>
      <c r="AU221" s="192" t="s">
        <v>89</v>
      </c>
      <c r="AV221" s="15" t="s">
        <v>207</v>
      </c>
      <c r="AW221" s="15" t="s">
        <v>31</v>
      </c>
      <c r="AX221" s="15" t="s">
        <v>76</v>
      </c>
      <c r="AY221" s="192" t="s">
        <v>187</v>
      </c>
    </row>
    <row r="222" spans="2:65" s="14" customFormat="1">
      <c r="B222" s="184"/>
      <c r="D222" s="171" t="s">
        <v>200</v>
      </c>
      <c r="E222" s="185" t="s">
        <v>286</v>
      </c>
      <c r="F222" s="186" t="s">
        <v>206</v>
      </c>
      <c r="H222" s="187">
        <v>7.11</v>
      </c>
      <c r="I222" s="188"/>
      <c r="L222" s="184"/>
      <c r="M222" s="189"/>
      <c r="T222" s="190"/>
      <c r="AT222" s="185" t="s">
        <v>200</v>
      </c>
      <c r="AU222" s="185" t="s">
        <v>89</v>
      </c>
      <c r="AV222" s="14" t="s">
        <v>194</v>
      </c>
      <c r="AW222" s="14" t="s">
        <v>31</v>
      </c>
      <c r="AX222" s="14" t="s">
        <v>83</v>
      </c>
      <c r="AY222" s="185" t="s">
        <v>187</v>
      </c>
    </row>
    <row r="223" spans="2:65" s="1" customFormat="1" ht="24.2" customHeight="1">
      <c r="B223" s="144"/>
      <c r="C223" s="160" t="s">
        <v>287</v>
      </c>
      <c r="D223" s="160" t="s">
        <v>196</v>
      </c>
      <c r="E223" s="161" t="s">
        <v>288</v>
      </c>
      <c r="F223" s="162" t="s">
        <v>289</v>
      </c>
      <c r="G223" s="163" t="s">
        <v>144</v>
      </c>
      <c r="H223" s="164">
        <v>7.11</v>
      </c>
      <c r="I223" s="165"/>
      <c r="J223" s="166">
        <f>ROUND(I223*H223,2)</f>
        <v>0</v>
      </c>
      <c r="K223" s="167"/>
      <c r="L223" s="32"/>
      <c r="M223" s="168" t="s">
        <v>1</v>
      </c>
      <c r="N223" s="169" t="s">
        <v>42</v>
      </c>
      <c r="P223" s="156">
        <f>O223*H223</f>
        <v>0</v>
      </c>
      <c r="Q223" s="156">
        <v>4.15E-3</v>
      </c>
      <c r="R223" s="156">
        <f>Q223*H223</f>
        <v>2.9506500000000001E-2</v>
      </c>
      <c r="S223" s="156">
        <v>0</v>
      </c>
      <c r="T223" s="157">
        <f>S223*H223</f>
        <v>0</v>
      </c>
      <c r="AR223" s="158" t="s">
        <v>194</v>
      </c>
      <c r="AT223" s="158" t="s">
        <v>196</v>
      </c>
      <c r="AU223" s="158" t="s">
        <v>89</v>
      </c>
      <c r="AY223" s="17" t="s">
        <v>187</v>
      </c>
      <c r="BE223" s="159">
        <f>IF(N223="základná",J223,0)</f>
        <v>0</v>
      </c>
      <c r="BF223" s="159">
        <f>IF(N223="znížená",J223,0)</f>
        <v>0</v>
      </c>
      <c r="BG223" s="159">
        <f>IF(N223="zákl. prenesená",J223,0)</f>
        <v>0</v>
      </c>
      <c r="BH223" s="159">
        <f>IF(N223="zníž. prenesená",J223,0)</f>
        <v>0</v>
      </c>
      <c r="BI223" s="159">
        <f>IF(N223="nulová",J223,0)</f>
        <v>0</v>
      </c>
      <c r="BJ223" s="17" t="s">
        <v>89</v>
      </c>
      <c r="BK223" s="159">
        <f>ROUND(I223*H223,2)</f>
        <v>0</v>
      </c>
      <c r="BL223" s="17" t="s">
        <v>194</v>
      </c>
      <c r="BM223" s="158" t="s">
        <v>290</v>
      </c>
    </row>
    <row r="224" spans="2:65" s="12" customFormat="1">
      <c r="B224" s="170"/>
      <c r="D224" s="171" t="s">
        <v>200</v>
      </c>
      <c r="E224" s="172" t="s">
        <v>1</v>
      </c>
      <c r="F224" s="173" t="s">
        <v>275</v>
      </c>
      <c r="H224" s="172" t="s">
        <v>1</v>
      </c>
      <c r="I224" s="174"/>
      <c r="L224" s="170"/>
      <c r="M224" s="175"/>
      <c r="T224" s="176"/>
      <c r="AT224" s="172" t="s">
        <v>200</v>
      </c>
      <c r="AU224" s="172" t="s">
        <v>89</v>
      </c>
      <c r="AV224" s="12" t="s">
        <v>83</v>
      </c>
      <c r="AW224" s="12" t="s">
        <v>31</v>
      </c>
      <c r="AX224" s="12" t="s">
        <v>76</v>
      </c>
      <c r="AY224" s="172" t="s">
        <v>187</v>
      </c>
    </row>
    <row r="225" spans="2:65" s="12" customFormat="1" ht="22.5">
      <c r="B225" s="170"/>
      <c r="D225" s="171" t="s">
        <v>200</v>
      </c>
      <c r="E225" s="172" t="s">
        <v>1</v>
      </c>
      <c r="F225" s="173" t="s">
        <v>276</v>
      </c>
      <c r="H225" s="172" t="s">
        <v>1</v>
      </c>
      <c r="I225" s="174"/>
      <c r="L225" s="170"/>
      <c r="M225" s="175"/>
      <c r="T225" s="176"/>
      <c r="AT225" s="172" t="s">
        <v>200</v>
      </c>
      <c r="AU225" s="172" t="s">
        <v>89</v>
      </c>
      <c r="AV225" s="12" t="s">
        <v>83</v>
      </c>
      <c r="AW225" s="12" t="s">
        <v>31</v>
      </c>
      <c r="AX225" s="12" t="s">
        <v>76</v>
      </c>
      <c r="AY225" s="172" t="s">
        <v>187</v>
      </c>
    </row>
    <row r="226" spans="2:65" s="12" customFormat="1" ht="22.5">
      <c r="B226" s="170"/>
      <c r="D226" s="171" t="s">
        <v>200</v>
      </c>
      <c r="E226" s="172" t="s">
        <v>1</v>
      </c>
      <c r="F226" s="173" t="s">
        <v>277</v>
      </c>
      <c r="H226" s="172" t="s">
        <v>1</v>
      </c>
      <c r="I226" s="174"/>
      <c r="L226" s="170"/>
      <c r="M226" s="175"/>
      <c r="T226" s="176"/>
      <c r="AT226" s="172" t="s">
        <v>200</v>
      </c>
      <c r="AU226" s="172" t="s">
        <v>89</v>
      </c>
      <c r="AV226" s="12" t="s">
        <v>83</v>
      </c>
      <c r="AW226" s="12" t="s">
        <v>31</v>
      </c>
      <c r="AX226" s="12" t="s">
        <v>76</v>
      </c>
      <c r="AY226" s="172" t="s">
        <v>187</v>
      </c>
    </row>
    <row r="227" spans="2:65" s="12" customFormat="1">
      <c r="B227" s="170"/>
      <c r="D227" s="171" t="s">
        <v>200</v>
      </c>
      <c r="E227" s="172" t="s">
        <v>1</v>
      </c>
      <c r="F227" s="173" t="s">
        <v>278</v>
      </c>
      <c r="H227" s="172" t="s">
        <v>1</v>
      </c>
      <c r="I227" s="174"/>
      <c r="L227" s="170"/>
      <c r="M227" s="175"/>
      <c r="T227" s="176"/>
      <c r="AT227" s="172" t="s">
        <v>200</v>
      </c>
      <c r="AU227" s="172" t="s">
        <v>89</v>
      </c>
      <c r="AV227" s="12" t="s">
        <v>83</v>
      </c>
      <c r="AW227" s="12" t="s">
        <v>31</v>
      </c>
      <c r="AX227" s="12" t="s">
        <v>76</v>
      </c>
      <c r="AY227" s="172" t="s">
        <v>187</v>
      </c>
    </row>
    <row r="228" spans="2:65" s="12" customFormat="1">
      <c r="B228" s="170"/>
      <c r="D228" s="171" t="s">
        <v>200</v>
      </c>
      <c r="E228" s="172" t="s">
        <v>1</v>
      </c>
      <c r="F228" s="173" t="s">
        <v>279</v>
      </c>
      <c r="H228" s="172" t="s">
        <v>1</v>
      </c>
      <c r="I228" s="174"/>
      <c r="L228" s="170"/>
      <c r="M228" s="175"/>
      <c r="T228" s="176"/>
      <c r="AT228" s="172" t="s">
        <v>200</v>
      </c>
      <c r="AU228" s="172" t="s">
        <v>89</v>
      </c>
      <c r="AV228" s="12" t="s">
        <v>83</v>
      </c>
      <c r="AW228" s="12" t="s">
        <v>31</v>
      </c>
      <c r="AX228" s="12" t="s">
        <v>76</v>
      </c>
      <c r="AY228" s="172" t="s">
        <v>187</v>
      </c>
    </row>
    <row r="229" spans="2:65" s="12" customFormat="1">
      <c r="B229" s="170"/>
      <c r="D229" s="171" t="s">
        <v>200</v>
      </c>
      <c r="E229" s="172" t="s">
        <v>1</v>
      </c>
      <c r="F229" s="173" t="s">
        <v>280</v>
      </c>
      <c r="H229" s="172" t="s">
        <v>1</v>
      </c>
      <c r="I229" s="174"/>
      <c r="L229" s="170"/>
      <c r="M229" s="175"/>
      <c r="T229" s="176"/>
      <c r="AT229" s="172" t="s">
        <v>200</v>
      </c>
      <c r="AU229" s="172" t="s">
        <v>89</v>
      </c>
      <c r="AV229" s="12" t="s">
        <v>83</v>
      </c>
      <c r="AW229" s="12" t="s">
        <v>31</v>
      </c>
      <c r="AX229" s="12" t="s">
        <v>76</v>
      </c>
      <c r="AY229" s="172" t="s">
        <v>187</v>
      </c>
    </row>
    <row r="230" spans="2:65" s="12" customFormat="1">
      <c r="B230" s="170"/>
      <c r="D230" s="171" t="s">
        <v>200</v>
      </c>
      <c r="E230" s="172" t="s">
        <v>1</v>
      </c>
      <c r="F230" s="173" t="s">
        <v>281</v>
      </c>
      <c r="H230" s="172" t="s">
        <v>1</v>
      </c>
      <c r="I230" s="174"/>
      <c r="L230" s="170"/>
      <c r="M230" s="175"/>
      <c r="T230" s="176"/>
      <c r="AT230" s="172" t="s">
        <v>200</v>
      </c>
      <c r="AU230" s="172" t="s">
        <v>89</v>
      </c>
      <c r="AV230" s="12" t="s">
        <v>83</v>
      </c>
      <c r="AW230" s="12" t="s">
        <v>31</v>
      </c>
      <c r="AX230" s="12" t="s">
        <v>76</v>
      </c>
      <c r="AY230" s="172" t="s">
        <v>187</v>
      </c>
    </row>
    <row r="231" spans="2:65" s="12" customFormat="1" ht="22.5">
      <c r="B231" s="170"/>
      <c r="D231" s="171" t="s">
        <v>200</v>
      </c>
      <c r="E231" s="172" t="s">
        <v>1</v>
      </c>
      <c r="F231" s="173" t="s">
        <v>282</v>
      </c>
      <c r="H231" s="172" t="s">
        <v>1</v>
      </c>
      <c r="I231" s="174"/>
      <c r="L231" s="170"/>
      <c r="M231" s="175"/>
      <c r="T231" s="176"/>
      <c r="AT231" s="172" t="s">
        <v>200</v>
      </c>
      <c r="AU231" s="172" t="s">
        <v>89</v>
      </c>
      <c r="AV231" s="12" t="s">
        <v>83</v>
      </c>
      <c r="AW231" s="12" t="s">
        <v>31</v>
      </c>
      <c r="AX231" s="12" t="s">
        <v>76</v>
      </c>
      <c r="AY231" s="172" t="s">
        <v>187</v>
      </c>
    </row>
    <row r="232" spans="2:65" s="12" customFormat="1" ht="22.5">
      <c r="B232" s="170"/>
      <c r="D232" s="171" t="s">
        <v>200</v>
      </c>
      <c r="E232" s="172" t="s">
        <v>1</v>
      </c>
      <c r="F232" s="173" t="s">
        <v>283</v>
      </c>
      <c r="H232" s="172" t="s">
        <v>1</v>
      </c>
      <c r="I232" s="174"/>
      <c r="L232" s="170"/>
      <c r="M232" s="175"/>
      <c r="T232" s="176"/>
      <c r="AT232" s="172" t="s">
        <v>200</v>
      </c>
      <c r="AU232" s="172" t="s">
        <v>89</v>
      </c>
      <c r="AV232" s="12" t="s">
        <v>83</v>
      </c>
      <c r="AW232" s="12" t="s">
        <v>31</v>
      </c>
      <c r="AX232" s="12" t="s">
        <v>76</v>
      </c>
      <c r="AY232" s="172" t="s">
        <v>187</v>
      </c>
    </row>
    <row r="233" spans="2:65" s="12" customFormat="1" ht="22.5">
      <c r="B233" s="170"/>
      <c r="D233" s="171" t="s">
        <v>200</v>
      </c>
      <c r="E233" s="172" t="s">
        <v>1</v>
      </c>
      <c r="F233" s="173" t="s">
        <v>284</v>
      </c>
      <c r="H233" s="172" t="s">
        <v>1</v>
      </c>
      <c r="I233" s="174"/>
      <c r="L233" s="170"/>
      <c r="M233" s="175"/>
      <c r="T233" s="176"/>
      <c r="AT233" s="172" t="s">
        <v>200</v>
      </c>
      <c r="AU233" s="172" t="s">
        <v>89</v>
      </c>
      <c r="AV233" s="12" t="s">
        <v>83</v>
      </c>
      <c r="AW233" s="12" t="s">
        <v>31</v>
      </c>
      <c r="AX233" s="12" t="s">
        <v>76</v>
      </c>
      <c r="AY233" s="172" t="s">
        <v>187</v>
      </c>
    </row>
    <row r="234" spans="2:65" s="13" customFormat="1">
      <c r="B234" s="177"/>
      <c r="D234" s="171" t="s">
        <v>200</v>
      </c>
      <c r="E234" s="178" t="s">
        <v>1</v>
      </c>
      <c r="F234" s="179" t="s">
        <v>285</v>
      </c>
      <c r="H234" s="180">
        <v>2.37</v>
      </c>
      <c r="I234" s="181"/>
      <c r="L234" s="177"/>
      <c r="M234" s="182"/>
      <c r="T234" s="183"/>
      <c r="AT234" s="178" t="s">
        <v>200</v>
      </c>
      <c r="AU234" s="178" t="s">
        <v>89</v>
      </c>
      <c r="AV234" s="13" t="s">
        <v>89</v>
      </c>
      <c r="AW234" s="13" t="s">
        <v>31</v>
      </c>
      <c r="AX234" s="13" t="s">
        <v>76</v>
      </c>
      <c r="AY234" s="178" t="s">
        <v>187</v>
      </c>
    </row>
    <row r="235" spans="2:65" s="13" customFormat="1">
      <c r="B235" s="177"/>
      <c r="D235" s="171" t="s">
        <v>200</v>
      </c>
      <c r="E235" s="178" t="s">
        <v>1</v>
      </c>
      <c r="F235" s="179" t="s">
        <v>285</v>
      </c>
      <c r="H235" s="180">
        <v>2.37</v>
      </c>
      <c r="I235" s="181"/>
      <c r="L235" s="177"/>
      <c r="M235" s="182"/>
      <c r="T235" s="183"/>
      <c r="AT235" s="178" t="s">
        <v>200</v>
      </c>
      <c r="AU235" s="178" t="s">
        <v>89</v>
      </c>
      <c r="AV235" s="13" t="s">
        <v>89</v>
      </c>
      <c r="AW235" s="13" t="s">
        <v>31</v>
      </c>
      <c r="AX235" s="13" t="s">
        <v>76</v>
      </c>
      <c r="AY235" s="178" t="s">
        <v>187</v>
      </c>
    </row>
    <row r="236" spans="2:65" s="13" customFormat="1">
      <c r="B236" s="177"/>
      <c r="D236" s="171" t="s">
        <v>200</v>
      </c>
      <c r="E236" s="178" t="s">
        <v>1</v>
      </c>
      <c r="F236" s="179" t="s">
        <v>285</v>
      </c>
      <c r="H236" s="180">
        <v>2.37</v>
      </c>
      <c r="I236" s="181"/>
      <c r="L236" s="177"/>
      <c r="M236" s="182"/>
      <c r="T236" s="183"/>
      <c r="AT236" s="178" t="s">
        <v>200</v>
      </c>
      <c r="AU236" s="178" t="s">
        <v>89</v>
      </c>
      <c r="AV236" s="13" t="s">
        <v>89</v>
      </c>
      <c r="AW236" s="13" t="s">
        <v>31</v>
      </c>
      <c r="AX236" s="13" t="s">
        <v>76</v>
      </c>
      <c r="AY236" s="178" t="s">
        <v>187</v>
      </c>
    </row>
    <row r="237" spans="2:65" s="15" customFormat="1">
      <c r="B237" s="191"/>
      <c r="D237" s="171" t="s">
        <v>200</v>
      </c>
      <c r="E237" s="192" t="s">
        <v>1</v>
      </c>
      <c r="F237" s="193" t="s">
        <v>234</v>
      </c>
      <c r="H237" s="194">
        <v>7.11</v>
      </c>
      <c r="I237" s="195"/>
      <c r="L237" s="191"/>
      <c r="M237" s="196"/>
      <c r="T237" s="197"/>
      <c r="AT237" s="192" t="s">
        <v>200</v>
      </c>
      <c r="AU237" s="192" t="s">
        <v>89</v>
      </c>
      <c r="AV237" s="15" t="s">
        <v>207</v>
      </c>
      <c r="AW237" s="15" t="s">
        <v>31</v>
      </c>
      <c r="AX237" s="15" t="s">
        <v>76</v>
      </c>
      <c r="AY237" s="192" t="s">
        <v>187</v>
      </c>
    </row>
    <row r="238" spans="2:65" s="14" customFormat="1">
      <c r="B238" s="184"/>
      <c r="D238" s="171" t="s">
        <v>200</v>
      </c>
      <c r="E238" s="185" t="s">
        <v>1</v>
      </c>
      <c r="F238" s="186" t="s">
        <v>206</v>
      </c>
      <c r="H238" s="187">
        <v>7.11</v>
      </c>
      <c r="I238" s="188"/>
      <c r="L238" s="184"/>
      <c r="M238" s="189"/>
      <c r="T238" s="190"/>
      <c r="AT238" s="185" t="s">
        <v>200</v>
      </c>
      <c r="AU238" s="185" t="s">
        <v>89</v>
      </c>
      <c r="AV238" s="14" t="s">
        <v>194</v>
      </c>
      <c r="AW238" s="14" t="s">
        <v>31</v>
      </c>
      <c r="AX238" s="14" t="s">
        <v>83</v>
      </c>
      <c r="AY238" s="185" t="s">
        <v>187</v>
      </c>
    </row>
    <row r="239" spans="2:65" s="1" customFormat="1" ht="33" customHeight="1">
      <c r="B239" s="144"/>
      <c r="C239" s="160" t="s">
        <v>193</v>
      </c>
      <c r="D239" s="160" t="s">
        <v>196</v>
      </c>
      <c r="E239" s="161" t="s">
        <v>291</v>
      </c>
      <c r="F239" s="162" t="s">
        <v>292</v>
      </c>
      <c r="G239" s="163" t="s">
        <v>144</v>
      </c>
      <c r="H239" s="164">
        <v>1719.896</v>
      </c>
      <c r="I239" s="165"/>
      <c r="J239" s="166">
        <f>ROUND(I239*H239,2)</f>
        <v>0</v>
      </c>
      <c r="K239" s="167"/>
      <c r="L239" s="32"/>
      <c r="M239" s="168" t="s">
        <v>1</v>
      </c>
      <c r="N239" s="169" t="s">
        <v>42</v>
      </c>
      <c r="P239" s="156">
        <f>O239*H239</f>
        <v>0</v>
      </c>
      <c r="Q239" s="156">
        <v>3.3E-3</v>
      </c>
      <c r="R239" s="156">
        <f>Q239*H239</f>
        <v>5.6756567999999996</v>
      </c>
      <c r="S239" s="156">
        <v>0</v>
      </c>
      <c r="T239" s="157">
        <f>S239*H239</f>
        <v>0</v>
      </c>
      <c r="AR239" s="158" t="s">
        <v>194</v>
      </c>
      <c r="AT239" s="158" t="s">
        <v>196</v>
      </c>
      <c r="AU239" s="158" t="s">
        <v>89</v>
      </c>
      <c r="AY239" s="17" t="s">
        <v>187</v>
      </c>
      <c r="BE239" s="159">
        <f>IF(N239="základná",J239,0)</f>
        <v>0</v>
      </c>
      <c r="BF239" s="159">
        <f>IF(N239="znížená",J239,0)</f>
        <v>0</v>
      </c>
      <c r="BG239" s="159">
        <f>IF(N239="zákl. prenesená",J239,0)</f>
        <v>0</v>
      </c>
      <c r="BH239" s="159">
        <f>IF(N239="zníž. prenesená",J239,0)</f>
        <v>0</v>
      </c>
      <c r="BI239" s="159">
        <f>IF(N239="nulová",J239,0)</f>
        <v>0</v>
      </c>
      <c r="BJ239" s="17" t="s">
        <v>89</v>
      </c>
      <c r="BK239" s="159">
        <f>ROUND(I239*H239,2)</f>
        <v>0</v>
      </c>
      <c r="BL239" s="17" t="s">
        <v>194</v>
      </c>
      <c r="BM239" s="158" t="s">
        <v>293</v>
      </c>
    </row>
    <row r="240" spans="2:65" s="13" customFormat="1">
      <c r="B240" s="177"/>
      <c r="D240" s="171" t="s">
        <v>200</v>
      </c>
      <c r="E240" s="178" t="s">
        <v>1</v>
      </c>
      <c r="F240" s="179" t="s">
        <v>142</v>
      </c>
      <c r="H240" s="180">
        <v>1713.4159999999999</v>
      </c>
      <c r="I240" s="181"/>
      <c r="L240" s="177"/>
      <c r="M240" s="182"/>
      <c r="T240" s="183"/>
      <c r="AT240" s="178" t="s">
        <v>200</v>
      </c>
      <c r="AU240" s="178" t="s">
        <v>89</v>
      </c>
      <c r="AV240" s="13" t="s">
        <v>89</v>
      </c>
      <c r="AW240" s="13" t="s">
        <v>31</v>
      </c>
      <c r="AX240" s="13" t="s">
        <v>76</v>
      </c>
      <c r="AY240" s="178" t="s">
        <v>187</v>
      </c>
    </row>
    <row r="241" spans="2:65" s="13" customFormat="1">
      <c r="B241" s="177"/>
      <c r="D241" s="171" t="s">
        <v>200</v>
      </c>
      <c r="E241" s="178" t="s">
        <v>1</v>
      </c>
      <c r="F241" s="179" t="s">
        <v>150</v>
      </c>
      <c r="H241" s="180">
        <v>6.48</v>
      </c>
      <c r="I241" s="181"/>
      <c r="L241" s="177"/>
      <c r="M241" s="182"/>
      <c r="T241" s="183"/>
      <c r="AT241" s="178" t="s">
        <v>200</v>
      </c>
      <c r="AU241" s="178" t="s">
        <v>89</v>
      </c>
      <c r="AV241" s="13" t="s">
        <v>89</v>
      </c>
      <c r="AW241" s="13" t="s">
        <v>31</v>
      </c>
      <c r="AX241" s="13" t="s">
        <v>76</v>
      </c>
      <c r="AY241" s="178" t="s">
        <v>187</v>
      </c>
    </row>
    <row r="242" spans="2:65" s="14" customFormat="1">
      <c r="B242" s="184"/>
      <c r="D242" s="171" t="s">
        <v>200</v>
      </c>
      <c r="E242" s="185" t="s">
        <v>1</v>
      </c>
      <c r="F242" s="186" t="s">
        <v>206</v>
      </c>
      <c r="H242" s="187">
        <v>1719.896</v>
      </c>
      <c r="I242" s="188"/>
      <c r="L242" s="184"/>
      <c r="M242" s="189"/>
      <c r="T242" s="190"/>
      <c r="AT242" s="185" t="s">
        <v>200</v>
      </c>
      <c r="AU242" s="185" t="s">
        <v>89</v>
      </c>
      <c r="AV242" s="14" t="s">
        <v>194</v>
      </c>
      <c r="AW242" s="14" t="s">
        <v>31</v>
      </c>
      <c r="AX242" s="14" t="s">
        <v>83</v>
      </c>
      <c r="AY242" s="185" t="s">
        <v>187</v>
      </c>
    </row>
    <row r="243" spans="2:65" s="1" customFormat="1" ht="33" customHeight="1">
      <c r="B243" s="144"/>
      <c r="C243" s="160" t="s">
        <v>294</v>
      </c>
      <c r="D243" s="160" t="s">
        <v>196</v>
      </c>
      <c r="E243" s="161" t="s">
        <v>295</v>
      </c>
      <c r="F243" s="162" t="s">
        <v>296</v>
      </c>
      <c r="G243" s="163" t="s">
        <v>144</v>
      </c>
      <c r="H243" s="164">
        <v>14.041</v>
      </c>
      <c r="I243" s="165"/>
      <c r="J243" s="166">
        <f>ROUND(I243*H243,2)</f>
        <v>0</v>
      </c>
      <c r="K243" s="167"/>
      <c r="L243" s="32"/>
      <c r="M243" s="168" t="s">
        <v>1</v>
      </c>
      <c r="N243" s="169" t="s">
        <v>42</v>
      </c>
      <c r="P243" s="156">
        <f>O243*H243</f>
        <v>0</v>
      </c>
      <c r="Q243" s="156">
        <v>1.6369999999999999E-2</v>
      </c>
      <c r="R243" s="156">
        <f>Q243*H243</f>
        <v>0.22985116999999999</v>
      </c>
      <c r="S243" s="156">
        <v>0</v>
      </c>
      <c r="T243" s="157">
        <f>S243*H243</f>
        <v>0</v>
      </c>
      <c r="AR243" s="158" t="s">
        <v>194</v>
      </c>
      <c r="AT243" s="158" t="s">
        <v>196</v>
      </c>
      <c r="AU243" s="158" t="s">
        <v>89</v>
      </c>
      <c r="AY243" s="17" t="s">
        <v>187</v>
      </c>
      <c r="BE243" s="159">
        <f>IF(N243="základná",J243,0)</f>
        <v>0</v>
      </c>
      <c r="BF243" s="159">
        <f>IF(N243="znížená",J243,0)</f>
        <v>0</v>
      </c>
      <c r="BG243" s="159">
        <f>IF(N243="zákl. prenesená",J243,0)</f>
        <v>0</v>
      </c>
      <c r="BH243" s="159">
        <f>IF(N243="zníž. prenesená",J243,0)</f>
        <v>0</v>
      </c>
      <c r="BI243" s="159">
        <f>IF(N243="nulová",J243,0)</f>
        <v>0</v>
      </c>
      <c r="BJ243" s="17" t="s">
        <v>89</v>
      </c>
      <c r="BK243" s="159">
        <f>ROUND(I243*H243,2)</f>
        <v>0</v>
      </c>
      <c r="BL243" s="17" t="s">
        <v>194</v>
      </c>
      <c r="BM243" s="158" t="s">
        <v>297</v>
      </c>
    </row>
    <row r="244" spans="2:65" s="12" customFormat="1">
      <c r="B244" s="170"/>
      <c r="D244" s="171" t="s">
        <v>200</v>
      </c>
      <c r="E244" s="172" t="s">
        <v>1</v>
      </c>
      <c r="F244" s="173" t="s">
        <v>298</v>
      </c>
      <c r="H244" s="172" t="s">
        <v>1</v>
      </c>
      <c r="I244" s="174"/>
      <c r="L244" s="170"/>
      <c r="M244" s="175"/>
      <c r="T244" s="176"/>
      <c r="AT244" s="172" t="s">
        <v>200</v>
      </c>
      <c r="AU244" s="172" t="s">
        <v>89</v>
      </c>
      <c r="AV244" s="12" t="s">
        <v>83</v>
      </c>
      <c r="AW244" s="12" t="s">
        <v>31</v>
      </c>
      <c r="AX244" s="12" t="s">
        <v>76</v>
      </c>
      <c r="AY244" s="172" t="s">
        <v>187</v>
      </c>
    </row>
    <row r="245" spans="2:65" s="12" customFormat="1" ht="22.5">
      <c r="B245" s="170"/>
      <c r="D245" s="171" t="s">
        <v>200</v>
      </c>
      <c r="E245" s="172" t="s">
        <v>1</v>
      </c>
      <c r="F245" s="173" t="s">
        <v>299</v>
      </c>
      <c r="H245" s="172" t="s">
        <v>1</v>
      </c>
      <c r="I245" s="174"/>
      <c r="L245" s="170"/>
      <c r="M245" s="175"/>
      <c r="T245" s="176"/>
      <c r="AT245" s="172" t="s">
        <v>200</v>
      </c>
      <c r="AU245" s="172" t="s">
        <v>89</v>
      </c>
      <c r="AV245" s="12" t="s">
        <v>83</v>
      </c>
      <c r="AW245" s="12" t="s">
        <v>31</v>
      </c>
      <c r="AX245" s="12" t="s">
        <v>76</v>
      </c>
      <c r="AY245" s="172" t="s">
        <v>187</v>
      </c>
    </row>
    <row r="246" spans="2:65" s="12" customFormat="1">
      <c r="B246" s="170"/>
      <c r="D246" s="171" t="s">
        <v>200</v>
      </c>
      <c r="E246" s="172" t="s">
        <v>1</v>
      </c>
      <c r="F246" s="173" t="s">
        <v>300</v>
      </c>
      <c r="H246" s="172" t="s">
        <v>1</v>
      </c>
      <c r="I246" s="174"/>
      <c r="L246" s="170"/>
      <c r="M246" s="175"/>
      <c r="T246" s="176"/>
      <c r="AT246" s="172" t="s">
        <v>200</v>
      </c>
      <c r="AU246" s="172" t="s">
        <v>89</v>
      </c>
      <c r="AV246" s="12" t="s">
        <v>83</v>
      </c>
      <c r="AW246" s="12" t="s">
        <v>31</v>
      </c>
      <c r="AX246" s="12" t="s">
        <v>76</v>
      </c>
      <c r="AY246" s="172" t="s">
        <v>187</v>
      </c>
    </row>
    <row r="247" spans="2:65" s="12" customFormat="1">
      <c r="B247" s="170"/>
      <c r="D247" s="171" t="s">
        <v>200</v>
      </c>
      <c r="E247" s="172" t="s">
        <v>1</v>
      </c>
      <c r="F247" s="173" t="s">
        <v>301</v>
      </c>
      <c r="H247" s="172" t="s">
        <v>1</v>
      </c>
      <c r="I247" s="174"/>
      <c r="L247" s="170"/>
      <c r="M247" s="175"/>
      <c r="T247" s="176"/>
      <c r="AT247" s="172" t="s">
        <v>200</v>
      </c>
      <c r="AU247" s="172" t="s">
        <v>89</v>
      </c>
      <c r="AV247" s="12" t="s">
        <v>83</v>
      </c>
      <c r="AW247" s="12" t="s">
        <v>31</v>
      </c>
      <c r="AX247" s="12" t="s">
        <v>76</v>
      </c>
      <c r="AY247" s="172" t="s">
        <v>187</v>
      </c>
    </row>
    <row r="248" spans="2:65" s="12" customFormat="1">
      <c r="B248" s="170"/>
      <c r="D248" s="171" t="s">
        <v>200</v>
      </c>
      <c r="E248" s="172" t="s">
        <v>1</v>
      </c>
      <c r="F248" s="173" t="s">
        <v>302</v>
      </c>
      <c r="H248" s="172" t="s">
        <v>1</v>
      </c>
      <c r="I248" s="174"/>
      <c r="L248" s="170"/>
      <c r="M248" s="175"/>
      <c r="T248" s="176"/>
      <c r="AT248" s="172" t="s">
        <v>200</v>
      </c>
      <c r="AU248" s="172" t="s">
        <v>89</v>
      </c>
      <c r="AV248" s="12" t="s">
        <v>83</v>
      </c>
      <c r="AW248" s="12" t="s">
        <v>31</v>
      </c>
      <c r="AX248" s="12" t="s">
        <v>76</v>
      </c>
      <c r="AY248" s="172" t="s">
        <v>187</v>
      </c>
    </row>
    <row r="249" spans="2:65" s="12" customFormat="1">
      <c r="B249" s="170"/>
      <c r="D249" s="171" t="s">
        <v>200</v>
      </c>
      <c r="E249" s="172" t="s">
        <v>1</v>
      </c>
      <c r="F249" s="173" t="s">
        <v>303</v>
      </c>
      <c r="H249" s="172" t="s">
        <v>1</v>
      </c>
      <c r="I249" s="174"/>
      <c r="L249" s="170"/>
      <c r="M249" s="175"/>
      <c r="T249" s="176"/>
      <c r="AT249" s="172" t="s">
        <v>200</v>
      </c>
      <c r="AU249" s="172" t="s">
        <v>89</v>
      </c>
      <c r="AV249" s="12" t="s">
        <v>83</v>
      </c>
      <c r="AW249" s="12" t="s">
        <v>31</v>
      </c>
      <c r="AX249" s="12" t="s">
        <v>76</v>
      </c>
      <c r="AY249" s="172" t="s">
        <v>187</v>
      </c>
    </row>
    <row r="250" spans="2:65" s="12" customFormat="1">
      <c r="B250" s="170"/>
      <c r="D250" s="171" t="s">
        <v>200</v>
      </c>
      <c r="E250" s="172" t="s">
        <v>1</v>
      </c>
      <c r="F250" s="173" t="s">
        <v>304</v>
      </c>
      <c r="H250" s="172" t="s">
        <v>1</v>
      </c>
      <c r="I250" s="174"/>
      <c r="L250" s="170"/>
      <c r="M250" s="175"/>
      <c r="T250" s="176"/>
      <c r="AT250" s="172" t="s">
        <v>200</v>
      </c>
      <c r="AU250" s="172" t="s">
        <v>89</v>
      </c>
      <c r="AV250" s="12" t="s">
        <v>83</v>
      </c>
      <c r="AW250" s="12" t="s">
        <v>31</v>
      </c>
      <c r="AX250" s="12" t="s">
        <v>76</v>
      </c>
      <c r="AY250" s="172" t="s">
        <v>187</v>
      </c>
    </row>
    <row r="251" spans="2:65" s="12" customFormat="1" ht="22.5">
      <c r="B251" s="170"/>
      <c r="D251" s="171" t="s">
        <v>200</v>
      </c>
      <c r="E251" s="172" t="s">
        <v>1</v>
      </c>
      <c r="F251" s="173" t="s">
        <v>305</v>
      </c>
      <c r="H251" s="172" t="s">
        <v>1</v>
      </c>
      <c r="I251" s="174"/>
      <c r="L251" s="170"/>
      <c r="M251" s="175"/>
      <c r="T251" s="176"/>
      <c r="AT251" s="172" t="s">
        <v>200</v>
      </c>
      <c r="AU251" s="172" t="s">
        <v>89</v>
      </c>
      <c r="AV251" s="12" t="s">
        <v>83</v>
      </c>
      <c r="AW251" s="12" t="s">
        <v>31</v>
      </c>
      <c r="AX251" s="12" t="s">
        <v>76</v>
      </c>
      <c r="AY251" s="172" t="s">
        <v>187</v>
      </c>
    </row>
    <row r="252" spans="2:65" s="12" customFormat="1">
      <c r="B252" s="170"/>
      <c r="D252" s="171" t="s">
        <v>200</v>
      </c>
      <c r="E252" s="172" t="s">
        <v>1</v>
      </c>
      <c r="F252" s="173" t="s">
        <v>306</v>
      </c>
      <c r="H252" s="172" t="s">
        <v>1</v>
      </c>
      <c r="I252" s="174"/>
      <c r="L252" s="170"/>
      <c r="M252" s="175"/>
      <c r="T252" s="176"/>
      <c r="AT252" s="172" t="s">
        <v>200</v>
      </c>
      <c r="AU252" s="172" t="s">
        <v>89</v>
      </c>
      <c r="AV252" s="12" t="s">
        <v>83</v>
      </c>
      <c r="AW252" s="12" t="s">
        <v>31</v>
      </c>
      <c r="AX252" s="12" t="s">
        <v>76</v>
      </c>
      <c r="AY252" s="172" t="s">
        <v>187</v>
      </c>
    </row>
    <row r="253" spans="2:65" s="12" customFormat="1">
      <c r="B253" s="170"/>
      <c r="D253" s="171" t="s">
        <v>200</v>
      </c>
      <c r="E253" s="172" t="s">
        <v>1</v>
      </c>
      <c r="F253" s="173" t="s">
        <v>307</v>
      </c>
      <c r="H253" s="172" t="s">
        <v>1</v>
      </c>
      <c r="I253" s="174"/>
      <c r="L253" s="170"/>
      <c r="M253" s="175"/>
      <c r="T253" s="176"/>
      <c r="AT253" s="172" t="s">
        <v>200</v>
      </c>
      <c r="AU253" s="172" t="s">
        <v>89</v>
      </c>
      <c r="AV253" s="12" t="s">
        <v>83</v>
      </c>
      <c r="AW253" s="12" t="s">
        <v>31</v>
      </c>
      <c r="AX253" s="12" t="s">
        <v>76</v>
      </c>
      <c r="AY253" s="172" t="s">
        <v>187</v>
      </c>
    </row>
    <row r="254" spans="2:65" s="12" customFormat="1">
      <c r="B254" s="170"/>
      <c r="D254" s="171" t="s">
        <v>200</v>
      </c>
      <c r="E254" s="172" t="s">
        <v>1</v>
      </c>
      <c r="F254" s="173" t="s">
        <v>308</v>
      </c>
      <c r="H254" s="172" t="s">
        <v>1</v>
      </c>
      <c r="I254" s="174"/>
      <c r="L254" s="170"/>
      <c r="M254" s="175"/>
      <c r="T254" s="176"/>
      <c r="AT254" s="172" t="s">
        <v>200</v>
      </c>
      <c r="AU254" s="172" t="s">
        <v>89</v>
      </c>
      <c r="AV254" s="12" t="s">
        <v>83</v>
      </c>
      <c r="AW254" s="12" t="s">
        <v>31</v>
      </c>
      <c r="AX254" s="12" t="s">
        <v>76</v>
      </c>
      <c r="AY254" s="172" t="s">
        <v>187</v>
      </c>
    </row>
    <row r="255" spans="2:65" s="12" customFormat="1">
      <c r="B255" s="170"/>
      <c r="D255" s="171" t="s">
        <v>200</v>
      </c>
      <c r="E255" s="172" t="s">
        <v>1</v>
      </c>
      <c r="F255" s="173" t="s">
        <v>309</v>
      </c>
      <c r="H255" s="172" t="s">
        <v>1</v>
      </c>
      <c r="I255" s="174"/>
      <c r="L255" s="170"/>
      <c r="M255" s="175"/>
      <c r="T255" s="176"/>
      <c r="AT255" s="172" t="s">
        <v>200</v>
      </c>
      <c r="AU255" s="172" t="s">
        <v>89</v>
      </c>
      <c r="AV255" s="12" t="s">
        <v>83</v>
      </c>
      <c r="AW255" s="12" t="s">
        <v>31</v>
      </c>
      <c r="AX255" s="12" t="s">
        <v>76</v>
      </c>
      <c r="AY255" s="172" t="s">
        <v>187</v>
      </c>
    </row>
    <row r="256" spans="2:65" s="12" customFormat="1">
      <c r="B256" s="170"/>
      <c r="D256" s="171" t="s">
        <v>200</v>
      </c>
      <c r="E256" s="172" t="s">
        <v>1</v>
      </c>
      <c r="F256" s="173" t="s">
        <v>310</v>
      </c>
      <c r="H256" s="172" t="s">
        <v>1</v>
      </c>
      <c r="I256" s="174"/>
      <c r="L256" s="170"/>
      <c r="M256" s="175"/>
      <c r="T256" s="176"/>
      <c r="AT256" s="172" t="s">
        <v>200</v>
      </c>
      <c r="AU256" s="172" t="s">
        <v>89</v>
      </c>
      <c r="AV256" s="12" t="s">
        <v>83</v>
      </c>
      <c r="AW256" s="12" t="s">
        <v>31</v>
      </c>
      <c r="AX256" s="12" t="s">
        <v>76</v>
      </c>
      <c r="AY256" s="172" t="s">
        <v>187</v>
      </c>
    </row>
    <row r="257" spans="2:65" s="12" customFormat="1">
      <c r="B257" s="170"/>
      <c r="D257" s="171" t="s">
        <v>200</v>
      </c>
      <c r="E257" s="172" t="s">
        <v>1</v>
      </c>
      <c r="F257" s="173" t="s">
        <v>311</v>
      </c>
      <c r="H257" s="172" t="s">
        <v>1</v>
      </c>
      <c r="I257" s="174"/>
      <c r="L257" s="170"/>
      <c r="M257" s="175"/>
      <c r="T257" s="176"/>
      <c r="AT257" s="172" t="s">
        <v>200</v>
      </c>
      <c r="AU257" s="172" t="s">
        <v>89</v>
      </c>
      <c r="AV257" s="12" t="s">
        <v>83</v>
      </c>
      <c r="AW257" s="12" t="s">
        <v>31</v>
      </c>
      <c r="AX257" s="12" t="s">
        <v>76</v>
      </c>
      <c r="AY257" s="172" t="s">
        <v>187</v>
      </c>
    </row>
    <row r="258" spans="2:65" s="13" customFormat="1">
      <c r="B258" s="177"/>
      <c r="D258" s="171" t="s">
        <v>200</v>
      </c>
      <c r="E258" s="178" t="s">
        <v>1</v>
      </c>
      <c r="F258" s="179" t="s">
        <v>312</v>
      </c>
      <c r="H258" s="180">
        <v>5.2629999999999999</v>
      </c>
      <c r="I258" s="181"/>
      <c r="L258" s="177"/>
      <c r="M258" s="182"/>
      <c r="T258" s="183"/>
      <c r="AT258" s="178" t="s">
        <v>200</v>
      </c>
      <c r="AU258" s="178" t="s">
        <v>89</v>
      </c>
      <c r="AV258" s="13" t="s">
        <v>89</v>
      </c>
      <c r="AW258" s="13" t="s">
        <v>31</v>
      </c>
      <c r="AX258" s="13" t="s">
        <v>76</v>
      </c>
      <c r="AY258" s="178" t="s">
        <v>187</v>
      </c>
    </row>
    <row r="259" spans="2:65" s="13" customFormat="1">
      <c r="B259" s="177"/>
      <c r="D259" s="171" t="s">
        <v>200</v>
      </c>
      <c r="E259" s="178" t="s">
        <v>1</v>
      </c>
      <c r="F259" s="179" t="s">
        <v>312</v>
      </c>
      <c r="H259" s="180">
        <v>5.2629999999999999</v>
      </c>
      <c r="I259" s="181"/>
      <c r="L259" s="177"/>
      <c r="M259" s="182"/>
      <c r="T259" s="183"/>
      <c r="AT259" s="178" t="s">
        <v>200</v>
      </c>
      <c r="AU259" s="178" t="s">
        <v>89</v>
      </c>
      <c r="AV259" s="13" t="s">
        <v>89</v>
      </c>
      <c r="AW259" s="13" t="s">
        <v>31</v>
      </c>
      <c r="AX259" s="13" t="s">
        <v>76</v>
      </c>
      <c r="AY259" s="178" t="s">
        <v>187</v>
      </c>
    </row>
    <row r="260" spans="2:65" s="12" customFormat="1">
      <c r="B260" s="170"/>
      <c r="D260" s="171" t="s">
        <v>200</v>
      </c>
      <c r="E260" s="172" t="s">
        <v>1</v>
      </c>
      <c r="F260" s="173" t="s">
        <v>313</v>
      </c>
      <c r="H260" s="172" t="s">
        <v>1</v>
      </c>
      <c r="I260" s="174"/>
      <c r="L260" s="170"/>
      <c r="M260" s="175"/>
      <c r="T260" s="176"/>
      <c r="AT260" s="172" t="s">
        <v>200</v>
      </c>
      <c r="AU260" s="172" t="s">
        <v>89</v>
      </c>
      <c r="AV260" s="12" t="s">
        <v>83</v>
      </c>
      <c r="AW260" s="12" t="s">
        <v>31</v>
      </c>
      <c r="AX260" s="12" t="s">
        <v>76</v>
      </c>
      <c r="AY260" s="172" t="s">
        <v>187</v>
      </c>
    </row>
    <row r="261" spans="2:65" s="13" customFormat="1">
      <c r="B261" s="177"/>
      <c r="D261" s="171" t="s">
        <v>200</v>
      </c>
      <c r="E261" s="178" t="s">
        <v>1</v>
      </c>
      <c r="F261" s="179" t="s">
        <v>314</v>
      </c>
      <c r="H261" s="180">
        <v>3.5150000000000001</v>
      </c>
      <c r="I261" s="181"/>
      <c r="L261" s="177"/>
      <c r="M261" s="182"/>
      <c r="T261" s="183"/>
      <c r="AT261" s="178" t="s">
        <v>200</v>
      </c>
      <c r="AU261" s="178" t="s">
        <v>89</v>
      </c>
      <c r="AV261" s="13" t="s">
        <v>89</v>
      </c>
      <c r="AW261" s="13" t="s">
        <v>31</v>
      </c>
      <c r="AX261" s="13" t="s">
        <v>76</v>
      </c>
      <c r="AY261" s="178" t="s">
        <v>187</v>
      </c>
    </row>
    <row r="262" spans="2:65" s="15" customFormat="1">
      <c r="B262" s="191"/>
      <c r="D262" s="171" t="s">
        <v>200</v>
      </c>
      <c r="E262" s="192" t="s">
        <v>1</v>
      </c>
      <c r="F262" s="193" t="s">
        <v>234</v>
      </c>
      <c r="H262" s="194">
        <v>14.041</v>
      </c>
      <c r="I262" s="195"/>
      <c r="L262" s="191"/>
      <c r="M262" s="196"/>
      <c r="T262" s="197"/>
      <c r="AT262" s="192" t="s">
        <v>200</v>
      </c>
      <c r="AU262" s="192" t="s">
        <v>89</v>
      </c>
      <c r="AV262" s="15" t="s">
        <v>207</v>
      </c>
      <c r="AW262" s="15" t="s">
        <v>31</v>
      </c>
      <c r="AX262" s="15" t="s">
        <v>76</v>
      </c>
      <c r="AY262" s="192" t="s">
        <v>187</v>
      </c>
    </row>
    <row r="263" spans="2:65" s="14" customFormat="1">
      <c r="B263" s="184"/>
      <c r="D263" s="171" t="s">
        <v>200</v>
      </c>
      <c r="E263" s="185" t="s">
        <v>315</v>
      </c>
      <c r="F263" s="186" t="s">
        <v>206</v>
      </c>
      <c r="H263" s="187">
        <v>14.041</v>
      </c>
      <c r="I263" s="188"/>
      <c r="L263" s="184"/>
      <c r="M263" s="189"/>
      <c r="T263" s="190"/>
      <c r="AT263" s="185" t="s">
        <v>200</v>
      </c>
      <c r="AU263" s="185" t="s">
        <v>89</v>
      </c>
      <c r="AV263" s="14" t="s">
        <v>194</v>
      </c>
      <c r="AW263" s="14" t="s">
        <v>31</v>
      </c>
      <c r="AX263" s="14" t="s">
        <v>83</v>
      </c>
      <c r="AY263" s="185" t="s">
        <v>187</v>
      </c>
    </row>
    <row r="264" spans="2:65" s="11" customFormat="1" ht="22.9" customHeight="1">
      <c r="B264" s="132"/>
      <c r="D264" s="133" t="s">
        <v>75</v>
      </c>
      <c r="E264" s="142" t="s">
        <v>294</v>
      </c>
      <c r="F264" s="142" t="s">
        <v>316</v>
      </c>
      <c r="I264" s="135"/>
      <c r="J264" s="143">
        <f>BK264</f>
        <v>0</v>
      </c>
      <c r="L264" s="132"/>
      <c r="M264" s="137"/>
      <c r="P264" s="138">
        <f>SUM(P265:P279)</f>
        <v>0</v>
      </c>
      <c r="R264" s="138">
        <f>SUM(R265:R279)</f>
        <v>0.45094999999999996</v>
      </c>
      <c r="T264" s="139">
        <f>SUM(T265:T279)</f>
        <v>0</v>
      </c>
      <c r="AR264" s="133" t="s">
        <v>83</v>
      </c>
      <c r="AT264" s="140" t="s">
        <v>75</v>
      </c>
      <c r="AU264" s="140" t="s">
        <v>83</v>
      </c>
      <c r="AY264" s="133" t="s">
        <v>187</v>
      </c>
      <c r="BK264" s="141">
        <f>SUM(BK265:BK279)</f>
        <v>0</v>
      </c>
    </row>
    <row r="265" spans="2:65" s="1" customFormat="1" ht="16.5" customHeight="1">
      <c r="B265" s="144"/>
      <c r="C265" s="160" t="s">
        <v>317</v>
      </c>
      <c r="D265" s="160" t="s">
        <v>196</v>
      </c>
      <c r="E265" s="161" t="s">
        <v>318</v>
      </c>
      <c r="F265" s="162" t="s">
        <v>319</v>
      </c>
      <c r="G265" s="163" t="s">
        <v>320</v>
      </c>
      <c r="H265" s="164">
        <v>161.5</v>
      </c>
      <c r="I265" s="165"/>
      <c r="J265" s="166">
        <f>ROUND(I265*H265,2)</f>
        <v>0</v>
      </c>
      <c r="K265" s="167"/>
      <c r="L265" s="32"/>
      <c r="M265" s="168" t="s">
        <v>1</v>
      </c>
      <c r="N265" s="169" t="s">
        <v>42</v>
      </c>
      <c r="P265" s="156">
        <f>O265*H265</f>
        <v>0</v>
      </c>
      <c r="Q265" s="156">
        <v>5.0000000000000001E-4</v>
      </c>
      <c r="R265" s="156">
        <f>Q265*H265</f>
        <v>8.0750000000000002E-2</v>
      </c>
      <c r="S265" s="156">
        <v>0</v>
      </c>
      <c r="T265" s="157">
        <f>S265*H265</f>
        <v>0</v>
      </c>
      <c r="AR265" s="158" t="s">
        <v>194</v>
      </c>
      <c r="AT265" s="158" t="s">
        <v>196</v>
      </c>
      <c r="AU265" s="158" t="s">
        <v>89</v>
      </c>
      <c r="AY265" s="17" t="s">
        <v>187</v>
      </c>
      <c r="BE265" s="159">
        <f>IF(N265="základná",J265,0)</f>
        <v>0</v>
      </c>
      <c r="BF265" s="159">
        <f>IF(N265="znížená",J265,0)</f>
        <v>0</v>
      </c>
      <c r="BG265" s="159">
        <f>IF(N265="zákl. prenesená",J265,0)</f>
        <v>0</v>
      </c>
      <c r="BH265" s="159">
        <f>IF(N265="zníž. prenesená",J265,0)</f>
        <v>0</v>
      </c>
      <c r="BI265" s="159">
        <f>IF(N265="nulová",J265,0)</f>
        <v>0</v>
      </c>
      <c r="BJ265" s="17" t="s">
        <v>89</v>
      </c>
      <c r="BK265" s="159">
        <f>ROUND(I265*H265,2)</f>
        <v>0</v>
      </c>
      <c r="BL265" s="17" t="s">
        <v>194</v>
      </c>
      <c r="BM265" s="158" t="s">
        <v>321</v>
      </c>
    </row>
    <row r="266" spans="2:65" s="13" customFormat="1">
      <c r="B266" s="177"/>
      <c r="D266" s="171" t="s">
        <v>200</v>
      </c>
      <c r="E266" s="178" t="s">
        <v>1</v>
      </c>
      <c r="F266" s="179" t="s">
        <v>322</v>
      </c>
      <c r="H266" s="180">
        <v>161.5</v>
      </c>
      <c r="I266" s="181"/>
      <c r="L266" s="177"/>
      <c r="M266" s="182"/>
      <c r="T266" s="183"/>
      <c r="AT266" s="178" t="s">
        <v>200</v>
      </c>
      <c r="AU266" s="178" t="s">
        <v>89</v>
      </c>
      <c r="AV266" s="13" t="s">
        <v>89</v>
      </c>
      <c r="AW266" s="13" t="s">
        <v>31</v>
      </c>
      <c r="AX266" s="13" t="s">
        <v>76</v>
      </c>
      <c r="AY266" s="178" t="s">
        <v>187</v>
      </c>
    </row>
    <row r="267" spans="2:65" s="14" customFormat="1">
      <c r="B267" s="184"/>
      <c r="D267" s="171" t="s">
        <v>200</v>
      </c>
      <c r="E267" s="185" t="s">
        <v>1</v>
      </c>
      <c r="F267" s="186" t="s">
        <v>206</v>
      </c>
      <c r="H267" s="187">
        <v>161.5</v>
      </c>
      <c r="I267" s="188"/>
      <c r="L267" s="184"/>
      <c r="M267" s="189"/>
      <c r="T267" s="190"/>
      <c r="AT267" s="185" t="s">
        <v>200</v>
      </c>
      <c r="AU267" s="185" t="s">
        <v>89</v>
      </c>
      <c r="AV267" s="14" t="s">
        <v>194</v>
      </c>
      <c r="AW267" s="14" t="s">
        <v>31</v>
      </c>
      <c r="AX267" s="14" t="s">
        <v>83</v>
      </c>
      <c r="AY267" s="185" t="s">
        <v>187</v>
      </c>
    </row>
    <row r="268" spans="2:65" s="1" customFormat="1" ht="24.2" customHeight="1">
      <c r="B268" s="144"/>
      <c r="C268" s="160" t="s">
        <v>323</v>
      </c>
      <c r="D268" s="160" t="s">
        <v>196</v>
      </c>
      <c r="E268" s="161" t="s">
        <v>324</v>
      </c>
      <c r="F268" s="162" t="s">
        <v>325</v>
      </c>
      <c r="G268" s="163" t="s">
        <v>320</v>
      </c>
      <c r="H268" s="164">
        <v>150</v>
      </c>
      <c r="I268" s="165"/>
      <c r="J268" s="166">
        <f>ROUND(I268*H268,2)</f>
        <v>0</v>
      </c>
      <c r="K268" s="167"/>
      <c r="L268" s="32"/>
      <c r="M268" s="168" t="s">
        <v>1</v>
      </c>
      <c r="N268" s="169" t="s">
        <v>42</v>
      </c>
      <c r="P268" s="156">
        <f>O268*H268</f>
        <v>0</v>
      </c>
      <c r="Q268" s="156">
        <v>3.0000000000000001E-5</v>
      </c>
      <c r="R268" s="156">
        <f>Q268*H268</f>
        <v>4.5000000000000005E-3</v>
      </c>
      <c r="S268" s="156">
        <v>0</v>
      </c>
      <c r="T268" s="157">
        <f>S268*H268</f>
        <v>0</v>
      </c>
      <c r="AR268" s="158" t="s">
        <v>194</v>
      </c>
      <c r="AT268" s="158" t="s">
        <v>196</v>
      </c>
      <c r="AU268" s="158" t="s">
        <v>89</v>
      </c>
      <c r="AY268" s="17" t="s">
        <v>187</v>
      </c>
      <c r="BE268" s="159">
        <f>IF(N268="základná",J268,0)</f>
        <v>0</v>
      </c>
      <c r="BF268" s="159">
        <f>IF(N268="znížená",J268,0)</f>
        <v>0</v>
      </c>
      <c r="BG268" s="159">
        <f>IF(N268="zákl. prenesená",J268,0)</f>
        <v>0</v>
      </c>
      <c r="BH268" s="159">
        <f>IF(N268="zníž. prenesená",J268,0)</f>
        <v>0</v>
      </c>
      <c r="BI268" s="159">
        <f>IF(N268="nulová",J268,0)</f>
        <v>0</v>
      </c>
      <c r="BJ268" s="17" t="s">
        <v>89</v>
      </c>
      <c r="BK268" s="159">
        <f>ROUND(I268*H268,2)</f>
        <v>0</v>
      </c>
      <c r="BL268" s="17" t="s">
        <v>194</v>
      </c>
      <c r="BM268" s="158" t="s">
        <v>326</v>
      </c>
    </row>
    <row r="269" spans="2:65" s="13" customFormat="1">
      <c r="B269" s="177"/>
      <c r="D269" s="171" t="s">
        <v>200</v>
      </c>
      <c r="E269" s="178" t="s">
        <v>1</v>
      </c>
      <c r="F269" s="179" t="s">
        <v>327</v>
      </c>
      <c r="H269" s="180">
        <v>60</v>
      </c>
      <c r="I269" s="181"/>
      <c r="L269" s="177"/>
      <c r="M269" s="182"/>
      <c r="T269" s="183"/>
      <c r="AT269" s="178" t="s">
        <v>200</v>
      </c>
      <c r="AU269" s="178" t="s">
        <v>89</v>
      </c>
      <c r="AV269" s="13" t="s">
        <v>89</v>
      </c>
      <c r="AW269" s="13" t="s">
        <v>31</v>
      </c>
      <c r="AX269" s="13" t="s">
        <v>76</v>
      </c>
      <c r="AY269" s="178" t="s">
        <v>187</v>
      </c>
    </row>
    <row r="270" spans="2:65" s="13" customFormat="1">
      <c r="B270" s="177"/>
      <c r="D270" s="171" t="s">
        <v>200</v>
      </c>
      <c r="E270" s="178" t="s">
        <v>1</v>
      </c>
      <c r="F270" s="179" t="s">
        <v>328</v>
      </c>
      <c r="H270" s="180">
        <v>90</v>
      </c>
      <c r="I270" s="181"/>
      <c r="L270" s="177"/>
      <c r="M270" s="182"/>
      <c r="T270" s="183"/>
      <c r="AT270" s="178" t="s">
        <v>200</v>
      </c>
      <c r="AU270" s="178" t="s">
        <v>89</v>
      </c>
      <c r="AV270" s="13" t="s">
        <v>89</v>
      </c>
      <c r="AW270" s="13" t="s">
        <v>31</v>
      </c>
      <c r="AX270" s="13" t="s">
        <v>76</v>
      </c>
      <c r="AY270" s="178" t="s">
        <v>187</v>
      </c>
    </row>
    <row r="271" spans="2:65" s="14" customFormat="1">
      <c r="B271" s="184"/>
      <c r="D271" s="171" t="s">
        <v>200</v>
      </c>
      <c r="E271" s="185" t="s">
        <v>1</v>
      </c>
      <c r="F271" s="186" t="s">
        <v>206</v>
      </c>
      <c r="H271" s="187">
        <v>150</v>
      </c>
      <c r="I271" s="188"/>
      <c r="L271" s="184"/>
      <c r="M271" s="189"/>
      <c r="T271" s="190"/>
      <c r="AT271" s="185" t="s">
        <v>200</v>
      </c>
      <c r="AU271" s="185" t="s">
        <v>89</v>
      </c>
      <c r="AV271" s="14" t="s">
        <v>194</v>
      </c>
      <c r="AW271" s="14" t="s">
        <v>31</v>
      </c>
      <c r="AX271" s="14" t="s">
        <v>83</v>
      </c>
      <c r="AY271" s="185" t="s">
        <v>187</v>
      </c>
    </row>
    <row r="272" spans="2:65" s="1" customFormat="1" ht="24.2" customHeight="1">
      <c r="B272" s="144"/>
      <c r="C272" s="160" t="s">
        <v>329</v>
      </c>
      <c r="D272" s="160" t="s">
        <v>196</v>
      </c>
      <c r="E272" s="161" t="s">
        <v>330</v>
      </c>
      <c r="F272" s="162" t="s">
        <v>331</v>
      </c>
      <c r="G272" s="163" t="s">
        <v>320</v>
      </c>
      <c r="H272" s="164">
        <v>1310</v>
      </c>
      <c r="I272" s="165"/>
      <c r="J272" s="166">
        <f>ROUND(I272*H272,2)</f>
        <v>0</v>
      </c>
      <c r="K272" s="167"/>
      <c r="L272" s="32"/>
      <c r="M272" s="168" t="s">
        <v>1</v>
      </c>
      <c r="N272" s="169" t="s">
        <v>42</v>
      </c>
      <c r="P272" s="156">
        <f>O272*H272</f>
        <v>0</v>
      </c>
      <c r="Q272" s="156">
        <v>2.3000000000000001E-4</v>
      </c>
      <c r="R272" s="156">
        <f>Q272*H272</f>
        <v>0.30130000000000001</v>
      </c>
      <c r="S272" s="156">
        <v>0</v>
      </c>
      <c r="T272" s="157">
        <f>S272*H272</f>
        <v>0</v>
      </c>
      <c r="AR272" s="158" t="s">
        <v>194</v>
      </c>
      <c r="AT272" s="158" t="s">
        <v>196</v>
      </c>
      <c r="AU272" s="158" t="s">
        <v>89</v>
      </c>
      <c r="AY272" s="17" t="s">
        <v>187</v>
      </c>
      <c r="BE272" s="159">
        <f>IF(N272="základná",J272,0)</f>
        <v>0</v>
      </c>
      <c r="BF272" s="159">
        <f>IF(N272="znížená",J272,0)</f>
        <v>0</v>
      </c>
      <c r="BG272" s="159">
        <f>IF(N272="zákl. prenesená",J272,0)</f>
        <v>0</v>
      </c>
      <c r="BH272" s="159">
        <f>IF(N272="zníž. prenesená",J272,0)</f>
        <v>0</v>
      </c>
      <c r="BI272" s="159">
        <f>IF(N272="nulová",J272,0)</f>
        <v>0</v>
      </c>
      <c r="BJ272" s="17" t="s">
        <v>89</v>
      </c>
      <c r="BK272" s="159">
        <f>ROUND(I272*H272,2)</f>
        <v>0</v>
      </c>
      <c r="BL272" s="17" t="s">
        <v>194</v>
      </c>
      <c r="BM272" s="158" t="s">
        <v>332</v>
      </c>
    </row>
    <row r="273" spans="2:65" s="13" customFormat="1">
      <c r="B273" s="177"/>
      <c r="D273" s="171" t="s">
        <v>200</v>
      </c>
      <c r="E273" s="178" t="s">
        <v>1</v>
      </c>
      <c r="F273" s="179" t="s">
        <v>333</v>
      </c>
      <c r="H273" s="180">
        <v>1310</v>
      </c>
      <c r="I273" s="181"/>
      <c r="L273" s="177"/>
      <c r="M273" s="182"/>
      <c r="T273" s="183"/>
      <c r="AT273" s="178" t="s">
        <v>200</v>
      </c>
      <c r="AU273" s="178" t="s">
        <v>89</v>
      </c>
      <c r="AV273" s="13" t="s">
        <v>89</v>
      </c>
      <c r="AW273" s="13" t="s">
        <v>31</v>
      </c>
      <c r="AX273" s="13" t="s">
        <v>76</v>
      </c>
      <c r="AY273" s="178" t="s">
        <v>187</v>
      </c>
    </row>
    <row r="274" spans="2:65" s="14" customFormat="1">
      <c r="B274" s="184"/>
      <c r="D274" s="171" t="s">
        <v>200</v>
      </c>
      <c r="E274" s="185" t="s">
        <v>1</v>
      </c>
      <c r="F274" s="186" t="s">
        <v>206</v>
      </c>
      <c r="H274" s="187">
        <v>1310</v>
      </c>
      <c r="I274" s="188"/>
      <c r="L274" s="184"/>
      <c r="M274" s="189"/>
      <c r="T274" s="190"/>
      <c r="AT274" s="185" t="s">
        <v>200</v>
      </c>
      <c r="AU274" s="185" t="s">
        <v>89</v>
      </c>
      <c r="AV274" s="14" t="s">
        <v>194</v>
      </c>
      <c r="AW274" s="14" t="s">
        <v>31</v>
      </c>
      <c r="AX274" s="14" t="s">
        <v>83</v>
      </c>
      <c r="AY274" s="185" t="s">
        <v>187</v>
      </c>
    </row>
    <row r="275" spans="2:65" s="1" customFormat="1" ht="24.2" customHeight="1">
      <c r="B275" s="144"/>
      <c r="C275" s="160" t="s">
        <v>334</v>
      </c>
      <c r="D275" s="160" t="s">
        <v>196</v>
      </c>
      <c r="E275" s="161" t="s">
        <v>335</v>
      </c>
      <c r="F275" s="162" t="s">
        <v>336</v>
      </c>
      <c r="G275" s="163" t="s">
        <v>337</v>
      </c>
      <c r="H275" s="164">
        <v>20</v>
      </c>
      <c r="I275" s="165"/>
      <c r="J275" s="166">
        <f>ROUND(I275*H275,2)</f>
        <v>0</v>
      </c>
      <c r="K275" s="167"/>
      <c r="L275" s="32"/>
      <c r="M275" s="168" t="s">
        <v>1</v>
      </c>
      <c r="N275" s="169" t="s">
        <v>42</v>
      </c>
      <c r="P275" s="156">
        <f>O275*H275</f>
        <v>0</v>
      </c>
      <c r="Q275" s="156">
        <v>1.2199999999999999E-3</v>
      </c>
      <c r="R275" s="156">
        <f>Q275*H275</f>
        <v>2.4399999999999998E-2</v>
      </c>
      <c r="S275" s="156">
        <v>0</v>
      </c>
      <c r="T275" s="157">
        <f>S275*H275</f>
        <v>0</v>
      </c>
      <c r="AR275" s="158" t="s">
        <v>194</v>
      </c>
      <c r="AT275" s="158" t="s">
        <v>196</v>
      </c>
      <c r="AU275" s="158" t="s">
        <v>89</v>
      </c>
      <c r="AY275" s="17" t="s">
        <v>187</v>
      </c>
      <c r="BE275" s="159">
        <f>IF(N275="základná",J275,0)</f>
        <v>0</v>
      </c>
      <c r="BF275" s="159">
        <f>IF(N275="znížená",J275,0)</f>
        <v>0</v>
      </c>
      <c r="BG275" s="159">
        <f>IF(N275="zákl. prenesená",J275,0)</f>
        <v>0</v>
      </c>
      <c r="BH275" s="159">
        <f>IF(N275="zníž. prenesená",J275,0)</f>
        <v>0</v>
      </c>
      <c r="BI275" s="159">
        <f>IF(N275="nulová",J275,0)</f>
        <v>0</v>
      </c>
      <c r="BJ275" s="17" t="s">
        <v>89</v>
      </c>
      <c r="BK275" s="159">
        <f>ROUND(I275*H275,2)</f>
        <v>0</v>
      </c>
      <c r="BL275" s="17" t="s">
        <v>194</v>
      </c>
      <c r="BM275" s="158" t="s">
        <v>338</v>
      </c>
    </row>
    <row r="276" spans="2:65" s="13" customFormat="1">
      <c r="B276" s="177"/>
      <c r="D276" s="171" t="s">
        <v>200</v>
      </c>
      <c r="E276" s="178" t="s">
        <v>1</v>
      </c>
      <c r="F276" s="179" t="s">
        <v>339</v>
      </c>
      <c r="H276" s="180">
        <v>20</v>
      </c>
      <c r="I276" s="181"/>
      <c r="L276" s="177"/>
      <c r="M276" s="182"/>
      <c r="T276" s="183"/>
      <c r="AT276" s="178" t="s">
        <v>200</v>
      </c>
      <c r="AU276" s="178" t="s">
        <v>89</v>
      </c>
      <c r="AV276" s="13" t="s">
        <v>89</v>
      </c>
      <c r="AW276" s="13" t="s">
        <v>31</v>
      </c>
      <c r="AX276" s="13" t="s">
        <v>76</v>
      </c>
      <c r="AY276" s="178" t="s">
        <v>187</v>
      </c>
    </row>
    <row r="277" spans="2:65" s="12" customFormat="1">
      <c r="B277" s="170"/>
      <c r="D277" s="171" t="s">
        <v>200</v>
      </c>
      <c r="E277" s="172" t="s">
        <v>1</v>
      </c>
      <c r="F277" s="173" t="s">
        <v>340</v>
      </c>
      <c r="H277" s="172" t="s">
        <v>1</v>
      </c>
      <c r="I277" s="174"/>
      <c r="L277" s="170"/>
      <c r="M277" s="175"/>
      <c r="T277" s="176"/>
      <c r="AT277" s="172" t="s">
        <v>200</v>
      </c>
      <c r="AU277" s="172" t="s">
        <v>89</v>
      </c>
      <c r="AV277" s="12" t="s">
        <v>83</v>
      </c>
      <c r="AW277" s="12" t="s">
        <v>31</v>
      </c>
      <c r="AX277" s="12" t="s">
        <v>76</v>
      </c>
      <c r="AY277" s="172" t="s">
        <v>187</v>
      </c>
    </row>
    <row r="278" spans="2:65" s="14" customFormat="1">
      <c r="B278" s="184"/>
      <c r="D278" s="171" t="s">
        <v>200</v>
      </c>
      <c r="E278" s="185" t="s">
        <v>1</v>
      </c>
      <c r="F278" s="186" t="s">
        <v>341</v>
      </c>
      <c r="H278" s="187">
        <v>20</v>
      </c>
      <c r="I278" s="188"/>
      <c r="L278" s="184"/>
      <c r="M278" s="189"/>
      <c r="T278" s="190"/>
      <c r="AT278" s="185" t="s">
        <v>200</v>
      </c>
      <c r="AU278" s="185" t="s">
        <v>89</v>
      </c>
      <c r="AV278" s="14" t="s">
        <v>194</v>
      </c>
      <c r="AW278" s="14" t="s">
        <v>31</v>
      </c>
      <c r="AX278" s="14" t="s">
        <v>83</v>
      </c>
      <c r="AY278" s="185" t="s">
        <v>187</v>
      </c>
    </row>
    <row r="279" spans="2:65" s="1" customFormat="1" ht="24.2" customHeight="1">
      <c r="B279" s="144"/>
      <c r="C279" s="145" t="s">
        <v>342</v>
      </c>
      <c r="D279" s="145" t="s">
        <v>190</v>
      </c>
      <c r="E279" s="146" t="s">
        <v>343</v>
      </c>
      <c r="F279" s="147" t="s">
        <v>344</v>
      </c>
      <c r="G279" s="148" t="s">
        <v>337</v>
      </c>
      <c r="H279" s="149">
        <v>20</v>
      </c>
      <c r="I279" s="150"/>
      <c r="J279" s="151">
        <f>ROUND(I279*H279,2)</f>
        <v>0</v>
      </c>
      <c r="K279" s="152"/>
      <c r="L279" s="153"/>
      <c r="M279" s="154" t="s">
        <v>1</v>
      </c>
      <c r="N279" s="155" t="s">
        <v>42</v>
      </c>
      <c r="P279" s="156">
        <f>O279*H279</f>
        <v>0</v>
      </c>
      <c r="Q279" s="156">
        <v>2E-3</v>
      </c>
      <c r="R279" s="156">
        <f>Q279*H279</f>
        <v>0.04</v>
      </c>
      <c r="S279" s="156">
        <v>0</v>
      </c>
      <c r="T279" s="157">
        <f>S279*H279</f>
        <v>0</v>
      </c>
      <c r="AR279" s="158" t="s">
        <v>193</v>
      </c>
      <c r="AT279" s="158" t="s">
        <v>190</v>
      </c>
      <c r="AU279" s="158" t="s">
        <v>89</v>
      </c>
      <c r="AY279" s="17" t="s">
        <v>187</v>
      </c>
      <c r="BE279" s="159">
        <f>IF(N279="základná",J279,0)</f>
        <v>0</v>
      </c>
      <c r="BF279" s="159">
        <f>IF(N279="znížená",J279,0)</f>
        <v>0</v>
      </c>
      <c r="BG279" s="159">
        <f>IF(N279="zákl. prenesená",J279,0)</f>
        <v>0</v>
      </c>
      <c r="BH279" s="159">
        <f>IF(N279="zníž. prenesená",J279,0)</f>
        <v>0</v>
      </c>
      <c r="BI279" s="159">
        <f>IF(N279="nulová",J279,0)</f>
        <v>0</v>
      </c>
      <c r="BJ279" s="17" t="s">
        <v>89</v>
      </c>
      <c r="BK279" s="159">
        <f>ROUND(I279*H279,2)</f>
        <v>0</v>
      </c>
      <c r="BL279" s="17" t="s">
        <v>194</v>
      </c>
      <c r="BM279" s="158" t="s">
        <v>345</v>
      </c>
    </row>
    <row r="280" spans="2:65" s="11" customFormat="1" ht="22.9" customHeight="1">
      <c r="B280" s="132"/>
      <c r="D280" s="133" t="s">
        <v>75</v>
      </c>
      <c r="E280" s="142" t="s">
        <v>346</v>
      </c>
      <c r="F280" s="142" t="s">
        <v>347</v>
      </c>
      <c r="I280" s="135"/>
      <c r="J280" s="143">
        <f>BK280</f>
        <v>0</v>
      </c>
      <c r="L280" s="132"/>
      <c r="M280" s="137"/>
      <c r="P280" s="138">
        <f>SUM(P281:P296)</f>
        <v>0</v>
      </c>
      <c r="R280" s="138">
        <f>SUM(R281:R296)</f>
        <v>105.666</v>
      </c>
      <c r="T280" s="139">
        <f>SUM(T281:T296)</f>
        <v>0</v>
      </c>
      <c r="AR280" s="133" t="s">
        <v>83</v>
      </c>
      <c r="AT280" s="140" t="s">
        <v>75</v>
      </c>
      <c r="AU280" s="140" t="s">
        <v>83</v>
      </c>
      <c r="AY280" s="133" t="s">
        <v>187</v>
      </c>
      <c r="BK280" s="141">
        <f>SUM(BK281:BK296)</f>
        <v>0</v>
      </c>
    </row>
    <row r="281" spans="2:65" s="1" customFormat="1" ht="37.9" customHeight="1">
      <c r="B281" s="144"/>
      <c r="C281" s="160" t="s">
        <v>348</v>
      </c>
      <c r="D281" s="160" t="s">
        <v>196</v>
      </c>
      <c r="E281" s="161" t="s">
        <v>349</v>
      </c>
      <c r="F281" s="162" t="s">
        <v>350</v>
      </c>
      <c r="G281" s="163" t="s">
        <v>144</v>
      </c>
      <c r="H281" s="164">
        <v>2200</v>
      </c>
      <c r="I281" s="165"/>
      <c r="J281" s="166">
        <f>ROUND(I281*H281,2)</f>
        <v>0</v>
      </c>
      <c r="K281" s="167"/>
      <c r="L281" s="32"/>
      <c r="M281" s="168" t="s">
        <v>1</v>
      </c>
      <c r="N281" s="169" t="s">
        <v>42</v>
      </c>
      <c r="P281" s="156">
        <f>O281*H281</f>
        <v>0</v>
      </c>
      <c r="Q281" s="156">
        <v>2.3990000000000001E-2</v>
      </c>
      <c r="R281" s="156">
        <f>Q281*H281</f>
        <v>52.777999999999999</v>
      </c>
      <c r="S281" s="156">
        <v>0</v>
      </c>
      <c r="T281" s="157">
        <f>S281*H281</f>
        <v>0</v>
      </c>
      <c r="AR281" s="158" t="s">
        <v>194</v>
      </c>
      <c r="AT281" s="158" t="s">
        <v>196</v>
      </c>
      <c r="AU281" s="158" t="s">
        <v>89</v>
      </c>
      <c r="AY281" s="17" t="s">
        <v>187</v>
      </c>
      <c r="BE281" s="159">
        <f>IF(N281="základná",J281,0)</f>
        <v>0</v>
      </c>
      <c r="BF281" s="159">
        <f>IF(N281="znížená",J281,0)</f>
        <v>0</v>
      </c>
      <c r="BG281" s="159">
        <f>IF(N281="zákl. prenesená",J281,0)</f>
        <v>0</v>
      </c>
      <c r="BH281" s="159">
        <f>IF(N281="zníž. prenesená",J281,0)</f>
        <v>0</v>
      </c>
      <c r="BI281" s="159">
        <f>IF(N281="nulová",J281,0)</f>
        <v>0</v>
      </c>
      <c r="BJ281" s="17" t="s">
        <v>89</v>
      </c>
      <c r="BK281" s="159">
        <f>ROUND(I281*H281,2)</f>
        <v>0</v>
      </c>
      <c r="BL281" s="17" t="s">
        <v>194</v>
      </c>
      <c r="BM281" s="158" t="s">
        <v>351</v>
      </c>
    </row>
    <row r="282" spans="2:65" s="13" customFormat="1">
      <c r="B282" s="177"/>
      <c r="D282" s="171" t="s">
        <v>200</v>
      </c>
      <c r="E282" s="178" t="s">
        <v>1</v>
      </c>
      <c r="F282" s="179" t="s">
        <v>154</v>
      </c>
      <c r="H282" s="180">
        <v>2200</v>
      </c>
      <c r="I282" s="181"/>
      <c r="L282" s="177"/>
      <c r="M282" s="182"/>
      <c r="T282" s="183"/>
      <c r="AT282" s="178" t="s">
        <v>200</v>
      </c>
      <c r="AU282" s="178" t="s">
        <v>89</v>
      </c>
      <c r="AV282" s="13" t="s">
        <v>89</v>
      </c>
      <c r="AW282" s="13" t="s">
        <v>31</v>
      </c>
      <c r="AX282" s="13" t="s">
        <v>76</v>
      </c>
      <c r="AY282" s="178" t="s">
        <v>187</v>
      </c>
    </row>
    <row r="283" spans="2:65" s="14" customFormat="1">
      <c r="B283" s="184"/>
      <c r="D283" s="171" t="s">
        <v>200</v>
      </c>
      <c r="E283" s="185" t="s">
        <v>153</v>
      </c>
      <c r="F283" s="186" t="s">
        <v>352</v>
      </c>
      <c r="H283" s="187">
        <v>2200</v>
      </c>
      <c r="I283" s="188"/>
      <c r="L283" s="184"/>
      <c r="M283" s="189"/>
      <c r="T283" s="190"/>
      <c r="AT283" s="185" t="s">
        <v>200</v>
      </c>
      <c r="AU283" s="185" t="s">
        <v>89</v>
      </c>
      <c r="AV283" s="14" t="s">
        <v>194</v>
      </c>
      <c r="AW283" s="14" t="s">
        <v>31</v>
      </c>
      <c r="AX283" s="14" t="s">
        <v>83</v>
      </c>
      <c r="AY283" s="185" t="s">
        <v>187</v>
      </c>
    </row>
    <row r="284" spans="2:65" s="1" customFormat="1" ht="44.25" customHeight="1">
      <c r="B284" s="144"/>
      <c r="C284" s="160" t="s">
        <v>353</v>
      </c>
      <c r="D284" s="160" t="s">
        <v>196</v>
      </c>
      <c r="E284" s="161" t="s">
        <v>354</v>
      </c>
      <c r="F284" s="162" t="s">
        <v>355</v>
      </c>
      <c r="G284" s="163" t="s">
        <v>144</v>
      </c>
      <c r="H284" s="164">
        <v>6600</v>
      </c>
      <c r="I284" s="165"/>
      <c r="J284" s="166">
        <f>ROUND(I284*H284,2)</f>
        <v>0</v>
      </c>
      <c r="K284" s="167"/>
      <c r="L284" s="32"/>
      <c r="M284" s="168" t="s">
        <v>1</v>
      </c>
      <c r="N284" s="169" t="s">
        <v>42</v>
      </c>
      <c r="P284" s="156">
        <f>O284*H284</f>
        <v>0</v>
      </c>
      <c r="Q284" s="156">
        <v>0</v>
      </c>
      <c r="R284" s="156">
        <f>Q284*H284</f>
        <v>0</v>
      </c>
      <c r="S284" s="156">
        <v>0</v>
      </c>
      <c r="T284" s="157">
        <f>S284*H284</f>
        <v>0</v>
      </c>
      <c r="AR284" s="158" t="s">
        <v>194</v>
      </c>
      <c r="AT284" s="158" t="s">
        <v>196</v>
      </c>
      <c r="AU284" s="158" t="s">
        <v>89</v>
      </c>
      <c r="AY284" s="17" t="s">
        <v>187</v>
      </c>
      <c r="BE284" s="159">
        <f>IF(N284="základná",J284,0)</f>
        <v>0</v>
      </c>
      <c r="BF284" s="159">
        <f>IF(N284="znížená",J284,0)</f>
        <v>0</v>
      </c>
      <c r="BG284" s="159">
        <f>IF(N284="zákl. prenesená",J284,0)</f>
        <v>0</v>
      </c>
      <c r="BH284" s="159">
        <f>IF(N284="zníž. prenesená",J284,0)</f>
        <v>0</v>
      </c>
      <c r="BI284" s="159">
        <f>IF(N284="nulová",J284,0)</f>
        <v>0</v>
      </c>
      <c r="BJ284" s="17" t="s">
        <v>89</v>
      </c>
      <c r="BK284" s="159">
        <f>ROUND(I284*H284,2)</f>
        <v>0</v>
      </c>
      <c r="BL284" s="17" t="s">
        <v>194</v>
      </c>
      <c r="BM284" s="158" t="s">
        <v>356</v>
      </c>
    </row>
    <row r="285" spans="2:65" s="12" customFormat="1">
      <c r="B285" s="170"/>
      <c r="D285" s="171" t="s">
        <v>200</v>
      </c>
      <c r="E285" s="172" t="s">
        <v>1</v>
      </c>
      <c r="F285" s="173" t="s">
        <v>357</v>
      </c>
      <c r="H285" s="172" t="s">
        <v>1</v>
      </c>
      <c r="I285" s="174"/>
      <c r="L285" s="170"/>
      <c r="M285" s="175"/>
      <c r="T285" s="176"/>
      <c r="AT285" s="172" t="s">
        <v>200</v>
      </c>
      <c r="AU285" s="172" t="s">
        <v>89</v>
      </c>
      <c r="AV285" s="12" t="s">
        <v>83</v>
      </c>
      <c r="AW285" s="12" t="s">
        <v>31</v>
      </c>
      <c r="AX285" s="12" t="s">
        <v>76</v>
      </c>
      <c r="AY285" s="172" t="s">
        <v>187</v>
      </c>
    </row>
    <row r="286" spans="2:65" s="13" customFormat="1">
      <c r="B286" s="177"/>
      <c r="D286" s="171" t="s">
        <v>200</v>
      </c>
      <c r="E286" s="178" t="s">
        <v>1</v>
      </c>
      <c r="F286" s="179" t="s">
        <v>358</v>
      </c>
      <c r="H286" s="180">
        <v>6600</v>
      </c>
      <c r="I286" s="181"/>
      <c r="L286" s="177"/>
      <c r="M286" s="182"/>
      <c r="T286" s="183"/>
      <c r="AT286" s="178" t="s">
        <v>200</v>
      </c>
      <c r="AU286" s="178" t="s">
        <v>89</v>
      </c>
      <c r="AV286" s="13" t="s">
        <v>89</v>
      </c>
      <c r="AW286" s="13" t="s">
        <v>31</v>
      </c>
      <c r="AX286" s="13" t="s">
        <v>76</v>
      </c>
      <c r="AY286" s="178" t="s">
        <v>187</v>
      </c>
    </row>
    <row r="287" spans="2:65" s="14" customFormat="1">
      <c r="B287" s="184"/>
      <c r="D287" s="171" t="s">
        <v>200</v>
      </c>
      <c r="E287" s="185" t="s">
        <v>1</v>
      </c>
      <c r="F287" s="186" t="s">
        <v>206</v>
      </c>
      <c r="H287" s="187">
        <v>6600</v>
      </c>
      <c r="I287" s="188"/>
      <c r="L287" s="184"/>
      <c r="M287" s="189"/>
      <c r="T287" s="190"/>
      <c r="AT287" s="185" t="s">
        <v>200</v>
      </c>
      <c r="AU287" s="185" t="s">
        <v>89</v>
      </c>
      <c r="AV287" s="14" t="s">
        <v>194</v>
      </c>
      <c r="AW287" s="14" t="s">
        <v>31</v>
      </c>
      <c r="AX287" s="14" t="s">
        <v>83</v>
      </c>
      <c r="AY287" s="185" t="s">
        <v>187</v>
      </c>
    </row>
    <row r="288" spans="2:65" s="1" customFormat="1" ht="37.9" customHeight="1">
      <c r="B288" s="144"/>
      <c r="C288" s="160" t="s">
        <v>359</v>
      </c>
      <c r="D288" s="160" t="s">
        <v>196</v>
      </c>
      <c r="E288" s="161" t="s">
        <v>360</v>
      </c>
      <c r="F288" s="162" t="s">
        <v>361</v>
      </c>
      <c r="G288" s="163" t="s">
        <v>144</v>
      </c>
      <c r="H288" s="164">
        <v>2200</v>
      </c>
      <c r="I288" s="165"/>
      <c r="J288" s="166">
        <f>ROUND(I288*H288,2)</f>
        <v>0</v>
      </c>
      <c r="K288" s="167"/>
      <c r="L288" s="32"/>
      <c r="M288" s="168" t="s">
        <v>1</v>
      </c>
      <c r="N288" s="169" t="s">
        <v>42</v>
      </c>
      <c r="P288" s="156">
        <f>O288*H288</f>
        <v>0</v>
      </c>
      <c r="Q288" s="156">
        <v>2.3990000000000001E-2</v>
      </c>
      <c r="R288" s="156">
        <f>Q288*H288</f>
        <v>52.777999999999999</v>
      </c>
      <c r="S288" s="156">
        <v>0</v>
      </c>
      <c r="T288" s="157">
        <f>S288*H288</f>
        <v>0</v>
      </c>
      <c r="AR288" s="158" t="s">
        <v>194</v>
      </c>
      <c r="AT288" s="158" t="s">
        <v>196</v>
      </c>
      <c r="AU288" s="158" t="s">
        <v>89</v>
      </c>
      <c r="AY288" s="17" t="s">
        <v>187</v>
      </c>
      <c r="BE288" s="159">
        <f>IF(N288="základná",J288,0)</f>
        <v>0</v>
      </c>
      <c r="BF288" s="159">
        <f>IF(N288="znížená",J288,0)</f>
        <v>0</v>
      </c>
      <c r="BG288" s="159">
        <f>IF(N288="zákl. prenesená",J288,0)</f>
        <v>0</v>
      </c>
      <c r="BH288" s="159">
        <f>IF(N288="zníž. prenesená",J288,0)</f>
        <v>0</v>
      </c>
      <c r="BI288" s="159">
        <f>IF(N288="nulová",J288,0)</f>
        <v>0</v>
      </c>
      <c r="BJ288" s="17" t="s">
        <v>89</v>
      </c>
      <c r="BK288" s="159">
        <f>ROUND(I288*H288,2)</f>
        <v>0</v>
      </c>
      <c r="BL288" s="17" t="s">
        <v>194</v>
      </c>
      <c r="BM288" s="158" t="s">
        <v>362</v>
      </c>
    </row>
    <row r="289" spans="2:65" s="13" customFormat="1">
      <c r="B289" s="177"/>
      <c r="D289" s="171" t="s">
        <v>200</v>
      </c>
      <c r="E289" s="178" t="s">
        <v>1</v>
      </c>
      <c r="F289" s="179" t="s">
        <v>153</v>
      </c>
      <c r="H289" s="180">
        <v>2200</v>
      </c>
      <c r="I289" s="181"/>
      <c r="L289" s="177"/>
      <c r="M289" s="182"/>
      <c r="T289" s="183"/>
      <c r="AT289" s="178" t="s">
        <v>200</v>
      </c>
      <c r="AU289" s="178" t="s">
        <v>89</v>
      </c>
      <c r="AV289" s="13" t="s">
        <v>89</v>
      </c>
      <c r="AW289" s="13" t="s">
        <v>31</v>
      </c>
      <c r="AX289" s="13" t="s">
        <v>76</v>
      </c>
      <c r="AY289" s="178" t="s">
        <v>187</v>
      </c>
    </row>
    <row r="290" spans="2:65" s="14" customFormat="1">
      <c r="B290" s="184"/>
      <c r="D290" s="171" t="s">
        <v>200</v>
      </c>
      <c r="E290" s="185" t="s">
        <v>1</v>
      </c>
      <c r="F290" s="186" t="s">
        <v>206</v>
      </c>
      <c r="H290" s="187">
        <v>2200</v>
      </c>
      <c r="I290" s="188"/>
      <c r="L290" s="184"/>
      <c r="M290" s="189"/>
      <c r="T290" s="190"/>
      <c r="AT290" s="185" t="s">
        <v>200</v>
      </c>
      <c r="AU290" s="185" t="s">
        <v>89</v>
      </c>
      <c r="AV290" s="14" t="s">
        <v>194</v>
      </c>
      <c r="AW290" s="14" t="s">
        <v>31</v>
      </c>
      <c r="AX290" s="14" t="s">
        <v>83</v>
      </c>
      <c r="AY290" s="185" t="s">
        <v>187</v>
      </c>
    </row>
    <row r="291" spans="2:65" s="1" customFormat="1" ht="16.5" customHeight="1">
      <c r="B291" s="144"/>
      <c r="C291" s="160" t="s">
        <v>363</v>
      </c>
      <c r="D291" s="160" t="s">
        <v>196</v>
      </c>
      <c r="E291" s="161" t="s">
        <v>364</v>
      </c>
      <c r="F291" s="162" t="s">
        <v>365</v>
      </c>
      <c r="G291" s="163" t="s">
        <v>144</v>
      </c>
      <c r="H291" s="164">
        <v>2200</v>
      </c>
      <c r="I291" s="165"/>
      <c r="J291" s="166">
        <f>ROUND(I291*H291,2)</f>
        <v>0</v>
      </c>
      <c r="K291" s="167"/>
      <c r="L291" s="32"/>
      <c r="M291" s="168" t="s">
        <v>1</v>
      </c>
      <c r="N291" s="169" t="s">
        <v>42</v>
      </c>
      <c r="P291" s="156">
        <f>O291*H291</f>
        <v>0</v>
      </c>
      <c r="Q291" s="156">
        <v>5.0000000000000002E-5</v>
      </c>
      <c r="R291" s="156">
        <f>Q291*H291</f>
        <v>0.11</v>
      </c>
      <c r="S291" s="156">
        <v>0</v>
      </c>
      <c r="T291" s="157">
        <f>S291*H291</f>
        <v>0</v>
      </c>
      <c r="AR291" s="158" t="s">
        <v>194</v>
      </c>
      <c r="AT291" s="158" t="s">
        <v>196</v>
      </c>
      <c r="AU291" s="158" t="s">
        <v>89</v>
      </c>
      <c r="AY291" s="17" t="s">
        <v>187</v>
      </c>
      <c r="BE291" s="159">
        <f>IF(N291="základná",J291,0)</f>
        <v>0</v>
      </c>
      <c r="BF291" s="159">
        <f>IF(N291="znížená",J291,0)</f>
        <v>0</v>
      </c>
      <c r="BG291" s="159">
        <f>IF(N291="zákl. prenesená",J291,0)</f>
        <v>0</v>
      </c>
      <c r="BH291" s="159">
        <f>IF(N291="zníž. prenesená",J291,0)</f>
        <v>0</v>
      </c>
      <c r="BI291" s="159">
        <f>IF(N291="nulová",J291,0)</f>
        <v>0</v>
      </c>
      <c r="BJ291" s="17" t="s">
        <v>89</v>
      </c>
      <c r="BK291" s="159">
        <f>ROUND(I291*H291,2)</f>
        <v>0</v>
      </c>
      <c r="BL291" s="17" t="s">
        <v>194</v>
      </c>
      <c r="BM291" s="158" t="s">
        <v>366</v>
      </c>
    </row>
    <row r="292" spans="2:65" s="13" customFormat="1">
      <c r="B292" s="177"/>
      <c r="D292" s="171" t="s">
        <v>200</v>
      </c>
      <c r="E292" s="178" t="s">
        <v>1</v>
      </c>
      <c r="F292" s="179" t="s">
        <v>153</v>
      </c>
      <c r="H292" s="180">
        <v>2200</v>
      </c>
      <c r="I292" s="181"/>
      <c r="L292" s="177"/>
      <c r="M292" s="182"/>
      <c r="T292" s="183"/>
      <c r="AT292" s="178" t="s">
        <v>200</v>
      </c>
      <c r="AU292" s="178" t="s">
        <v>89</v>
      </c>
      <c r="AV292" s="13" t="s">
        <v>89</v>
      </c>
      <c r="AW292" s="13" t="s">
        <v>31</v>
      </c>
      <c r="AX292" s="13" t="s">
        <v>76</v>
      </c>
      <c r="AY292" s="178" t="s">
        <v>187</v>
      </c>
    </row>
    <row r="293" spans="2:65" s="14" customFormat="1">
      <c r="B293" s="184"/>
      <c r="D293" s="171" t="s">
        <v>200</v>
      </c>
      <c r="E293" s="185" t="s">
        <v>1</v>
      </c>
      <c r="F293" s="186" t="s">
        <v>206</v>
      </c>
      <c r="H293" s="187">
        <v>2200</v>
      </c>
      <c r="I293" s="188"/>
      <c r="L293" s="184"/>
      <c r="M293" s="189"/>
      <c r="T293" s="190"/>
      <c r="AT293" s="185" t="s">
        <v>200</v>
      </c>
      <c r="AU293" s="185" t="s">
        <v>89</v>
      </c>
      <c r="AV293" s="14" t="s">
        <v>194</v>
      </c>
      <c r="AW293" s="14" t="s">
        <v>31</v>
      </c>
      <c r="AX293" s="14" t="s">
        <v>83</v>
      </c>
      <c r="AY293" s="185" t="s">
        <v>187</v>
      </c>
    </row>
    <row r="294" spans="2:65" s="1" customFormat="1" ht="16.5" customHeight="1">
      <c r="B294" s="144"/>
      <c r="C294" s="160" t="s">
        <v>367</v>
      </c>
      <c r="D294" s="160" t="s">
        <v>196</v>
      </c>
      <c r="E294" s="161" t="s">
        <v>368</v>
      </c>
      <c r="F294" s="162" t="s">
        <v>369</v>
      </c>
      <c r="G294" s="163" t="s">
        <v>144</v>
      </c>
      <c r="H294" s="164">
        <v>2200</v>
      </c>
      <c r="I294" s="165"/>
      <c r="J294" s="166">
        <f>ROUND(I294*H294,2)</f>
        <v>0</v>
      </c>
      <c r="K294" s="167"/>
      <c r="L294" s="32"/>
      <c r="M294" s="168" t="s">
        <v>1</v>
      </c>
      <c r="N294" s="169" t="s">
        <v>42</v>
      </c>
      <c r="P294" s="156">
        <f>O294*H294</f>
        <v>0</v>
      </c>
      <c r="Q294" s="156">
        <v>0</v>
      </c>
      <c r="R294" s="156">
        <f>Q294*H294</f>
        <v>0</v>
      </c>
      <c r="S294" s="156">
        <v>0</v>
      </c>
      <c r="T294" s="157">
        <f>S294*H294</f>
        <v>0</v>
      </c>
      <c r="AR294" s="158" t="s">
        <v>194</v>
      </c>
      <c r="AT294" s="158" t="s">
        <v>196</v>
      </c>
      <c r="AU294" s="158" t="s">
        <v>89</v>
      </c>
      <c r="AY294" s="17" t="s">
        <v>187</v>
      </c>
      <c r="BE294" s="159">
        <f>IF(N294="základná",J294,0)</f>
        <v>0</v>
      </c>
      <c r="BF294" s="159">
        <f>IF(N294="znížená",J294,0)</f>
        <v>0</v>
      </c>
      <c r="BG294" s="159">
        <f>IF(N294="zákl. prenesená",J294,0)</f>
        <v>0</v>
      </c>
      <c r="BH294" s="159">
        <f>IF(N294="zníž. prenesená",J294,0)</f>
        <v>0</v>
      </c>
      <c r="BI294" s="159">
        <f>IF(N294="nulová",J294,0)</f>
        <v>0</v>
      </c>
      <c r="BJ294" s="17" t="s">
        <v>89</v>
      </c>
      <c r="BK294" s="159">
        <f>ROUND(I294*H294,2)</f>
        <v>0</v>
      </c>
      <c r="BL294" s="17" t="s">
        <v>194</v>
      </c>
      <c r="BM294" s="158" t="s">
        <v>370</v>
      </c>
    </row>
    <row r="295" spans="2:65" s="13" customFormat="1">
      <c r="B295" s="177"/>
      <c r="D295" s="171" t="s">
        <v>200</v>
      </c>
      <c r="E295" s="178" t="s">
        <v>1</v>
      </c>
      <c r="F295" s="179" t="s">
        <v>153</v>
      </c>
      <c r="H295" s="180">
        <v>2200</v>
      </c>
      <c r="I295" s="181"/>
      <c r="L295" s="177"/>
      <c r="M295" s="182"/>
      <c r="T295" s="183"/>
      <c r="AT295" s="178" t="s">
        <v>200</v>
      </c>
      <c r="AU295" s="178" t="s">
        <v>89</v>
      </c>
      <c r="AV295" s="13" t="s">
        <v>89</v>
      </c>
      <c r="AW295" s="13" t="s">
        <v>31</v>
      </c>
      <c r="AX295" s="13" t="s">
        <v>76</v>
      </c>
      <c r="AY295" s="178" t="s">
        <v>187</v>
      </c>
    </row>
    <row r="296" spans="2:65" s="14" customFormat="1">
      <c r="B296" s="184"/>
      <c r="D296" s="171" t="s">
        <v>200</v>
      </c>
      <c r="E296" s="185" t="s">
        <v>1</v>
      </c>
      <c r="F296" s="186" t="s">
        <v>206</v>
      </c>
      <c r="H296" s="187">
        <v>2200</v>
      </c>
      <c r="I296" s="188"/>
      <c r="L296" s="184"/>
      <c r="M296" s="189"/>
      <c r="T296" s="190"/>
      <c r="AT296" s="185" t="s">
        <v>200</v>
      </c>
      <c r="AU296" s="185" t="s">
        <v>89</v>
      </c>
      <c r="AV296" s="14" t="s">
        <v>194</v>
      </c>
      <c r="AW296" s="14" t="s">
        <v>31</v>
      </c>
      <c r="AX296" s="14" t="s">
        <v>83</v>
      </c>
      <c r="AY296" s="185" t="s">
        <v>187</v>
      </c>
    </row>
    <row r="297" spans="2:65" s="11" customFormat="1" ht="22.9" customHeight="1">
      <c r="B297" s="132"/>
      <c r="D297" s="133" t="s">
        <v>75</v>
      </c>
      <c r="E297" s="142" t="s">
        <v>371</v>
      </c>
      <c r="F297" s="142" t="s">
        <v>372</v>
      </c>
      <c r="I297" s="135"/>
      <c r="J297" s="143">
        <f>BK297</f>
        <v>0</v>
      </c>
      <c r="L297" s="132"/>
      <c r="M297" s="137"/>
      <c r="P297" s="138">
        <f>P298</f>
        <v>0</v>
      </c>
      <c r="R297" s="138">
        <f>R298</f>
        <v>0</v>
      </c>
      <c r="T297" s="139">
        <f>T298</f>
        <v>0</v>
      </c>
      <c r="AR297" s="133" t="s">
        <v>83</v>
      </c>
      <c r="AT297" s="140" t="s">
        <v>75</v>
      </c>
      <c r="AU297" s="140" t="s">
        <v>83</v>
      </c>
      <c r="AY297" s="133" t="s">
        <v>187</v>
      </c>
      <c r="BK297" s="141">
        <f>BK298</f>
        <v>0</v>
      </c>
    </row>
    <row r="298" spans="2:65" s="1" customFormat="1" ht="24.2" customHeight="1">
      <c r="B298" s="144"/>
      <c r="C298" s="160" t="s">
        <v>7</v>
      </c>
      <c r="D298" s="160" t="s">
        <v>196</v>
      </c>
      <c r="E298" s="161" t="s">
        <v>373</v>
      </c>
      <c r="F298" s="162" t="s">
        <v>374</v>
      </c>
      <c r="G298" s="163" t="s">
        <v>375</v>
      </c>
      <c r="H298" s="164">
        <v>182.387</v>
      </c>
      <c r="I298" s="165"/>
      <c r="J298" s="166">
        <f>ROUND(I298*H298,2)</f>
        <v>0</v>
      </c>
      <c r="K298" s="167"/>
      <c r="L298" s="32"/>
      <c r="M298" s="168" t="s">
        <v>1</v>
      </c>
      <c r="N298" s="169" t="s">
        <v>42</v>
      </c>
      <c r="P298" s="156">
        <f>O298*H298</f>
        <v>0</v>
      </c>
      <c r="Q298" s="156">
        <v>0</v>
      </c>
      <c r="R298" s="156">
        <f>Q298*H298</f>
        <v>0</v>
      </c>
      <c r="S298" s="156">
        <v>0</v>
      </c>
      <c r="T298" s="157">
        <f>S298*H298</f>
        <v>0</v>
      </c>
      <c r="AR298" s="158" t="s">
        <v>194</v>
      </c>
      <c r="AT298" s="158" t="s">
        <v>196</v>
      </c>
      <c r="AU298" s="158" t="s">
        <v>89</v>
      </c>
      <c r="AY298" s="17" t="s">
        <v>187</v>
      </c>
      <c r="BE298" s="159">
        <f>IF(N298="základná",J298,0)</f>
        <v>0</v>
      </c>
      <c r="BF298" s="159">
        <f>IF(N298="znížená",J298,0)</f>
        <v>0</v>
      </c>
      <c r="BG298" s="159">
        <f>IF(N298="zákl. prenesená",J298,0)</f>
        <v>0</v>
      </c>
      <c r="BH298" s="159">
        <f>IF(N298="zníž. prenesená",J298,0)</f>
        <v>0</v>
      </c>
      <c r="BI298" s="159">
        <f>IF(N298="nulová",J298,0)</f>
        <v>0</v>
      </c>
      <c r="BJ298" s="17" t="s">
        <v>89</v>
      </c>
      <c r="BK298" s="159">
        <f>ROUND(I298*H298,2)</f>
        <v>0</v>
      </c>
      <c r="BL298" s="17" t="s">
        <v>194</v>
      </c>
      <c r="BM298" s="158" t="s">
        <v>376</v>
      </c>
    </row>
    <row r="299" spans="2:65" s="11" customFormat="1" ht="25.9" customHeight="1">
      <c r="B299" s="132"/>
      <c r="D299" s="133" t="s">
        <v>75</v>
      </c>
      <c r="E299" s="134" t="s">
        <v>377</v>
      </c>
      <c r="F299" s="134" t="s">
        <v>378</v>
      </c>
      <c r="I299" s="135"/>
      <c r="J299" s="136">
        <f>BK299</f>
        <v>0</v>
      </c>
      <c r="L299" s="132"/>
      <c r="M299" s="137"/>
      <c r="P299" s="138">
        <f>P300+P313+P331</f>
        <v>0</v>
      </c>
      <c r="R299" s="138">
        <f>R300+R313+R331</f>
        <v>1.0466373400000002</v>
      </c>
      <c r="T299" s="139">
        <f>T300+T313+T331</f>
        <v>0</v>
      </c>
      <c r="AR299" s="133" t="s">
        <v>89</v>
      </c>
      <c r="AT299" s="140" t="s">
        <v>75</v>
      </c>
      <c r="AU299" s="140" t="s">
        <v>76</v>
      </c>
      <c r="AY299" s="133" t="s">
        <v>187</v>
      </c>
      <c r="BK299" s="141">
        <f>BK300+BK313+BK331</f>
        <v>0</v>
      </c>
    </row>
    <row r="300" spans="2:65" s="11" customFormat="1" ht="22.9" customHeight="1">
      <c r="B300" s="132"/>
      <c r="D300" s="133" t="s">
        <v>75</v>
      </c>
      <c r="E300" s="142" t="s">
        <v>379</v>
      </c>
      <c r="F300" s="142" t="s">
        <v>380</v>
      </c>
      <c r="I300" s="135"/>
      <c r="J300" s="143">
        <f>BK300</f>
        <v>0</v>
      </c>
      <c r="L300" s="132"/>
      <c r="M300" s="137"/>
      <c r="P300" s="138">
        <f>SUM(P301:P312)</f>
        <v>0</v>
      </c>
      <c r="R300" s="138">
        <f>SUM(R301:R312)</f>
        <v>0.65351599999999999</v>
      </c>
      <c r="T300" s="139">
        <f>SUM(T301:T312)</f>
        <v>0</v>
      </c>
      <c r="AR300" s="133" t="s">
        <v>89</v>
      </c>
      <c r="AT300" s="140" t="s">
        <v>75</v>
      </c>
      <c r="AU300" s="140" t="s">
        <v>83</v>
      </c>
      <c r="AY300" s="133" t="s">
        <v>187</v>
      </c>
      <c r="BK300" s="141">
        <f>SUM(BK301:BK312)</f>
        <v>0</v>
      </c>
    </row>
    <row r="301" spans="2:65" s="1" customFormat="1" ht="24.2" customHeight="1">
      <c r="B301" s="144"/>
      <c r="C301" s="160" t="s">
        <v>381</v>
      </c>
      <c r="D301" s="160" t="s">
        <v>196</v>
      </c>
      <c r="E301" s="161" t="s">
        <v>382</v>
      </c>
      <c r="F301" s="162" t="s">
        <v>383</v>
      </c>
      <c r="G301" s="163" t="s">
        <v>144</v>
      </c>
      <c r="H301" s="164">
        <v>96.9</v>
      </c>
      <c r="I301" s="165"/>
      <c r="J301" s="166">
        <f>ROUND(I301*H301,2)</f>
        <v>0</v>
      </c>
      <c r="K301" s="167"/>
      <c r="L301" s="32"/>
      <c r="M301" s="168" t="s">
        <v>1</v>
      </c>
      <c r="N301" s="169" t="s">
        <v>42</v>
      </c>
      <c r="P301" s="156">
        <f>O301*H301</f>
        <v>0</v>
      </c>
      <c r="Q301" s="156">
        <v>0</v>
      </c>
      <c r="R301" s="156">
        <f>Q301*H301</f>
        <v>0</v>
      </c>
      <c r="S301" s="156">
        <v>0</v>
      </c>
      <c r="T301" s="157">
        <f>S301*H301</f>
        <v>0</v>
      </c>
      <c r="AR301" s="158" t="s">
        <v>353</v>
      </c>
      <c r="AT301" s="158" t="s">
        <v>196</v>
      </c>
      <c r="AU301" s="158" t="s">
        <v>89</v>
      </c>
      <c r="AY301" s="17" t="s">
        <v>187</v>
      </c>
      <c r="BE301" s="159">
        <f>IF(N301="základná",J301,0)</f>
        <v>0</v>
      </c>
      <c r="BF301" s="159">
        <f>IF(N301="znížená",J301,0)</f>
        <v>0</v>
      </c>
      <c r="BG301" s="159">
        <f>IF(N301="zákl. prenesená",J301,0)</f>
        <v>0</v>
      </c>
      <c r="BH301" s="159">
        <f>IF(N301="zníž. prenesená",J301,0)</f>
        <v>0</v>
      </c>
      <c r="BI301" s="159">
        <f>IF(N301="nulová",J301,0)</f>
        <v>0</v>
      </c>
      <c r="BJ301" s="17" t="s">
        <v>89</v>
      </c>
      <c r="BK301" s="159">
        <f>ROUND(I301*H301,2)</f>
        <v>0</v>
      </c>
      <c r="BL301" s="17" t="s">
        <v>353</v>
      </c>
      <c r="BM301" s="158" t="s">
        <v>384</v>
      </c>
    </row>
    <row r="302" spans="2:65" s="13" customFormat="1">
      <c r="B302" s="177"/>
      <c r="D302" s="171" t="s">
        <v>200</v>
      </c>
      <c r="E302" s="178" t="s">
        <v>1</v>
      </c>
      <c r="F302" s="179" t="s">
        <v>146</v>
      </c>
      <c r="H302" s="180">
        <v>96.9</v>
      </c>
      <c r="I302" s="181"/>
      <c r="L302" s="177"/>
      <c r="M302" s="182"/>
      <c r="T302" s="183"/>
      <c r="AT302" s="178" t="s">
        <v>200</v>
      </c>
      <c r="AU302" s="178" t="s">
        <v>89</v>
      </c>
      <c r="AV302" s="13" t="s">
        <v>89</v>
      </c>
      <c r="AW302" s="13" t="s">
        <v>31</v>
      </c>
      <c r="AX302" s="13" t="s">
        <v>76</v>
      </c>
      <c r="AY302" s="178" t="s">
        <v>187</v>
      </c>
    </row>
    <row r="303" spans="2:65" s="14" customFormat="1">
      <c r="B303" s="184"/>
      <c r="D303" s="171" t="s">
        <v>200</v>
      </c>
      <c r="E303" s="185" t="s">
        <v>1</v>
      </c>
      <c r="F303" s="186" t="s">
        <v>206</v>
      </c>
      <c r="H303" s="187">
        <v>96.9</v>
      </c>
      <c r="I303" s="188"/>
      <c r="L303" s="184"/>
      <c r="M303" s="189"/>
      <c r="T303" s="190"/>
      <c r="AT303" s="185" t="s">
        <v>200</v>
      </c>
      <c r="AU303" s="185" t="s">
        <v>89</v>
      </c>
      <c r="AV303" s="14" t="s">
        <v>194</v>
      </c>
      <c r="AW303" s="14" t="s">
        <v>31</v>
      </c>
      <c r="AX303" s="14" t="s">
        <v>83</v>
      </c>
      <c r="AY303" s="185" t="s">
        <v>187</v>
      </c>
    </row>
    <row r="304" spans="2:65" s="1" customFormat="1" ht="16.5" customHeight="1">
      <c r="B304" s="144"/>
      <c r="C304" s="145" t="s">
        <v>385</v>
      </c>
      <c r="D304" s="145" t="s">
        <v>190</v>
      </c>
      <c r="E304" s="146" t="s">
        <v>386</v>
      </c>
      <c r="F304" s="147" t="s">
        <v>387</v>
      </c>
      <c r="G304" s="148" t="s">
        <v>375</v>
      </c>
      <c r="H304" s="149">
        <v>0.107</v>
      </c>
      <c r="I304" s="150"/>
      <c r="J304" s="151">
        <f>ROUND(I304*H304,2)</f>
        <v>0</v>
      </c>
      <c r="K304" s="152"/>
      <c r="L304" s="153"/>
      <c r="M304" s="154" t="s">
        <v>1</v>
      </c>
      <c r="N304" s="155" t="s">
        <v>42</v>
      </c>
      <c r="P304" s="156">
        <f>O304*H304</f>
        <v>0</v>
      </c>
      <c r="Q304" s="156">
        <v>1</v>
      </c>
      <c r="R304" s="156">
        <f>Q304*H304</f>
        <v>0.107</v>
      </c>
      <c r="S304" s="156">
        <v>0</v>
      </c>
      <c r="T304" s="157">
        <f>S304*H304</f>
        <v>0</v>
      </c>
      <c r="AR304" s="158" t="s">
        <v>388</v>
      </c>
      <c r="AT304" s="158" t="s">
        <v>190</v>
      </c>
      <c r="AU304" s="158" t="s">
        <v>89</v>
      </c>
      <c r="AY304" s="17" t="s">
        <v>187</v>
      </c>
      <c r="BE304" s="159">
        <f>IF(N304="základná",J304,0)</f>
        <v>0</v>
      </c>
      <c r="BF304" s="159">
        <f>IF(N304="znížená",J304,0)</f>
        <v>0</v>
      </c>
      <c r="BG304" s="159">
        <f>IF(N304="zákl. prenesená",J304,0)</f>
        <v>0</v>
      </c>
      <c r="BH304" s="159">
        <f>IF(N304="zníž. prenesená",J304,0)</f>
        <v>0</v>
      </c>
      <c r="BI304" s="159">
        <f>IF(N304="nulová",J304,0)</f>
        <v>0</v>
      </c>
      <c r="BJ304" s="17" t="s">
        <v>89</v>
      </c>
      <c r="BK304" s="159">
        <f>ROUND(I304*H304,2)</f>
        <v>0</v>
      </c>
      <c r="BL304" s="17" t="s">
        <v>353</v>
      </c>
      <c r="BM304" s="158" t="s">
        <v>389</v>
      </c>
    </row>
    <row r="305" spans="2:65" s="13" customFormat="1">
      <c r="B305" s="177"/>
      <c r="D305" s="171" t="s">
        <v>200</v>
      </c>
      <c r="F305" s="179" t="s">
        <v>390</v>
      </c>
      <c r="H305" s="180">
        <v>0.107</v>
      </c>
      <c r="I305" s="181"/>
      <c r="L305" s="177"/>
      <c r="M305" s="182"/>
      <c r="T305" s="183"/>
      <c r="AT305" s="178" t="s">
        <v>200</v>
      </c>
      <c r="AU305" s="178" t="s">
        <v>89</v>
      </c>
      <c r="AV305" s="13" t="s">
        <v>89</v>
      </c>
      <c r="AW305" s="13" t="s">
        <v>3</v>
      </c>
      <c r="AX305" s="13" t="s">
        <v>83</v>
      </c>
      <c r="AY305" s="178" t="s">
        <v>187</v>
      </c>
    </row>
    <row r="306" spans="2:65" s="1" customFormat="1" ht="24.2" customHeight="1">
      <c r="B306" s="144"/>
      <c r="C306" s="160" t="s">
        <v>391</v>
      </c>
      <c r="D306" s="160" t="s">
        <v>196</v>
      </c>
      <c r="E306" s="161" t="s">
        <v>392</v>
      </c>
      <c r="F306" s="162" t="s">
        <v>393</v>
      </c>
      <c r="G306" s="163" t="s">
        <v>144</v>
      </c>
      <c r="H306" s="164">
        <v>96.9</v>
      </c>
      <c r="I306" s="165"/>
      <c r="J306" s="166">
        <f>ROUND(I306*H306,2)</f>
        <v>0</v>
      </c>
      <c r="K306" s="167"/>
      <c r="L306" s="32"/>
      <c r="M306" s="168" t="s">
        <v>1</v>
      </c>
      <c r="N306" s="169" t="s">
        <v>42</v>
      </c>
      <c r="P306" s="156">
        <f>O306*H306</f>
        <v>0</v>
      </c>
      <c r="Q306" s="156">
        <v>5.4000000000000001E-4</v>
      </c>
      <c r="R306" s="156">
        <f>Q306*H306</f>
        <v>5.2326000000000004E-2</v>
      </c>
      <c r="S306" s="156">
        <v>0</v>
      </c>
      <c r="T306" s="157">
        <f>S306*H306</f>
        <v>0</v>
      </c>
      <c r="AR306" s="158" t="s">
        <v>353</v>
      </c>
      <c r="AT306" s="158" t="s">
        <v>196</v>
      </c>
      <c r="AU306" s="158" t="s">
        <v>89</v>
      </c>
      <c r="AY306" s="17" t="s">
        <v>187</v>
      </c>
      <c r="BE306" s="159">
        <f>IF(N306="základná",J306,0)</f>
        <v>0</v>
      </c>
      <c r="BF306" s="159">
        <f>IF(N306="znížená",J306,0)</f>
        <v>0</v>
      </c>
      <c r="BG306" s="159">
        <f>IF(N306="zákl. prenesená",J306,0)</f>
        <v>0</v>
      </c>
      <c r="BH306" s="159">
        <f>IF(N306="zníž. prenesená",J306,0)</f>
        <v>0</v>
      </c>
      <c r="BI306" s="159">
        <f>IF(N306="nulová",J306,0)</f>
        <v>0</v>
      </c>
      <c r="BJ306" s="17" t="s">
        <v>89</v>
      </c>
      <c r="BK306" s="159">
        <f>ROUND(I306*H306,2)</f>
        <v>0</v>
      </c>
      <c r="BL306" s="17" t="s">
        <v>353</v>
      </c>
      <c r="BM306" s="158" t="s">
        <v>394</v>
      </c>
    </row>
    <row r="307" spans="2:65" s="13" customFormat="1">
      <c r="B307" s="177"/>
      <c r="D307" s="171" t="s">
        <v>200</v>
      </c>
      <c r="E307" s="178" t="s">
        <v>1</v>
      </c>
      <c r="F307" s="179" t="s">
        <v>146</v>
      </c>
      <c r="H307" s="180">
        <v>96.9</v>
      </c>
      <c r="I307" s="181"/>
      <c r="L307" s="177"/>
      <c r="M307" s="182"/>
      <c r="T307" s="183"/>
      <c r="AT307" s="178" t="s">
        <v>200</v>
      </c>
      <c r="AU307" s="178" t="s">
        <v>89</v>
      </c>
      <c r="AV307" s="13" t="s">
        <v>89</v>
      </c>
      <c r="AW307" s="13" t="s">
        <v>31</v>
      </c>
      <c r="AX307" s="13" t="s">
        <v>76</v>
      </c>
      <c r="AY307" s="178" t="s">
        <v>187</v>
      </c>
    </row>
    <row r="308" spans="2:65" s="14" customFormat="1">
      <c r="B308" s="184"/>
      <c r="D308" s="171" t="s">
        <v>200</v>
      </c>
      <c r="E308" s="185" t="s">
        <v>1</v>
      </c>
      <c r="F308" s="186" t="s">
        <v>206</v>
      </c>
      <c r="H308" s="187">
        <v>96.9</v>
      </c>
      <c r="I308" s="188"/>
      <c r="L308" s="184"/>
      <c r="M308" s="189"/>
      <c r="T308" s="190"/>
      <c r="AT308" s="185" t="s">
        <v>200</v>
      </c>
      <c r="AU308" s="185" t="s">
        <v>89</v>
      </c>
      <c r="AV308" s="14" t="s">
        <v>194</v>
      </c>
      <c r="AW308" s="14" t="s">
        <v>31</v>
      </c>
      <c r="AX308" s="14" t="s">
        <v>83</v>
      </c>
      <c r="AY308" s="185" t="s">
        <v>187</v>
      </c>
    </row>
    <row r="309" spans="2:65" s="1" customFormat="1" ht="24.2" customHeight="1">
      <c r="B309" s="144"/>
      <c r="C309" s="145" t="s">
        <v>395</v>
      </c>
      <c r="D309" s="145" t="s">
        <v>190</v>
      </c>
      <c r="E309" s="146" t="s">
        <v>396</v>
      </c>
      <c r="F309" s="147" t="s">
        <v>397</v>
      </c>
      <c r="G309" s="148" t="s">
        <v>144</v>
      </c>
      <c r="H309" s="149">
        <v>116.28</v>
      </c>
      <c r="I309" s="150"/>
      <c r="J309" s="151">
        <f>ROUND(I309*H309,2)</f>
        <v>0</v>
      </c>
      <c r="K309" s="152"/>
      <c r="L309" s="153"/>
      <c r="M309" s="154" t="s">
        <v>1</v>
      </c>
      <c r="N309" s="155" t="s">
        <v>42</v>
      </c>
      <c r="P309" s="156">
        <f>O309*H309</f>
        <v>0</v>
      </c>
      <c r="Q309" s="156">
        <v>4.2500000000000003E-3</v>
      </c>
      <c r="R309" s="156">
        <f>Q309*H309</f>
        <v>0.49419000000000002</v>
      </c>
      <c r="S309" s="156">
        <v>0</v>
      </c>
      <c r="T309" s="157">
        <f>S309*H309</f>
        <v>0</v>
      </c>
      <c r="AR309" s="158" t="s">
        <v>388</v>
      </c>
      <c r="AT309" s="158" t="s">
        <v>190</v>
      </c>
      <c r="AU309" s="158" t="s">
        <v>89</v>
      </c>
      <c r="AY309" s="17" t="s">
        <v>187</v>
      </c>
      <c r="BE309" s="159">
        <f>IF(N309="základná",J309,0)</f>
        <v>0</v>
      </c>
      <c r="BF309" s="159">
        <f>IF(N309="znížená",J309,0)</f>
        <v>0</v>
      </c>
      <c r="BG309" s="159">
        <f>IF(N309="zákl. prenesená",J309,0)</f>
        <v>0</v>
      </c>
      <c r="BH309" s="159">
        <f>IF(N309="zníž. prenesená",J309,0)</f>
        <v>0</v>
      </c>
      <c r="BI309" s="159">
        <f>IF(N309="nulová",J309,0)</f>
        <v>0</v>
      </c>
      <c r="BJ309" s="17" t="s">
        <v>89</v>
      </c>
      <c r="BK309" s="159">
        <f>ROUND(I309*H309,2)</f>
        <v>0</v>
      </c>
      <c r="BL309" s="17" t="s">
        <v>353</v>
      </c>
      <c r="BM309" s="158" t="s">
        <v>398</v>
      </c>
    </row>
    <row r="310" spans="2:65" s="13" customFormat="1">
      <c r="B310" s="177"/>
      <c r="D310" s="171" t="s">
        <v>200</v>
      </c>
      <c r="F310" s="179" t="s">
        <v>399</v>
      </c>
      <c r="H310" s="180">
        <v>116.28</v>
      </c>
      <c r="I310" s="181"/>
      <c r="L310" s="177"/>
      <c r="M310" s="182"/>
      <c r="T310" s="183"/>
      <c r="AT310" s="178" t="s">
        <v>200</v>
      </c>
      <c r="AU310" s="178" t="s">
        <v>89</v>
      </c>
      <c r="AV310" s="13" t="s">
        <v>89</v>
      </c>
      <c r="AW310" s="13" t="s">
        <v>3</v>
      </c>
      <c r="AX310" s="13" t="s">
        <v>83</v>
      </c>
      <c r="AY310" s="178" t="s">
        <v>187</v>
      </c>
    </row>
    <row r="311" spans="2:65" s="1" customFormat="1" ht="24.2" customHeight="1">
      <c r="B311" s="144"/>
      <c r="C311" s="160" t="s">
        <v>400</v>
      </c>
      <c r="D311" s="160" t="s">
        <v>196</v>
      </c>
      <c r="E311" s="161" t="s">
        <v>401</v>
      </c>
      <c r="F311" s="162" t="s">
        <v>402</v>
      </c>
      <c r="G311" s="163" t="s">
        <v>375</v>
      </c>
      <c r="H311" s="164">
        <v>0.65400000000000003</v>
      </c>
      <c r="I311" s="165"/>
      <c r="J311" s="166">
        <f>ROUND(I311*H311,2)</f>
        <v>0</v>
      </c>
      <c r="K311" s="167"/>
      <c r="L311" s="32"/>
      <c r="M311" s="168" t="s">
        <v>1</v>
      </c>
      <c r="N311" s="169" t="s">
        <v>42</v>
      </c>
      <c r="P311" s="156">
        <f>O311*H311</f>
        <v>0</v>
      </c>
      <c r="Q311" s="156">
        <v>0</v>
      </c>
      <c r="R311" s="156">
        <f>Q311*H311</f>
        <v>0</v>
      </c>
      <c r="S311" s="156">
        <v>0</v>
      </c>
      <c r="T311" s="157">
        <f>S311*H311</f>
        <v>0</v>
      </c>
      <c r="AR311" s="158" t="s">
        <v>353</v>
      </c>
      <c r="AT311" s="158" t="s">
        <v>196</v>
      </c>
      <c r="AU311" s="158" t="s">
        <v>89</v>
      </c>
      <c r="AY311" s="17" t="s">
        <v>187</v>
      </c>
      <c r="BE311" s="159">
        <f>IF(N311="základná",J311,0)</f>
        <v>0</v>
      </c>
      <c r="BF311" s="159">
        <f>IF(N311="znížená",J311,0)</f>
        <v>0</v>
      </c>
      <c r="BG311" s="159">
        <f>IF(N311="zákl. prenesená",J311,0)</f>
        <v>0</v>
      </c>
      <c r="BH311" s="159">
        <f>IF(N311="zníž. prenesená",J311,0)</f>
        <v>0</v>
      </c>
      <c r="BI311" s="159">
        <f>IF(N311="nulová",J311,0)</f>
        <v>0</v>
      </c>
      <c r="BJ311" s="17" t="s">
        <v>89</v>
      </c>
      <c r="BK311" s="159">
        <f>ROUND(I311*H311,2)</f>
        <v>0</v>
      </c>
      <c r="BL311" s="17" t="s">
        <v>353</v>
      </c>
      <c r="BM311" s="158" t="s">
        <v>403</v>
      </c>
    </row>
    <row r="312" spans="2:65" s="1" customFormat="1" ht="24.2" customHeight="1">
      <c r="B312" s="144"/>
      <c r="C312" s="160" t="s">
        <v>404</v>
      </c>
      <c r="D312" s="160" t="s">
        <v>196</v>
      </c>
      <c r="E312" s="161" t="s">
        <v>405</v>
      </c>
      <c r="F312" s="162" t="s">
        <v>406</v>
      </c>
      <c r="G312" s="163" t="s">
        <v>375</v>
      </c>
      <c r="H312" s="164">
        <v>0.65400000000000003</v>
      </c>
      <c r="I312" s="165"/>
      <c r="J312" s="166">
        <f>ROUND(I312*H312,2)</f>
        <v>0</v>
      </c>
      <c r="K312" s="167"/>
      <c r="L312" s="32"/>
      <c r="M312" s="168" t="s">
        <v>1</v>
      </c>
      <c r="N312" s="169" t="s">
        <v>42</v>
      </c>
      <c r="P312" s="156">
        <f>O312*H312</f>
        <v>0</v>
      </c>
      <c r="Q312" s="156">
        <v>0</v>
      </c>
      <c r="R312" s="156">
        <f>Q312*H312</f>
        <v>0</v>
      </c>
      <c r="S312" s="156">
        <v>0</v>
      </c>
      <c r="T312" s="157">
        <f>S312*H312</f>
        <v>0</v>
      </c>
      <c r="AR312" s="158" t="s">
        <v>353</v>
      </c>
      <c r="AT312" s="158" t="s">
        <v>196</v>
      </c>
      <c r="AU312" s="158" t="s">
        <v>89</v>
      </c>
      <c r="AY312" s="17" t="s">
        <v>187</v>
      </c>
      <c r="BE312" s="159">
        <f>IF(N312="základná",J312,0)</f>
        <v>0</v>
      </c>
      <c r="BF312" s="159">
        <f>IF(N312="znížená",J312,0)</f>
        <v>0</v>
      </c>
      <c r="BG312" s="159">
        <f>IF(N312="zákl. prenesená",J312,0)</f>
        <v>0</v>
      </c>
      <c r="BH312" s="159">
        <f>IF(N312="zníž. prenesená",J312,0)</f>
        <v>0</v>
      </c>
      <c r="BI312" s="159">
        <f>IF(N312="nulová",J312,0)</f>
        <v>0</v>
      </c>
      <c r="BJ312" s="17" t="s">
        <v>89</v>
      </c>
      <c r="BK312" s="159">
        <f>ROUND(I312*H312,2)</f>
        <v>0</v>
      </c>
      <c r="BL312" s="17" t="s">
        <v>353</v>
      </c>
      <c r="BM312" s="158" t="s">
        <v>407</v>
      </c>
    </row>
    <row r="313" spans="2:65" s="11" customFormat="1" ht="22.9" customHeight="1">
      <c r="B313" s="132"/>
      <c r="D313" s="133" t="s">
        <v>75</v>
      </c>
      <c r="E313" s="142" t="s">
        <v>408</v>
      </c>
      <c r="F313" s="142" t="s">
        <v>409</v>
      </c>
      <c r="I313" s="135"/>
      <c r="J313" s="143">
        <f>BK313</f>
        <v>0</v>
      </c>
      <c r="L313" s="132"/>
      <c r="M313" s="137"/>
      <c r="P313" s="138">
        <f>SUM(P314:P330)</f>
        <v>0</v>
      </c>
      <c r="R313" s="138">
        <f>SUM(R314:R330)</f>
        <v>0.34905733999999999</v>
      </c>
      <c r="T313" s="139">
        <f>SUM(T314:T330)</f>
        <v>0</v>
      </c>
      <c r="AR313" s="133" t="s">
        <v>89</v>
      </c>
      <c r="AT313" s="140" t="s">
        <v>75</v>
      </c>
      <c r="AU313" s="140" t="s">
        <v>83</v>
      </c>
      <c r="AY313" s="133" t="s">
        <v>187</v>
      </c>
      <c r="BK313" s="141">
        <f>SUM(BK314:BK330)</f>
        <v>0</v>
      </c>
    </row>
    <row r="314" spans="2:65" s="1" customFormat="1" ht="44.25" customHeight="1">
      <c r="B314" s="144"/>
      <c r="C314" s="160" t="s">
        <v>410</v>
      </c>
      <c r="D314" s="160" t="s">
        <v>196</v>
      </c>
      <c r="E314" s="161" t="s">
        <v>411</v>
      </c>
      <c r="F314" s="162" t="s">
        <v>412</v>
      </c>
      <c r="G314" s="163" t="s">
        <v>144</v>
      </c>
      <c r="H314" s="164">
        <v>14.041</v>
      </c>
      <c r="I314" s="165"/>
      <c r="J314" s="166">
        <f>ROUND(I314*H314,2)</f>
        <v>0</v>
      </c>
      <c r="K314" s="167"/>
      <c r="L314" s="32"/>
      <c r="M314" s="168" t="s">
        <v>1</v>
      </c>
      <c r="N314" s="169" t="s">
        <v>42</v>
      </c>
      <c r="P314" s="156">
        <f>O314*H314</f>
        <v>0</v>
      </c>
      <c r="Q314" s="156">
        <v>3.7399999999999998E-3</v>
      </c>
      <c r="R314" s="156">
        <f>Q314*H314</f>
        <v>5.2513339999999999E-2</v>
      </c>
      <c r="S314" s="156">
        <v>0</v>
      </c>
      <c r="T314" s="157">
        <f>S314*H314</f>
        <v>0</v>
      </c>
      <c r="AR314" s="158" t="s">
        <v>353</v>
      </c>
      <c r="AT314" s="158" t="s">
        <v>196</v>
      </c>
      <c r="AU314" s="158" t="s">
        <v>89</v>
      </c>
      <c r="AY314" s="17" t="s">
        <v>187</v>
      </c>
      <c r="BE314" s="159">
        <f>IF(N314="základná",J314,0)</f>
        <v>0</v>
      </c>
      <c r="BF314" s="159">
        <f>IF(N314="znížená",J314,0)</f>
        <v>0</v>
      </c>
      <c r="BG314" s="159">
        <f>IF(N314="zákl. prenesená",J314,0)</f>
        <v>0</v>
      </c>
      <c r="BH314" s="159">
        <f>IF(N314="zníž. prenesená",J314,0)</f>
        <v>0</v>
      </c>
      <c r="BI314" s="159">
        <f>IF(N314="nulová",J314,0)</f>
        <v>0</v>
      </c>
      <c r="BJ314" s="17" t="s">
        <v>89</v>
      </c>
      <c r="BK314" s="159">
        <f>ROUND(I314*H314,2)</f>
        <v>0</v>
      </c>
      <c r="BL314" s="17" t="s">
        <v>353</v>
      </c>
      <c r="BM314" s="158" t="s">
        <v>413</v>
      </c>
    </row>
    <row r="315" spans="2:65" s="12" customFormat="1" ht="22.5">
      <c r="B315" s="170"/>
      <c r="D315" s="171" t="s">
        <v>200</v>
      </c>
      <c r="E315" s="172" t="s">
        <v>1</v>
      </c>
      <c r="F315" s="173" t="s">
        <v>299</v>
      </c>
      <c r="H315" s="172" t="s">
        <v>1</v>
      </c>
      <c r="I315" s="174"/>
      <c r="L315" s="170"/>
      <c r="M315" s="175"/>
      <c r="T315" s="176"/>
      <c r="AT315" s="172" t="s">
        <v>200</v>
      </c>
      <c r="AU315" s="172" t="s">
        <v>89</v>
      </c>
      <c r="AV315" s="12" t="s">
        <v>83</v>
      </c>
      <c r="AW315" s="12" t="s">
        <v>31</v>
      </c>
      <c r="AX315" s="12" t="s">
        <v>76</v>
      </c>
      <c r="AY315" s="172" t="s">
        <v>187</v>
      </c>
    </row>
    <row r="316" spans="2:65" s="12" customFormat="1">
      <c r="B316" s="170"/>
      <c r="D316" s="171" t="s">
        <v>200</v>
      </c>
      <c r="E316" s="172" t="s">
        <v>1</v>
      </c>
      <c r="F316" s="173" t="s">
        <v>307</v>
      </c>
      <c r="H316" s="172" t="s">
        <v>1</v>
      </c>
      <c r="I316" s="174"/>
      <c r="L316" s="170"/>
      <c r="M316" s="175"/>
      <c r="T316" s="176"/>
      <c r="AT316" s="172" t="s">
        <v>200</v>
      </c>
      <c r="AU316" s="172" t="s">
        <v>89</v>
      </c>
      <c r="AV316" s="12" t="s">
        <v>83</v>
      </c>
      <c r="AW316" s="12" t="s">
        <v>31</v>
      </c>
      <c r="AX316" s="12" t="s">
        <v>76</v>
      </c>
      <c r="AY316" s="172" t="s">
        <v>187</v>
      </c>
    </row>
    <row r="317" spans="2:65" s="12" customFormat="1">
      <c r="B317" s="170"/>
      <c r="D317" s="171" t="s">
        <v>200</v>
      </c>
      <c r="E317" s="172" t="s">
        <v>1</v>
      </c>
      <c r="F317" s="173" t="s">
        <v>308</v>
      </c>
      <c r="H317" s="172" t="s">
        <v>1</v>
      </c>
      <c r="I317" s="174"/>
      <c r="L317" s="170"/>
      <c r="M317" s="175"/>
      <c r="T317" s="176"/>
      <c r="AT317" s="172" t="s">
        <v>200</v>
      </c>
      <c r="AU317" s="172" t="s">
        <v>89</v>
      </c>
      <c r="AV317" s="12" t="s">
        <v>83</v>
      </c>
      <c r="AW317" s="12" t="s">
        <v>31</v>
      </c>
      <c r="AX317" s="12" t="s">
        <v>76</v>
      </c>
      <c r="AY317" s="172" t="s">
        <v>187</v>
      </c>
    </row>
    <row r="318" spans="2:65" s="12" customFormat="1">
      <c r="B318" s="170"/>
      <c r="D318" s="171" t="s">
        <v>200</v>
      </c>
      <c r="E318" s="172" t="s">
        <v>1</v>
      </c>
      <c r="F318" s="173" t="s">
        <v>309</v>
      </c>
      <c r="H318" s="172" t="s">
        <v>1</v>
      </c>
      <c r="I318" s="174"/>
      <c r="L318" s="170"/>
      <c r="M318" s="175"/>
      <c r="T318" s="176"/>
      <c r="AT318" s="172" t="s">
        <v>200</v>
      </c>
      <c r="AU318" s="172" t="s">
        <v>89</v>
      </c>
      <c r="AV318" s="12" t="s">
        <v>83</v>
      </c>
      <c r="AW318" s="12" t="s">
        <v>31</v>
      </c>
      <c r="AX318" s="12" t="s">
        <v>76</v>
      </c>
      <c r="AY318" s="172" t="s">
        <v>187</v>
      </c>
    </row>
    <row r="319" spans="2:65" s="12" customFormat="1">
      <c r="B319" s="170"/>
      <c r="D319" s="171" t="s">
        <v>200</v>
      </c>
      <c r="E319" s="172" t="s">
        <v>1</v>
      </c>
      <c r="F319" s="173" t="s">
        <v>310</v>
      </c>
      <c r="H319" s="172" t="s">
        <v>1</v>
      </c>
      <c r="I319" s="174"/>
      <c r="L319" s="170"/>
      <c r="M319" s="175"/>
      <c r="T319" s="176"/>
      <c r="AT319" s="172" t="s">
        <v>200</v>
      </c>
      <c r="AU319" s="172" t="s">
        <v>89</v>
      </c>
      <c r="AV319" s="12" t="s">
        <v>83</v>
      </c>
      <c r="AW319" s="12" t="s">
        <v>31</v>
      </c>
      <c r="AX319" s="12" t="s">
        <v>76</v>
      </c>
      <c r="AY319" s="172" t="s">
        <v>187</v>
      </c>
    </row>
    <row r="320" spans="2:65" s="12" customFormat="1">
      <c r="B320" s="170"/>
      <c r="D320" s="171" t="s">
        <v>200</v>
      </c>
      <c r="E320" s="172" t="s">
        <v>1</v>
      </c>
      <c r="F320" s="173" t="s">
        <v>311</v>
      </c>
      <c r="H320" s="172" t="s">
        <v>1</v>
      </c>
      <c r="I320" s="174"/>
      <c r="L320" s="170"/>
      <c r="M320" s="175"/>
      <c r="T320" s="176"/>
      <c r="AT320" s="172" t="s">
        <v>200</v>
      </c>
      <c r="AU320" s="172" t="s">
        <v>89</v>
      </c>
      <c r="AV320" s="12" t="s">
        <v>83</v>
      </c>
      <c r="AW320" s="12" t="s">
        <v>31</v>
      </c>
      <c r="AX320" s="12" t="s">
        <v>76</v>
      </c>
      <c r="AY320" s="172" t="s">
        <v>187</v>
      </c>
    </row>
    <row r="321" spans="2:65" s="13" customFormat="1">
      <c r="B321" s="177"/>
      <c r="D321" s="171" t="s">
        <v>200</v>
      </c>
      <c r="E321" s="178" t="s">
        <v>1</v>
      </c>
      <c r="F321" s="179" t="s">
        <v>312</v>
      </c>
      <c r="H321" s="180">
        <v>5.2629999999999999</v>
      </c>
      <c r="I321" s="181"/>
      <c r="L321" s="177"/>
      <c r="M321" s="182"/>
      <c r="T321" s="183"/>
      <c r="AT321" s="178" t="s">
        <v>200</v>
      </c>
      <c r="AU321" s="178" t="s">
        <v>89</v>
      </c>
      <c r="AV321" s="13" t="s">
        <v>89</v>
      </c>
      <c r="AW321" s="13" t="s">
        <v>31</v>
      </c>
      <c r="AX321" s="13" t="s">
        <v>76</v>
      </c>
      <c r="AY321" s="178" t="s">
        <v>187</v>
      </c>
    </row>
    <row r="322" spans="2:65" s="13" customFormat="1">
      <c r="B322" s="177"/>
      <c r="D322" s="171" t="s">
        <v>200</v>
      </c>
      <c r="E322" s="178" t="s">
        <v>1</v>
      </c>
      <c r="F322" s="179" t="s">
        <v>312</v>
      </c>
      <c r="H322" s="180">
        <v>5.2629999999999999</v>
      </c>
      <c r="I322" s="181"/>
      <c r="L322" s="177"/>
      <c r="M322" s="182"/>
      <c r="T322" s="183"/>
      <c r="AT322" s="178" t="s">
        <v>200</v>
      </c>
      <c r="AU322" s="178" t="s">
        <v>89</v>
      </c>
      <c r="AV322" s="13" t="s">
        <v>89</v>
      </c>
      <c r="AW322" s="13" t="s">
        <v>31</v>
      </c>
      <c r="AX322" s="13" t="s">
        <v>76</v>
      </c>
      <c r="AY322" s="178" t="s">
        <v>187</v>
      </c>
    </row>
    <row r="323" spans="2:65" s="12" customFormat="1">
      <c r="B323" s="170"/>
      <c r="D323" s="171" t="s">
        <v>200</v>
      </c>
      <c r="E323" s="172" t="s">
        <v>1</v>
      </c>
      <c r="F323" s="173" t="s">
        <v>313</v>
      </c>
      <c r="H323" s="172" t="s">
        <v>1</v>
      </c>
      <c r="I323" s="174"/>
      <c r="L323" s="170"/>
      <c r="M323" s="175"/>
      <c r="T323" s="176"/>
      <c r="AT323" s="172" t="s">
        <v>200</v>
      </c>
      <c r="AU323" s="172" t="s">
        <v>89</v>
      </c>
      <c r="AV323" s="12" t="s">
        <v>83</v>
      </c>
      <c r="AW323" s="12" t="s">
        <v>31</v>
      </c>
      <c r="AX323" s="12" t="s">
        <v>76</v>
      </c>
      <c r="AY323" s="172" t="s">
        <v>187</v>
      </c>
    </row>
    <row r="324" spans="2:65" s="13" customFormat="1">
      <c r="B324" s="177"/>
      <c r="D324" s="171" t="s">
        <v>200</v>
      </c>
      <c r="E324" s="178" t="s">
        <v>1</v>
      </c>
      <c r="F324" s="179" t="s">
        <v>314</v>
      </c>
      <c r="H324" s="180">
        <v>3.5150000000000001</v>
      </c>
      <c r="I324" s="181"/>
      <c r="L324" s="177"/>
      <c r="M324" s="182"/>
      <c r="T324" s="183"/>
      <c r="AT324" s="178" t="s">
        <v>200</v>
      </c>
      <c r="AU324" s="178" t="s">
        <v>89</v>
      </c>
      <c r="AV324" s="13" t="s">
        <v>89</v>
      </c>
      <c r="AW324" s="13" t="s">
        <v>31</v>
      </c>
      <c r="AX324" s="13" t="s">
        <v>76</v>
      </c>
      <c r="AY324" s="178" t="s">
        <v>187</v>
      </c>
    </row>
    <row r="325" spans="2:65" s="15" customFormat="1">
      <c r="B325" s="191"/>
      <c r="D325" s="171" t="s">
        <v>200</v>
      </c>
      <c r="E325" s="192" t="s">
        <v>1</v>
      </c>
      <c r="F325" s="193" t="s">
        <v>234</v>
      </c>
      <c r="H325" s="194">
        <v>14.041</v>
      </c>
      <c r="I325" s="195"/>
      <c r="L325" s="191"/>
      <c r="M325" s="196"/>
      <c r="T325" s="197"/>
      <c r="AT325" s="192" t="s">
        <v>200</v>
      </c>
      <c r="AU325" s="192" t="s">
        <v>89</v>
      </c>
      <c r="AV325" s="15" t="s">
        <v>207</v>
      </c>
      <c r="AW325" s="15" t="s">
        <v>31</v>
      </c>
      <c r="AX325" s="15" t="s">
        <v>76</v>
      </c>
      <c r="AY325" s="192" t="s">
        <v>187</v>
      </c>
    </row>
    <row r="326" spans="2:65" s="14" customFormat="1">
      <c r="B326" s="184"/>
      <c r="D326" s="171" t="s">
        <v>200</v>
      </c>
      <c r="E326" s="185" t="s">
        <v>1</v>
      </c>
      <c r="F326" s="186" t="s">
        <v>206</v>
      </c>
      <c r="H326" s="187">
        <v>14.041</v>
      </c>
      <c r="I326" s="188"/>
      <c r="L326" s="184"/>
      <c r="M326" s="189"/>
      <c r="T326" s="190"/>
      <c r="AT326" s="185" t="s">
        <v>200</v>
      </c>
      <c r="AU326" s="185" t="s">
        <v>89</v>
      </c>
      <c r="AV326" s="14" t="s">
        <v>194</v>
      </c>
      <c r="AW326" s="14" t="s">
        <v>31</v>
      </c>
      <c r="AX326" s="14" t="s">
        <v>83</v>
      </c>
      <c r="AY326" s="185" t="s">
        <v>187</v>
      </c>
    </row>
    <row r="327" spans="2:65" s="1" customFormat="1" ht="24.2" customHeight="1">
      <c r="B327" s="144"/>
      <c r="C327" s="145" t="s">
        <v>414</v>
      </c>
      <c r="D327" s="145" t="s">
        <v>190</v>
      </c>
      <c r="E327" s="146" t="s">
        <v>415</v>
      </c>
      <c r="F327" s="147" t="s">
        <v>416</v>
      </c>
      <c r="G327" s="148" t="s">
        <v>144</v>
      </c>
      <c r="H327" s="149">
        <v>15.445</v>
      </c>
      <c r="I327" s="150"/>
      <c r="J327" s="151">
        <f>ROUND(I327*H327,2)</f>
        <v>0</v>
      </c>
      <c r="K327" s="152"/>
      <c r="L327" s="153"/>
      <c r="M327" s="154" t="s">
        <v>1</v>
      </c>
      <c r="N327" s="155" t="s">
        <v>42</v>
      </c>
      <c r="P327" s="156">
        <f>O327*H327</f>
        <v>0</v>
      </c>
      <c r="Q327" s="156">
        <v>1.9199999999999998E-2</v>
      </c>
      <c r="R327" s="156">
        <f>Q327*H327</f>
        <v>0.29654399999999997</v>
      </c>
      <c r="S327" s="156">
        <v>0</v>
      </c>
      <c r="T327" s="157">
        <f>S327*H327</f>
        <v>0</v>
      </c>
      <c r="AR327" s="158" t="s">
        <v>388</v>
      </c>
      <c r="AT327" s="158" t="s">
        <v>190</v>
      </c>
      <c r="AU327" s="158" t="s">
        <v>89</v>
      </c>
      <c r="AY327" s="17" t="s">
        <v>187</v>
      </c>
      <c r="BE327" s="159">
        <f>IF(N327="základná",J327,0)</f>
        <v>0</v>
      </c>
      <c r="BF327" s="159">
        <f>IF(N327="znížená",J327,0)</f>
        <v>0</v>
      </c>
      <c r="BG327" s="159">
        <f>IF(N327="zákl. prenesená",J327,0)</f>
        <v>0</v>
      </c>
      <c r="BH327" s="159">
        <f>IF(N327="zníž. prenesená",J327,0)</f>
        <v>0</v>
      </c>
      <c r="BI327" s="159">
        <f>IF(N327="nulová",J327,0)</f>
        <v>0</v>
      </c>
      <c r="BJ327" s="17" t="s">
        <v>89</v>
      </c>
      <c r="BK327" s="159">
        <f>ROUND(I327*H327,2)</f>
        <v>0</v>
      </c>
      <c r="BL327" s="17" t="s">
        <v>353</v>
      </c>
      <c r="BM327" s="158" t="s">
        <v>417</v>
      </c>
    </row>
    <row r="328" spans="2:65" s="13" customFormat="1">
      <c r="B328" s="177"/>
      <c r="D328" s="171" t="s">
        <v>200</v>
      </c>
      <c r="F328" s="179" t="s">
        <v>418</v>
      </c>
      <c r="H328" s="180">
        <v>15.445</v>
      </c>
      <c r="I328" s="181"/>
      <c r="L328" s="177"/>
      <c r="M328" s="182"/>
      <c r="T328" s="183"/>
      <c r="AT328" s="178" t="s">
        <v>200</v>
      </c>
      <c r="AU328" s="178" t="s">
        <v>89</v>
      </c>
      <c r="AV328" s="13" t="s">
        <v>89</v>
      </c>
      <c r="AW328" s="13" t="s">
        <v>3</v>
      </c>
      <c r="AX328" s="13" t="s">
        <v>83</v>
      </c>
      <c r="AY328" s="178" t="s">
        <v>187</v>
      </c>
    </row>
    <row r="329" spans="2:65" s="1" customFormat="1" ht="24.2" customHeight="1">
      <c r="B329" s="144"/>
      <c r="C329" s="160" t="s">
        <v>419</v>
      </c>
      <c r="D329" s="160" t="s">
        <v>196</v>
      </c>
      <c r="E329" s="161" t="s">
        <v>420</v>
      </c>
      <c r="F329" s="162" t="s">
        <v>421</v>
      </c>
      <c r="G329" s="163" t="s">
        <v>375</v>
      </c>
      <c r="H329" s="164">
        <v>0.34899999999999998</v>
      </c>
      <c r="I329" s="165"/>
      <c r="J329" s="166">
        <f>ROUND(I329*H329,2)</f>
        <v>0</v>
      </c>
      <c r="K329" s="167"/>
      <c r="L329" s="32"/>
      <c r="M329" s="168" t="s">
        <v>1</v>
      </c>
      <c r="N329" s="169" t="s">
        <v>42</v>
      </c>
      <c r="P329" s="156">
        <f>O329*H329</f>
        <v>0</v>
      </c>
      <c r="Q329" s="156">
        <v>0</v>
      </c>
      <c r="R329" s="156">
        <f>Q329*H329</f>
        <v>0</v>
      </c>
      <c r="S329" s="156">
        <v>0</v>
      </c>
      <c r="T329" s="157">
        <f>S329*H329</f>
        <v>0</v>
      </c>
      <c r="AR329" s="158" t="s">
        <v>353</v>
      </c>
      <c r="AT329" s="158" t="s">
        <v>196</v>
      </c>
      <c r="AU329" s="158" t="s">
        <v>89</v>
      </c>
      <c r="AY329" s="17" t="s">
        <v>187</v>
      </c>
      <c r="BE329" s="159">
        <f>IF(N329="základná",J329,0)</f>
        <v>0</v>
      </c>
      <c r="BF329" s="159">
        <f>IF(N329="znížená",J329,0)</f>
        <v>0</v>
      </c>
      <c r="BG329" s="159">
        <f>IF(N329="zákl. prenesená",J329,0)</f>
        <v>0</v>
      </c>
      <c r="BH329" s="159">
        <f>IF(N329="zníž. prenesená",J329,0)</f>
        <v>0</v>
      </c>
      <c r="BI329" s="159">
        <f>IF(N329="nulová",J329,0)</f>
        <v>0</v>
      </c>
      <c r="BJ329" s="17" t="s">
        <v>89</v>
      </c>
      <c r="BK329" s="159">
        <f>ROUND(I329*H329,2)</f>
        <v>0</v>
      </c>
      <c r="BL329" s="17" t="s">
        <v>353</v>
      </c>
      <c r="BM329" s="158" t="s">
        <v>422</v>
      </c>
    </row>
    <row r="330" spans="2:65" s="1" customFormat="1" ht="24.2" customHeight="1">
      <c r="B330" s="144"/>
      <c r="C330" s="160" t="s">
        <v>423</v>
      </c>
      <c r="D330" s="160" t="s">
        <v>196</v>
      </c>
      <c r="E330" s="161" t="s">
        <v>424</v>
      </c>
      <c r="F330" s="162" t="s">
        <v>425</v>
      </c>
      <c r="G330" s="163" t="s">
        <v>375</v>
      </c>
      <c r="H330" s="164">
        <v>0.34899999999999998</v>
      </c>
      <c r="I330" s="165"/>
      <c r="J330" s="166">
        <f>ROUND(I330*H330,2)</f>
        <v>0</v>
      </c>
      <c r="K330" s="167"/>
      <c r="L330" s="32"/>
      <c r="M330" s="168" t="s">
        <v>1</v>
      </c>
      <c r="N330" s="169" t="s">
        <v>42</v>
      </c>
      <c r="P330" s="156">
        <f>O330*H330</f>
        <v>0</v>
      </c>
      <c r="Q330" s="156">
        <v>0</v>
      </c>
      <c r="R330" s="156">
        <f>Q330*H330</f>
        <v>0</v>
      </c>
      <c r="S330" s="156">
        <v>0</v>
      </c>
      <c r="T330" s="157">
        <f>S330*H330</f>
        <v>0</v>
      </c>
      <c r="AR330" s="158" t="s">
        <v>353</v>
      </c>
      <c r="AT330" s="158" t="s">
        <v>196</v>
      </c>
      <c r="AU330" s="158" t="s">
        <v>89</v>
      </c>
      <c r="AY330" s="17" t="s">
        <v>187</v>
      </c>
      <c r="BE330" s="159">
        <f>IF(N330="základná",J330,0)</f>
        <v>0</v>
      </c>
      <c r="BF330" s="159">
        <f>IF(N330="znížená",J330,0)</f>
        <v>0</v>
      </c>
      <c r="BG330" s="159">
        <f>IF(N330="zákl. prenesená",J330,0)</f>
        <v>0</v>
      </c>
      <c r="BH330" s="159">
        <f>IF(N330="zníž. prenesená",J330,0)</f>
        <v>0</v>
      </c>
      <c r="BI330" s="159">
        <f>IF(N330="nulová",J330,0)</f>
        <v>0</v>
      </c>
      <c r="BJ330" s="17" t="s">
        <v>89</v>
      </c>
      <c r="BK330" s="159">
        <f>ROUND(I330*H330,2)</f>
        <v>0</v>
      </c>
      <c r="BL330" s="17" t="s">
        <v>353</v>
      </c>
      <c r="BM330" s="158" t="s">
        <v>426</v>
      </c>
    </row>
    <row r="331" spans="2:65" s="11" customFormat="1" ht="22.9" customHeight="1">
      <c r="B331" s="132"/>
      <c r="D331" s="133" t="s">
        <v>75</v>
      </c>
      <c r="E331" s="142" t="s">
        <v>427</v>
      </c>
      <c r="F331" s="142" t="s">
        <v>428</v>
      </c>
      <c r="I331" s="135"/>
      <c r="J331" s="143">
        <f>BK331</f>
        <v>0</v>
      </c>
      <c r="L331" s="132"/>
      <c r="M331" s="137"/>
      <c r="P331" s="138">
        <f>SUM(P332:P337)</f>
        <v>0</v>
      </c>
      <c r="R331" s="138">
        <f>SUM(R332:R337)</f>
        <v>4.4063999999999999E-2</v>
      </c>
      <c r="T331" s="139">
        <f>SUM(T332:T337)</f>
        <v>0</v>
      </c>
      <c r="AR331" s="133" t="s">
        <v>89</v>
      </c>
      <c r="AT331" s="140" t="s">
        <v>75</v>
      </c>
      <c r="AU331" s="140" t="s">
        <v>83</v>
      </c>
      <c r="AY331" s="133" t="s">
        <v>187</v>
      </c>
      <c r="BK331" s="141">
        <f>SUM(BK332:BK337)</f>
        <v>0</v>
      </c>
    </row>
    <row r="332" spans="2:65" s="1" customFormat="1" ht="24.2" customHeight="1">
      <c r="B332" s="144"/>
      <c r="C332" s="160" t="s">
        <v>429</v>
      </c>
      <c r="D332" s="160" t="s">
        <v>196</v>
      </c>
      <c r="E332" s="161" t="s">
        <v>430</v>
      </c>
      <c r="F332" s="162" t="s">
        <v>431</v>
      </c>
      <c r="G332" s="163" t="s">
        <v>144</v>
      </c>
      <c r="H332" s="164">
        <v>32.4</v>
      </c>
      <c r="I332" s="165"/>
      <c r="J332" s="166">
        <f>ROUND(I332*H332,2)</f>
        <v>0</v>
      </c>
      <c r="K332" s="167"/>
      <c r="L332" s="32"/>
      <c r="M332" s="168" t="s">
        <v>1</v>
      </c>
      <c r="N332" s="169" t="s">
        <v>42</v>
      </c>
      <c r="P332" s="156">
        <f>O332*H332</f>
        <v>0</v>
      </c>
      <c r="Q332" s="156">
        <v>1.3600000000000001E-3</v>
      </c>
      <c r="R332" s="156">
        <f>Q332*H332</f>
        <v>4.4063999999999999E-2</v>
      </c>
      <c r="S332" s="156">
        <v>0</v>
      </c>
      <c r="T332" s="157">
        <f>S332*H332</f>
        <v>0</v>
      </c>
      <c r="AR332" s="158" t="s">
        <v>353</v>
      </c>
      <c r="AT332" s="158" t="s">
        <v>196</v>
      </c>
      <c r="AU332" s="158" t="s">
        <v>89</v>
      </c>
      <c r="AY332" s="17" t="s">
        <v>187</v>
      </c>
      <c r="BE332" s="159">
        <f>IF(N332="základná",J332,0)</f>
        <v>0</v>
      </c>
      <c r="BF332" s="159">
        <f>IF(N332="znížená",J332,0)</f>
        <v>0</v>
      </c>
      <c r="BG332" s="159">
        <f>IF(N332="zákl. prenesená",J332,0)</f>
        <v>0</v>
      </c>
      <c r="BH332" s="159">
        <f>IF(N332="zníž. prenesená",J332,0)</f>
        <v>0</v>
      </c>
      <c r="BI332" s="159">
        <f>IF(N332="nulová",J332,0)</f>
        <v>0</v>
      </c>
      <c r="BJ332" s="17" t="s">
        <v>89</v>
      </c>
      <c r="BK332" s="159">
        <f>ROUND(I332*H332,2)</f>
        <v>0</v>
      </c>
      <c r="BL332" s="17" t="s">
        <v>353</v>
      </c>
      <c r="BM332" s="158" t="s">
        <v>432</v>
      </c>
    </row>
    <row r="333" spans="2:65" s="12" customFormat="1">
      <c r="B333" s="170"/>
      <c r="D333" s="171" t="s">
        <v>200</v>
      </c>
      <c r="E333" s="172" t="s">
        <v>1</v>
      </c>
      <c r="F333" s="173" t="s">
        <v>433</v>
      </c>
      <c r="H333" s="172" t="s">
        <v>1</v>
      </c>
      <c r="I333" s="174"/>
      <c r="L333" s="170"/>
      <c r="M333" s="175"/>
      <c r="T333" s="176"/>
      <c r="AT333" s="172" t="s">
        <v>200</v>
      </c>
      <c r="AU333" s="172" t="s">
        <v>89</v>
      </c>
      <c r="AV333" s="12" t="s">
        <v>83</v>
      </c>
      <c r="AW333" s="12" t="s">
        <v>31</v>
      </c>
      <c r="AX333" s="12" t="s">
        <v>76</v>
      </c>
      <c r="AY333" s="172" t="s">
        <v>187</v>
      </c>
    </row>
    <row r="334" spans="2:65" s="13" customFormat="1">
      <c r="B334" s="177"/>
      <c r="D334" s="171" t="s">
        <v>200</v>
      </c>
      <c r="E334" s="178" t="s">
        <v>1</v>
      </c>
      <c r="F334" s="179" t="s">
        <v>434</v>
      </c>
      <c r="H334" s="180">
        <v>10.8</v>
      </c>
      <c r="I334" s="181"/>
      <c r="L334" s="177"/>
      <c r="M334" s="182"/>
      <c r="T334" s="183"/>
      <c r="AT334" s="178" t="s">
        <v>200</v>
      </c>
      <c r="AU334" s="178" t="s">
        <v>89</v>
      </c>
      <c r="AV334" s="13" t="s">
        <v>89</v>
      </c>
      <c r="AW334" s="13" t="s">
        <v>31</v>
      </c>
      <c r="AX334" s="13" t="s">
        <v>76</v>
      </c>
      <c r="AY334" s="178" t="s">
        <v>187</v>
      </c>
    </row>
    <row r="335" spans="2:65" s="13" customFormat="1">
      <c r="B335" s="177"/>
      <c r="D335" s="171" t="s">
        <v>200</v>
      </c>
      <c r="E335" s="178" t="s">
        <v>1</v>
      </c>
      <c r="F335" s="179" t="s">
        <v>434</v>
      </c>
      <c r="H335" s="180">
        <v>10.8</v>
      </c>
      <c r="I335" s="181"/>
      <c r="L335" s="177"/>
      <c r="M335" s="182"/>
      <c r="T335" s="183"/>
      <c r="AT335" s="178" t="s">
        <v>200</v>
      </c>
      <c r="AU335" s="178" t="s">
        <v>89</v>
      </c>
      <c r="AV335" s="13" t="s">
        <v>89</v>
      </c>
      <c r="AW335" s="13" t="s">
        <v>31</v>
      </c>
      <c r="AX335" s="13" t="s">
        <v>76</v>
      </c>
      <c r="AY335" s="178" t="s">
        <v>187</v>
      </c>
    </row>
    <row r="336" spans="2:65" s="13" customFormat="1">
      <c r="B336" s="177"/>
      <c r="D336" s="171" t="s">
        <v>200</v>
      </c>
      <c r="E336" s="178" t="s">
        <v>1</v>
      </c>
      <c r="F336" s="179" t="s">
        <v>434</v>
      </c>
      <c r="H336" s="180">
        <v>10.8</v>
      </c>
      <c r="I336" s="181"/>
      <c r="L336" s="177"/>
      <c r="M336" s="182"/>
      <c r="T336" s="183"/>
      <c r="AT336" s="178" t="s">
        <v>200</v>
      </c>
      <c r="AU336" s="178" t="s">
        <v>89</v>
      </c>
      <c r="AV336" s="13" t="s">
        <v>89</v>
      </c>
      <c r="AW336" s="13" t="s">
        <v>31</v>
      </c>
      <c r="AX336" s="13" t="s">
        <v>76</v>
      </c>
      <c r="AY336" s="178" t="s">
        <v>187</v>
      </c>
    </row>
    <row r="337" spans="2:51" s="14" customFormat="1">
      <c r="B337" s="184"/>
      <c r="D337" s="171" t="s">
        <v>200</v>
      </c>
      <c r="E337" s="185" t="s">
        <v>1</v>
      </c>
      <c r="F337" s="186" t="s">
        <v>206</v>
      </c>
      <c r="H337" s="187">
        <v>32.4</v>
      </c>
      <c r="I337" s="188"/>
      <c r="L337" s="184"/>
      <c r="M337" s="198"/>
      <c r="N337" s="199"/>
      <c r="O337" s="199"/>
      <c r="P337" s="199"/>
      <c r="Q337" s="199"/>
      <c r="R337" s="199"/>
      <c r="S337" s="199"/>
      <c r="T337" s="200"/>
      <c r="AT337" s="185" t="s">
        <v>200</v>
      </c>
      <c r="AU337" s="185" t="s">
        <v>89</v>
      </c>
      <c r="AV337" s="14" t="s">
        <v>194</v>
      </c>
      <c r="AW337" s="14" t="s">
        <v>31</v>
      </c>
      <c r="AX337" s="14" t="s">
        <v>83</v>
      </c>
      <c r="AY337" s="185" t="s">
        <v>187</v>
      </c>
    </row>
    <row r="338" spans="2:51" s="1" customFormat="1" ht="6.95" customHeight="1">
      <c r="B338" s="47"/>
      <c r="C338" s="48"/>
      <c r="D338" s="48"/>
      <c r="E338" s="48"/>
      <c r="F338" s="48"/>
      <c r="G338" s="48"/>
      <c r="H338" s="48"/>
      <c r="I338" s="48"/>
      <c r="J338" s="48"/>
      <c r="K338" s="48"/>
      <c r="L338" s="32"/>
    </row>
  </sheetData>
  <autoFilter ref="C128:K337" xr:uid="{00000000-0009-0000-0000-000001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469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35" t="s">
        <v>5</v>
      </c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93</v>
      </c>
      <c r="AZ2" s="96" t="s">
        <v>435</v>
      </c>
      <c r="BA2" s="96" t="s">
        <v>436</v>
      </c>
      <c r="BB2" s="96" t="s">
        <v>144</v>
      </c>
      <c r="BC2" s="96" t="s">
        <v>437</v>
      </c>
      <c r="BD2" s="96" t="s">
        <v>89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  <c r="AZ3" s="96" t="s">
        <v>438</v>
      </c>
      <c r="BA3" s="96" t="s">
        <v>439</v>
      </c>
      <c r="BB3" s="96" t="s">
        <v>144</v>
      </c>
      <c r="BC3" s="96" t="s">
        <v>440</v>
      </c>
      <c r="BD3" s="96" t="s">
        <v>89</v>
      </c>
    </row>
    <row r="4" spans="2:56" ht="24.95" customHeight="1">
      <c r="B4" s="20"/>
      <c r="D4" s="21" t="s">
        <v>149</v>
      </c>
      <c r="L4" s="20"/>
      <c r="M4" s="97" t="s">
        <v>9</v>
      </c>
      <c r="AT4" s="17" t="s">
        <v>3</v>
      </c>
      <c r="AZ4" s="96" t="s">
        <v>441</v>
      </c>
      <c r="BA4" s="96" t="s">
        <v>442</v>
      </c>
      <c r="BB4" s="96" t="s">
        <v>144</v>
      </c>
      <c r="BC4" s="96" t="s">
        <v>443</v>
      </c>
      <c r="BD4" s="96" t="s">
        <v>89</v>
      </c>
    </row>
    <row r="5" spans="2:56" ht="6.95" customHeight="1">
      <c r="B5" s="20"/>
      <c r="L5" s="20"/>
      <c r="AZ5" s="96" t="s">
        <v>444</v>
      </c>
      <c r="BA5" s="96" t="s">
        <v>445</v>
      </c>
      <c r="BB5" s="96" t="s">
        <v>144</v>
      </c>
      <c r="BC5" s="96" t="s">
        <v>446</v>
      </c>
      <c r="BD5" s="96" t="s">
        <v>89</v>
      </c>
    </row>
    <row r="6" spans="2:56" ht="12" customHeight="1">
      <c r="B6" s="20"/>
      <c r="D6" s="27" t="s">
        <v>15</v>
      </c>
      <c r="L6" s="20"/>
    </row>
    <row r="7" spans="2:56" ht="26.25" customHeight="1">
      <c r="B7" s="20"/>
      <c r="E7" s="268" t="str">
        <f>'Rekapitulácia stavby'!K6</f>
        <v>BRATISLAVA  SOŠ  PZ - rekonštrukcia  objektu č.103 (blok A a B)- suťaž</v>
      </c>
      <c r="F7" s="269"/>
      <c r="G7" s="269"/>
      <c r="H7" s="269"/>
      <c r="L7" s="20"/>
    </row>
    <row r="8" spans="2:56" ht="12" customHeight="1">
      <c r="B8" s="20"/>
      <c r="D8" s="27" t="s">
        <v>155</v>
      </c>
      <c r="L8" s="20"/>
    </row>
    <row r="9" spans="2:56" s="1" customFormat="1" ht="16.5" customHeight="1">
      <c r="B9" s="32"/>
      <c r="E9" s="268" t="s">
        <v>156</v>
      </c>
      <c r="F9" s="267"/>
      <c r="G9" s="267"/>
      <c r="H9" s="267"/>
      <c r="L9" s="32"/>
    </row>
    <row r="10" spans="2:56" s="1" customFormat="1" ht="12" customHeight="1">
      <c r="B10" s="32"/>
      <c r="D10" s="27" t="s">
        <v>157</v>
      </c>
      <c r="L10" s="32"/>
    </row>
    <row r="11" spans="2:56" s="1" customFormat="1" ht="30" customHeight="1">
      <c r="B11" s="32"/>
      <c r="E11" s="263" t="s">
        <v>447</v>
      </c>
      <c r="F11" s="267"/>
      <c r="G11" s="267"/>
      <c r="H11" s="267"/>
      <c r="L11" s="32"/>
    </row>
    <row r="12" spans="2:56" s="1" customFormat="1">
      <c r="B12" s="32"/>
      <c r="L12" s="32"/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5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18. 10. 2023</v>
      </c>
      <c r="L14" s="32"/>
    </row>
    <row r="15" spans="2:56" s="1" customFormat="1" ht="10.9" customHeight="1">
      <c r="B15" s="32"/>
      <c r="L15" s="32"/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52" t="s">
        <v>1</v>
      </c>
      <c r="F29" s="252"/>
      <c r="G29" s="252"/>
      <c r="H29" s="252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ROUND(J131,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ROUND((SUM(BE131:BE468)),  2)</f>
        <v>0</v>
      </c>
      <c r="G35" s="101"/>
      <c r="H35" s="101"/>
      <c r="I35" s="102">
        <v>0.2</v>
      </c>
      <c r="J35" s="100">
        <f>ROUND(((SUM(BE131:BE468))*I35),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ROUND((SUM(BF131:BF468)),  2)</f>
        <v>0</v>
      </c>
      <c r="G36" s="101"/>
      <c r="H36" s="101"/>
      <c r="I36" s="102">
        <v>0.2</v>
      </c>
      <c r="J36" s="100">
        <f>ROUND(((SUM(BF131:BF468))*I36),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ROUND((SUM(BG131:BG468)),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ROUND((SUM(BH131:BH468)),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ROUND((SUM(BI131:BI468)),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BRATISLAVA  SOŠ  PZ - rekonštrukcia  objektu č.103 (blok A a B)- suťaž</v>
      </c>
      <c r="F85" s="269"/>
      <c r="G85" s="269"/>
      <c r="H85" s="269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8" t="s">
        <v>156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30" customHeight="1">
      <c r="B89" s="32"/>
      <c r="E89" s="263" t="str">
        <f>E11</f>
        <v xml:space="preserve">SO01.2Z - E1.2Z  Časť  zateplenie strešného  plášťa  v.č.A11 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18. 10. 2023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Katarína 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J131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164</v>
      </c>
      <c r="E99" s="117"/>
      <c r="F99" s="117"/>
      <c r="G99" s="117"/>
      <c r="H99" s="117"/>
      <c r="I99" s="117"/>
      <c r="J99" s="118">
        <f>J132</f>
        <v>0</v>
      </c>
      <c r="L99" s="115"/>
    </row>
    <row r="100" spans="2:47" s="9" customFormat="1" ht="19.899999999999999" customHeight="1">
      <c r="B100" s="119"/>
      <c r="D100" s="120" t="s">
        <v>448</v>
      </c>
      <c r="E100" s="121"/>
      <c r="F100" s="121"/>
      <c r="G100" s="121"/>
      <c r="H100" s="121"/>
      <c r="I100" s="121"/>
      <c r="J100" s="122">
        <f>J133</f>
        <v>0</v>
      </c>
      <c r="L100" s="119"/>
    </row>
    <row r="101" spans="2:47" s="9" customFormat="1" ht="19.899999999999999" customHeight="1">
      <c r="B101" s="119"/>
      <c r="D101" s="120" t="s">
        <v>165</v>
      </c>
      <c r="E101" s="121"/>
      <c r="F101" s="121"/>
      <c r="G101" s="121"/>
      <c r="H101" s="121"/>
      <c r="I101" s="121"/>
      <c r="J101" s="122">
        <f>J144</f>
        <v>0</v>
      </c>
      <c r="L101" s="119"/>
    </row>
    <row r="102" spans="2:47" s="9" customFormat="1" ht="19.899999999999999" customHeight="1">
      <c r="B102" s="119"/>
      <c r="D102" s="120" t="s">
        <v>168</v>
      </c>
      <c r="E102" s="121"/>
      <c r="F102" s="121"/>
      <c r="G102" s="121"/>
      <c r="H102" s="121"/>
      <c r="I102" s="121"/>
      <c r="J102" s="122">
        <f>J155</f>
        <v>0</v>
      </c>
      <c r="L102" s="119"/>
    </row>
    <row r="103" spans="2:47" s="8" customFormat="1" ht="24.95" customHeight="1">
      <c r="B103" s="115"/>
      <c r="D103" s="116" t="s">
        <v>169</v>
      </c>
      <c r="E103" s="117"/>
      <c r="F103" s="117"/>
      <c r="G103" s="117"/>
      <c r="H103" s="117"/>
      <c r="I103" s="117"/>
      <c r="J103" s="118">
        <f>J157</f>
        <v>0</v>
      </c>
      <c r="L103" s="115"/>
    </row>
    <row r="104" spans="2:47" s="9" customFormat="1" ht="19.899999999999999" customHeight="1">
      <c r="B104" s="119"/>
      <c r="D104" s="120" t="s">
        <v>449</v>
      </c>
      <c r="E104" s="121"/>
      <c r="F104" s="121"/>
      <c r="G104" s="121"/>
      <c r="H104" s="121"/>
      <c r="I104" s="121"/>
      <c r="J104" s="122">
        <f>J158</f>
        <v>0</v>
      </c>
      <c r="L104" s="119"/>
    </row>
    <row r="105" spans="2:47" s="9" customFormat="1" ht="19.899999999999999" customHeight="1">
      <c r="B105" s="119"/>
      <c r="D105" s="120" t="s">
        <v>450</v>
      </c>
      <c r="E105" s="121"/>
      <c r="F105" s="121"/>
      <c r="G105" s="121"/>
      <c r="H105" s="121"/>
      <c r="I105" s="121"/>
      <c r="J105" s="122">
        <f>J197</f>
        <v>0</v>
      </c>
      <c r="L105" s="119"/>
    </row>
    <row r="106" spans="2:47" s="9" customFormat="1" ht="19.899999999999999" customHeight="1">
      <c r="B106" s="119"/>
      <c r="D106" s="120" t="s">
        <v>451</v>
      </c>
      <c r="E106" s="121"/>
      <c r="F106" s="121"/>
      <c r="G106" s="121"/>
      <c r="H106" s="121"/>
      <c r="I106" s="121"/>
      <c r="J106" s="122">
        <f>J370</f>
        <v>0</v>
      </c>
      <c r="L106" s="119"/>
    </row>
    <row r="107" spans="2:47" s="9" customFormat="1" ht="19.899999999999999" customHeight="1">
      <c r="B107" s="119"/>
      <c r="D107" s="120" t="s">
        <v>452</v>
      </c>
      <c r="E107" s="121"/>
      <c r="F107" s="121"/>
      <c r="G107" s="121"/>
      <c r="H107" s="121"/>
      <c r="I107" s="121"/>
      <c r="J107" s="122">
        <f>J418</f>
        <v>0</v>
      </c>
      <c r="L107" s="119"/>
    </row>
    <row r="108" spans="2:47" s="9" customFormat="1" ht="19.899999999999999" customHeight="1">
      <c r="B108" s="119"/>
      <c r="D108" s="120" t="s">
        <v>453</v>
      </c>
      <c r="E108" s="121"/>
      <c r="F108" s="121"/>
      <c r="G108" s="121"/>
      <c r="H108" s="121"/>
      <c r="I108" s="121"/>
      <c r="J108" s="122">
        <f>J433</f>
        <v>0</v>
      </c>
      <c r="L108" s="119"/>
    </row>
    <row r="109" spans="2:47" s="9" customFormat="1" ht="19.899999999999999" customHeight="1">
      <c r="B109" s="119"/>
      <c r="D109" s="120" t="s">
        <v>454</v>
      </c>
      <c r="E109" s="121"/>
      <c r="F109" s="121"/>
      <c r="G109" s="121"/>
      <c r="H109" s="121"/>
      <c r="I109" s="121"/>
      <c r="J109" s="122">
        <f>J459</f>
        <v>0</v>
      </c>
      <c r="L109" s="119"/>
    </row>
    <row r="110" spans="2:47" s="1" customFormat="1" ht="21.75" customHeight="1">
      <c r="B110" s="32"/>
      <c r="L110" s="32"/>
    </row>
    <row r="111" spans="2:47" s="1" customFormat="1" ht="6.9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32"/>
    </row>
    <row r="115" spans="2:12" s="1" customFormat="1" ht="6.95" customHeight="1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32"/>
    </row>
    <row r="116" spans="2:12" s="1" customFormat="1" ht="24.95" customHeight="1">
      <c r="B116" s="32"/>
      <c r="C116" s="21" t="s">
        <v>173</v>
      </c>
      <c r="L116" s="32"/>
    </row>
    <row r="117" spans="2:12" s="1" customFormat="1" ht="6.95" customHeight="1">
      <c r="B117" s="32"/>
      <c r="L117" s="32"/>
    </row>
    <row r="118" spans="2:12" s="1" customFormat="1" ht="12" customHeight="1">
      <c r="B118" s="32"/>
      <c r="C118" s="27" t="s">
        <v>15</v>
      </c>
      <c r="L118" s="32"/>
    </row>
    <row r="119" spans="2:12" s="1" customFormat="1" ht="26.25" customHeight="1">
      <c r="B119" s="32"/>
      <c r="E119" s="268" t="str">
        <f>E7</f>
        <v>BRATISLAVA  SOŠ  PZ - rekonštrukcia  objektu č.103 (blok A a B)- suťaž</v>
      </c>
      <c r="F119" s="269"/>
      <c r="G119" s="269"/>
      <c r="H119" s="269"/>
      <c r="L119" s="32"/>
    </row>
    <row r="120" spans="2:12" ht="12" customHeight="1">
      <c r="B120" s="20"/>
      <c r="C120" s="27" t="s">
        <v>155</v>
      </c>
      <c r="L120" s="20"/>
    </row>
    <row r="121" spans="2:12" s="1" customFormat="1" ht="16.5" customHeight="1">
      <c r="B121" s="32"/>
      <c r="E121" s="268" t="s">
        <v>156</v>
      </c>
      <c r="F121" s="267"/>
      <c r="G121" s="267"/>
      <c r="H121" s="267"/>
      <c r="L121" s="32"/>
    </row>
    <row r="122" spans="2:12" s="1" customFormat="1" ht="12" customHeight="1">
      <c r="B122" s="32"/>
      <c r="C122" s="27" t="s">
        <v>157</v>
      </c>
      <c r="L122" s="32"/>
    </row>
    <row r="123" spans="2:12" s="1" customFormat="1" ht="30" customHeight="1">
      <c r="B123" s="32"/>
      <c r="E123" s="263" t="str">
        <f>E11</f>
        <v xml:space="preserve">SO01.2Z - E1.2Z  Časť  zateplenie strešného  plášťa  v.č.A11 </v>
      </c>
      <c r="F123" s="267"/>
      <c r="G123" s="267"/>
      <c r="H123" s="267"/>
      <c r="L123" s="32"/>
    </row>
    <row r="124" spans="2:12" s="1" customFormat="1" ht="6.95" customHeight="1">
      <c r="B124" s="32"/>
      <c r="L124" s="32"/>
    </row>
    <row r="125" spans="2:12" s="1" customFormat="1" ht="12" customHeight="1">
      <c r="B125" s="32"/>
      <c r="C125" s="27" t="s">
        <v>19</v>
      </c>
      <c r="F125" s="25" t="str">
        <f>F14</f>
        <v xml:space="preserve">Vápencová 36, 84009 Bratislava </v>
      </c>
      <c r="I125" s="27" t="s">
        <v>21</v>
      </c>
      <c r="J125" s="55" t="str">
        <f>IF(J14="","",J14)</f>
        <v>18. 10. 2023</v>
      </c>
      <c r="L125" s="32"/>
    </row>
    <row r="126" spans="2:12" s="1" customFormat="1" ht="6.95" customHeight="1">
      <c r="B126" s="32"/>
      <c r="L126" s="32"/>
    </row>
    <row r="127" spans="2:12" s="1" customFormat="1" ht="54.4" customHeight="1">
      <c r="B127" s="32"/>
      <c r="C127" s="27" t="s">
        <v>23</v>
      </c>
      <c r="F127" s="25" t="str">
        <f>E17</f>
        <v>MV SR Pribinova č.2, 81272 Bratislava</v>
      </c>
      <c r="I127" s="27" t="s">
        <v>29</v>
      </c>
      <c r="J127" s="30" t="str">
        <f>E23</f>
        <v>STAPRING a.s.Cintorínska 9, 81108 BRATISLAVA/Nitra</v>
      </c>
      <c r="L127" s="32"/>
    </row>
    <row r="128" spans="2:12" s="1" customFormat="1" ht="15.2" customHeight="1">
      <c r="B128" s="32"/>
      <c r="C128" s="27" t="s">
        <v>27</v>
      </c>
      <c r="F128" s="25" t="str">
        <f>IF(E20="","",E20)</f>
        <v>Vyplň údaj</v>
      </c>
      <c r="I128" s="27" t="s">
        <v>32</v>
      </c>
      <c r="J128" s="30" t="str">
        <f>E26</f>
        <v>Katarína ŠINSKÁ</v>
      </c>
      <c r="L128" s="32"/>
    </row>
    <row r="129" spans="2:65" s="1" customFormat="1" ht="10.35" customHeight="1">
      <c r="B129" s="32"/>
      <c r="L129" s="32"/>
    </row>
    <row r="130" spans="2:65" s="10" customFormat="1" ht="29.25" customHeight="1">
      <c r="B130" s="123"/>
      <c r="C130" s="124" t="s">
        <v>174</v>
      </c>
      <c r="D130" s="125" t="s">
        <v>61</v>
      </c>
      <c r="E130" s="125" t="s">
        <v>57</v>
      </c>
      <c r="F130" s="125" t="s">
        <v>58</v>
      </c>
      <c r="G130" s="125" t="s">
        <v>175</v>
      </c>
      <c r="H130" s="125" t="s">
        <v>176</v>
      </c>
      <c r="I130" s="125" t="s">
        <v>177</v>
      </c>
      <c r="J130" s="126" t="s">
        <v>161</v>
      </c>
      <c r="K130" s="127" t="s">
        <v>178</v>
      </c>
      <c r="L130" s="123"/>
      <c r="M130" s="62" t="s">
        <v>1</v>
      </c>
      <c r="N130" s="63" t="s">
        <v>40</v>
      </c>
      <c r="O130" s="63" t="s">
        <v>179</v>
      </c>
      <c r="P130" s="63" t="s">
        <v>180</v>
      </c>
      <c r="Q130" s="63" t="s">
        <v>181</v>
      </c>
      <c r="R130" s="63" t="s">
        <v>182</v>
      </c>
      <c r="S130" s="63" t="s">
        <v>183</v>
      </c>
      <c r="T130" s="64" t="s">
        <v>184</v>
      </c>
    </row>
    <row r="131" spans="2:65" s="1" customFormat="1" ht="22.9" customHeight="1">
      <c r="B131" s="32"/>
      <c r="C131" s="67" t="s">
        <v>162</v>
      </c>
      <c r="J131" s="128">
        <f>BK131</f>
        <v>0</v>
      </c>
      <c r="L131" s="32"/>
      <c r="M131" s="65"/>
      <c r="N131" s="56"/>
      <c r="O131" s="56"/>
      <c r="P131" s="129">
        <f>P132+P157</f>
        <v>0</v>
      </c>
      <c r="Q131" s="56"/>
      <c r="R131" s="129">
        <f>R132+R157</f>
        <v>64.731489339999996</v>
      </c>
      <c r="S131" s="56"/>
      <c r="T131" s="130">
        <f>T132+T157</f>
        <v>0</v>
      </c>
      <c r="AT131" s="17" t="s">
        <v>75</v>
      </c>
      <c r="AU131" s="17" t="s">
        <v>163</v>
      </c>
      <c r="BK131" s="131">
        <f>BK132+BK157</f>
        <v>0</v>
      </c>
    </row>
    <row r="132" spans="2:65" s="11" customFormat="1" ht="25.9" customHeight="1">
      <c r="B132" s="132"/>
      <c r="D132" s="133" t="s">
        <v>75</v>
      </c>
      <c r="E132" s="134" t="s">
        <v>185</v>
      </c>
      <c r="F132" s="134" t="s">
        <v>186</v>
      </c>
      <c r="I132" s="135"/>
      <c r="J132" s="136">
        <f>BK132</f>
        <v>0</v>
      </c>
      <c r="L132" s="132"/>
      <c r="M132" s="137"/>
      <c r="P132" s="138">
        <f>P133+P144+P155</f>
        <v>0</v>
      </c>
      <c r="R132" s="138">
        <f>R133+R144+R155</f>
        <v>44.152242000000001</v>
      </c>
      <c r="T132" s="139">
        <f>T133+T144+T155</f>
        <v>0</v>
      </c>
      <c r="AR132" s="133" t="s">
        <v>83</v>
      </c>
      <c r="AT132" s="140" t="s">
        <v>75</v>
      </c>
      <c r="AU132" s="140" t="s">
        <v>76</v>
      </c>
      <c r="AY132" s="133" t="s">
        <v>187</v>
      </c>
      <c r="BK132" s="141">
        <f>BK133+BK144+BK155</f>
        <v>0</v>
      </c>
    </row>
    <row r="133" spans="2:65" s="11" customFormat="1" ht="22.9" customHeight="1">
      <c r="B133" s="132"/>
      <c r="D133" s="133" t="s">
        <v>75</v>
      </c>
      <c r="E133" s="142" t="s">
        <v>194</v>
      </c>
      <c r="F133" s="142" t="s">
        <v>455</v>
      </c>
      <c r="I133" s="135"/>
      <c r="J133" s="143">
        <f>BK133</f>
        <v>0</v>
      </c>
      <c r="L133" s="132"/>
      <c r="M133" s="137"/>
      <c r="P133" s="138">
        <f>SUM(P134:P143)</f>
        <v>0</v>
      </c>
      <c r="R133" s="138">
        <f>SUM(R134:R143)</f>
        <v>43.986671999999999</v>
      </c>
      <c r="T133" s="139">
        <f>SUM(T134:T143)</f>
        <v>0</v>
      </c>
      <c r="AR133" s="133" t="s">
        <v>83</v>
      </c>
      <c r="AT133" s="140" t="s">
        <v>75</v>
      </c>
      <c r="AU133" s="140" t="s">
        <v>83</v>
      </c>
      <c r="AY133" s="133" t="s">
        <v>187</v>
      </c>
      <c r="BK133" s="141">
        <f>SUM(BK134:BK143)</f>
        <v>0</v>
      </c>
    </row>
    <row r="134" spans="2:65" s="1" customFormat="1" ht="37.9" customHeight="1">
      <c r="B134" s="144"/>
      <c r="C134" s="160" t="s">
        <v>83</v>
      </c>
      <c r="D134" s="160" t="s">
        <v>196</v>
      </c>
      <c r="E134" s="161" t="s">
        <v>456</v>
      </c>
      <c r="F134" s="162" t="s">
        <v>457</v>
      </c>
      <c r="G134" s="163" t="s">
        <v>144</v>
      </c>
      <c r="H134" s="164">
        <v>1048.8</v>
      </c>
      <c r="I134" s="165"/>
      <c r="J134" s="166">
        <f>ROUND(I134*H134,2)</f>
        <v>0</v>
      </c>
      <c r="K134" s="167"/>
      <c r="L134" s="32"/>
      <c r="M134" s="168" t="s">
        <v>1</v>
      </c>
      <c r="N134" s="169" t="s">
        <v>42</v>
      </c>
      <c r="P134" s="156">
        <f>O134*H134</f>
        <v>0</v>
      </c>
      <c r="Q134" s="156">
        <v>4.1939999999999998E-2</v>
      </c>
      <c r="R134" s="156">
        <f>Q134*H134</f>
        <v>43.986671999999999</v>
      </c>
      <c r="S134" s="156">
        <v>0</v>
      </c>
      <c r="T134" s="157">
        <f>S134*H134</f>
        <v>0</v>
      </c>
      <c r="AR134" s="158" t="s">
        <v>194</v>
      </c>
      <c r="AT134" s="158" t="s">
        <v>196</v>
      </c>
      <c r="AU134" s="158" t="s">
        <v>89</v>
      </c>
      <c r="AY134" s="17" t="s">
        <v>187</v>
      </c>
      <c r="BE134" s="159">
        <f>IF(N134="základná",J134,0)</f>
        <v>0</v>
      </c>
      <c r="BF134" s="159">
        <f>IF(N134="znížená",J134,0)</f>
        <v>0</v>
      </c>
      <c r="BG134" s="159">
        <f>IF(N134="zákl. prenesená",J134,0)</f>
        <v>0</v>
      </c>
      <c r="BH134" s="159">
        <f>IF(N134="zníž. prenesená",J134,0)</f>
        <v>0</v>
      </c>
      <c r="BI134" s="159">
        <f>IF(N134="nulová",J134,0)</f>
        <v>0</v>
      </c>
      <c r="BJ134" s="17" t="s">
        <v>89</v>
      </c>
      <c r="BK134" s="159">
        <f>ROUND(I134*H134,2)</f>
        <v>0</v>
      </c>
      <c r="BL134" s="17" t="s">
        <v>194</v>
      </c>
      <c r="BM134" s="158" t="s">
        <v>458</v>
      </c>
    </row>
    <row r="135" spans="2:65" s="12" customFormat="1">
      <c r="B135" s="170"/>
      <c r="D135" s="171" t="s">
        <v>200</v>
      </c>
      <c r="E135" s="172" t="s">
        <v>1</v>
      </c>
      <c r="F135" s="173" t="s">
        <v>459</v>
      </c>
      <c r="H135" s="172" t="s">
        <v>1</v>
      </c>
      <c r="I135" s="174"/>
      <c r="L135" s="170"/>
      <c r="M135" s="175"/>
      <c r="T135" s="176"/>
      <c r="AT135" s="172" t="s">
        <v>200</v>
      </c>
      <c r="AU135" s="172" t="s">
        <v>89</v>
      </c>
      <c r="AV135" s="12" t="s">
        <v>83</v>
      </c>
      <c r="AW135" s="12" t="s">
        <v>31</v>
      </c>
      <c r="AX135" s="12" t="s">
        <v>76</v>
      </c>
      <c r="AY135" s="172" t="s">
        <v>187</v>
      </c>
    </row>
    <row r="136" spans="2:65" s="12" customFormat="1" ht="22.5">
      <c r="B136" s="170"/>
      <c r="D136" s="171" t="s">
        <v>200</v>
      </c>
      <c r="E136" s="172" t="s">
        <v>1</v>
      </c>
      <c r="F136" s="173" t="s">
        <v>460</v>
      </c>
      <c r="H136" s="172" t="s">
        <v>1</v>
      </c>
      <c r="I136" s="174"/>
      <c r="L136" s="170"/>
      <c r="M136" s="175"/>
      <c r="T136" s="176"/>
      <c r="AT136" s="172" t="s">
        <v>200</v>
      </c>
      <c r="AU136" s="172" t="s">
        <v>89</v>
      </c>
      <c r="AV136" s="12" t="s">
        <v>83</v>
      </c>
      <c r="AW136" s="12" t="s">
        <v>31</v>
      </c>
      <c r="AX136" s="12" t="s">
        <v>76</v>
      </c>
      <c r="AY136" s="172" t="s">
        <v>187</v>
      </c>
    </row>
    <row r="137" spans="2:65" s="13" customFormat="1">
      <c r="B137" s="177"/>
      <c r="D137" s="171" t="s">
        <v>200</v>
      </c>
      <c r="E137" s="178" t="s">
        <v>1</v>
      </c>
      <c r="F137" s="179" t="s">
        <v>461</v>
      </c>
      <c r="H137" s="180">
        <v>352.8</v>
      </c>
      <c r="I137" s="181"/>
      <c r="L137" s="177"/>
      <c r="M137" s="182"/>
      <c r="T137" s="183"/>
      <c r="AT137" s="178" t="s">
        <v>200</v>
      </c>
      <c r="AU137" s="178" t="s">
        <v>89</v>
      </c>
      <c r="AV137" s="13" t="s">
        <v>89</v>
      </c>
      <c r="AW137" s="13" t="s">
        <v>31</v>
      </c>
      <c r="AX137" s="13" t="s">
        <v>76</v>
      </c>
      <c r="AY137" s="178" t="s">
        <v>187</v>
      </c>
    </row>
    <row r="138" spans="2:65" s="15" customFormat="1">
      <c r="B138" s="191"/>
      <c r="D138" s="171" t="s">
        <v>200</v>
      </c>
      <c r="E138" s="192" t="s">
        <v>1</v>
      </c>
      <c r="F138" s="193" t="s">
        <v>234</v>
      </c>
      <c r="H138" s="194">
        <v>352.8</v>
      </c>
      <c r="I138" s="195"/>
      <c r="L138" s="191"/>
      <c r="M138" s="196"/>
      <c r="T138" s="197"/>
      <c r="AT138" s="192" t="s">
        <v>200</v>
      </c>
      <c r="AU138" s="192" t="s">
        <v>89</v>
      </c>
      <c r="AV138" s="15" t="s">
        <v>207</v>
      </c>
      <c r="AW138" s="15" t="s">
        <v>31</v>
      </c>
      <c r="AX138" s="15" t="s">
        <v>76</v>
      </c>
      <c r="AY138" s="192" t="s">
        <v>187</v>
      </c>
    </row>
    <row r="139" spans="2:65" s="12" customFormat="1">
      <c r="B139" s="170"/>
      <c r="D139" s="171" t="s">
        <v>200</v>
      </c>
      <c r="E139" s="172" t="s">
        <v>1</v>
      </c>
      <c r="F139" s="173" t="s">
        <v>462</v>
      </c>
      <c r="H139" s="172" t="s">
        <v>1</v>
      </c>
      <c r="I139" s="174"/>
      <c r="L139" s="170"/>
      <c r="M139" s="175"/>
      <c r="T139" s="176"/>
      <c r="AT139" s="172" t="s">
        <v>200</v>
      </c>
      <c r="AU139" s="172" t="s">
        <v>89</v>
      </c>
      <c r="AV139" s="12" t="s">
        <v>83</v>
      </c>
      <c r="AW139" s="12" t="s">
        <v>31</v>
      </c>
      <c r="AX139" s="12" t="s">
        <v>76</v>
      </c>
      <c r="AY139" s="172" t="s">
        <v>187</v>
      </c>
    </row>
    <row r="140" spans="2:65" s="12" customFormat="1" ht="22.5">
      <c r="B140" s="170"/>
      <c r="D140" s="171" t="s">
        <v>200</v>
      </c>
      <c r="E140" s="172" t="s">
        <v>1</v>
      </c>
      <c r="F140" s="173" t="s">
        <v>460</v>
      </c>
      <c r="H140" s="172" t="s">
        <v>1</v>
      </c>
      <c r="I140" s="174"/>
      <c r="L140" s="170"/>
      <c r="M140" s="175"/>
      <c r="T140" s="176"/>
      <c r="AT140" s="172" t="s">
        <v>200</v>
      </c>
      <c r="AU140" s="172" t="s">
        <v>89</v>
      </c>
      <c r="AV140" s="12" t="s">
        <v>83</v>
      </c>
      <c r="AW140" s="12" t="s">
        <v>31</v>
      </c>
      <c r="AX140" s="12" t="s">
        <v>76</v>
      </c>
      <c r="AY140" s="172" t="s">
        <v>187</v>
      </c>
    </row>
    <row r="141" spans="2:65" s="13" customFormat="1">
      <c r="B141" s="177"/>
      <c r="D141" s="171" t="s">
        <v>200</v>
      </c>
      <c r="E141" s="178" t="s">
        <v>1</v>
      </c>
      <c r="F141" s="179" t="s">
        <v>463</v>
      </c>
      <c r="H141" s="180">
        <v>696</v>
      </c>
      <c r="I141" s="181"/>
      <c r="L141" s="177"/>
      <c r="M141" s="182"/>
      <c r="T141" s="183"/>
      <c r="AT141" s="178" t="s">
        <v>200</v>
      </c>
      <c r="AU141" s="178" t="s">
        <v>89</v>
      </c>
      <c r="AV141" s="13" t="s">
        <v>89</v>
      </c>
      <c r="AW141" s="13" t="s">
        <v>31</v>
      </c>
      <c r="AX141" s="13" t="s">
        <v>76</v>
      </c>
      <c r="AY141" s="178" t="s">
        <v>187</v>
      </c>
    </row>
    <row r="142" spans="2:65" s="15" customFormat="1">
      <c r="B142" s="191"/>
      <c r="D142" s="171" t="s">
        <v>200</v>
      </c>
      <c r="E142" s="192" t="s">
        <v>1</v>
      </c>
      <c r="F142" s="193" t="s">
        <v>234</v>
      </c>
      <c r="H142" s="194">
        <v>696</v>
      </c>
      <c r="I142" s="195"/>
      <c r="L142" s="191"/>
      <c r="M142" s="196"/>
      <c r="T142" s="197"/>
      <c r="AT142" s="192" t="s">
        <v>200</v>
      </c>
      <c r="AU142" s="192" t="s">
        <v>89</v>
      </c>
      <c r="AV142" s="15" t="s">
        <v>207</v>
      </c>
      <c r="AW142" s="15" t="s">
        <v>31</v>
      </c>
      <c r="AX142" s="15" t="s">
        <v>76</v>
      </c>
      <c r="AY142" s="192" t="s">
        <v>187</v>
      </c>
    </row>
    <row r="143" spans="2:65" s="14" customFormat="1">
      <c r="B143" s="184"/>
      <c r="D143" s="171" t="s">
        <v>200</v>
      </c>
      <c r="E143" s="185" t="s">
        <v>1</v>
      </c>
      <c r="F143" s="186" t="s">
        <v>464</v>
      </c>
      <c r="H143" s="187">
        <v>1048.8</v>
      </c>
      <c r="I143" s="188"/>
      <c r="L143" s="184"/>
      <c r="M143" s="189"/>
      <c r="T143" s="190"/>
      <c r="AT143" s="185" t="s">
        <v>200</v>
      </c>
      <c r="AU143" s="185" t="s">
        <v>89</v>
      </c>
      <c r="AV143" s="14" t="s">
        <v>194</v>
      </c>
      <c r="AW143" s="14" t="s">
        <v>31</v>
      </c>
      <c r="AX143" s="14" t="s">
        <v>83</v>
      </c>
      <c r="AY143" s="185" t="s">
        <v>187</v>
      </c>
    </row>
    <row r="144" spans="2:65" s="11" customFormat="1" ht="22.9" customHeight="1">
      <c r="B144" s="132"/>
      <c r="D144" s="133" t="s">
        <v>75</v>
      </c>
      <c r="E144" s="142" t="s">
        <v>188</v>
      </c>
      <c r="F144" s="142" t="s">
        <v>189</v>
      </c>
      <c r="I144" s="135"/>
      <c r="J144" s="143">
        <f>BK144</f>
        <v>0</v>
      </c>
      <c r="L144" s="132"/>
      <c r="M144" s="137"/>
      <c r="P144" s="138">
        <f>SUM(P145:P154)</f>
        <v>0</v>
      </c>
      <c r="R144" s="138">
        <f>SUM(R145:R154)</f>
        <v>0.16556999999999999</v>
      </c>
      <c r="T144" s="139">
        <f>SUM(T145:T154)</f>
        <v>0</v>
      </c>
      <c r="AR144" s="133" t="s">
        <v>83</v>
      </c>
      <c r="AT144" s="140" t="s">
        <v>75</v>
      </c>
      <c r="AU144" s="140" t="s">
        <v>83</v>
      </c>
      <c r="AY144" s="133" t="s">
        <v>187</v>
      </c>
      <c r="BK144" s="141">
        <f>SUM(BK145:BK154)</f>
        <v>0</v>
      </c>
    </row>
    <row r="145" spans="2:65" s="1" customFormat="1" ht="16.5" customHeight="1">
      <c r="B145" s="144"/>
      <c r="C145" s="160" t="s">
        <v>89</v>
      </c>
      <c r="D145" s="160" t="s">
        <v>196</v>
      </c>
      <c r="E145" s="161" t="s">
        <v>465</v>
      </c>
      <c r="F145" s="162" t="s">
        <v>466</v>
      </c>
      <c r="G145" s="163" t="s">
        <v>144</v>
      </c>
      <c r="H145" s="164">
        <v>1.5</v>
      </c>
      <c r="I145" s="165"/>
      <c r="J145" s="166">
        <f>ROUND(I145*H145,2)</f>
        <v>0</v>
      </c>
      <c r="K145" s="167"/>
      <c r="L145" s="32"/>
      <c r="M145" s="168" t="s">
        <v>1</v>
      </c>
      <c r="N145" s="169" t="s">
        <v>42</v>
      </c>
      <c r="P145" s="156">
        <f>O145*H145</f>
        <v>0</v>
      </c>
      <c r="Q145" s="156">
        <v>3.8000000000000002E-4</v>
      </c>
      <c r="R145" s="156">
        <f>Q145*H145</f>
        <v>5.6999999999999998E-4</v>
      </c>
      <c r="S145" s="156">
        <v>0</v>
      </c>
      <c r="T145" s="157">
        <f>S145*H145</f>
        <v>0</v>
      </c>
      <c r="AR145" s="158" t="s">
        <v>194</v>
      </c>
      <c r="AT145" s="158" t="s">
        <v>196</v>
      </c>
      <c r="AU145" s="158" t="s">
        <v>89</v>
      </c>
      <c r="AY145" s="17" t="s">
        <v>187</v>
      </c>
      <c r="BE145" s="159">
        <f>IF(N145="základná",J145,0)</f>
        <v>0</v>
      </c>
      <c r="BF145" s="159">
        <f>IF(N145="znížená",J145,0)</f>
        <v>0</v>
      </c>
      <c r="BG145" s="159">
        <f>IF(N145="zákl. prenesená",J145,0)</f>
        <v>0</v>
      </c>
      <c r="BH145" s="159">
        <f>IF(N145="zníž. prenesená",J145,0)</f>
        <v>0</v>
      </c>
      <c r="BI145" s="159">
        <f>IF(N145="nulová",J145,0)</f>
        <v>0</v>
      </c>
      <c r="BJ145" s="17" t="s">
        <v>89</v>
      </c>
      <c r="BK145" s="159">
        <f>ROUND(I145*H145,2)</f>
        <v>0</v>
      </c>
      <c r="BL145" s="17" t="s">
        <v>194</v>
      </c>
      <c r="BM145" s="158" t="s">
        <v>467</v>
      </c>
    </row>
    <row r="146" spans="2:65" s="13" customFormat="1">
      <c r="B146" s="177"/>
      <c r="D146" s="171" t="s">
        <v>200</v>
      </c>
      <c r="E146" s="178" t="s">
        <v>1</v>
      </c>
      <c r="F146" s="179" t="s">
        <v>468</v>
      </c>
      <c r="H146" s="180">
        <v>0.5</v>
      </c>
      <c r="I146" s="181"/>
      <c r="L146" s="177"/>
      <c r="M146" s="182"/>
      <c r="T146" s="183"/>
      <c r="AT146" s="178" t="s">
        <v>200</v>
      </c>
      <c r="AU146" s="178" t="s">
        <v>89</v>
      </c>
      <c r="AV146" s="13" t="s">
        <v>89</v>
      </c>
      <c r="AW146" s="13" t="s">
        <v>31</v>
      </c>
      <c r="AX146" s="13" t="s">
        <v>76</v>
      </c>
      <c r="AY146" s="178" t="s">
        <v>187</v>
      </c>
    </row>
    <row r="147" spans="2:65" s="13" customFormat="1">
      <c r="B147" s="177"/>
      <c r="D147" s="171" t="s">
        <v>200</v>
      </c>
      <c r="E147" s="178" t="s">
        <v>1</v>
      </c>
      <c r="F147" s="179" t="s">
        <v>469</v>
      </c>
      <c r="H147" s="180">
        <v>1</v>
      </c>
      <c r="I147" s="181"/>
      <c r="L147" s="177"/>
      <c r="M147" s="182"/>
      <c r="T147" s="183"/>
      <c r="AT147" s="178" t="s">
        <v>200</v>
      </c>
      <c r="AU147" s="178" t="s">
        <v>89</v>
      </c>
      <c r="AV147" s="13" t="s">
        <v>89</v>
      </c>
      <c r="AW147" s="13" t="s">
        <v>31</v>
      </c>
      <c r="AX147" s="13" t="s">
        <v>76</v>
      </c>
      <c r="AY147" s="178" t="s">
        <v>187</v>
      </c>
    </row>
    <row r="148" spans="2:65" s="15" customFormat="1">
      <c r="B148" s="191"/>
      <c r="D148" s="171" t="s">
        <v>200</v>
      </c>
      <c r="E148" s="192" t="s">
        <v>1</v>
      </c>
      <c r="F148" s="193" t="s">
        <v>470</v>
      </c>
      <c r="H148" s="194">
        <v>1.5</v>
      </c>
      <c r="I148" s="195"/>
      <c r="L148" s="191"/>
      <c r="M148" s="196"/>
      <c r="T148" s="197"/>
      <c r="AT148" s="192" t="s">
        <v>200</v>
      </c>
      <c r="AU148" s="192" t="s">
        <v>89</v>
      </c>
      <c r="AV148" s="15" t="s">
        <v>207</v>
      </c>
      <c r="AW148" s="15" t="s">
        <v>31</v>
      </c>
      <c r="AX148" s="15" t="s">
        <v>76</v>
      </c>
      <c r="AY148" s="192" t="s">
        <v>187</v>
      </c>
    </row>
    <row r="149" spans="2:65" s="14" customFormat="1">
      <c r="B149" s="184"/>
      <c r="D149" s="171" t="s">
        <v>200</v>
      </c>
      <c r="E149" s="185" t="s">
        <v>1</v>
      </c>
      <c r="F149" s="186" t="s">
        <v>206</v>
      </c>
      <c r="H149" s="187">
        <v>1.5</v>
      </c>
      <c r="I149" s="188"/>
      <c r="L149" s="184"/>
      <c r="M149" s="189"/>
      <c r="T149" s="190"/>
      <c r="AT149" s="185" t="s">
        <v>200</v>
      </c>
      <c r="AU149" s="185" t="s">
        <v>89</v>
      </c>
      <c r="AV149" s="14" t="s">
        <v>194</v>
      </c>
      <c r="AW149" s="14" t="s">
        <v>31</v>
      </c>
      <c r="AX149" s="14" t="s">
        <v>83</v>
      </c>
      <c r="AY149" s="185" t="s">
        <v>187</v>
      </c>
    </row>
    <row r="150" spans="2:65" s="1" customFormat="1" ht="21.75" customHeight="1">
      <c r="B150" s="144"/>
      <c r="C150" s="145" t="s">
        <v>207</v>
      </c>
      <c r="D150" s="145" t="s">
        <v>190</v>
      </c>
      <c r="E150" s="146" t="s">
        <v>471</v>
      </c>
      <c r="F150" s="147" t="s">
        <v>472</v>
      </c>
      <c r="G150" s="148" t="s">
        <v>144</v>
      </c>
      <c r="H150" s="149">
        <v>1.5</v>
      </c>
      <c r="I150" s="150"/>
      <c r="J150" s="151">
        <f>ROUND(I150*H150,2)</f>
        <v>0</v>
      </c>
      <c r="K150" s="152"/>
      <c r="L150" s="153"/>
      <c r="M150" s="154" t="s">
        <v>1</v>
      </c>
      <c r="N150" s="155" t="s">
        <v>42</v>
      </c>
      <c r="P150" s="156">
        <f>O150*H150</f>
        <v>0</v>
      </c>
      <c r="Q150" s="156">
        <v>0.11</v>
      </c>
      <c r="R150" s="156">
        <f>Q150*H150</f>
        <v>0.16500000000000001</v>
      </c>
      <c r="S150" s="156">
        <v>0</v>
      </c>
      <c r="T150" s="157">
        <f>S150*H150</f>
        <v>0</v>
      </c>
      <c r="AR150" s="158" t="s">
        <v>193</v>
      </c>
      <c r="AT150" s="158" t="s">
        <v>190</v>
      </c>
      <c r="AU150" s="158" t="s">
        <v>89</v>
      </c>
      <c r="AY150" s="17" t="s">
        <v>187</v>
      </c>
      <c r="BE150" s="159">
        <f>IF(N150="základná",J150,0)</f>
        <v>0</v>
      </c>
      <c r="BF150" s="159">
        <f>IF(N150="znížená",J150,0)</f>
        <v>0</v>
      </c>
      <c r="BG150" s="159">
        <f>IF(N150="zákl. prenesená",J150,0)</f>
        <v>0</v>
      </c>
      <c r="BH150" s="159">
        <f>IF(N150="zníž. prenesená",J150,0)</f>
        <v>0</v>
      </c>
      <c r="BI150" s="159">
        <f>IF(N150="nulová",J150,0)</f>
        <v>0</v>
      </c>
      <c r="BJ150" s="17" t="s">
        <v>89</v>
      </c>
      <c r="BK150" s="159">
        <f>ROUND(I150*H150,2)</f>
        <v>0</v>
      </c>
      <c r="BL150" s="17" t="s">
        <v>194</v>
      </c>
      <c r="BM150" s="158" t="s">
        <v>473</v>
      </c>
    </row>
    <row r="151" spans="2:65" s="13" customFormat="1">
      <c r="B151" s="177"/>
      <c r="D151" s="171" t="s">
        <v>200</v>
      </c>
      <c r="E151" s="178" t="s">
        <v>1</v>
      </c>
      <c r="F151" s="179" t="s">
        <v>474</v>
      </c>
      <c r="H151" s="180">
        <v>0.5</v>
      </c>
      <c r="I151" s="181"/>
      <c r="L151" s="177"/>
      <c r="M151" s="182"/>
      <c r="T151" s="183"/>
      <c r="AT151" s="178" t="s">
        <v>200</v>
      </c>
      <c r="AU151" s="178" t="s">
        <v>89</v>
      </c>
      <c r="AV151" s="13" t="s">
        <v>89</v>
      </c>
      <c r="AW151" s="13" t="s">
        <v>31</v>
      </c>
      <c r="AX151" s="13" t="s">
        <v>76</v>
      </c>
      <c r="AY151" s="178" t="s">
        <v>187</v>
      </c>
    </row>
    <row r="152" spans="2:65" s="13" customFormat="1">
      <c r="B152" s="177"/>
      <c r="D152" s="171" t="s">
        <v>200</v>
      </c>
      <c r="E152" s="178" t="s">
        <v>1</v>
      </c>
      <c r="F152" s="179" t="s">
        <v>469</v>
      </c>
      <c r="H152" s="180">
        <v>1</v>
      </c>
      <c r="I152" s="181"/>
      <c r="L152" s="177"/>
      <c r="M152" s="182"/>
      <c r="T152" s="183"/>
      <c r="AT152" s="178" t="s">
        <v>200</v>
      </c>
      <c r="AU152" s="178" t="s">
        <v>89</v>
      </c>
      <c r="AV152" s="13" t="s">
        <v>89</v>
      </c>
      <c r="AW152" s="13" t="s">
        <v>31</v>
      </c>
      <c r="AX152" s="13" t="s">
        <v>76</v>
      </c>
      <c r="AY152" s="178" t="s">
        <v>187</v>
      </c>
    </row>
    <row r="153" spans="2:65" s="15" customFormat="1">
      <c r="B153" s="191"/>
      <c r="D153" s="171" t="s">
        <v>200</v>
      </c>
      <c r="E153" s="192" t="s">
        <v>1</v>
      </c>
      <c r="F153" s="193" t="s">
        <v>470</v>
      </c>
      <c r="H153" s="194">
        <v>1.5</v>
      </c>
      <c r="I153" s="195"/>
      <c r="L153" s="191"/>
      <c r="M153" s="196"/>
      <c r="T153" s="197"/>
      <c r="AT153" s="192" t="s">
        <v>200</v>
      </c>
      <c r="AU153" s="192" t="s">
        <v>89</v>
      </c>
      <c r="AV153" s="15" t="s">
        <v>207</v>
      </c>
      <c r="AW153" s="15" t="s">
        <v>31</v>
      </c>
      <c r="AX153" s="15" t="s">
        <v>76</v>
      </c>
      <c r="AY153" s="192" t="s">
        <v>187</v>
      </c>
    </row>
    <row r="154" spans="2:65" s="14" customFormat="1">
      <c r="B154" s="184"/>
      <c r="D154" s="171" t="s">
        <v>200</v>
      </c>
      <c r="E154" s="185" t="s">
        <v>1</v>
      </c>
      <c r="F154" s="186" t="s">
        <v>206</v>
      </c>
      <c r="H154" s="187">
        <v>1.5</v>
      </c>
      <c r="I154" s="188"/>
      <c r="L154" s="184"/>
      <c r="M154" s="189"/>
      <c r="T154" s="190"/>
      <c r="AT154" s="185" t="s">
        <v>200</v>
      </c>
      <c r="AU154" s="185" t="s">
        <v>89</v>
      </c>
      <c r="AV154" s="14" t="s">
        <v>194</v>
      </c>
      <c r="AW154" s="14" t="s">
        <v>31</v>
      </c>
      <c r="AX154" s="14" t="s">
        <v>83</v>
      </c>
      <c r="AY154" s="185" t="s">
        <v>187</v>
      </c>
    </row>
    <row r="155" spans="2:65" s="11" customFormat="1" ht="22.9" customHeight="1">
      <c r="B155" s="132"/>
      <c r="D155" s="133" t="s">
        <v>75</v>
      </c>
      <c r="E155" s="142" t="s">
        <v>371</v>
      </c>
      <c r="F155" s="142" t="s">
        <v>372</v>
      </c>
      <c r="I155" s="135"/>
      <c r="J155" s="143">
        <f>BK155</f>
        <v>0</v>
      </c>
      <c r="L155" s="132"/>
      <c r="M155" s="137"/>
      <c r="P155" s="138">
        <f>P156</f>
        <v>0</v>
      </c>
      <c r="R155" s="138">
        <f>R156</f>
        <v>0</v>
      </c>
      <c r="T155" s="139">
        <f>T156</f>
        <v>0</v>
      </c>
      <c r="AR155" s="133" t="s">
        <v>83</v>
      </c>
      <c r="AT155" s="140" t="s">
        <v>75</v>
      </c>
      <c r="AU155" s="140" t="s">
        <v>83</v>
      </c>
      <c r="AY155" s="133" t="s">
        <v>187</v>
      </c>
      <c r="BK155" s="141">
        <f>BK156</f>
        <v>0</v>
      </c>
    </row>
    <row r="156" spans="2:65" s="1" customFormat="1" ht="24.2" customHeight="1">
      <c r="B156" s="144"/>
      <c r="C156" s="160" t="s">
        <v>194</v>
      </c>
      <c r="D156" s="160" t="s">
        <v>196</v>
      </c>
      <c r="E156" s="161" t="s">
        <v>475</v>
      </c>
      <c r="F156" s="162" t="s">
        <v>476</v>
      </c>
      <c r="G156" s="163" t="s">
        <v>375</v>
      </c>
      <c r="H156" s="164">
        <v>44.173000000000002</v>
      </c>
      <c r="I156" s="165"/>
      <c r="J156" s="166">
        <f>ROUND(I156*H156,2)</f>
        <v>0</v>
      </c>
      <c r="K156" s="167"/>
      <c r="L156" s="32"/>
      <c r="M156" s="168" t="s">
        <v>1</v>
      </c>
      <c r="N156" s="169" t="s">
        <v>42</v>
      </c>
      <c r="P156" s="156">
        <f>O156*H156</f>
        <v>0</v>
      </c>
      <c r="Q156" s="156">
        <v>0</v>
      </c>
      <c r="R156" s="156">
        <f>Q156*H156</f>
        <v>0</v>
      </c>
      <c r="S156" s="156">
        <v>0</v>
      </c>
      <c r="T156" s="157">
        <f>S156*H156</f>
        <v>0</v>
      </c>
      <c r="AR156" s="158" t="s">
        <v>194</v>
      </c>
      <c r="AT156" s="158" t="s">
        <v>196</v>
      </c>
      <c r="AU156" s="158" t="s">
        <v>89</v>
      </c>
      <c r="AY156" s="17" t="s">
        <v>187</v>
      </c>
      <c r="BE156" s="159">
        <f>IF(N156="základná",J156,0)</f>
        <v>0</v>
      </c>
      <c r="BF156" s="159">
        <f>IF(N156="znížená",J156,0)</f>
        <v>0</v>
      </c>
      <c r="BG156" s="159">
        <f>IF(N156="zákl. prenesená",J156,0)</f>
        <v>0</v>
      </c>
      <c r="BH156" s="159">
        <f>IF(N156="zníž. prenesená",J156,0)</f>
        <v>0</v>
      </c>
      <c r="BI156" s="159">
        <f>IF(N156="nulová",J156,0)</f>
        <v>0</v>
      </c>
      <c r="BJ156" s="17" t="s">
        <v>89</v>
      </c>
      <c r="BK156" s="159">
        <f>ROUND(I156*H156,2)</f>
        <v>0</v>
      </c>
      <c r="BL156" s="17" t="s">
        <v>194</v>
      </c>
      <c r="BM156" s="158" t="s">
        <v>477</v>
      </c>
    </row>
    <row r="157" spans="2:65" s="11" customFormat="1" ht="25.9" customHeight="1">
      <c r="B157" s="132"/>
      <c r="D157" s="133" t="s">
        <v>75</v>
      </c>
      <c r="E157" s="134" t="s">
        <v>377</v>
      </c>
      <c r="F157" s="134" t="s">
        <v>378</v>
      </c>
      <c r="I157" s="135"/>
      <c r="J157" s="136">
        <f>BK157</f>
        <v>0</v>
      </c>
      <c r="L157" s="132"/>
      <c r="M157" s="137"/>
      <c r="P157" s="138">
        <f>P158+P197+P370+P418+P433+P459</f>
        <v>0</v>
      </c>
      <c r="R157" s="138">
        <f>R158+R197+R370+R418+R433+R459</f>
        <v>20.579247339999998</v>
      </c>
      <c r="T157" s="139">
        <f>T158+T197+T370+T418+T433+T459</f>
        <v>0</v>
      </c>
      <c r="AR157" s="133" t="s">
        <v>89</v>
      </c>
      <c r="AT157" s="140" t="s">
        <v>75</v>
      </c>
      <c r="AU157" s="140" t="s">
        <v>76</v>
      </c>
      <c r="AY157" s="133" t="s">
        <v>187</v>
      </c>
      <c r="BK157" s="141">
        <f>BK158+BK197+BK370+BK418+BK433+BK459</f>
        <v>0</v>
      </c>
    </row>
    <row r="158" spans="2:65" s="11" customFormat="1" ht="22.9" customHeight="1">
      <c r="B158" s="132"/>
      <c r="D158" s="133" t="s">
        <v>75</v>
      </c>
      <c r="E158" s="142" t="s">
        <v>478</v>
      </c>
      <c r="F158" s="142" t="s">
        <v>479</v>
      </c>
      <c r="I158" s="135"/>
      <c r="J158" s="143">
        <f>BK158</f>
        <v>0</v>
      </c>
      <c r="L158" s="132"/>
      <c r="M158" s="137"/>
      <c r="P158" s="138">
        <f>SUM(P159:P196)</f>
        <v>0</v>
      </c>
      <c r="R158" s="138">
        <f>SUM(R159:R196)</f>
        <v>2.5889889999999998</v>
      </c>
      <c r="T158" s="139">
        <f>SUM(T159:T196)</f>
        <v>0</v>
      </c>
      <c r="AR158" s="133" t="s">
        <v>89</v>
      </c>
      <c r="AT158" s="140" t="s">
        <v>75</v>
      </c>
      <c r="AU158" s="140" t="s">
        <v>83</v>
      </c>
      <c r="AY158" s="133" t="s">
        <v>187</v>
      </c>
      <c r="BK158" s="141">
        <f>SUM(BK159:BK196)</f>
        <v>0</v>
      </c>
    </row>
    <row r="159" spans="2:65" s="1" customFormat="1" ht="24.2" customHeight="1">
      <c r="B159" s="144"/>
      <c r="C159" s="160" t="s">
        <v>263</v>
      </c>
      <c r="D159" s="160" t="s">
        <v>196</v>
      </c>
      <c r="E159" s="161" t="s">
        <v>480</v>
      </c>
      <c r="F159" s="162" t="s">
        <v>481</v>
      </c>
      <c r="G159" s="163" t="s">
        <v>337</v>
      </c>
      <c r="H159" s="164">
        <v>8</v>
      </c>
      <c r="I159" s="165"/>
      <c r="J159" s="166">
        <f>ROUND(I159*H159,2)</f>
        <v>0</v>
      </c>
      <c r="K159" s="167"/>
      <c r="L159" s="32"/>
      <c r="M159" s="168" t="s">
        <v>1</v>
      </c>
      <c r="N159" s="169" t="s">
        <v>42</v>
      </c>
      <c r="P159" s="156">
        <f>O159*H159</f>
        <v>0</v>
      </c>
      <c r="Q159" s="156">
        <v>1.0000000000000001E-5</v>
      </c>
      <c r="R159" s="156">
        <f>Q159*H159</f>
        <v>8.0000000000000007E-5</v>
      </c>
      <c r="S159" s="156">
        <v>0</v>
      </c>
      <c r="T159" s="157">
        <f>S159*H159</f>
        <v>0</v>
      </c>
      <c r="AR159" s="158" t="s">
        <v>353</v>
      </c>
      <c r="AT159" s="158" t="s">
        <v>196</v>
      </c>
      <c r="AU159" s="158" t="s">
        <v>89</v>
      </c>
      <c r="AY159" s="17" t="s">
        <v>187</v>
      </c>
      <c r="BE159" s="159">
        <f>IF(N159="základná",J159,0)</f>
        <v>0</v>
      </c>
      <c r="BF159" s="159">
        <f>IF(N159="znížená",J159,0)</f>
        <v>0</v>
      </c>
      <c r="BG159" s="159">
        <f>IF(N159="zákl. prenesená",J159,0)</f>
        <v>0</v>
      </c>
      <c r="BH159" s="159">
        <f>IF(N159="zníž. prenesená",J159,0)</f>
        <v>0</v>
      </c>
      <c r="BI159" s="159">
        <f>IF(N159="nulová",J159,0)</f>
        <v>0</v>
      </c>
      <c r="BJ159" s="17" t="s">
        <v>89</v>
      </c>
      <c r="BK159" s="159">
        <f>ROUND(I159*H159,2)</f>
        <v>0</v>
      </c>
      <c r="BL159" s="17" t="s">
        <v>353</v>
      </c>
      <c r="BM159" s="158" t="s">
        <v>482</v>
      </c>
    </row>
    <row r="160" spans="2:65" s="13" customFormat="1">
      <c r="B160" s="177"/>
      <c r="D160" s="171" t="s">
        <v>200</v>
      </c>
      <c r="E160" s="178" t="s">
        <v>1</v>
      </c>
      <c r="F160" s="179" t="s">
        <v>483</v>
      </c>
      <c r="H160" s="180">
        <v>8</v>
      </c>
      <c r="I160" s="181"/>
      <c r="L160" s="177"/>
      <c r="M160" s="182"/>
      <c r="T160" s="183"/>
      <c r="AT160" s="178" t="s">
        <v>200</v>
      </c>
      <c r="AU160" s="178" t="s">
        <v>89</v>
      </c>
      <c r="AV160" s="13" t="s">
        <v>89</v>
      </c>
      <c r="AW160" s="13" t="s">
        <v>31</v>
      </c>
      <c r="AX160" s="13" t="s">
        <v>76</v>
      </c>
      <c r="AY160" s="178" t="s">
        <v>187</v>
      </c>
    </row>
    <row r="161" spans="2:65" s="14" customFormat="1">
      <c r="B161" s="184"/>
      <c r="D161" s="171" t="s">
        <v>200</v>
      </c>
      <c r="E161" s="185" t="s">
        <v>1</v>
      </c>
      <c r="F161" s="186" t="s">
        <v>206</v>
      </c>
      <c r="H161" s="187">
        <v>8</v>
      </c>
      <c r="I161" s="188"/>
      <c r="L161" s="184"/>
      <c r="M161" s="189"/>
      <c r="T161" s="190"/>
      <c r="AT161" s="185" t="s">
        <v>200</v>
      </c>
      <c r="AU161" s="185" t="s">
        <v>89</v>
      </c>
      <c r="AV161" s="14" t="s">
        <v>194</v>
      </c>
      <c r="AW161" s="14" t="s">
        <v>31</v>
      </c>
      <c r="AX161" s="14" t="s">
        <v>83</v>
      </c>
      <c r="AY161" s="185" t="s">
        <v>187</v>
      </c>
    </row>
    <row r="162" spans="2:65" s="1" customFormat="1" ht="37.9" customHeight="1">
      <c r="B162" s="144"/>
      <c r="C162" s="160" t="s">
        <v>188</v>
      </c>
      <c r="D162" s="160" t="s">
        <v>196</v>
      </c>
      <c r="E162" s="161" t="s">
        <v>484</v>
      </c>
      <c r="F162" s="162" t="s">
        <v>485</v>
      </c>
      <c r="G162" s="163" t="s">
        <v>320</v>
      </c>
      <c r="H162" s="164">
        <v>194.9</v>
      </c>
      <c r="I162" s="165"/>
      <c r="J162" s="166">
        <f>ROUND(I162*H162,2)</f>
        <v>0</v>
      </c>
      <c r="K162" s="167"/>
      <c r="L162" s="32"/>
      <c r="M162" s="168" t="s">
        <v>1</v>
      </c>
      <c r="N162" s="169" t="s">
        <v>42</v>
      </c>
      <c r="P162" s="156">
        <f>O162*H162</f>
        <v>0</v>
      </c>
      <c r="Q162" s="156">
        <v>3.5E-4</v>
      </c>
      <c r="R162" s="156">
        <f>Q162*H162</f>
        <v>6.8214999999999998E-2</v>
      </c>
      <c r="S162" s="156">
        <v>0</v>
      </c>
      <c r="T162" s="157">
        <f>S162*H162</f>
        <v>0</v>
      </c>
      <c r="AR162" s="158" t="s">
        <v>353</v>
      </c>
      <c r="AT162" s="158" t="s">
        <v>196</v>
      </c>
      <c r="AU162" s="158" t="s">
        <v>89</v>
      </c>
      <c r="AY162" s="17" t="s">
        <v>187</v>
      </c>
      <c r="BE162" s="159">
        <f>IF(N162="základná",J162,0)</f>
        <v>0</v>
      </c>
      <c r="BF162" s="159">
        <f>IF(N162="znížená",J162,0)</f>
        <v>0</v>
      </c>
      <c r="BG162" s="159">
        <f>IF(N162="zákl. prenesená",J162,0)</f>
        <v>0</v>
      </c>
      <c r="BH162" s="159">
        <f>IF(N162="zníž. prenesená",J162,0)</f>
        <v>0</v>
      </c>
      <c r="BI162" s="159">
        <f>IF(N162="nulová",J162,0)</f>
        <v>0</v>
      </c>
      <c r="BJ162" s="17" t="s">
        <v>89</v>
      </c>
      <c r="BK162" s="159">
        <f>ROUND(I162*H162,2)</f>
        <v>0</v>
      </c>
      <c r="BL162" s="17" t="s">
        <v>353</v>
      </c>
      <c r="BM162" s="158" t="s">
        <v>486</v>
      </c>
    </row>
    <row r="163" spans="2:65" s="12" customFormat="1">
      <c r="B163" s="170"/>
      <c r="D163" s="171" t="s">
        <v>200</v>
      </c>
      <c r="E163" s="172" t="s">
        <v>1</v>
      </c>
      <c r="F163" s="173" t="s">
        <v>487</v>
      </c>
      <c r="H163" s="172" t="s">
        <v>1</v>
      </c>
      <c r="I163" s="174"/>
      <c r="L163" s="170"/>
      <c r="M163" s="175"/>
      <c r="T163" s="176"/>
      <c r="AT163" s="172" t="s">
        <v>200</v>
      </c>
      <c r="AU163" s="172" t="s">
        <v>89</v>
      </c>
      <c r="AV163" s="12" t="s">
        <v>83</v>
      </c>
      <c r="AW163" s="12" t="s">
        <v>31</v>
      </c>
      <c r="AX163" s="12" t="s">
        <v>76</v>
      </c>
      <c r="AY163" s="172" t="s">
        <v>187</v>
      </c>
    </row>
    <row r="164" spans="2:65" s="12" customFormat="1">
      <c r="B164" s="170"/>
      <c r="D164" s="171" t="s">
        <v>200</v>
      </c>
      <c r="E164" s="172" t="s">
        <v>1</v>
      </c>
      <c r="F164" s="173" t="s">
        <v>488</v>
      </c>
      <c r="H164" s="172" t="s">
        <v>1</v>
      </c>
      <c r="I164" s="174"/>
      <c r="L164" s="170"/>
      <c r="M164" s="175"/>
      <c r="T164" s="176"/>
      <c r="AT164" s="172" t="s">
        <v>200</v>
      </c>
      <c r="AU164" s="172" t="s">
        <v>89</v>
      </c>
      <c r="AV164" s="12" t="s">
        <v>83</v>
      </c>
      <c r="AW164" s="12" t="s">
        <v>31</v>
      </c>
      <c r="AX164" s="12" t="s">
        <v>76</v>
      </c>
      <c r="AY164" s="172" t="s">
        <v>187</v>
      </c>
    </row>
    <row r="165" spans="2:65" s="12" customFormat="1">
      <c r="B165" s="170"/>
      <c r="D165" s="171" t="s">
        <v>200</v>
      </c>
      <c r="E165" s="172" t="s">
        <v>1</v>
      </c>
      <c r="F165" s="173" t="s">
        <v>489</v>
      </c>
      <c r="H165" s="172" t="s">
        <v>1</v>
      </c>
      <c r="I165" s="174"/>
      <c r="L165" s="170"/>
      <c r="M165" s="175"/>
      <c r="T165" s="176"/>
      <c r="AT165" s="172" t="s">
        <v>200</v>
      </c>
      <c r="AU165" s="172" t="s">
        <v>89</v>
      </c>
      <c r="AV165" s="12" t="s">
        <v>83</v>
      </c>
      <c r="AW165" s="12" t="s">
        <v>31</v>
      </c>
      <c r="AX165" s="12" t="s">
        <v>76</v>
      </c>
      <c r="AY165" s="172" t="s">
        <v>187</v>
      </c>
    </row>
    <row r="166" spans="2:65" s="13" customFormat="1">
      <c r="B166" s="177"/>
      <c r="D166" s="171" t="s">
        <v>200</v>
      </c>
      <c r="E166" s="178" t="s">
        <v>1</v>
      </c>
      <c r="F166" s="179" t="s">
        <v>490</v>
      </c>
      <c r="H166" s="180">
        <v>66.3</v>
      </c>
      <c r="I166" s="181"/>
      <c r="L166" s="177"/>
      <c r="M166" s="182"/>
      <c r="T166" s="183"/>
      <c r="AT166" s="178" t="s">
        <v>200</v>
      </c>
      <c r="AU166" s="178" t="s">
        <v>89</v>
      </c>
      <c r="AV166" s="13" t="s">
        <v>89</v>
      </c>
      <c r="AW166" s="13" t="s">
        <v>31</v>
      </c>
      <c r="AX166" s="13" t="s">
        <v>76</v>
      </c>
      <c r="AY166" s="178" t="s">
        <v>187</v>
      </c>
    </row>
    <row r="167" spans="2:65" s="13" customFormat="1">
      <c r="B167" s="177"/>
      <c r="D167" s="171" t="s">
        <v>200</v>
      </c>
      <c r="E167" s="178" t="s">
        <v>1</v>
      </c>
      <c r="F167" s="179" t="s">
        <v>491</v>
      </c>
      <c r="H167" s="180">
        <v>1.2</v>
      </c>
      <c r="I167" s="181"/>
      <c r="L167" s="177"/>
      <c r="M167" s="182"/>
      <c r="T167" s="183"/>
      <c r="AT167" s="178" t="s">
        <v>200</v>
      </c>
      <c r="AU167" s="178" t="s">
        <v>89</v>
      </c>
      <c r="AV167" s="13" t="s">
        <v>89</v>
      </c>
      <c r="AW167" s="13" t="s">
        <v>31</v>
      </c>
      <c r="AX167" s="13" t="s">
        <v>76</v>
      </c>
      <c r="AY167" s="178" t="s">
        <v>187</v>
      </c>
    </row>
    <row r="168" spans="2:65" s="13" customFormat="1">
      <c r="B168" s="177"/>
      <c r="D168" s="171" t="s">
        <v>200</v>
      </c>
      <c r="E168" s="178" t="s">
        <v>1</v>
      </c>
      <c r="F168" s="179" t="s">
        <v>492</v>
      </c>
      <c r="H168" s="180">
        <v>5.2</v>
      </c>
      <c r="I168" s="181"/>
      <c r="L168" s="177"/>
      <c r="M168" s="182"/>
      <c r="T168" s="183"/>
      <c r="AT168" s="178" t="s">
        <v>200</v>
      </c>
      <c r="AU168" s="178" t="s">
        <v>89</v>
      </c>
      <c r="AV168" s="13" t="s">
        <v>89</v>
      </c>
      <c r="AW168" s="13" t="s">
        <v>31</v>
      </c>
      <c r="AX168" s="13" t="s">
        <v>76</v>
      </c>
      <c r="AY168" s="178" t="s">
        <v>187</v>
      </c>
    </row>
    <row r="169" spans="2:65" s="13" customFormat="1">
      <c r="B169" s="177"/>
      <c r="D169" s="171" t="s">
        <v>200</v>
      </c>
      <c r="E169" s="178" t="s">
        <v>1</v>
      </c>
      <c r="F169" s="179" t="s">
        <v>493</v>
      </c>
      <c r="H169" s="180">
        <v>3.8</v>
      </c>
      <c r="I169" s="181"/>
      <c r="L169" s="177"/>
      <c r="M169" s="182"/>
      <c r="T169" s="183"/>
      <c r="AT169" s="178" t="s">
        <v>200</v>
      </c>
      <c r="AU169" s="178" t="s">
        <v>89</v>
      </c>
      <c r="AV169" s="13" t="s">
        <v>89</v>
      </c>
      <c r="AW169" s="13" t="s">
        <v>31</v>
      </c>
      <c r="AX169" s="13" t="s">
        <v>76</v>
      </c>
      <c r="AY169" s="178" t="s">
        <v>187</v>
      </c>
    </row>
    <row r="170" spans="2:65" s="15" customFormat="1">
      <c r="B170" s="191"/>
      <c r="D170" s="171" t="s">
        <v>200</v>
      </c>
      <c r="E170" s="192" t="s">
        <v>1</v>
      </c>
      <c r="F170" s="193" t="s">
        <v>494</v>
      </c>
      <c r="H170" s="194">
        <v>76.5</v>
      </c>
      <c r="I170" s="195"/>
      <c r="L170" s="191"/>
      <c r="M170" s="196"/>
      <c r="T170" s="197"/>
      <c r="AT170" s="192" t="s">
        <v>200</v>
      </c>
      <c r="AU170" s="192" t="s">
        <v>89</v>
      </c>
      <c r="AV170" s="15" t="s">
        <v>207</v>
      </c>
      <c r="AW170" s="15" t="s">
        <v>31</v>
      </c>
      <c r="AX170" s="15" t="s">
        <v>76</v>
      </c>
      <c r="AY170" s="192" t="s">
        <v>187</v>
      </c>
    </row>
    <row r="171" spans="2:65" s="12" customFormat="1">
      <c r="B171" s="170"/>
      <c r="D171" s="171" t="s">
        <v>200</v>
      </c>
      <c r="E171" s="172" t="s">
        <v>1</v>
      </c>
      <c r="F171" s="173" t="s">
        <v>495</v>
      </c>
      <c r="H171" s="172" t="s">
        <v>1</v>
      </c>
      <c r="I171" s="174"/>
      <c r="L171" s="170"/>
      <c r="M171" s="175"/>
      <c r="T171" s="176"/>
      <c r="AT171" s="172" t="s">
        <v>200</v>
      </c>
      <c r="AU171" s="172" t="s">
        <v>89</v>
      </c>
      <c r="AV171" s="12" t="s">
        <v>83</v>
      </c>
      <c r="AW171" s="12" t="s">
        <v>31</v>
      </c>
      <c r="AX171" s="12" t="s">
        <v>76</v>
      </c>
      <c r="AY171" s="172" t="s">
        <v>187</v>
      </c>
    </row>
    <row r="172" spans="2:65" s="12" customFormat="1">
      <c r="B172" s="170"/>
      <c r="D172" s="171" t="s">
        <v>200</v>
      </c>
      <c r="E172" s="172" t="s">
        <v>1</v>
      </c>
      <c r="F172" s="173" t="s">
        <v>489</v>
      </c>
      <c r="H172" s="172" t="s">
        <v>1</v>
      </c>
      <c r="I172" s="174"/>
      <c r="L172" s="170"/>
      <c r="M172" s="175"/>
      <c r="T172" s="176"/>
      <c r="AT172" s="172" t="s">
        <v>200</v>
      </c>
      <c r="AU172" s="172" t="s">
        <v>89</v>
      </c>
      <c r="AV172" s="12" t="s">
        <v>83</v>
      </c>
      <c r="AW172" s="12" t="s">
        <v>31</v>
      </c>
      <c r="AX172" s="12" t="s">
        <v>76</v>
      </c>
      <c r="AY172" s="172" t="s">
        <v>187</v>
      </c>
    </row>
    <row r="173" spans="2:65" s="13" customFormat="1">
      <c r="B173" s="177"/>
      <c r="D173" s="171" t="s">
        <v>200</v>
      </c>
      <c r="E173" s="178" t="s">
        <v>1</v>
      </c>
      <c r="F173" s="179" t="s">
        <v>496</v>
      </c>
      <c r="H173" s="180">
        <v>105</v>
      </c>
      <c r="I173" s="181"/>
      <c r="L173" s="177"/>
      <c r="M173" s="182"/>
      <c r="T173" s="183"/>
      <c r="AT173" s="178" t="s">
        <v>200</v>
      </c>
      <c r="AU173" s="178" t="s">
        <v>89</v>
      </c>
      <c r="AV173" s="13" t="s">
        <v>89</v>
      </c>
      <c r="AW173" s="13" t="s">
        <v>31</v>
      </c>
      <c r="AX173" s="13" t="s">
        <v>76</v>
      </c>
      <c r="AY173" s="178" t="s">
        <v>187</v>
      </c>
    </row>
    <row r="174" spans="2:65" s="13" customFormat="1">
      <c r="B174" s="177"/>
      <c r="D174" s="171" t="s">
        <v>200</v>
      </c>
      <c r="E174" s="178" t="s">
        <v>1</v>
      </c>
      <c r="F174" s="179" t="s">
        <v>497</v>
      </c>
      <c r="H174" s="180">
        <v>13.4</v>
      </c>
      <c r="I174" s="181"/>
      <c r="L174" s="177"/>
      <c r="M174" s="182"/>
      <c r="T174" s="183"/>
      <c r="AT174" s="178" t="s">
        <v>200</v>
      </c>
      <c r="AU174" s="178" t="s">
        <v>89</v>
      </c>
      <c r="AV174" s="13" t="s">
        <v>89</v>
      </c>
      <c r="AW174" s="13" t="s">
        <v>31</v>
      </c>
      <c r="AX174" s="13" t="s">
        <v>76</v>
      </c>
      <c r="AY174" s="178" t="s">
        <v>187</v>
      </c>
    </row>
    <row r="175" spans="2:65" s="15" customFormat="1">
      <c r="B175" s="191"/>
      <c r="D175" s="171" t="s">
        <v>200</v>
      </c>
      <c r="E175" s="192" t="s">
        <v>1</v>
      </c>
      <c r="F175" s="193" t="s">
        <v>498</v>
      </c>
      <c r="H175" s="194">
        <v>118.4</v>
      </c>
      <c r="I175" s="195"/>
      <c r="L175" s="191"/>
      <c r="M175" s="196"/>
      <c r="T175" s="197"/>
      <c r="AT175" s="192" t="s">
        <v>200</v>
      </c>
      <c r="AU175" s="192" t="s">
        <v>89</v>
      </c>
      <c r="AV175" s="15" t="s">
        <v>207</v>
      </c>
      <c r="AW175" s="15" t="s">
        <v>31</v>
      </c>
      <c r="AX175" s="15" t="s">
        <v>76</v>
      </c>
      <c r="AY175" s="192" t="s">
        <v>187</v>
      </c>
    </row>
    <row r="176" spans="2:65" s="14" customFormat="1">
      <c r="B176" s="184"/>
      <c r="D176" s="171" t="s">
        <v>200</v>
      </c>
      <c r="E176" s="185" t="s">
        <v>1</v>
      </c>
      <c r="F176" s="186" t="s">
        <v>206</v>
      </c>
      <c r="H176" s="187">
        <v>194.9</v>
      </c>
      <c r="I176" s="188"/>
      <c r="L176" s="184"/>
      <c r="M176" s="189"/>
      <c r="T176" s="190"/>
      <c r="AT176" s="185" t="s">
        <v>200</v>
      </c>
      <c r="AU176" s="185" t="s">
        <v>89</v>
      </c>
      <c r="AV176" s="14" t="s">
        <v>194</v>
      </c>
      <c r="AW176" s="14" t="s">
        <v>31</v>
      </c>
      <c r="AX176" s="14" t="s">
        <v>83</v>
      </c>
      <c r="AY176" s="185" t="s">
        <v>187</v>
      </c>
    </row>
    <row r="177" spans="2:65" s="1" customFormat="1" ht="16.5" customHeight="1">
      <c r="B177" s="144"/>
      <c r="C177" s="145" t="s">
        <v>287</v>
      </c>
      <c r="D177" s="145" t="s">
        <v>190</v>
      </c>
      <c r="E177" s="146" t="s">
        <v>499</v>
      </c>
      <c r="F177" s="147" t="s">
        <v>500</v>
      </c>
      <c r="G177" s="148" t="s">
        <v>337</v>
      </c>
      <c r="H177" s="149">
        <v>1600</v>
      </c>
      <c r="I177" s="150"/>
      <c r="J177" s="151">
        <f>ROUND(I177*H177,2)</f>
        <v>0</v>
      </c>
      <c r="K177" s="152"/>
      <c r="L177" s="153"/>
      <c r="M177" s="154" t="s">
        <v>1</v>
      </c>
      <c r="N177" s="155" t="s">
        <v>42</v>
      </c>
      <c r="P177" s="156">
        <f>O177*H177</f>
        <v>0</v>
      </c>
      <c r="Q177" s="156">
        <v>3.5E-4</v>
      </c>
      <c r="R177" s="156">
        <f>Q177*H177</f>
        <v>0.55999999999999994</v>
      </c>
      <c r="S177" s="156">
        <v>0</v>
      </c>
      <c r="T177" s="157">
        <f>S177*H177</f>
        <v>0</v>
      </c>
      <c r="AR177" s="158" t="s">
        <v>388</v>
      </c>
      <c r="AT177" s="158" t="s">
        <v>190</v>
      </c>
      <c r="AU177" s="158" t="s">
        <v>89</v>
      </c>
      <c r="AY177" s="17" t="s">
        <v>187</v>
      </c>
      <c r="BE177" s="159">
        <f>IF(N177="základná",J177,0)</f>
        <v>0</v>
      </c>
      <c r="BF177" s="159">
        <f>IF(N177="znížená",J177,0)</f>
        <v>0</v>
      </c>
      <c r="BG177" s="159">
        <f>IF(N177="zákl. prenesená",J177,0)</f>
        <v>0</v>
      </c>
      <c r="BH177" s="159">
        <f>IF(N177="zníž. prenesená",J177,0)</f>
        <v>0</v>
      </c>
      <c r="BI177" s="159">
        <f>IF(N177="nulová",J177,0)</f>
        <v>0</v>
      </c>
      <c r="BJ177" s="17" t="s">
        <v>89</v>
      </c>
      <c r="BK177" s="159">
        <f>ROUND(I177*H177,2)</f>
        <v>0</v>
      </c>
      <c r="BL177" s="17" t="s">
        <v>353</v>
      </c>
      <c r="BM177" s="158" t="s">
        <v>501</v>
      </c>
    </row>
    <row r="178" spans="2:65" s="1" customFormat="1" ht="33" customHeight="1">
      <c r="B178" s="144"/>
      <c r="C178" s="160" t="s">
        <v>193</v>
      </c>
      <c r="D178" s="160" t="s">
        <v>196</v>
      </c>
      <c r="E178" s="161" t="s">
        <v>502</v>
      </c>
      <c r="F178" s="162" t="s">
        <v>503</v>
      </c>
      <c r="G178" s="163" t="s">
        <v>320</v>
      </c>
      <c r="H178" s="164">
        <v>194.9</v>
      </c>
      <c r="I178" s="165"/>
      <c r="J178" s="166">
        <f>ROUND(I178*H178,2)</f>
        <v>0</v>
      </c>
      <c r="K178" s="167"/>
      <c r="L178" s="32"/>
      <c r="M178" s="168" t="s">
        <v>1</v>
      </c>
      <c r="N178" s="169" t="s">
        <v>42</v>
      </c>
      <c r="P178" s="156">
        <f>O178*H178</f>
        <v>0</v>
      </c>
      <c r="Q178" s="156">
        <v>3.0000000000000001E-5</v>
      </c>
      <c r="R178" s="156">
        <f>Q178*H178</f>
        <v>5.8470000000000006E-3</v>
      </c>
      <c r="S178" s="156">
        <v>0</v>
      </c>
      <c r="T178" s="157">
        <f>S178*H178</f>
        <v>0</v>
      </c>
      <c r="AR178" s="158" t="s">
        <v>353</v>
      </c>
      <c r="AT178" s="158" t="s">
        <v>196</v>
      </c>
      <c r="AU178" s="158" t="s">
        <v>89</v>
      </c>
      <c r="AY178" s="17" t="s">
        <v>187</v>
      </c>
      <c r="BE178" s="159">
        <f>IF(N178="základná",J178,0)</f>
        <v>0</v>
      </c>
      <c r="BF178" s="159">
        <f>IF(N178="znížená",J178,0)</f>
        <v>0</v>
      </c>
      <c r="BG178" s="159">
        <f>IF(N178="zákl. prenesená",J178,0)</f>
        <v>0</v>
      </c>
      <c r="BH178" s="159">
        <f>IF(N178="zníž. prenesená",J178,0)</f>
        <v>0</v>
      </c>
      <c r="BI178" s="159">
        <f>IF(N178="nulová",J178,0)</f>
        <v>0</v>
      </c>
      <c r="BJ178" s="17" t="s">
        <v>89</v>
      </c>
      <c r="BK178" s="159">
        <f>ROUND(I178*H178,2)</f>
        <v>0</v>
      </c>
      <c r="BL178" s="17" t="s">
        <v>353</v>
      </c>
      <c r="BM178" s="158" t="s">
        <v>504</v>
      </c>
    </row>
    <row r="179" spans="2:65" s="12" customFormat="1">
      <c r="B179" s="170"/>
      <c r="D179" s="171" t="s">
        <v>200</v>
      </c>
      <c r="E179" s="172" t="s">
        <v>1</v>
      </c>
      <c r="F179" s="173" t="s">
        <v>487</v>
      </c>
      <c r="H179" s="172" t="s">
        <v>1</v>
      </c>
      <c r="I179" s="174"/>
      <c r="L179" s="170"/>
      <c r="M179" s="175"/>
      <c r="T179" s="176"/>
      <c r="AT179" s="172" t="s">
        <v>200</v>
      </c>
      <c r="AU179" s="172" t="s">
        <v>89</v>
      </c>
      <c r="AV179" s="12" t="s">
        <v>83</v>
      </c>
      <c r="AW179" s="12" t="s">
        <v>31</v>
      </c>
      <c r="AX179" s="12" t="s">
        <v>76</v>
      </c>
      <c r="AY179" s="172" t="s">
        <v>187</v>
      </c>
    </row>
    <row r="180" spans="2:65" s="12" customFormat="1">
      <c r="B180" s="170"/>
      <c r="D180" s="171" t="s">
        <v>200</v>
      </c>
      <c r="E180" s="172" t="s">
        <v>1</v>
      </c>
      <c r="F180" s="173" t="s">
        <v>488</v>
      </c>
      <c r="H180" s="172" t="s">
        <v>1</v>
      </c>
      <c r="I180" s="174"/>
      <c r="L180" s="170"/>
      <c r="M180" s="175"/>
      <c r="T180" s="176"/>
      <c r="AT180" s="172" t="s">
        <v>200</v>
      </c>
      <c r="AU180" s="172" t="s">
        <v>89</v>
      </c>
      <c r="AV180" s="12" t="s">
        <v>83</v>
      </c>
      <c r="AW180" s="12" t="s">
        <v>31</v>
      </c>
      <c r="AX180" s="12" t="s">
        <v>76</v>
      </c>
      <c r="AY180" s="172" t="s">
        <v>187</v>
      </c>
    </row>
    <row r="181" spans="2:65" s="12" customFormat="1">
      <c r="B181" s="170"/>
      <c r="D181" s="171" t="s">
        <v>200</v>
      </c>
      <c r="E181" s="172" t="s">
        <v>1</v>
      </c>
      <c r="F181" s="173" t="s">
        <v>489</v>
      </c>
      <c r="H181" s="172" t="s">
        <v>1</v>
      </c>
      <c r="I181" s="174"/>
      <c r="L181" s="170"/>
      <c r="M181" s="175"/>
      <c r="T181" s="176"/>
      <c r="AT181" s="172" t="s">
        <v>200</v>
      </c>
      <c r="AU181" s="172" t="s">
        <v>89</v>
      </c>
      <c r="AV181" s="12" t="s">
        <v>83</v>
      </c>
      <c r="AW181" s="12" t="s">
        <v>31</v>
      </c>
      <c r="AX181" s="12" t="s">
        <v>76</v>
      </c>
      <c r="AY181" s="172" t="s">
        <v>187</v>
      </c>
    </row>
    <row r="182" spans="2:65" s="13" customFormat="1">
      <c r="B182" s="177"/>
      <c r="D182" s="171" t="s">
        <v>200</v>
      </c>
      <c r="E182" s="178" t="s">
        <v>1</v>
      </c>
      <c r="F182" s="179" t="s">
        <v>490</v>
      </c>
      <c r="H182" s="180">
        <v>66.3</v>
      </c>
      <c r="I182" s="181"/>
      <c r="L182" s="177"/>
      <c r="M182" s="182"/>
      <c r="T182" s="183"/>
      <c r="AT182" s="178" t="s">
        <v>200</v>
      </c>
      <c r="AU182" s="178" t="s">
        <v>89</v>
      </c>
      <c r="AV182" s="13" t="s">
        <v>89</v>
      </c>
      <c r="AW182" s="13" t="s">
        <v>31</v>
      </c>
      <c r="AX182" s="13" t="s">
        <v>76</v>
      </c>
      <c r="AY182" s="178" t="s">
        <v>187</v>
      </c>
    </row>
    <row r="183" spans="2:65" s="13" customFormat="1">
      <c r="B183" s="177"/>
      <c r="D183" s="171" t="s">
        <v>200</v>
      </c>
      <c r="E183" s="178" t="s">
        <v>1</v>
      </c>
      <c r="F183" s="179" t="s">
        <v>491</v>
      </c>
      <c r="H183" s="180">
        <v>1.2</v>
      </c>
      <c r="I183" s="181"/>
      <c r="L183" s="177"/>
      <c r="M183" s="182"/>
      <c r="T183" s="183"/>
      <c r="AT183" s="178" t="s">
        <v>200</v>
      </c>
      <c r="AU183" s="178" t="s">
        <v>89</v>
      </c>
      <c r="AV183" s="13" t="s">
        <v>89</v>
      </c>
      <c r="AW183" s="13" t="s">
        <v>31</v>
      </c>
      <c r="AX183" s="13" t="s">
        <v>76</v>
      </c>
      <c r="AY183" s="178" t="s">
        <v>187</v>
      </c>
    </row>
    <row r="184" spans="2:65" s="13" customFormat="1">
      <c r="B184" s="177"/>
      <c r="D184" s="171" t="s">
        <v>200</v>
      </c>
      <c r="E184" s="178" t="s">
        <v>1</v>
      </c>
      <c r="F184" s="179" t="s">
        <v>492</v>
      </c>
      <c r="H184" s="180">
        <v>5.2</v>
      </c>
      <c r="I184" s="181"/>
      <c r="L184" s="177"/>
      <c r="M184" s="182"/>
      <c r="T184" s="183"/>
      <c r="AT184" s="178" t="s">
        <v>200</v>
      </c>
      <c r="AU184" s="178" t="s">
        <v>89</v>
      </c>
      <c r="AV184" s="13" t="s">
        <v>89</v>
      </c>
      <c r="AW184" s="13" t="s">
        <v>31</v>
      </c>
      <c r="AX184" s="13" t="s">
        <v>76</v>
      </c>
      <c r="AY184" s="178" t="s">
        <v>187</v>
      </c>
    </row>
    <row r="185" spans="2:65" s="13" customFormat="1">
      <c r="B185" s="177"/>
      <c r="D185" s="171" t="s">
        <v>200</v>
      </c>
      <c r="E185" s="178" t="s">
        <v>1</v>
      </c>
      <c r="F185" s="179" t="s">
        <v>493</v>
      </c>
      <c r="H185" s="180">
        <v>3.8</v>
      </c>
      <c r="I185" s="181"/>
      <c r="L185" s="177"/>
      <c r="M185" s="182"/>
      <c r="T185" s="183"/>
      <c r="AT185" s="178" t="s">
        <v>200</v>
      </c>
      <c r="AU185" s="178" t="s">
        <v>89</v>
      </c>
      <c r="AV185" s="13" t="s">
        <v>89</v>
      </c>
      <c r="AW185" s="13" t="s">
        <v>31</v>
      </c>
      <c r="AX185" s="13" t="s">
        <v>76</v>
      </c>
      <c r="AY185" s="178" t="s">
        <v>187</v>
      </c>
    </row>
    <row r="186" spans="2:65" s="15" customFormat="1">
      <c r="B186" s="191"/>
      <c r="D186" s="171" t="s">
        <v>200</v>
      </c>
      <c r="E186" s="192" t="s">
        <v>1</v>
      </c>
      <c r="F186" s="193" t="s">
        <v>494</v>
      </c>
      <c r="H186" s="194">
        <v>76.5</v>
      </c>
      <c r="I186" s="195"/>
      <c r="L186" s="191"/>
      <c r="M186" s="196"/>
      <c r="T186" s="197"/>
      <c r="AT186" s="192" t="s">
        <v>200</v>
      </c>
      <c r="AU186" s="192" t="s">
        <v>89</v>
      </c>
      <c r="AV186" s="15" t="s">
        <v>207</v>
      </c>
      <c r="AW186" s="15" t="s">
        <v>31</v>
      </c>
      <c r="AX186" s="15" t="s">
        <v>76</v>
      </c>
      <c r="AY186" s="192" t="s">
        <v>187</v>
      </c>
    </row>
    <row r="187" spans="2:65" s="12" customFormat="1">
      <c r="B187" s="170"/>
      <c r="D187" s="171" t="s">
        <v>200</v>
      </c>
      <c r="E187" s="172" t="s">
        <v>1</v>
      </c>
      <c r="F187" s="173" t="s">
        <v>495</v>
      </c>
      <c r="H187" s="172" t="s">
        <v>1</v>
      </c>
      <c r="I187" s="174"/>
      <c r="L187" s="170"/>
      <c r="M187" s="175"/>
      <c r="T187" s="176"/>
      <c r="AT187" s="172" t="s">
        <v>200</v>
      </c>
      <c r="AU187" s="172" t="s">
        <v>89</v>
      </c>
      <c r="AV187" s="12" t="s">
        <v>83</v>
      </c>
      <c r="AW187" s="12" t="s">
        <v>31</v>
      </c>
      <c r="AX187" s="12" t="s">
        <v>76</v>
      </c>
      <c r="AY187" s="172" t="s">
        <v>187</v>
      </c>
    </row>
    <row r="188" spans="2:65" s="12" customFormat="1">
      <c r="B188" s="170"/>
      <c r="D188" s="171" t="s">
        <v>200</v>
      </c>
      <c r="E188" s="172" t="s">
        <v>1</v>
      </c>
      <c r="F188" s="173" t="s">
        <v>489</v>
      </c>
      <c r="H188" s="172" t="s">
        <v>1</v>
      </c>
      <c r="I188" s="174"/>
      <c r="L188" s="170"/>
      <c r="M188" s="175"/>
      <c r="T188" s="176"/>
      <c r="AT188" s="172" t="s">
        <v>200</v>
      </c>
      <c r="AU188" s="172" t="s">
        <v>89</v>
      </c>
      <c r="AV188" s="12" t="s">
        <v>83</v>
      </c>
      <c r="AW188" s="12" t="s">
        <v>31</v>
      </c>
      <c r="AX188" s="12" t="s">
        <v>76</v>
      </c>
      <c r="AY188" s="172" t="s">
        <v>187</v>
      </c>
    </row>
    <row r="189" spans="2:65" s="13" customFormat="1">
      <c r="B189" s="177"/>
      <c r="D189" s="171" t="s">
        <v>200</v>
      </c>
      <c r="E189" s="178" t="s">
        <v>1</v>
      </c>
      <c r="F189" s="179" t="s">
        <v>496</v>
      </c>
      <c r="H189" s="180">
        <v>105</v>
      </c>
      <c r="I189" s="181"/>
      <c r="L189" s="177"/>
      <c r="M189" s="182"/>
      <c r="T189" s="183"/>
      <c r="AT189" s="178" t="s">
        <v>200</v>
      </c>
      <c r="AU189" s="178" t="s">
        <v>89</v>
      </c>
      <c r="AV189" s="13" t="s">
        <v>89</v>
      </c>
      <c r="AW189" s="13" t="s">
        <v>31</v>
      </c>
      <c r="AX189" s="13" t="s">
        <v>76</v>
      </c>
      <c r="AY189" s="178" t="s">
        <v>187</v>
      </c>
    </row>
    <row r="190" spans="2:65" s="13" customFormat="1">
      <c r="B190" s="177"/>
      <c r="D190" s="171" t="s">
        <v>200</v>
      </c>
      <c r="E190" s="178" t="s">
        <v>1</v>
      </c>
      <c r="F190" s="179" t="s">
        <v>497</v>
      </c>
      <c r="H190" s="180">
        <v>13.4</v>
      </c>
      <c r="I190" s="181"/>
      <c r="L190" s="177"/>
      <c r="M190" s="182"/>
      <c r="T190" s="183"/>
      <c r="AT190" s="178" t="s">
        <v>200</v>
      </c>
      <c r="AU190" s="178" t="s">
        <v>89</v>
      </c>
      <c r="AV190" s="13" t="s">
        <v>89</v>
      </c>
      <c r="AW190" s="13" t="s">
        <v>31</v>
      </c>
      <c r="AX190" s="13" t="s">
        <v>76</v>
      </c>
      <c r="AY190" s="178" t="s">
        <v>187</v>
      </c>
    </row>
    <row r="191" spans="2:65" s="15" customFormat="1">
      <c r="B191" s="191"/>
      <c r="D191" s="171" t="s">
        <v>200</v>
      </c>
      <c r="E191" s="192" t="s">
        <v>1</v>
      </c>
      <c r="F191" s="193" t="s">
        <v>498</v>
      </c>
      <c r="H191" s="194">
        <v>118.4</v>
      </c>
      <c r="I191" s="195"/>
      <c r="L191" s="191"/>
      <c r="M191" s="196"/>
      <c r="T191" s="197"/>
      <c r="AT191" s="192" t="s">
        <v>200</v>
      </c>
      <c r="AU191" s="192" t="s">
        <v>89</v>
      </c>
      <c r="AV191" s="15" t="s">
        <v>207</v>
      </c>
      <c r="AW191" s="15" t="s">
        <v>31</v>
      </c>
      <c r="AX191" s="15" t="s">
        <v>76</v>
      </c>
      <c r="AY191" s="192" t="s">
        <v>187</v>
      </c>
    </row>
    <row r="192" spans="2:65" s="14" customFormat="1">
      <c r="B192" s="184"/>
      <c r="D192" s="171" t="s">
        <v>200</v>
      </c>
      <c r="E192" s="185" t="s">
        <v>1</v>
      </c>
      <c r="F192" s="186" t="s">
        <v>206</v>
      </c>
      <c r="H192" s="187">
        <v>194.9</v>
      </c>
      <c r="I192" s="188"/>
      <c r="L192" s="184"/>
      <c r="M192" s="189"/>
      <c r="T192" s="190"/>
      <c r="AT192" s="185" t="s">
        <v>200</v>
      </c>
      <c r="AU192" s="185" t="s">
        <v>89</v>
      </c>
      <c r="AV192" s="14" t="s">
        <v>194</v>
      </c>
      <c r="AW192" s="14" t="s">
        <v>31</v>
      </c>
      <c r="AX192" s="14" t="s">
        <v>83</v>
      </c>
      <c r="AY192" s="185" t="s">
        <v>187</v>
      </c>
    </row>
    <row r="193" spans="2:65" s="1" customFormat="1" ht="16.5" customHeight="1">
      <c r="B193" s="144"/>
      <c r="C193" s="145" t="s">
        <v>294</v>
      </c>
      <c r="D193" s="145" t="s">
        <v>190</v>
      </c>
      <c r="E193" s="146" t="s">
        <v>499</v>
      </c>
      <c r="F193" s="147" t="s">
        <v>500</v>
      </c>
      <c r="G193" s="148" t="s">
        <v>337</v>
      </c>
      <c r="H193" s="149">
        <v>194.9</v>
      </c>
      <c r="I193" s="150"/>
      <c r="J193" s="151">
        <f>ROUND(I193*H193,2)</f>
        <v>0</v>
      </c>
      <c r="K193" s="152"/>
      <c r="L193" s="153"/>
      <c r="M193" s="154" t="s">
        <v>1</v>
      </c>
      <c r="N193" s="155" t="s">
        <v>42</v>
      </c>
      <c r="P193" s="156">
        <f>O193*H193</f>
        <v>0</v>
      </c>
      <c r="Q193" s="156">
        <v>3.5E-4</v>
      </c>
      <c r="R193" s="156">
        <f>Q193*H193</f>
        <v>6.8214999999999998E-2</v>
      </c>
      <c r="S193" s="156">
        <v>0</v>
      </c>
      <c r="T193" s="157">
        <f>S193*H193</f>
        <v>0</v>
      </c>
      <c r="AR193" s="158" t="s">
        <v>388</v>
      </c>
      <c r="AT193" s="158" t="s">
        <v>190</v>
      </c>
      <c r="AU193" s="158" t="s">
        <v>89</v>
      </c>
      <c r="AY193" s="17" t="s">
        <v>187</v>
      </c>
      <c r="BE193" s="159">
        <f>IF(N193="základná",J193,0)</f>
        <v>0</v>
      </c>
      <c r="BF193" s="159">
        <f>IF(N193="znížená",J193,0)</f>
        <v>0</v>
      </c>
      <c r="BG193" s="159">
        <f>IF(N193="zákl. prenesená",J193,0)</f>
        <v>0</v>
      </c>
      <c r="BH193" s="159">
        <f>IF(N193="zníž. prenesená",J193,0)</f>
        <v>0</v>
      </c>
      <c r="BI193" s="159">
        <f>IF(N193="nulová",J193,0)</f>
        <v>0</v>
      </c>
      <c r="BJ193" s="17" t="s">
        <v>89</v>
      </c>
      <c r="BK193" s="159">
        <f>ROUND(I193*H193,2)</f>
        <v>0</v>
      </c>
      <c r="BL193" s="17" t="s">
        <v>353</v>
      </c>
      <c r="BM193" s="158" t="s">
        <v>505</v>
      </c>
    </row>
    <row r="194" spans="2:65" s="1" customFormat="1" ht="16.5" customHeight="1">
      <c r="B194" s="144"/>
      <c r="C194" s="145" t="s">
        <v>317</v>
      </c>
      <c r="D194" s="145" t="s">
        <v>190</v>
      </c>
      <c r="E194" s="146" t="s">
        <v>506</v>
      </c>
      <c r="F194" s="147" t="s">
        <v>507</v>
      </c>
      <c r="G194" s="148" t="s">
        <v>144</v>
      </c>
      <c r="H194" s="149">
        <v>194.9</v>
      </c>
      <c r="I194" s="150"/>
      <c r="J194" s="151">
        <f>ROUND(I194*H194,2)</f>
        <v>0</v>
      </c>
      <c r="K194" s="152"/>
      <c r="L194" s="153"/>
      <c r="M194" s="154" t="s">
        <v>1</v>
      </c>
      <c r="N194" s="155" t="s">
        <v>42</v>
      </c>
      <c r="P194" s="156">
        <f>O194*H194</f>
        <v>0</v>
      </c>
      <c r="Q194" s="156">
        <v>9.6799999999999994E-3</v>
      </c>
      <c r="R194" s="156">
        <f>Q194*H194</f>
        <v>1.8866319999999999</v>
      </c>
      <c r="S194" s="156">
        <v>0</v>
      </c>
      <c r="T194" s="157">
        <f>S194*H194</f>
        <v>0</v>
      </c>
      <c r="AR194" s="158" t="s">
        <v>388</v>
      </c>
      <c r="AT194" s="158" t="s">
        <v>190</v>
      </c>
      <c r="AU194" s="158" t="s">
        <v>89</v>
      </c>
      <c r="AY194" s="17" t="s">
        <v>187</v>
      </c>
      <c r="BE194" s="159">
        <f>IF(N194="základná",J194,0)</f>
        <v>0</v>
      </c>
      <c r="BF194" s="159">
        <f>IF(N194="znížená",J194,0)</f>
        <v>0</v>
      </c>
      <c r="BG194" s="159">
        <f>IF(N194="zákl. prenesená",J194,0)</f>
        <v>0</v>
      </c>
      <c r="BH194" s="159">
        <f>IF(N194="zníž. prenesená",J194,0)</f>
        <v>0</v>
      </c>
      <c r="BI194" s="159">
        <f>IF(N194="nulová",J194,0)</f>
        <v>0</v>
      </c>
      <c r="BJ194" s="17" t="s">
        <v>89</v>
      </c>
      <c r="BK194" s="159">
        <f>ROUND(I194*H194,2)</f>
        <v>0</v>
      </c>
      <c r="BL194" s="17" t="s">
        <v>353</v>
      </c>
      <c r="BM194" s="158" t="s">
        <v>508</v>
      </c>
    </row>
    <row r="195" spans="2:65" s="1" customFormat="1" ht="24.2" customHeight="1">
      <c r="B195" s="144"/>
      <c r="C195" s="160" t="s">
        <v>323</v>
      </c>
      <c r="D195" s="160" t="s">
        <v>196</v>
      </c>
      <c r="E195" s="161" t="s">
        <v>509</v>
      </c>
      <c r="F195" s="162" t="s">
        <v>510</v>
      </c>
      <c r="G195" s="163" t="s">
        <v>375</v>
      </c>
      <c r="H195" s="164">
        <v>2.589</v>
      </c>
      <c r="I195" s="165"/>
      <c r="J195" s="166">
        <f>ROUND(I195*H195,2)</f>
        <v>0</v>
      </c>
      <c r="K195" s="167"/>
      <c r="L195" s="32"/>
      <c r="M195" s="168" t="s">
        <v>1</v>
      </c>
      <c r="N195" s="169" t="s">
        <v>42</v>
      </c>
      <c r="P195" s="156">
        <f>O195*H195</f>
        <v>0</v>
      </c>
      <c r="Q195" s="156">
        <v>0</v>
      </c>
      <c r="R195" s="156">
        <f>Q195*H195</f>
        <v>0</v>
      </c>
      <c r="S195" s="156">
        <v>0</v>
      </c>
      <c r="T195" s="157">
        <f>S195*H195</f>
        <v>0</v>
      </c>
      <c r="AR195" s="158" t="s">
        <v>353</v>
      </c>
      <c r="AT195" s="158" t="s">
        <v>196</v>
      </c>
      <c r="AU195" s="158" t="s">
        <v>89</v>
      </c>
      <c r="AY195" s="17" t="s">
        <v>187</v>
      </c>
      <c r="BE195" s="159">
        <f>IF(N195="základná",J195,0)</f>
        <v>0</v>
      </c>
      <c r="BF195" s="159">
        <f>IF(N195="znížená",J195,0)</f>
        <v>0</v>
      </c>
      <c r="BG195" s="159">
        <f>IF(N195="zákl. prenesená",J195,0)</f>
        <v>0</v>
      </c>
      <c r="BH195" s="159">
        <f>IF(N195="zníž. prenesená",J195,0)</f>
        <v>0</v>
      </c>
      <c r="BI195" s="159">
        <f>IF(N195="nulová",J195,0)</f>
        <v>0</v>
      </c>
      <c r="BJ195" s="17" t="s">
        <v>89</v>
      </c>
      <c r="BK195" s="159">
        <f>ROUND(I195*H195,2)</f>
        <v>0</v>
      </c>
      <c r="BL195" s="17" t="s">
        <v>353</v>
      </c>
      <c r="BM195" s="158" t="s">
        <v>511</v>
      </c>
    </row>
    <row r="196" spans="2:65" s="1" customFormat="1" ht="33" customHeight="1">
      <c r="B196" s="144"/>
      <c r="C196" s="160" t="s">
        <v>334</v>
      </c>
      <c r="D196" s="160" t="s">
        <v>196</v>
      </c>
      <c r="E196" s="161" t="s">
        <v>512</v>
      </c>
      <c r="F196" s="162" t="s">
        <v>513</v>
      </c>
      <c r="G196" s="163" t="s">
        <v>375</v>
      </c>
      <c r="H196" s="164">
        <v>2.589</v>
      </c>
      <c r="I196" s="165"/>
      <c r="J196" s="166">
        <f>ROUND(I196*H196,2)</f>
        <v>0</v>
      </c>
      <c r="K196" s="167"/>
      <c r="L196" s="32"/>
      <c r="M196" s="168" t="s">
        <v>1</v>
      </c>
      <c r="N196" s="169" t="s">
        <v>42</v>
      </c>
      <c r="P196" s="156">
        <f>O196*H196</f>
        <v>0</v>
      </c>
      <c r="Q196" s="156">
        <v>0</v>
      </c>
      <c r="R196" s="156">
        <f>Q196*H196</f>
        <v>0</v>
      </c>
      <c r="S196" s="156">
        <v>0</v>
      </c>
      <c r="T196" s="157">
        <f>S196*H196</f>
        <v>0</v>
      </c>
      <c r="AR196" s="158" t="s">
        <v>353</v>
      </c>
      <c r="AT196" s="158" t="s">
        <v>196</v>
      </c>
      <c r="AU196" s="158" t="s">
        <v>89</v>
      </c>
      <c r="AY196" s="17" t="s">
        <v>187</v>
      </c>
      <c r="BE196" s="159">
        <f>IF(N196="základná",J196,0)</f>
        <v>0</v>
      </c>
      <c r="BF196" s="159">
        <f>IF(N196="znížená",J196,0)</f>
        <v>0</v>
      </c>
      <c r="BG196" s="159">
        <f>IF(N196="zákl. prenesená",J196,0)</f>
        <v>0</v>
      </c>
      <c r="BH196" s="159">
        <f>IF(N196="zníž. prenesená",J196,0)</f>
        <v>0</v>
      </c>
      <c r="BI196" s="159">
        <f>IF(N196="nulová",J196,0)</f>
        <v>0</v>
      </c>
      <c r="BJ196" s="17" t="s">
        <v>89</v>
      </c>
      <c r="BK196" s="159">
        <f>ROUND(I196*H196,2)</f>
        <v>0</v>
      </c>
      <c r="BL196" s="17" t="s">
        <v>353</v>
      </c>
      <c r="BM196" s="158" t="s">
        <v>514</v>
      </c>
    </row>
    <row r="197" spans="2:65" s="11" customFormat="1" ht="22.9" customHeight="1">
      <c r="B197" s="132"/>
      <c r="D197" s="133" t="s">
        <v>75</v>
      </c>
      <c r="E197" s="142" t="s">
        <v>515</v>
      </c>
      <c r="F197" s="142" t="s">
        <v>516</v>
      </c>
      <c r="I197" s="135"/>
      <c r="J197" s="143">
        <f>BK197</f>
        <v>0</v>
      </c>
      <c r="L197" s="132"/>
      <c r="M197" s="137"/>
      <c r="P197" s="138">
        <f>SUM(P198:P369)</f>
        <v>0</v>
      </c>
      <c r="R197" s="138">
        <f>SUM(R198:R369)</f>
        <v>12.33266639</v>
      </c>
      <c r="T197" s="139">
        <f>SUM(T198:T369)</f>
        <v>0</v>
      </c>
      <c r="AR197" s="133" t="s">
        <v>89</v>
      </c>
      <c r="AT197" s="140" t="s">
        <v>75</v>
      </c>
      <c r="AU197" s="140" t="s">
        <v>83</v>
      </c>
      <c r="AY197" s="133" t="s">
        <v>187</v>
      </c>
      <c r="BK197" s="141">
        <f>SUM(BK198:BK369)</f>
        <v>0</v>
      </c>
    </row>
    <row r="198" spans="2:65" s="1" customFormat="1" ht="24.2" customHeight="1">
      <c r="B198" s="144"/>
      <c r="C198" s="160" t="s">
        <v>342</v>
      </c>
      <c r="D198" s="160" t="s">
        <v>196</v>
      </c>
      <c r="E198" s="161" t="s">
        <v>517</v>
      </c>
      <c r="F198" s="162" t="s">
        <v>518</v>
      </c>
      <c r="G198" s="163" t="s">
        <v>144</v>
      </c>
      <c r="H198" s="164">
        <v>4</v>
      </c>
      <c r="I198" s="165"/>
      <c r="J198" s="166">
        <f>ROUND(I198*H198,2)</f>
        <v>0</v>
      </c>
      <c r="K198" s="167"/>
      <c r="L198" s="32"/>
      <c r="M198" s="168" t="s">
        <v>1</v>
      </c>
      <c r="N198" s="169" t="s">
        <v>42</v>
      </c>
      <c r="P198" s="156">
        <f>O198*H198</f>
        <v>0</v>
      </c>
      <c r="Q198" s="156">
        <v>3.2000000000000003E-4</v>
      </c>
      <c r="R198" s="156">
        <f>Q198*H198</f>
        <v>1.2800000000000001E-3</v>
      </c>
      <c r="S198" s="156">
        <v>0</v>
      </c>
      <c r="T198" s="157">
        <f>S198*H198</f>
        <v>0</v>
      </c>
      <c r="AR198" s="158" t="s">
        <v>353</v>
      </c>
      <c r="AT198" s="158" t="s">
        <v>196</v>
      </c>
      <c r="AU198" s="158" t="s">
        <v>89</v>
      </c>
      <c r="AY198" s="17" t="s">
        <v>187</v>
      </c>
      <c r="BE198" s="159">
        <f>IF(N198="základná",J198,0)</f>
        <v>0</v>
      </c>
      <c r="BF198" s="159">
        <f>IF(N198="znížená",J198,0)</f>
        <v>0</v>
      </c>
      <c r="BG198" s="159">
        <f>IF(N198="zákl. prenesená",J198,0)</f>
        <v>0</v>
      </c>
      <c r="BH198" s="159">
        <f>IF(N198="zníž. prenesená",J198,0)</f>
        <v>0</v>
      </c>
      <c r="BI198" s="159">
        <f>IF(N198="nulová",J198,0)</f>
        <v>0</v>
      </c>
      <c r="BJ198" s="17" t="s">
        <v>89</v>
      </c>
      <c r="BK198" s="159">
        <f>ROUND(I198*H198,2)</f>
        <v>0</v>
      </c>
      <c r="BL198" s="17" t="s">
        <v>353</v>
      </c>
      <c r="BM198" s="158" t="s">
        <v>519</v>
      </c>
    </row>
    <row r="199" spans="2:65" s="12" customFormat="1">
      <c r="B199" s="170"/>
      <c r="D199" s="171" t="s">
        <v>200</v>
      </c>
      <c r="E199" s="172" t="s">
        <v>1</v>
      </c>
      <c r="F199" s="173" t="s">
        <v>520</v>
      </c>
      <c r="H199" s="172" t="s">
        <v>1</v>
      </c>
      <c r="I199" s="174"/>
      <c r="L199" s="170"/>
      <c r="M199" s="175"/>
      <c r="T199" s="176"/>
      <c r="AT199" s="172" t="s">
        <v>200</v>
      </c>
      <c r="AU199" s="172" t="s">
        <v>89</v>
      </c>
      <c r="AV199" s="12" t="s">
        <v>83</v>
      </c>
      <c r="AW199" s="12" t="s">
        <v>31</v>
      </c>
      <c r="AX199" s="12" t="s">
        <v>76</v>
      </c>
      <c r="AY199" s="172" t="s">
        <v>187</v>
      </c>
    </row>
    <row r="200" spans="2:65" s="12" customFormat="1">
      <c r="B200" s="170"/>
      <c r="D200" s="171" t="s">
        <v>200</v>
      </c>
      <c r="E200" s="172" t="s">
        <v>1</v>
      </c>
      <c r="F200" s="173" t="s">
        <v>521</v>
      </c>
      <c r="H200" s="172" t="s">
        <v>1</v>
      </c>
      <c r="I200" s="174"/>
      <c r="L200" s="170"/>
      <c r="M200" s="175"/>
      <c r="T200" s="176"/>
      <c r="AT200" s="172" t="s">
        <v>200</v>
      </c>
      <c r="AU200" s="172" t="s">
        <v>89</v>
      </c>
      <c r="AV200" s="12" t="s">
        <v>83</v>
      </c>
      <c r="AW200" s="12" t="s">
        <v>31</v>
      </c>
      <c r="AX200" s="12" t="s">
        <v>76</v>
      </c>
      <c r="AY200" s="172" t="s">
        <v>187</v>
      </c>
    </row>
    <row r="201" spans="2:65" s="12" customFormat="1" ht="22.5">
      <c r="B201" s="170"/>
      <c r="D201" s="171" t="s">
        <v>200</v>
      </c>
      <c r="E201" s="172" t="s">
        <v>1</v>
      </c>
      <c r="F201" s="173" t="s">
        <v>522</v>
      </c>
      <c r="H201" s="172" t="s">
        <v>1</v>
      </c>
      <c r="I201" s="174"/>
      <c r="L201" s="170"/>
      <c r="M201" s="175"/>
      <c r="T201" s="176"/>
      <c r="AT201" s="172" t="s">
        <v>200</v>
      </c>
      <c r="AU201" s="172" t="s">
        <v>89</v>
      </c>
      <c r="AV201" s="12" t="s">
        <v>83</v>
      </c>
      <c r="AW201" s="12" t="s">
        <v>31</v>
      </c>
      <c r="AX201" s="12" t="s">
        <v>76</v>
      </c>
      <c r="AY201" s="172" t="s">
        <v>187</v>
      </c>
    </row>
    <row r="202" spans="2:65" s="12" customFormat="1">
      <c r="B202" s="170"/>
      <c r="D202" s="171" t="s">
        <v>200</v>
      </c>
      <c r="E202" s="172" t="s">
        <v>1</v>
      </c>
      <c r="F202" s="173" t="s">
        <v>523</v>
      </c>
      <c r="H202" s="172" t="s">
        <v>1</v>
      </c>
      <c r="I202" s="174"/>
      <c r="L202" s="170"/>
      <c r="M202" s="175"/>
      <c r="T202" s="176"/>
      <c r="AT202" s="172" t="s">
        <v>200</v>
      </c>
      <c r="AU202" s="172" t="s">
        <v>89</v>
      </c>
      <c r="AV202" s="12" t="s">
        <v>83</v>
      </c>
      <c r="AW202" s="12" t="s">
        <v>31</v>
      </c>
      <c r="AX202" s="12" t="s">
        <v>76</v>
      </c>
      <c r="AY202" s="172" t="s">
        <v>187</v>
      </c>
    </row>
    <row r="203" spans="2:65" s="12" customFormat="1">
      <c r="B203" s="170"/>
      <c r="D203" s="171" t="s">
        <v>200</v>
      </c>
      <c r="E203" s="172" t="s">
        <v>1</v>
      </c>
      <c r="F203" s="173" t="s">
        <v>459</v>
      </c>
      <c r="H203" s="172" t="s">
        <v>1</v>
      </c>
      <c r="I203" s="174"/>
      <c r="L203" s="170"/>
      <c r="M203" s="175"/>
      <c r="T203" s="176"/>
      <c r="AT203" s="172" t="s">
        <v>200</v>
      </c>
      <c r="AU203" s="172" t="s">
        <v>89</v>
      </c>
      <c r="AV203" s="12" t="s">
        <v>83</v>
      </c>
      <c r="AW203" s="12" t="s">
        <v>31</v>
      </c>
      <c r="AX203" s="12" t="s">
        <v>76</v>
      </c>
      <c r="AY203" s="172" t="s">
        <v>187</v>
      </c>
    </row>
    <row r="204" spans="2:65" s="13" customFormat="1">
      <c r="B204" s="177"/>
      <c r="D204" s="171" t="s">
        <v>200</v>
      </c>
      <c r="E204" s="178" t="s">
        <v>1</v>
      </c>
      <c r="F204" s="179" t="s">
        <v>524</v>
      </c>
      <c r="H204" s="180">
        <v>4</v>
      </c>
      <c r="I204" s="181"/>
      <c r="L204" s="177"/>
      <c r="M204" s="182"/>
      <c r="T204" s="183"/>
      <c r="AT204" s="178" t="s">
        <v>200</v>
      </c>
      <c r="AU204" s="178" t="s">
        <v>89</v>
      </c>
      <c r="AV204" s="13" t="s">
        <v>89</v>
      </c>
      <c r="AW204" s="13" t="s">
        <v>31</v>
      </c>
      <c r="AX204" s="13" t="s">
        <v>76</v>
      </c>
      <c r="AY204" s="178" t="s">
        <v>187</v>
      </c>
    </row>
    <row r="205" spans="2:65" s="15" customFormat="1">
      <c r="B205" s="191"/>
      <c r="D205" s="171" t="s">
        <v>200</v>
      </c>
      <c r="E205" s="192" t="s">
        <v>1</v>
      </c>
      <c r="F205" s="193" t="s">
        <v>234</v>
      </c>
      <c r="H205" s="194">
        <v>4</v>
      </c>
      <c r="I205" s="195"/>
      <c r="L205" s="191"/>
      <c r="M205" s="196"/>
      <c r="T205" s="197"/>
      <c r="AT205" s="192" t="s">
        <v>200</v>
      </c>
      <c r="AU205" s="192" t="s">
        <v>89</v>
      </c>
      <c r="AV205" s="15" t="s">
        <v>207</v>
      </c>
      <c r="AW205" s="15" t="s">
        <v>31</v>
      </c>
      <c r="AX205" s="15" t="s">
        <v>76</v>
      </c>
      <c r="AY205" s="192" t="s">
        <v>187</v>
      </c>
    </row>
    <row r="206" spans="2:65" s="14" customFormat="1">
      <c r="B206" s="184"/>
      <c r="D206" s="171" t="s">
        <v>200</v>
      </c>
      <c r="E206" s="185" t="s">
        <v>1</v>
      </c>
      <c r="F206" s="186" t="s">
        <v>352</v>
      </c>
      <c r="H206" s="187">
        <v>4</v>
      </c>
      <c r="I206" s="188"/>
      <c r="L206" s="184"/>
      <c r="M206" s="189"/>
      <c r="T206" s="190"/>
      <c r="AT206" s="185" t="s">
        <v>200</v>
      </c>
      <c r="AU206" s="185" t="s">
        <v>89</v>
      </c>
      <c r="AV206" s="14" t="s">
        <v>194</v>
      </c>
      <c r="AW206" s="14" t="s">
        <v>31</v>
      </c>
      <c r="AX206" s="14" t="s">
        <v>83</v>
      </c>
      <c r="AY206" s="185" t="s">
        <v>187</v>
      </c>
    </row>
    <row r="207" spans="2:65" s="1" customFormat="1" ht="37.9" customHeight="1">
      <c r="B207" s="144"/>
      <c r="C207" s="145" t="s">
        <v>329</v>
      </c>
      <c r="D207" s="145" t="s">
        <v>190</v>
      </c>
      <c r="E207" s="146" t="s">
        <v>525</v>
      </c>
      <c r="F207" s="147" t="s">
        <v>526</v>
      </c>
      <c r="G207" s="148" t="s">
        <v>337</v>
      </c>
      <c r="H207" s="149">
        <v>32</v>
      </c>
      <c r="I207" s="150"/>
      <c r="J207" s="151">
        <f>ROUND(I207*H207,2)</f>
        <v>0</v>
      </c>
      <c r="K207" s="152"/>
      <c r="L207" s="153"/>
      <c r="M207" s="154" t="s">
        <v>1</v>
      </c>
      <c r="N207" s="155" t="s">
        <v>42</v>
      </c>
      <c r="P207" s="156">
        <f>O207*H207</f>
        <v>0</v>
      </c>
      <c r="Q207" s="156">
        <v>8.0000000000000007E-5</v>
      </c>
      <c r="R207" s="156">
        <f>Q207*H207</f>
        <v>2.5600000000000002E-3</v>
      </c>
      <c r="S207" s="156">
        <v>0</v>
      </c>
      <c r="T207" s="157">
        <f>S207*H207</f>
        <v>0</v>
      </c>
      <c r="AR207" s="158" t="s">
        <v>388</v>
      </c>
      <c r="AT207" s="158" t="s">
        <v>190</v>
      </c>
      <c r="AU207" s="158" t="s">
        <v>89</v>
      </c>
      <c r="AY207" s="17" t="s">
        <v>187</v>
      </c>
      <c r="BE207" s="159">
        <f>IF(N207="základná",J207,0)</f>
        <v>0</v>
      </c>
      <c r="BF207" s="159">
        <f>IF(N207="znížená",J207,0)</f>
        <v>0</v>
      </c>
      <c r="BG207" s="159">
        <f>IF(N207="zákl. prenesená",J207,0)</f>
        <v>0</v>
      </c>
      <c r="BH207" s="159">
        <f>IF(N207="zníž. prenesená",J207,0)</f>
        <v>0</v>
      </c>
      <c r="BI207" s="159">
        <f>IF(N207="nulová",J207,0)</f>
        <v>0</v>
      </c>
      <c r="BJ207" s="17" t="s">
        <v>89</v>
      </c>
      <c r="BK207" s="159">
        <f>ROUND(I207*H207,2)</f>
        <v>0</v>
      </c>
      <c r="BL207" s="17" t="s">
        <v>353</v>
      </c>
      <c r="BM207" s="158" t="s">
        <v>527</v>
      </c>
    </row>
    <row r="208" spans="2:65" s="13" customFormat="1">
      <c r="B208" s="177"/>
      <c r="D208" s="171" t="s">
        <v>200</v>
      </c>
      <c r="E208" s="178" t="s">
        <v>1</v>
      </c>
      <c r="F208" s="179" t="s">
        <v>528</v>
      </c>
      <c r="H208" s="180">
        <v>32</v>
      </c>
      <c r="I208" s="181"/>
      <c r="L208" s="177"/>
      <c r="M208" s="182"/>
      <c r="T208" s="183"/>
      <c r="AT208" s="178" t="s">
        <v>200</v>
      </c>
      <c r="AU208" s="178" t="s">
        <v>89</v>
      </c>
      <c r="AV208" s="13" t="s">
        <v>89</v>
      </c>
      <c r="AW208" s="13" t="s">
        <v>31</v>
      </c>
      <c r="AX208" s="13" t="s">
        <v>76</v>
      </c>
      <c r="AY208" s="178" t="s">
        <v>187</v>
      </c>
    </row>
    <row r="209" spans="2:65" s="15" customFormat="1">
      <c r="B209" s="191"/>
      <c r="D209" s="171" t="s">
        <v>200</v>
      </c>
      <c r="E209" s="192" t="s">
        <v>1</v>
      </c>
      <c r="F209" s="193" t="s">
        <v>234</v>
      </c>
      <c r="H209" s="194">
        <v>32</v>
      </c>
      <c r="I209" s="195"/>
      <c r="L209" s="191"/>
      <c r="M209" s="196"/>
      <c r="T209" s="197"/>
      <c r="AT209" s="192" t="s">
        <v>200</v>
      </c>
      <c r="AU209" s="192" t="s">
        <v>89</v>
      </c>
      <c r="AV209" s="15" t="s">
        <v>207</v>
      </c>
      <c r="AW209" s="15" t="s">
        <v>31</v>
      </c>
      <c r="AX209" s="15" t="s">
        <v>76</v>
      </c>
      <c r="AY209" s="192" t="s">
        <v>187</v>
      </c>
    </row>
    <row r="210" spans="2:65" s="14" customFormat="1">
      <c r="B210" s="184"/>
      <c r="D210" s="171" t="s">
        <v>200</v>
      </c>
      <c r="E210" s="185" t="s">
        <v>1</v>
      </c>
      <c r="F210" s="186" t="s">
        <v>206</v>
      </c>
      <c r="H210" s="187">
        <v>32</v>
      </c>
      <c r="I210" s="188"/>
      <c r="L210" s="184"/>
      <c r="M210" s="189"/>
      <c r="T210" s="190"/>
      <c r="AT210" s="185" t="s">
        <v>200</v>
      </c>
      <c r="AU210" s="185" t="s">
        <v>89</v>
      </c>
      <c r="AV210" s="14" t="s">
        <v>194</v>
      </c>
      <c r="AW210" s="14" t="s">
        <v>31</v>
      </c>
      <c r="AX210" s="14" t="s">
        <v>83</v>
      </c>
      <c r="AY210" s="185" t="s">
        <v>187</v>
      </c>
    </row>
    <row r="211" spans="2:65" s="1" customFormat="1" ht="24.2" customHeight="1">
      <c r="B211" s="144"/>
      <c r="C211" s="145" t="s">
        <v>348</v>
      </c>
      <c r="D211" s="145" t="s">
        <v>190</v>
      </c>
      <c r="E211" s="146" t="s">
        <v>529</v>
      </c>
      <c r="F211" s="147" t="s">
        <v>530</v>
      </c>
      <c r="G211" s="148" t="s">
        <v>144</v>
      </c>
      <c r="H211" s="149">
        <v>4</v>
      </c>
      <c r="I211" s="150"/>
      <c r="J211" s="151">
        <f>ROUND(I211*H211,2)</f>
        <v>0</v>
      </c>
      <c r="K211" s="152"/>
      <c r="L211" s="153"/>
      <c r="M211" s="154" t="s">
        <v>1</v>
      </c>
      <c r="N211" s="155" t="s">
        <v>42</v>
      </c>
      <c r="P211" s="156">
        <f>O211*H211</f>
        <v>0</v>
      </c>
      <c r="Q211" s="156">
        <v>0.08</v>
      </c>
      <c r="R211" s="156">
        <f>Q211*H211</f>
        <v>0.32</v>
      </c>
      <c r="S211" s="156">
        <v>0</v>
      </c>
      <c r="T211" s="157">
        <f>S211*H211</f>
        <v>0</v>
      </c>
      <c r="AR211" s="158" t="s">
        <v>388</v>
      </c>
      <c r="AT211" s="158" t="s">
        <v>190</v>
      </c>
      <c r="AU211" s="158" t="s">
        <v>89</v>
      </c>
      <c r="AY211" s="17" t="s">
        <v>187</v>
      </c>
      <c r="BE211" s="159">
        <f>IF(N211="základná",J211,0)</f>
        <v>0</v>
      </c>
      <c r="BF211" s="159">
        <f>IF(N211="znížená",J211,0)</f>
        <v>0</v>
      </c>
      <c r="BG211" s="159">
        <f>IF(N211="zákl. prenesená",J211,0)</f>
        <v>0</v>
      </c>
      <c r="BH211" s="159">
        <f>IF(N211="zníž. prenesená",J211,0)</f>
        <v>0</v>
      </c>
      <c r="BI211" s="159">
        <f>IF(N211="nulová",J211,0)</f>
        <v>0</v>
      </c>
      <c r="BJ211" s="17" t="s">
        <v>89</v>
      </c>
      <c r="BK211" s="159">
        <f>ROUND(I211*H211,2)</f>
        <v>0</v>
      </c>
      <c r="BL211" s="17" t="s">
        <v>353</v>
      </c>
      <c r="BM211" s="158" t="s">
        <v>531</v>
      </c>
    </row>
    <row r="212" spans="2:65" s="12" customFormat="1">
      <c r="B212" s="170"/>
      <c r="D212" s="171" t="s">
        <v>200</v>
      </c>
      <c r="E212" s="172" t="s">
        <v>1</v>
      </c>
      <c r="F212" s="173" t="s">
        <v>520</v>
      </c>
      <c r="H212" s="172" t="s">
        <v>1</v>
      </c>
      <c r="I212" s="174"/>
      <c r="L212" s="170"/>
      <c r="M212" s="175"/>
      <c r="T212" s="176"/>
      <c r="AT212" s="172" t="s">
        <v>200</v>
      </c>
      <c r="AU212" s="172" t="s">
        <v>89</v>
      </c>
      <c r="AV212" s="12" t="s">
        <v>83</v>
      </c>
      <c r="AW212" s="12" t="s">
        <v>31</v>
      </c>
      <c r="AX212" s="12" t="s">
        <v>76</v>
      </c>
      <c r="AY212" s="172" t="s">
        <v>187</v>
      </c>
    </row>
    <row r="213" spans="2:65" s="12" customFormat="1">
      <c r="B213" s="170"/>
      <c r="D213" s="171" t="s">
        <v>200</v>
      </c>
      <c r="E213" s="172" t="s">
        <v>1</v>
      </c>
      <c r="F213" s="173" t="s">
        <v>521</v>
      </c>
      <c r="H213" s="172" t="s">
        <v>1</v>
      </c>
      <c r="I213" s="174"/>
      <c r="L213" s="170"/>
      <c r="M213" s="175"/>
      <c r="T213" s="176"/>
      <c r="AT213" s="172" t="s">
        <v>200</v>
      </c>
      <c r="AU213" s="172" t="s">
        <v>89</v>
      </c>
      <c r="AV213" s="12" t="s">
        <v>83</v>
      </c>
      <c r="AW213" s="12" t="s">
        <v>31</v>
      </c>
      <c r="AX213" s="12" t="s">
        <v>76</v>
      </c>
      <c r="AY213" s="172" t="s">
        <v>187</v>
      </c>
    </row>
    <row r="214" spans="2:65" s="12" customFormat="1" ht="22.5">
      <c r="B214" s="170"/>
      <c r="D214" s="171" t="s">
        <v>200</v>
      </c>
      <c r="E214" s="172" t="s">
        <v>1</v>
      </c>
      <c r="F214" s="173" t="s">
        <v>522</v>
      </c>
      <c r="H214" s="172" t="s">
        <v>1</v>
      </c>
      <c r="I214" s="174"/>
      <c r="L214" s="170"/>
      <c r="M214" s="175"/>
      <c r="T214" s="176"/>
      <c r="AT214" s="172" t="s">
        <v>200</v>
      </c>
      <c r="AU214" s="172" t="s">
        <v>89</v>
      </c>
      <c r="AV214" s="12" t="s">
        <v>83</v>
      </c>
      <c r="AW214" s="12" t="s">
        <v>31</v>
      </c>
      <c r="AX214" s="12" t="s">
        <v>76</v>
      </c>
      <c r="AY214" s="172" t="s">
        <v>187</v>
      </c>
    </row>
    <row r="215" spans="2:65" s="12" customFormat="1">
      <c r="B215" s="170"/>
      <c r="D215" s="171" t="s">
        <v>200</v>
      </c>
      <c r="E215" s="172" t="s">
        <v>1</v>
      </c>
      <c r="F215" s="173" t="s">
        <v>523</v>
      </c>
      <c r="H215" s="172" t="s">
        <v>1</v>
      </c>
      <c r="I215" s="174"/>
      <c r="L215" s="170"/>
      <c r="M215" s="175"/>
      <c r="T215" s="176"/>
      <c r="AT215" s="172" t="s">
        <v>200</v>
      </c>
      <c r="AU215" s="172" t="s">
        <v>89</v>
      </c>
      <c r="AV215" s="12" t="s">
        <v>83</v>
      </c>
      <c r="AW215" s="12" t="s">
        <v>31</v>
      </c>
      <c r="AX215" s="12" t="s">
        <v>76</v>
      </c>
      <c r="AY215" s="172" t="s">
        <v>187</v>
      </c>
    </row>
    <row r="216" spans="2:65" s="13" customFormat="1">
      <c r="B216" s="177"/>
      <c r="D216" s="171" t="s">
        <v>200</v>
      </c>
      <c r="E216" s="178" t="s">
        <v>1</v>
      </c>
      <c r="F216" s="179" t="s">
        <v>532</v>
      </c>
      <c r="H216" s="180">
        <v>4</v>
      </c>
      <c r="I216" s="181"/>
      <c r="L216" s="177"/>
      <c r="M216" s="182"/>
      <c r="T216" s="183"/>
      <c r="AT216" s="178" t="s">
        <v>200</v>
      </c>
      <c r="AU216" s="178" t="s">
        <v>89</v>
      </c>
      <c r="AV216" s="13" t="s">
        <v>89</v>
      </c>
      <c r="AW216" s="13" t="s">
        <v>31</v>
      </c>
      <c r="AX216" s="13" t="s">
        <v>76</v>
      </c>
      <c r="AY216" s="178" t="s">
        <v>187</v>
      </c>
    </row>
    <row r="217" spans="2:65" s="14" customFormat="1">
      <c r="B217" s="184"/>
      <c r="D217" s="171" t="s">
        <v>200</v>
      </c>
      <c r="E217" s="185" t="s">
        <v>1</v>
      </c>
      <c r="F217" s="186" t="s">
        <v>352</v>
      </c>
      <c r="H217" s="187">
        <v>4</v>
      </c>
      <c r="I217" s="188"/>
      <c r="L217" s="184"/>
      <c r="M217" s="189"/>
      <c r="T217" s="190"/>
      <c r="AT217" s="185" t="s">
        <v>200</v>
      </c>
      <c r="AU217" s="185" t="s">
        <v>89</v>
      </c>
      <c r="AV217" s="14" t="s">
        <v>194</v>
      </c>
      <c r="AW217" s="14" t="s">
        <v>31</v>
      </c>
      <c r="AX217" s="14" t="s">
        <v>83</v>
      </c>
      <c r="AY217" s="185" t="s">
        <v>187</v>
      </c>
    </row>
    <row r="218" spans="2:65" s="1" customFormat="1" ht="24.2" customHeight="1">
      <c r="B218" s="144"/>
      <c r="C218" s="160" t="s">
        <v>353</v>
      </c>
      <c r="D218" s="160" t="s">
        <v>196</v>
      </c>
      <c r="E218" s="161" t="s">
        <v>533</v>
      </c>
      <c r="F218" s="162" t="s">
        <v>534</v>
      </c>
      <c r="G218" s="163" t="s">
        <v>144</v>
      </c>
      <c r="H218" s="164">
        <v>1149.2249999999999</v>
      </c>
      <c r="I218" s="165"/>
      <c r="J218" s="166">
        <f>ROUND(I218*H218,2)</f>
        <v>0</v>
      </c>
      <c r="K218" s="167"/>
      <c r="L218" s="32"/>
      <c r="M218" s="168" t="s">
        <v>1</v>
      </c>
      <c r="N218" s="169" t="s">
        <v>42</v>
      </c>
      <c r="P218" s="156">
        <f>O218*H218</f>
        <v>0</v>
      </c>
      <c r="Q218" s="156">
        <v>0</v>
      </c>
      <c r="R218" s="156">
        <f>Q218*H218</f>
        <v>0</v>
      </c>
      <c r="S218" s="156">
        <v>0</v>
      </c>
      <c r="T218" s="157">
        <f>S218*H218</f>
        <v>0</v>
      </c>
      <c r="AR218" s="158" t="s">
        <v>353</v>
      </c>
      <c r="AT218" s="158" t="s">
        <v>196</v>
      </c>
      <c r="AU218" s="158" t="s">
        <v>89</v>
      </c>
      <c r="AY218" s="17" t="s">
        <v>187</v>
      </c>
      <c r="BE218" s="159">
        <f>IF(N218="základná",J218,0)</f>
        <v>0</v>
      </c>
      <c r="BF218" s="159">
        <f>IF(N218="znížená",J218,0)</f>
        <v>0</v>
      </c>
      <c r="BG218" s="159">
        <f>IF(N218="zákl. prenesená",J218,0)</f>
        <v>0</v>
      </c>
      <c r="BH218" s="159">
        <f>IF(N218="zníž. prenesená",J218,0)</f>
        <v>0</v>
      </c>
      <c r="BI218" s="159">
        <f>IF(N218="nulová",J218,0)</f>
        <v>0</v>
      </c>
      <c r="BJ218" s="17" t="s">
        <v>89</v>
      </c>
      <c r="BK218" s="159">
        <f>ROUND(I218*H218,2)</f>
        <v>0</v>
      </c>
      <c r="BL218" s="17" t="s">
        <v>353</v>
      </c>
      <c r="BM218" s="158" t="s">
        <v>535</v>
      </c>
    </row>
    <row r="219" spans="2:65" s="12" customFormat="1">
      <c r="B219" s="170"/>
      <c r="D219" s="171" t="s">
        <v>200</v>
      </c>
      <c r="E219" s="172" t="s">
        <v>1</v>
      </c>
      <c r="F219" s="173" t="s">
        <v>536</v>
      </c>
      <c r="H219" s="172" t="s">
        <v>1</v>
      </c>
      <c r="I219" s="174"/>
      <c r="L219" s="170"/>
      <c r="M219" s="175"/>
      <c r="T219" s="176"/>
      <c r="AT219" s="172" t="s">
        <v>200</v>
      </c>
      <c r="AU219" s="172" t="s">
        <v>89</v>
      </c>
      <c r="AV219" s="12" t="s">
        <v>83</v>
      </c>
      <c r="AW219" s="12" t="s">
        <v>31</v>
      </c>
      <c r="AX219" s="12" t="s">
        <v>76</v>
      </c>
      <c r="AY219" s="172" t="s">
        <v>187</v>
      </c>
    </row>
    <row r="220" spans="2:65" s="12" customFormat="1">
      <c r="B220" s="170"/>
      <c r="D220" s="171" t="s">
        <v>200</v>
      </c>
      <c r="E220" s="172" t="s">
        <v>1</v>
      </c>
      <c r="F220" s="173" t="s">
        <v>537</v>
      </c>
      <c r="H220" s="172" t="s">
        <v>1</v>
      </c>
      <c r="I220" s="174"/>
      <c r="L220" s="170"/>
      <c r="M220" s="175"/>
      <c r="T220" s="176"/>
      <c r="AT220" s="172" t="s">
        <v>200</v>
      </c>
      <c r="AU220" s="172" t="s">
        <v>89</v>
      </c>
      <c r="AV220" s="12" t="s">
        <v>83</v>
      </c>
      <c r="AW220" s="12" t="s">
        <v>31</v>
      </c>
      <c r="AX220" s="12" t="s">
        <v>76</v>
      </c>
      <c r="AY220" s="172" t="s">
        <v>187</v>
      </c>
    </row>
    <row r="221" spans="2:65" s="12" customFormat="1">
      <c r="B221" s="170"/>
      <c r="D221" s="171" t="s">
        <v>200</v>
      </c>
      <c r="E221" s="172" t="s">
        <v>1</v>
      </c>
      <c r="F221" s="173" t="s">
        <v>488</v>
      </c>
      <c r="H221" s="172" t="s">
        <v>1</v>
      </c>
      <c r="I221" s="174"/>
      <c r="L221" s="170"/>
      <c r="M221" s="175"/>
      <c r="T221" s="176"/>
      <c r="AT221" s="172" t="s">
        <v>200</v>
      </c>
      <c r="AU221" s="172" t="s">
        <v>89</v>
      </c>
      <c r="AV221" s="12" t="s">
        <v>83</v>
      </c>
      <c r="AW221" s="12" t="s">
        <v>31</v>
      </c>
      <c r="AX221" s="12" t="s">
        <v>76</v>
      </c>
      <c r="AY221" s="172" t="s">
        <v>187</v>
      </c>
    </row>
    <row r="222" spans="2:65" s="12" customFormat="1">
      <c r="B222" s="170"/>
      <c r="D222" s="171" t="s">
        <v>200</v>
      </c>
      <c r="E222" s="172" t="s">
        <v>1</v>
      </c>
      <c r="F222" s="173" t="s">
        <v>538</v>
      </c>
      <c r="H222" s="172" t="s">
        <v>1</v>
      </c>
      <c r="I222" s="174"/>
      <c r="L222" s="170"/>
      <c r="M222" s="175"/>
      <c r="T222" s="176"/>
      <c r="AT222" s="172" t="s">
        <v>200</v>
      </c>
      <c r="AU222" s="172" t="s">
        <v>89</v>
      </c>
      <c r="AV222" s="12" t="s">
        <v>83</v>
      </c>
      <c r="AW222" s="12" t="s">
        <v>31</v>
      </c>
      <c r="AX222" s="12" t="s">
        <v>76</v>
      </c>
      <c r="AY222" s="172" t="s">
        <v>187</v>
      </c>
    </row>
    <row r="223" spans="2:65" s="13" customFormat="1">
      <c r="B223" s="177"/>
      <c r="D223" s="171" t="s">
        <v>200</v>
      </c>
      <c r="E223" s="178" t="s">
        <v>1</v>
      </c>
      <c r="F223" s="179" t="s">
        <v>440</v>
      </c>
      <c r="H223" s="180">
        <v>352.8</v>
      </c>
      <c r="I223" s="181"/>
      <c r="L223" s="177"/>
      <c r="M223" s="182"/>
      <c r="T223" s="183"/>
      <c r="AT223" s="178" t="s">
        <v>200</v>
      </c>
      <c r="AU223" s="178" t="s">
        <v>89</v>
      </c>
      <c r="AV223" s="13" t="s">
        <v>89</v>
      </c>
      <c r="AW223" s="13" t="s">
        <v>31</v>
      </c>
      <c r="AX223" s="13" t="s">
        <v>76</v>
      </c>
      <c r="AY223" s="178" t="s">
        <v>187</v>
      </c>
    </row>
    <row r="224" spans="2:65" s="12" customFormat="1">
      <c r="B224" s="170"/>
      <c r="D224" s="171" t="s">
        <v>200</v>
      </c>
      <c r="E224" s="172" t="s">
        <v>1</v>
      </c>
      <c r="F224" s="173" t="s">
        <v>539</v>
      </c>
      <c r="H224" s="172" t="s">
        <v>1</v>
      </c>
      <c r="I224" s="174"/>
      <c r="L224" s="170"/>
      <c r="M224" s="175"/>
      <c r="T224" s="176"/>
      <c r="AT224" s="172" t="s">
        <v>200</v>
      </c>
      <c r="AU224" s="172" t="s">
        <v>89</v>
      </c>
      <c r="AV224" s="12" t="s">
        <v>83</v>
      </c>
      <c r="AW224" s="12" t="s">
        <v>31</v>
      </c>
      <c r="AX224" s="12" t="s">
        <v>76</v>
      </c>
      <c r="AY224" s="172" t="s">
        <v>187</v>
      </c>
    </row>
    <row r="225" spans="2:65" s="13" customFormat="1">
      <c r="B225" s="177"/>
      <c r="D225" s="171" t="s">
        <v>200</v>
      </c>
      <c r="E225" s="178" t="s">
        <v>1</v>
      </c>
      <c r="F225" s="179" t="s">
        <v>540</v>
      </c>
      <c r="H225" s="180">
        <v>39.024999999999999</v>
      </c>
      <c r="I225" s="181"/>
      <c r="L225" s="177"/>
      <c r="M225" s="182"/>
      <c r="T225" s="183"/>
      <c r="AT225" s="178" t="s">
        <v>200</v>
      </c>
      <c r="AU225" s="178" t="s">
        <v>89</v>
      </c>
      <c r="AV225" s="13" t="s">
        <v>89</v>
      </c>
      <c r="AW225" s="13" t="s">
        <v>31</v>
      </c>
      <c r="AX225" s="13" t="s">
        <v>76</v>
      </c>
      <c r="AY225" s="178" t="s">
        <v>187</v>
      </c>
    </row>
    <row r="226" spans="2:65" s="13" customFormat="1">
      <c r="B226" s="177"/>
      <c r="D226" s="171" t="s">
        <v>200</v>
      </c>
      <c r="E226" s="178" t="s">
        <v>1</v>
      </c>
      <c r="F226" s="179" t="s">
        <v>541</v>
      </c>
      <c r="H226" s="180">
        <v>2.2000000000000002</v>
      </c>
      <c r="I226" s="181"/>
      <c r="L226" s="177"/>
      <c r="M226" s="182"/>
      <c r="T226" s="183"/>
      <c r="AT226" s="178" t="s">
        <v>200</v>
      </c>
      <c r="AU226" s="178" t="s">
        <v>89</v>
      </c>
      <c r="AV226" s="13" t="s">
        <v>89</v>
      </c>
      <c r="AW226" s="13" t="s">
        <v>31</v>
      </c>
      <c r="AX226" s="13" t="s">
        <v>76</v>
      </c>
      <c r="AY226" s="178" t="s">
        <v>187</v>
      </c>
    </row>
    <row r="227" spans="2:65" s="15" customFormat="1">
      <c r="B227" s="191"/>
      <c r="D227" s="171" t="s">
        <v>200</v>
      </c>
      <c r="E227" s="192" t="s">
        <v>1</v>
      </c>
      <c r="F227" s="193" t="s">
        <v>494</v>
      </c>
      <c r="H227" s="194">
        <v>394.02499999999998</v>
      </c>
      <c r="I227" s="195"/>
      <c r="L227" s="191"/>
      <c r="M227" s="196"/>
      <c r="T227" s="197"/>
      <c r="AT227" s="192" t="s">
        <v>200</v>
      </c>
      <c r="AU227" s="192" t="s">
        <v>89</v>
      </c>
      <c r="AV227" s="15" t="s">
        <v>207</v>
      </c>
      <c r="AW227" s="15" t="s">
        <v>31</v>
      </c>
      <c r="AX227" s="15" t="s">
        <v>76</v>
      </c>
      <c r="AY227" s="192" t="s">
        <v>187</v>
      </c>
    </row>
    <row r="228" spans="2:65" s="12" customFormat="1">
      <c r="B228" s="170"/>
      <c r="D228" s="171" t="s">
        <v>200</v>
      </c>
      <c r="E228" s="172" t="s">
        <v>1</v>
      </c>
      <c r="F228" s="173" t="s">
        <v>495</v>
      </c>
      <c r="H228" s="172" t="s">
        <v>1</v>
      </c>
      <c r="I228" s="174"/>
      <c r="L228" s="170"/>
      <c r="M228" s="175"/>
      <c r="T228" s="176"/>
      <c r="AT228" s="172" t="s">
        <v>200</v>
      </c>
      <c r="AU228" s="172" t="s">
        <v>89</v>
      </c>
      <c r="AV228" s="12" t="s">
        <v>83</v>
      </c>
      <c r="AW228" s="12" t="s">
        <v>31</v>
      </c>
      <c r="AX228" s="12" t="s">
        <v>76</v>
      </c>
      <c r="AY228" s="172" t="s">
        <v>187</v>
      </c>
    </row>
    <row r="229" spans="2:65" s="12" customFormat="1">
      <c r="B229" s="170"/>
      <c r="D229" s="171" t="s">
        <v>200</v>
      </c>
      <c r="E229" s="172" t="s">
        <v>1</v>
      </c>
      <c r="F229" s="173" t="s">
        <v>538</v>
      </c>
      <c r="H229" s="172" t="s">
        <v>1</v>
      </c>
      <c r="I229" s="174"/>
      <c r="L229" s="170"/>
      <c r="M229" s="175"/>
      <c r="T229" s="176"/>
      <c r="AT229" s="172" t="s">
        <v>200</v>
      </c>
      <c r="AU229" s="172" t="s">
        <v>89</v>
      </c>
      <c r="AV229" s="12" t="s">
        <v>83</v>
      </c>
      <c r="AW229" s="12" t="s">
        <v>31</v>
      </c>
      <c r="AX229" s="12" t="s">
        <v>76</v>
      </c>
      <c r="AY229" s="172" t="s">
        <v>187</v>
      </c>
    </row>
    <row r="230" spans="2:65" s="13" customFormat="1">
      <c r="B230" s="177"/>
      <c r="D230" s="171" t="s">
        <v>200</v>
      </c>
      <c r="E230" s="178" t="s">
        <v>1</v>
      </c>
      <c r="F230" s="179" t="s">
        <v>542</v>
      </c>
      <c r="H230" s="180">
        <v>696</v>
      </c>
      <c r="I230" s="181"/>
      <c r="L230" s="177"/>
      <c r="M230" s="182"/>
      <c r="T230" s="183"/>
      <c r="AT230" s="178" t="s">
        <v>200</v>
      </c>
      <c r="AU230" s="178" t="s">
        <v>89</v>
      </c>
      <c r="AV230" s="13" t="s">
        <v>89</v>
      </c>
      <c r="AW230" s="13" t="s">
        <v>31</v>
      </c>
      <c r="AX230" s="13" t="s">
        <v>76</v>
      </c>
      <c r="AY230" s="178" t="s">
        <v>187</v>
      </c>
    </row>
    <row r="231" spans="2:65" s="12" customFormat="1">
      <c r="B231" s="170"/>
      <c r="D231" s="171" t="s">
        <v>200</v>
      </c>
      <c r="E231" s="172" t="s">
        <v>1</v>
      </c>
      <c r="F231" s="173" t="s">
        <v>539</v>
      </c>
      <c r="H231" s="172" t="s">
        <v>1</v>
      </c>
      <c r="I231" s="174"/>
      <c r="L231" s="170"/>
      <c r="M231" s="175"/>
      <c r="T231" s="176"/>
      <c r="AT231" s="172" t="s">
        <v>200</v>
      </c>
      <c r="AU231" s="172" t="s">
        <v>89</v>
      </c>
      <c r="AV231" s="12" t="s">
        <v>83</v>
      </c>
      <c r="AW231" s="12" t="s">
        <v>31</v>
      </c>
      <c r="AX231" s="12" t="s">
        <v>76</v>
      </c>
      <c r="AY231" s="172" t="s">
        <v>187</v>
      </c>
    </row>
    <row r="232" spans="2:65" s="13" customFormat="1">
      <c r="B232" s="177"/>
      <c r="D232" s="171" t="s">
        <v>200</v>
      </c>
      <c r="E232" s="178" t="s">
        <v>1</v>
      </c>
      <c r="F232" s="179" t="s">
        <v>543</v>
      </c>
      <c r="H232" s="180">
        <v>59.2</v>
      </c>
      <c r="I232" s="181"/>
      <c r="L232" s="177"/>
      <c r="M232" s="182"/>
      <c r="T232" s="183"/>
      <c r="AT232" s="178" t="s">
        <v>200</v>
      </c>
      <c r="AU232" s="178" t="s">
        <v>89</v>
      </c>
      <c r="AV232" s="13" t="s">
        <v>89</v>
      </c>
      <c r="AW232" s="13" t="s">
        <v>31</v>
      </c>
      <c r="AX232" s="13" t="s">
        <v>76</v>
      </c>
      <c r="AY232" s="178" t="s">
        <v>187</v>
      </c>
    </row>
    <row r="233" spans="2:65" s="15" customFormat="1">
      <c r="B233" s="191"/>
      <c r="D233" s="171" t="s">
        <v>200</v>
      </c>
      <c r="E233" s="192" t="s">
        <v>1</v>
      </c>
      <c r="F233" s="193" t="s">
        <v>234</v>
      </c>
      <c r="H233" s="194">
        <v>755.2</v>
      </c>
      <c r="I233" s="195"/>
      <c r="L233" s="191"/>
      <c r="M233" s="196"/>
      <c r="T233" s="197"/>
      <c r="AT233" s="192" t="s">
        <v>200</v>
      </c>
      <c r="AU233" s="192" t="s">
        <v>89</v>
      </c>
      <c r="AV233" s="15" t="s">
        <v>207</v>
      </c>
      <c r="AW233" s="15" t="s">
        <v>31</v>
      </c>
      <c r="AX233" s="15" t="s">
        <v>76</v>
      </c>
      <c r="AY233" s="192" t="s">
        <v>187</v>
      </c>
    </row>
    <row r="234" spans="2:65" s="14" customFormat="1">
      <c r="B234" s="184"/>
      <c r="D234" s="171" t="s">
        <v>200</v>
      </c>
      <c r="E234" s="185" t="s">
        <v>1</v>
      </c>
      <c r="F234" s="186" t="s">
        <v>206</v>
      </c>
      <c r="H234" s="187">
        <v>1149.2249999999999</v>
      </c>
      <c r="I234" s="188"/>
      <c r="L234" s="184"/>
      <c r="M234" s="189"/>
      <c r="T234" s="190"/>
      <c r="AT234" s="185" t="s">
        <v>200</v>
      </c>
      <c r="AU234" s="185" t="s">
        <v>89</v>
      </c>
      <c r="AV234" s="14" t="s">
        <v>194</v>
      </c>
      <c r="AW234" s="14" t="s">
        <v>31</v>
      </c>
      <c r="AX234" s="14" t="s">
        <v>83</v>
      </c>
      <c r="AY234" s="185" t="s">
        <v>187</v>
      </c>
    </row>
    <row r="235" spans="2:65" s="1" customFormat="1" ht="16.5" customHeight="1">
      <c r="B235" s="144"/>
      <c r="C235" s="145" t="s">
        <v>359</v>
      </c>
      <c r="D235" s="145" t="s">
        <v>190</v>
      </c>
      <c r="E235" s="146" t="s">
        <v>544</v>
      </c>
      <c r="F235" s="147" t="s">
        <v>545</v>
      </c>
      <c r="G235" s="148" t="s">
        <v>546</v>
      </c>
      <c r="H235" s="149">
        <v>287.30599999999998</v>
      </c>
      <c r="I235" s="150"/>
      <c r="J235" s="151">
        <f>ROUND(I235*H235,2)</f>
        <v>0</v>
      </c>
      <c r="K235" s="152"/>
      <c r="L235" s="153"/>
      <c r="M235" s="154" t="s">
        <v>1</v>
      </c>
      <c r="N235" s="155" t="s">
        <v>42</v>
      </c>
      <c r="P235" s="156">
        <f>O235*H235</f>
        <v>0</v>
      </c>
      <c r="Q235" s="156">
        <v>9.2000000000000003E-4</v>
      </c>
      <c r="R235" s="156">
        <f>Q235*H235</f>
        <v>0.26432151999999998</v>
      </c>
      <c r="S235" s="156">
        <v>0</v>
      </c>
      <c r="T235" s="157">
        <f>S235*H235</f>
        <v>0</v>
      </c>
      <c r="AR235" s="158" t="s">
        <v>388</v>
      </c>
      <c r="AT235" s="158" t="s">
        <v>190</v>
      </c>
      <c r="AU235" s="158" t="s">
        <v>89</v>
      </c>
      <c r="AY235" s="17" t="s">
        <v>187</v>
      </c>
      <c r="BE235" s="159">
        <f>IF(N235="základná",J235,0)</f>
        <v>0</v>
      </c>
      <c r="BF235" s="159">
        <f>IF(N235="znížená",J235,0)</f>
        <v>0</v>
      </c>
      <c r="BG235" s="159">
        <f>IF(N235="zákl. prenesená",J235,0)</f>
        <v>0</v>
      </c>
      <c r="BH235" s="159">
        <f>IF(N235="zníž. prenesená",J235,0)</f>
        <v>0</v>
      </c>
      <c r="BI235" s="159">
        <f>IF(N235="nulová",J235,0)</f>
        <v>0</v>
      </c>
      <c r="BJ235" s="17" t="s">
        <v>89</v>
      </c>
      <c r="BK235" s="159">
        <f>ROUND(I235*H235,2)</f>
        <v>0</v>
      </c>
      <c r="BL235" s="17" t="s">
        <v>353</v>
      </c>
      <c r="BM235" s="158" t="s">
        <v>547</v>
      </c>
    </row>
    <row r="236" spans="2:65" s="13" customFormat="1">
      <c r="B236" s="177"/>
      <c r="D236" s="171" t="s">
        <v>200</v>
      </c>
      <c r="F236" s="179" t="s">
        <v>548</v>
      </c>
      <c r="H236" s="180">
        <v>287.30599999999998</v>
      </c>
      <c r="I236" s="181"/>
      <c r="L236" s="177"/>
      <c r="M236" s="182"/>
      <c r="T236" s="183"/>
      <c r="AT236" s="178" t="s">
        <v>200</v>
      </c>
      <c r="AU236" s="178" t="s">
        <v>89</v>
      </c>
      <c r="AV236" s="13" t="s">
        <v>89</v>
      </c>
      <c r="AW236" s="13" t="s">
        <v>3</v>
      </c>
      <c r="AX236" s="13" t="s">
        <v>83</v>
      </c>
      <c r="AY236" s="178" t="s">
        <v>187</v>
      </c>
    </row>
    <row r="237" spans="2:65" s="1" customFormat="1" ht="33" customHeight="1">
      <c r="B237" s="144"/>
      <c r="C237" s="160" t="s">
        <v>363</v>
      </c>
      <c r="D237" s="160" t="s">
        <v>196</v>
      </c>
      <c r="E237" s="161" t="s">
        <v>549</v>
      </c>
      <c r="F237" s="162" t="s">
        <v>550</v>
      </c>
      <c r="G237" s="163" t="s">
        <v>144</v>
      </c>
      <c r="H237" s="164">
        <v>1149.2249999999999</v>
      </c>
      <c r="I237" s="165"/>
      <c r="J237" s="166">
        <f>ROUND(I237*H237,2)</f>
        <v>0</v>
      </c>
      <c r="K237" s="167"/>
      <c r="L237" s="32"/>
      <c r="M237" s="168" t="s">
        <v>1</v>
      </c>
      <c r="N237" s="169" t="s">
        <v>42</v>
      </c>
      <c r="P237" s="156">
        <f>O237*H237</f>
        <v>0</v>
      </c>
      <c r="Q237" s="156">
        <v>5.4000000000000001E-4</v>
      </c>
      <c r="R237" s="156">
        <f>Q237*H237</f>
        <v>0.62058150000000001</v>
      </c>
      <c r="S237" s="156">
        <v>0</v>
      </c>
      <c r="T237" s="157">
        <f>S237*H237</f>
        <v>0</v>
      </c>
      <c r="AR237" s="158" t="s">
        <v>353</v>
      </c>
      <c r="AT237" s="158" t="s">
        <v>196</v>
      </c>
      <c r="AU237" s="158" t="s">
        <v>89</v>
      </c>
      <c r="AY237" s="17" t="s">
        <v>187</v>
      </c>
      <c r="BE237" s="159">
        <f>IF(N237="základná",J237,0)</f>
        <v>0</v>
      </c>
      <c r="BF237" s="159">
        <f>IF(N237="znížená",J237,0)</f>
        <v>0</v>
      </c>
      <c r="BG237" s="159">
        <f>IF(N237="zákl. prenesená",J237,0)</f>
        <v>0</v>
      </c>
      <c r="BH237" s="159">
        <f>IF(N237="zníž. prenesená",J237,0)</f>
        <v>0</v>
      </c>
      <c r="BI237" s="159">
        <f>IF(N237="nulová",J237,0)</f>
        <v>0</v>
      </c>
      <c r="BJ237" s="17" t="s">
        <v>89</v>
      </c>
      <c r="BK237" s="159">
        <f>ROUND(I237*H237,2)</f>
        <v>0</v>
      </c>
      <c r="BL237" s="17" t="s">
        <v>353</v>
      </c>
      <c r="BM237" s="158" t="s">
        <v>551</v>
      </c>
    </row>
    <row r="238" spans="2:65" s="12" customFormat="1">
      <c r="B238" s="170"/>
      <c r="D238" s="171" t="s">
        <v>200</v>
      </c>
      <c r="E238" s="172" t="s">
        <v>1</v>
      </c>
      <c r="F238" s="173" t="s">
        <v>536</v>
      </c>
      <c r="H238" s="172" t="s">
        <v>1</v>
      </c>
      <c r="I238" s="174"/>
      <c r="L238" s="170"/>
      <c r="M238" s="175"/>
      <c r="T238" s="176"/>
      <c r="AT238" s="172" t="s">
        <v>200</v>
      </c>
      <c r="AU238" s="172" t="s">
        <v>89</v>
      </c>
      <c r="AV238" s="12" t="s">
        <v>83</v>
      </c>
      <c r="AW238" s="12" t="s">
        <v>31</v>
      </c>
      <c r="AX238" s="12" t="s">
        <v>76</v>
      </c>
      <c r="AY238" s="172" t="s">
        <v>187</v>
      </c>
    </row>
    <row r="239" spans="2:65" s="12" customFormat="1">
      <c r="B239" s="170"/>
      <c r="D239" s="171" t="s">
        <v>200</v>
      </c>
      <c r="E239" s="172" t="s">
        <v>1</v>
      </c>
      <c r="F239" s="173" t="s">
        <v>537</v>
      </c>
      <c r="H239" s="172" t="s">
        <v>1</v>
      </c>
      <c r="I239" s="174"/>
      <c r="L239" s="170"/>
      <c r="M239" s="175"/>
      <c r="T239" s="176"/>
      <c r="AT239" s="172" t="s">
        <v>200</v>
      </c>
      <c r="AU239" s="172" t="s">
        <v>89</v>
      </c>
      <c r="AV239" s="12" t="s">
        <v>83</v>
      </c>
      <c r="AW239" s="12" t="s">
        <v>31</v>
      </c>
      <c r="AX239" s="12" t="s">
        <v>76</v>
      </c>
      <c r="AY239" s="172" t="s">
        <v>187</v>
      </c>
    </row>
    <row r="240" spans="2:65" s="12" customFormat="1">
      <c r="B240" s="170"/>
      <c r="D240" s="171" t="s">
        <v>200</v>
      </c>
      <c r="E240" s="172" t="s">
        <v>1</v>
      </c>
      <c r="F240" s="173" t="s">
        <v>488</v>
      </c>
      <c r="H240" s="172" t="s">
        <v>1</v>
      </c>
      <c r="I240" s="174"/>
      <c r="L240" s="170"/>
      <c r="M240" s="175"/>
      <c r="T240" s="176"/>
      <c r="AT240" s="172" t="s">
        <v>200</v>
      </c>
      <c r="AU240" s="172" t="s">
        <v>89</v>
      </c>
      <c r="AV240" s="12" t="s">
        <v>83</v>
      </c>
      <c r="AW240" s="12" t="s">
        <v>31</v>
      </c>
      <c r="AX240" s="12" t="s">
        <v>76</v>
      </c>
      <c r="AY240" s="172" t="s">
        <v>187</v>
      </c>
    </row>
    <row r="241" spans="2:65" s="12" customFormat="1">
      <c r="B241" s="170"/>
      <c r="D241" s="171" t="s">
        <v>200</v>
      </c>
      <c r="E241" s="172" t="s">
        <v>1</v>
      </c>
      <c r="F241" s="173" t="s">
        <v>538</v>
      </c>
      <c r="H241" s="172" t="s">
        <v>1</v>
      </c>
      <c r="I241" s="174"/>
      <c r="L241" s="170"/>
      <c r="M241" s="175"/>
      <c r="T241" s="176"/>
      <c r="AT241" s="172" t="s">
        <v>200</v>
      </c>
      <c r="AU241" s="172" t="s">
        <v>89</v>
      </c>
      <c r="AV241" s="12" t="s">
        <v>83</v>
      </c>
      <c r="AW241" s="12" t="s">
        <v>31</v>
      </c>
      <c r="AX241" s="12" t="s">
        <v>76</v>
      </c>
      <c r="AY241" s="172" t="s">
        <v>187</v>
      </c>
    </row>
    <row r="242" spans="2:65" s="13" customFormat="1">
      <c r="B242" s="177"/>
      <c r="D242" s="171" t="s">
        <v>200</v>
      </c>
      <c r="E242" s="178" t="s">
        <v>1</v>
      </c>
      <c r="F242" s="179" t="s">
        <v>440</v>
      </c>
      <c r="H242" s="180">
        <v>352.8</v>
      </c>
      <c r="I242" s="181"/>
      <c r="L242" s="177"/>
      <c r="M242" s="182"/>
      <c r="T242" s="183"/>
      <c r="AT242" s="178" t="s">
        <v>200</v>
      </c>
      <c r="AU242" s="178" t="s">
        <v>89</v>
      </c>
      <c r="AV242" s="13" t="s">
        <v>89</v>
      </c>
      <c r="AW242" s="13" t="s">
        <v>31</v>
      </c>
      <c r="AX242" s="13" t="s">
        <v>76</v>
      </c>
      <c r="AY242" s="178" t="s">
        <v>187</v>
      </c>
    </row>
    <row r="243" spans="2:65" s="12" customFormat="1">
      <c r="B243" s="170"/>
      <c r="D243" s="171" t="s">
        <v>200</v>
      </c>
      <c r="E243" s="172" t="s">
        <v>1</v>
      </c>
      <c r="F243" s="173" t="s">
        <v>539</v>
      </c>
      <c r="H243" s="172" t="s">
        <v>1</v>
      </c>
      <c r="I243" s="174"/>
      <c r="L243" s="170"/>
      <c r="M243" s="175"/>
      <c r="T243" s="176"/>
      <c r="AT243" s="172" t="s">
        <v>200</v>
      </c>
      <c r="AU243" s="172" t="s">
        <v>89</v>
      </c>
      <c r="AV243" s="12" t="s">
        <v>83</v>
      </c>
      <c r="AW243" s="12" t="s">
        <v>31</v>
      </c>
      <c r="AX243" s="12" t="s">
        <v>76</v>
      </c>
      <c r="AY243" s="172" t="s">
        <v>187</v>
      </c>
    </row>
    <row r="244" spans="2:65" s="13" customFormat="1">
      <c r="B244" s="177"/>
      <c r="D244" s="171" t="s">
        <v>200</v>
      </c>
      <c r="E244" s="178" t="s">
        <v>1</v>
      </c>
      <c r="F244" s="179" t="s">
        <v>540</v>
      </c>
      <c r="H244" s="180">
        <v>39.024999999999999</v>
      </c>
      <c r="I244" s="181"/>
      <c r="L244" s="177"/>
      <c r="M244" s="182"/>
      <c r="T244" s="183"/>
      <c r="AT244" s="178" t="s">
        <v>200</v>
      </c>
      <c r="AU244" s="178" t="s">
        <v>89</v>
      </c>
      <c r="AV244" s="13" t="s">
        <v>89</v>
      </c>
      <c r="AW244" s="13" t="s">
        <v>31</v>
      </c>
      <c r="AX244" s="13" t="s">
        <v>76</v>
      </c>
      <c r="AY244" s="178" t="s">
        <v>187</v>
      </c>
    </row>
    <row r="245" spans="2:65" s="13" customFormat="1">
      <c r="B245" s="177"/>
      <c r="D245" s="171" t="s">
        <v>200</v>
      </c>
      <c r="E245" s="178" t="s">
        <v>1</v>
      </c>
      <c r="F245" s="179" t="s">
        <v>541</v>
      </c>
      <c r="H245" s="180">
        <v>2.2000000000000002</v>
      </c>
      <c r="I245" s="181"/>
      <c r="L245" s="177"/>
      <c r="M245" s="182"/>
      <c r="T245" s="183"/>
      <c r="AT245" s="178" t="s">
        <v>200</v>
      </c>
      <c r="AU245" s="178" t="s">
        <v>89</v>
      </c>
      <c r="AV245" s="13" t="s">
        <v>89</v>
      </c>
      <c r="AW245" s="13" t="s">
        <v>31</v>
      </c>
      <c r="AX245" s="13" t="s">
        <v>76</v>
      </c>
      <c r="AY245" s="178" t="s">
        <v>187</v>
      </c>
    </row>
    <row r="246" spans="2:65" s="15" customFormat="1">
      <c r="B246" s="191"/>
      <c r="D246" s="171" t="s">
        <v>200</v>
      </c>
      <c r="E246" s="192" t="s">
        <v>1</v>
      </c>
      <c r="F246" s="193" t="s">
        <v>494</v>
      </c>
      <c r="H246" s="194">
        <v>394.02499999999998</v>
      </c>
      <c r="I246" s="195"/>
      <c r="L246" s="191"/>
      <c r="M246" s="196"/>
      <c r="T246" s="197"/>
      <c r="AT246" s="192" t="s">
        <v>200</v>
      </c>
      <c r="AU246" s="192" t="s">
        <v>89</v>
      </c>
      <c r="AV246" s="15" t="s">
        <v>207</v>
      </c>
      <c r="AW246" s="15" t="s">
        <v>31</v>
      </c>
      <c r="AX246" s="15" t="s">
        <v>76</v>
      </c>
      <c r="AY246" s="192" t="s">
        <v>187</v>
      </c>
    </row>
    <row r="247" spans="2:65" s="12" customFormat="1">
      <c r="B247" s="170"/>
      <c r="D247" s="171" t="s">
        <v>200</v>
      </c>
      <c r="E247" s="172" t="s">
        <v>1</v>
      </c>
      <c r="F247" s="173" t="s">
        <v>495</v>
      </c>
      <c r="H247" s="172" t="s">
        <v>1</v>
      </c>
      <c r="I247" s="174"/>
      <c r="L247" s="170"/>
      <c r="M247" s="175"/>
      <c r="T247" s="176"/>
      <c r="AT247" s="172" t="s">
        <v>200</v>
      </c>
      <c r="AU247" s="172" t="s">
        <v>89</v>
      </c>
      <c r="AV247" s="12" t="s">
        <v>83</v>
      </c>
      <c r="AW247" s="12" t="s">
        <v>31</v>
      </c>
      <c r="AX247" s="12" t="s">
        <v>76</v>
      </c>
      <c r="AY247" s="172" t="s">
        <v>187</v>
      </c>
    </row>
    <row r="248" spans="2:65" s="12" customFormat="1">
      <c r="B248" s="170"/>
      <c r="D248" s="171" t="s">
        <v>200</v>
      </c>
      <c r="E248" s="172" t="s">
        <v>1</v>
      </c>
      <c r="F248" s="173" t="s">
        <v>538</v>
      </c>
      <c r="H248" s="172" t="s">
        <v>1</v>
      </c>
      <c r="I248" s="174"/>
      <c r="L248" s="170"/>
      <c r="M248" s="175"/>
      <c r="T248" s="176"/>
      <c r="AT248" s="172" t="s">
        <v>200</v>
      </c>
      <c r="AU248" s="172" t="s">
        <v>89</v>
      </c>
      <c r="AV248" s="12" t="s">
        <v>83</v>
      </c>
      <c r="AW248" s="12" t="s">
        <v>31</v>
      </c>
      <c r="AX248" s="12" t="s">
        <v>76</v>
      </c>
      <c r="AY248" s="172" t="s">
        <v>187</v>
      </c>
    </row>
    <row r="249" spans="2:65" s="13" customFormat="1">
      <c r="B249" s="177"/>
      <c r="D249" s="171" t="s">
        <v>200</v>
      </c>
      <c r="E249" s="178" t="s">
        <v>1</v>
      </c>
      <c r="F249" s="179" t="s">
        <v>542</v>
      </c>
      <c r="H249" s="180">
        <v>696</v>
      </c>
      <c r="I249" s="181"/>
      <c r="L249" s="177"/>
      <c r="M249" s="182"/>
      <c r="T249" s="183"/>
      <c r="AT249" s="178" t="s">
        <v>200</v>
      </c>
      <c r="AU249" s="178" t="s">
        <v>89</v>
      </c>
      <c r="AV249" s="13" t="s">
        <v>89</v>
      </c>
      <c r="AW249" s="13" t="s">
        <v>31</v>
      </c>
      <c r="AX249" s="13" t="s">
        <v>76</v>
      </c>
      <c r="AY249" s="178" t="s">
        <v>187</v>
      </c>
    </row>
    <row r="250" spans="2:65" s="12" customFormat="1">
      <c r="B250" s="170"/>
      <c r="D250" s="171" t="s">
        <v>200</v>
      </c>
      <c r="E250" s="172" t="s">
        <v>1</v>
      </c>
      <c r="F250" s="173" t="s">
        <v>539</v>
      </c>
      <c r="H250" s="172" t="s">
        <v>1</v>
      </c>
      <c r="I250" s="174"/>
      <c r="L250" s="170"/>
      <c r="M250" s="175"/>
      <c r="T250" s="176"/>
      <c r="AT250" s="172" t="s">
        <v>200</v>
      </c>
      <c r="AU250" s="172" t="s">
        <v>89</v>
      </c>
      <c r="AV250" s="12" t="s">
        <v>83</v>
      </c>
      <c r="AW250" s="12" t="s">
        <v>31</v>
      </c>
      <c r="AX250" s="12" t="s">
        <v>76</v>
      </c>
      <c r="AY250" s="172" t="s">
        <v>187</v>
      </c>
    </row>
    <row r="251" spans="2:65" s="13" customFormat="1">
      <c r="B251" s="177"/>
      <c r="D251" s="171" t="s">
        <v>200</v>
      </c>
      <c r="E251" s="178" t="s">
        <v>1</v>
      </c>
      <c r="F251" s="179" t="s">
        <v>543</v>
      </c>
      <c r="H251" s="180">
        <v>59.2</v>
      </c>
      <c r="I251" s="181"/>
      <c r="L251" s="177"/>
      <c r="M251" s="182"/>
      <c r="T251" s="183"/>
      <c r="AT251" s="178" t="s">
        <v>200</v>
      </c>
      <c r="AU251" s="178" t="s">
        <v>89</v>
      </c>
      <c r="AV251" s="13" t="s">
        <v>89</v>
      </c>
      <c r="AW251" s="13" t="s">
        <v>31</v>
      </c>
      <c r="AX251" s="13" t="s">
        <v>76</v>
      </c>
      <c r="AY251" s="178" t="s">
        <v>187</v>
      </c>
    </row>
    <row r="252" spans="2:65" s="15" customFormat="1">
      <c r="B252" s="191"/>
      <c r="D252" s="171" t="s">
        <v>200</v>
      </c>
      <c r="E252" s="192" t="s">
        <v>1</v>
      </c>
      <c r="F252" s="193" t="s">
        <v>234</v>
      </c>
      <c r="H252" s="194">
        <v>755.2</v>
      </c>
      <c r="I252" s="195"/>
      <c r="L252" s="191"/>
      <c r="M252" s="196"/>
      <c r="T252" s="197"/>
      <c r="AT252" s="192" t="s">
        <v>200</v>
      </c>
      <c r="AU252" s="192" t="s">
        <v>89</v>
      </c>
      <c r="AV252" s="15" t="s">
        <v>207</v>
      </c>
      <c r="AW252" s="15" t="s">
        <v>31</v>
      </c>
      <c r="AX252" s="15" t="s">
        <v>76</v>
      </c>
      <c r="AY252" s="192" t="s">
        <v>187</v>
      </c>
    </row>
    <row r="253" spans="2:65" s="14" customFormat="1">
      <c r="B253" s="184"/>
      <c r="D253" s="171" t="s">
        <v>200</v>
      </c>
      <c r="E253" s="185" t="s">
        <v>1</v>
      </c>
      <c r="F253" s="186" t="s">
        <v>206</v>
      </c>
      <c r="H253" s="187">
        <v>1149.2249999999999</v>
      </c>
      <c r="I253" s="188"/>
      <c r="L253" s="184"/>
      <c r="M253" s="189"/>
      <c r="T253" s="190"/>
      <c r="AT253" s="185" t="s">
        <v>200</v>
      </c>
      <c r="AU253" s="185" t="s">
        <v>89</v>
      </c>
      <c r="AV253" s="14" t="s">
        <v>194</v>
      </c>
      <c r="AW253" s="14" t="s">
        <v>31</v>
      </c>
      <c r="AX253" s="14" t="s">
        <v>83</v>
      </c>
      <c r="AY253" s="185" t="s">
        <v>187</v>
      </c>
    </row>
    <row r="254" spans="2:65" s="1" customFormat="1" ht="49.15" customHeight="1">
      <c r="B254" s="144"/>
      <c r="C254" s="145" t="s">
        <v>367</v>
      </c>
      <c r="D254" s="145" t="s">
        <v>190</v>
      </c>
      <c r="E254" s="146" t="s">
        <v>552</v>
      </c>
      <c r="F254" s="147" t="s">
        <v>553</v>
      </c>
      <c r="G254" s="148" t="s">
        <v>144</v>
      </c>
      <c r="H254" s="149">
        <v>1321.6089999999999</v>
      </c>
      <c r="I254" s="150"/>
      <c r="J254" s="151">
        <f>ROUND(I254*H254,2)</f>
        <v>0</v>
      </c>
      <c r="K254" s="152"/>
      <c r="L254" s="153"/>
      <c r="M254" s="154" t="s">
        <v>1</v>
      </c>
      <c r="N254" s="155" t="s">
        <v>42</v>
      </c>
      <c r="P254" s="156">
        <f>O254*H254</f>
        <v>0</v>
      </c>
      <c r="Q254" s="156">
        <v>5.13E-3</v>
      </c>
      <c r="R254" s="156">
        <f>Q254*H254</f>
        <v>6.7798541699999992</v>
      </c>
      <c r="S254" s="156">
        <v>0</v>
      </c>
      <c r="T254" s="157">
        <f>S254*H254</f>
        <v>0</v>
      </c>
      <c r="AR254" s="158" t="s">
        <v>388</v>
      </c>
      <c r="AT254" s="158" t="s">
        <v>190</v>
      </c>
      <c r="AU254" s="158" t="s">
        <v>89</v>
      </c>
      <c r="AY254" s="17" t="s">
        <v>187</v>
      </c>
      <c r="BE254" s="159">
        <f>IF(N254="základná",J254,0)</f>
        <v>0</v>
      </c>
      <c r="BF254" s="159">
        <f>IF(N254="znížená",J254,0)</f>
        <v>0</v>
      </c>
      <c r="BG254" s="159">
        <f>IF(N254="zákl. prenesená",J254,0)</f>
        <v>0</v>
      </c>
      <c r="BH254" s="159">
        <f>IF(N254="zníž. prenesená",J254,0)</f>
        <v>0</v>
      </c>
      <c r="BI254" s="159">
        <f>IF(N254="nulová",J254,0)</f>
        <v>0</v>
      </c>
      <c r="BJ254" s="17" t="s">
        <v>89</v>
      </c>
      <c r="BK254" s="159">
        <f>ROUND(I254*H254,2)</f>
        <v>0</v>
      </c>
      <c r="BL254" s="17" t="s">
        <v>353</v>
      </c>
      <c r="BM254" s="158" t="s">
        <v>554</v>
      </c>
    </row>
    <row r="255" spans="2:65" s="13" customFormat="1">
      <c r="B255" s="177"/>
      <c r="D255" s="171" t="s">
        <v>200</v>
      </c>
      <c r="F255" s="179" t="s">
        <v>555</v>
      </c>
      <c r="H255" s="180">
        <v>1321.6089999999999</v>
      </c>
      <c r="I255" s="181"/>
      <c r="L255" s="177"/>
      <c r="M255" s="182"/>
      <c r="T255" s="183"/>
      <c r="AT255" s="178" t="s">
        <v>200</v>
      </c>
      <c r="AU255" s="178" t="s">
        <v>89</v>
      </c>
      <c r="AV255" s="13" t="s">
        <v>89</v>
      </c>
      <c r="AW255" s="13" t="s">
        <v>3</v>
      </c>
      <c r="AX255" s="13" t="s">
        <v>83</v>
      </c>
      <c r="AY255" s="178" t="s">
        <v>187</v>
      </c>
    </row>
    <row r="256" spans="2:65" s="1" customFormat="1" ht="37.9" customHeight="1">
      <c r="B256" s="144"/>
      <c r="C256" s="160" t="s">
        <v>7</v>
      </c>
      <c r="D256" s="160" t="s">
        <v>196</v>
      </c>
      <c r="E256" s="161" t="s">
        <v>556</v>
      </c>
      <c r="F256" s="162" t="s">
        <v>557</v>
      </c>
      <c r="G256" s="163" t="s">
        <v>144</v>
      </c>
      <c r="H256" s="164">
        <v>1368.2249999999999</v>
      </c>
      <c r="I256" s="165"/>
      <c r="J256" s="166">
        <f>ROUND(I256*H256,2)</f>
        <v>0</v>
      </c>
      <c r="K256" s="167"/>
      <c r="L256" s="32"/>
      <c r="M256" s="168" t="s">
        <v>1</v>
      </c>
      <c r="N256" s="169" t="s">
        <v>42</v>
      </c>
      <c r="P256" s="156">
        <f>O256*H256</f>
        <v>0</v>
      </c>
      <c r="Q256" s="156">
        <v>8.0000000000000007E-5</v>
      </c>
      <c r="R256" s="156">
        <f>Q256*H256</f>
        <v>0.109458</v>
      </c>
      <c r="S256" s="156">
        <v>0</v>
      </c>
      <c r="T256" s="157">
        <f>S256*H256</f>
        <v>0</v>
      </c>
      <c r="AR256" s="158" t="s">
        <v>353</v>
      </c>
      <c r="AT256" s="158" t="s">
        <v>196</v>
      </c>
      <c r="AU256" s="158" t="s">
        <v>89</v>
      </c>
      <c r="AY256" s="17" t="s">
        <v>187</v>
      </c>
      <c r="BE256" s="159">
        <f>IF(N256="základná",J256,0)</f>
        <v>0</v>
      </c>
      <c r="BF256" s="159">
        <f>IF(N256="znížená",J256,0)</f>
        <v>0</v>
      </c>
      <c r="BG256" s="159">
        <f>IF(N256="zákl. prenesená",J256,0)</f>
        <v>0</v>
      </c>
      <c r="BH256" s="159">
        <f>IF(N256="zníž. prenesená",J256,0)</f>
        <v>0</v>
      </c>
      <c r="BI256" s="159">
        <f>IF(N256="nulová",J256,0)</f>
        <v>0</v>
      </c>
      <c r="BJ256" s="17" t="s">
        <v>89</v>
      </c>
      <c r="BK256" s="159">
        <f>ROUND(I256*H256,2)</f>
        <v>0</v>
      </c>
      <c r="BL256" s="17" t="s">
        <v>353</v>
      </c>
      <c r="BM256" s="158" t="s">
        <v>558</v>
      </c>
    </row>
    <row r="257" spans="2:51" s="12" customFormat="1">
      <c r="B257" s="170"/>
      <c r="D257" s="171" t="s">
        <v>200</v>
      </c>
      <c r="E257" s="172" t="s">
        <v>1</v>
      </c>
      <c r="F257" s="173" t="s">
        <v>488</v>
      </c>
      <c r="H257" s="172" t="s">
        <v>1</v>
      </c>
      <c r="I257" s="174"/>
      <c r="L257" s="170"/>
      <c r="M257" s="175"/>
      <c r="T257" s="176"/>
      <c r="AT257" s="172" t="s">
        <v>200</v>
      </c>
      <c r="AU257" s="172" t="s">
        <v>89</v>
      </c>
      <c r="AV257" s="12" t="s">
        <v>83</v>
      </c>
      <c r="AW257" s="12" t="s">
        <v>31</v>
      </c>
      <c r="AX257" s="12" t="s">
        <v>76</v>
      </c>
      <c r="AY257" s="172" t="s">
        <v>187</v>
      </c>
    </row>
    <row r="258" spans="2:51" s="12" customFormat="1">
      <c r="B258" s="170"/>
      <c r="D258" s="171" t="s">
        <v>200</v>
      </c>
      <c r="E258" s="172" t="s">
        <v>1</v>
      </c>
      <c r="F258" s="173" t="s">
        <v>559</v>
      </c>
      <c r="H258" s="172" t="s">
        <v>1</v>
      </c>
      <c r="I258" s="174"/>
      <c r="L258" s="170"/>
      <c r="M258" s="175"/>
      <c r="T258" s="176"/>
      <c r="AT258" s="172" t="s">
        <v>200</v>
      </c>
      <c r="AU258" s="172" t="s">
        <v>89</v>
      </c>
      <c r="AV258" s="12" t="s">
        <v>83</v>
      </c>
      <c r="AW258" s="12" t="s">
        <v>31</v>
      </c>
      <c r="AX258" s="12" t="s">
        <v>76</v>
      </c>
      <c r="AY258" s="172" t="s">
        <v>187</v>
      </c>
    </row>
    <row r="259" spans="2:51" s="12" customFormat="1" ht="22.5">
      <c r="B259" s="170"/>
      <c r="D259" s="171" t="s">
        <v>200</v>
      </c>
      <c r="E259" s="172" t="s">
        <v>1</v>
      </c>
      <c r="F259" s="173" t="s">
        <v>560</v>
      </c>
      <c r="H259" s="172" t="s">
        <v>1</v>
      </c>
      <c r="I259" s="174"/>
      <c r="L259" s="170"/>
      <c r="M259" s="175"/>
      <c r="T259" s="176"/>
      <c r="AT259" s="172" t="s">
        <v>200</v>
      </c>
      <c r="AU259" s="172" t="s">
        <v>89</v>
      </c>
      <c r="AV259" s="12" t="s">
        <v>83</v>
      </c>
      <c r="AW259" s="12" t="s">
        <v>31</v>
      </c>
      <c r="AX259" s="12" t="s">
        <v>76</v>
      </c>
      <c r="AY259" s="172" t="s">
        <v>187</v>
      </c>
    </row>
    <row r="260" spans="2:51" s="12" customFormat="1">
      <c r="B260" s="170"/>
      <c r="D260" s="171" t="s">
        <v>200</v>
      </c>
      <c r="E260" s="172" t="s">
        <v>1</v>
      </c>
      <c r="F260" s="173" t="s">
        <v>561</v>
      </c>
      <c r="H260" s="172" t="s">
        <v>1</v>
      </c>
      <c r="I260" s="174"/>
      <c r="L260" s="170"/>
      <c r="M260" s="175"/>
      <c r="T260" s="176"/>
      <c r="AT260" s="172" t="s">
        <v>200</v>
      </c>
      <c r="AU260" s="172" t="s">
        <v>89</v>
      </c>
      <c r="AV260" s="12" t="s">
        <v>83</v>
      </c>
      <c r="AW260" s="12" t="s">
        <v>31</v>
      </c>
      <c r="AX260" s="12" t="s">
        <v>76</v>
      </c>
      <c r="AY260" s="172" t="s">
        <v>187</v>
      </c>
    </row>
    <row r="261" spans="2:51" s="12" customFormat="1">
      <c r="B261" s="170"/>
      <c r="D261" s="171" t="s">
        <v>200</v>
      </c>
      <c r="E261" s="172" t="s">
        <v>1</v>
      </c>
      <c r="F261" s="173" t="s">
        <v>562</v>
      </c>
      <c r="H261" s="172" t="s">
        <v>1</v>
      </c>
      <c r="I261" s="174"/>
      <c r="L261" s="170"/>
      <c r="M261" s="175"/>
      <c r="T261" s="176"/>
      <c r="AT261" s="172" t="s">
        <v>200</v>
      </c>
      <c r="AU261" s="172" t="s">
        <v>89</v>
      </c>
      <c r="AV261" s="12" t="s">
        <v>83</v>
      </c>
      <c r="AW261" s="12" t="s">
        <v>31</v>
      </c>
      <c r="AX261" s="12" t="s">
        <v>76</v>
      </c>
      <c r="AY261" s="172" t="s">
        <v>187</v>
      </c>
    </row>
    <row r="262" spans="2:51" s="12" customFormat="1">
      <c r="B262" s="170"/>
      <c r="D262" s="171" t="s">
        <v>200</v>
      </c>
      <c r="E262" s="172" t="s">
        <v>1</v>
      </c>
      <c r="F262" s="173" t="s">
        <v>563</v>
      </c>
      <c r="H262" s="172" t="s">
        <v>1</v>
      </c>
      <c r="I262" s="174"/>
      <c r="L262" s="170"/>
      <c r="M262" s="175"/>
      <c r="T262" s="176"/>
      <c r="AT262" s="172" t="s">
        <v>200</v>
      </c>
      <c r="AU262" s="172" t="s">
        <v>89</v>
      </c>
      <c r="AV262" s="12" t="s">
        <v>83</v>
      </c>
      <c r="AW262" s="12" t="s">
        <v>31</v>
      </c>
      <c r="AX262" s="12" t="s">
        <v>76</v>
      </c>
      <c r="AY262" s="172" t="s">
        <v>187</v>
      </c>
    </row>
    <row r="263" spans="2:51" s="12" customFormat="1">
      <c r="B263" s="170"/>
      <c r="D263" s="171" t="s">
        <v>200</v>
      </c>
      <c r="E263" s="172" t="s">
        <v>1</v>
      </c>
      <c r="F263" s="173" t="s">
        <v>564</v>
      </c>
      <c r="H263" s="172" t="s">
        <v>1</v>
      </c>
      <c r="I263" s="174"/>
      <c r="L263" s="170"/>
      <c r="M263" s="175"/>
      <c r="T263" s="176"/>
      <c r="AT263" s="172" t="s">
        <v>200</v>
      </c>
      <c r="AU263" s="172" t="s">
        <v>89</v>
      </c>
      <c r="AV263" s="12" t="s">
        <v>83</v>
      </c>
      <c r="AW263" s="12" t="s">
        <v>31</v>
      </c>
      <c r="AX263" s="12" t="s">
        <v>76</v>
      </c>
      <c r="AY263" s="172" t="s">
        <v>187</v>
      </c>
    </row>
    <row r="264" spans="2:51" s="12" customFormat="1">
      <c r="B264" s="170"/>
      <c r="D264" s="171" t="s">
        <v>200</v>
      </c>
      <c r="E264" s="172" t="s">
        <v>1</v>
      </c>
      <c r="F264" s="173" t="s">
        <v>565</v>
      </c>
      <c r="H264" s="172" t="s">
        <v>1</v>
      </c>
      <c r="I264" s="174"/>
      <c r="L264" s="170"/>
      <c r="M264" s="175"/>
      <c r="T264" s="176"/>
      <c r="AT264" s="172" t="s">
        <v>200</v>
      </c>
      <c r="AU264" s="172" t="s">
        <v>89</v>
      </c>
      <c r="AV264" s="12" t="s">
        <v>83</v>
      </c>
      <c r="AW264" s="12" t="s">
        <v>31</v>
      </c>
      <c r="AX264" s="12" t="s">
        <v>76</v>
      </c>
      <c r="AY264" s="172" t="s">
        <v>187</v>
      </c>
    </row>
    <row r="265" spans="2:51" s="12" customFormat="1">
      <c r="B265" s="170"/>
      <c r="D265" s="171" t="s">
        <v>200</v>
      </c>
      <c r="E265" s="172" t="s">
        <v>1</v>
      </c>
      <c r="F265" s="173" t="s">
        <v>566</v>
      </c>
      <c r="H265" s="172" t="s">
        <v>1</v>
      </c>
      <c r="I265" s="174"/>
      <c r="L265" s="170"/>
      <c r="M265" s="175"/>
      <c r="T265" s="176"/>
      <c r="AT265" s="172" t="s">
        <v>200</v>
      </c>
      <c r="AU265" s="172" t="s">
        <v>89</v>
      </c>
      <c r="AV265" s="12" t="s">
        <v>83</v>
      </c>
      <c r="AW265" s="12" t="s">
        <v>31</v>
      </c>
      <c r="AX265" s="12" t="s">
        <v>76</v>
      </c>
      <c r="AY265" s="172" t="s">
        <v>187</v>
      </c>
    </row>
    <row r="266" spans="2:51" s="12" customFormat="1">
      <c r="B266" s="170"/>
      <c r="D266" s="171" t="s">
        <v>200</v>
      </c>
      <c r="E266" s="172" t="s">
        <v>1</v>
      </c>
      <c r="F266" s="173" t="s">
        <v>567</v>
      </c>
      <c r="H266" s="172" t="s">
        <v>1</v>
      </c>
      <c r="I266" s="174"/>
      <c r="L266" s="170"/>
      <c r="M266" s="175"/>
      <c r="T266" s="176"/>
      <c r="AT266" s="172" t="s">
        <v>200</v>
      </c>
      <c r="AU266" s="172" t="s">
        <v>89</v>
      </c>
      <c r="AV266" s="12" t="s">
        <v>83</v>
      </c>
      <c r="AW266" s="12" t="s">
        <v>31</v>
      </c>
      <c r="AX266" s="12" t="s">
        <v>76</v>
      </c>
      <c r="AY266" s="172" t="s">
        <v>187</v>
      </c>
    </row>
    <row r="267" spans="2:51" s="12" customFormat="1">
      <c r="B267" s="170"/>
      <c r="D267" s="171" t="s">
        <v>200</v>
      </c>
      <c r="E267" s="172" t="s">
        <v>1</v>
      </c>
      <c r="F267" s="173" t="s">
        <v>538</v>
      </c>
      <c r="H267" s="172" t="s">
        <v>1</v>
      </c>
      <c r="I267" s="174"/>
      <c r="L267" s="170"/>
      <c r="M267" s="175"/>
      <c r="T267" s="176"/>
      <c r="AT267" s="172" t="s">
        <v>200</v>
      </c>
      <c r="AU267" s="172" t="s">
        <v>89</v>
      </c>
      <c r="AV267" s="12" t="s">
        <v>83</v>
      </c>
      <c r="AW267" s="12" t="s">
        <v>31</v>
      </c>
      <c r="AX267" s="12" t="s">
        <v>76</v>
      </c>
      <c r="AY267" s="172" t="s">
        <v>187</v>
      </c>
    </row>
    <row r="268" spans="2:51" s="13" customFormat="1">
      <c r="B268" s="177"/>
      <c r="D268" s="171" t="s">
        <v>200</v>
      </c>
      <c r="E268" s="178" t="s">
        <v>1</v>
      </c>
      <c r="F268" s="179" t="s">
        <v>440</v>
      </c>
      <c r="H268" s="180">
        <v>352.8</v>
      </c>
      <c r="I268" s="181"/>
      <c r="L268" s="177"/>
      <c r="M268" s="182"/>
      <c r="T268" s="183"/>
      <c r="AT268" s="178" t="s">
        <v>200</v>
      </c>
      <c r="AU268" s="178" t="s">
        <v>89</v>
      </c>
      <c r="AV268" s="13" t="s">
        <v>89</v>
      </c>
      <c r="AW268" s="13" t="s">
        <v>31</v>
      </c>
      <c r="AX268" s="13" t="s">
        <v>76</v>
      </c>
      <c r="AY268" s="178" t="s">
        <v>187</v>
      </c>
    </row>
    <row r="269" spans="2:51" s="12" customFormat="1">
      <c r="B269" s="170"/>
      <c r="D269" s="171" t="s">
        <v>200</v>
      </c>
      <c r="E269" s="172" t="s">
        <v>1</v>
      </c>
      <c r="F269" s="173" t="s">
        <v>539</v>
      </c>
      <c r="H269" s="172" t="s">
        <v>1</v>
      </c>
      <c r="I269" s="174"/>
      <c r="L269" s="170"/>
      <c r="M269" s="175"/>
      <c r="T269" s="176"/>
      <c r="AT269" s="172" t="s">
        <v>200</v>
      </c>
      <c r="AU269" s="172" t="s">
        <v>89</v>
      </c>
      <c r="AV269" s="12" t="s">
        <v>83</v>
      </c>
      <c r="AW269" s="12" t="s">
        <v>31</v>
      </c>
      <c r="AX269" s="12" t="s">
        <v>76</v>
      </c>
      <c r="AY269" s="172" t="s">
        <v>187</v>
      </c>
    </row>
    <row r="270" spans="2:51" s="13" customFormat="1">
      <c r="B270" s="177"/>
      <c r="D270" s="171" t="s">
        <v>200</v>
      </c>
      <c r="E270" s="178" t="s">
        <v>1</v>
      </c>
      <c r="F270" s="179" t="s">
        <v>568</v>
      </c>
      <c r="H270" s="180">
        <v>78.05</v>
      </c>
      <c r="I270" s="181"/>
      <c r="L270" s="177"/>
      <c r="M270" s="182"/>
      <c r="T270" s="183"/>
      <c r="AT270" s="178" t="s">
        <v>200</v>
      </c>
      <c r="AU270" s="178" t="s">
        <v>89</v>
      </c>
      <c r="AV270" s="13" t="s">
        <v>89</v>
      </c>
      <c r="AW270" s="13" t="s">
        <v>31</v>
      </c>
      <c r="AX270" s="13" t="s">
        <v>76</v>
      </c>
      <c r="AY270" s="178" t="s">
        <v>187</v>
      </c>
    </row>
    <row r="271" spans="2:51" s="13" customFormat="1">
      <c r="B271" s="177"/>
      <c r="D271" s="171" t="s">
        <v>200</v>
      </c>
      <c r="E271" s="178" t="s">
        <v>1</v>
      </c>
      <c r="F271" s="179" t="s">
        <v>569</v>
      </c>
      <c r="H271" s="180">
        <v>4.4000000000000004</v>
      </c>
      <c r="I271" s="181"/>
      <c r="L271" s="177"/>
      <c r="M271" s="182"/>
      <c r="T271" s="183"/>
      <c r="AT271" s="178" t="s">
        <v>200</v>
      </c>
      <c r="AU271" s="178" t="s">
        <v>89</v>
      </c>
      <c r="AV271" s="13" t="s">
        <v>89</v>
      </c>
      <c r="AW271" s="13" t="s">
        <v>31</v>
      </c>
      <c r="AX271" s="13" t="s">
        <v>76</v>
      </c>
      <c r="AY271" s="178" t="s">
        <v>187</v>
      </c>
    </row>
    <row r="272" spans="2:51" s="12" customFormat="1">
      <c r="B272" s="170"/>
      <c r="D272" s="171" t="s">
        <v>200</v>
      </c>
      <c r="E272" s="172" t="s">
        <v>1</v>
      </c>
      <c r="F272" s="173" t="s">
        <v>489</v>
      </c>
      <c r="H272" s="172" t="s">
        <v>1</v>
      </c>
      <c r="I272" s="174"/>
      <c r="L272" s="170"/>
      <c r="M272" s="175"/>
      <c r="T272" s="176"/>
      <c r="AT272" s="172" t="s">
        <v>200</v>
      </c>
      <c r="AU272" s="172" t="s">
        <v>89</v>
      </c>
      <c r="AV272" s="12" t="s">
        <v>83</v>
      </c>
      <c r="AW272" s="12" t="s">
        <v>31</v>
      </c>
      <c r="AX272" s="12" t="s">
        <v>76</v>
      </c>
      <c r="AY272" s="172" t="s">
        <v>187</v>
      </c>
    </row>
    <row r="273" spans="2:51" s="13" customFormat="1">
      <c r="B273" s="177"/>
      <c r="D273" s="171" t="s">
        <v>200</v>
      </c>
      <c r="E273" s="178" t="s">
        <v>1</v>
      </c>
      <c r="F273" s="179" t="s">
        <v>570</v>
      </c>
      <c r="H273" s="180">
        <v>43.094999999999999</v>
      </c>
      <c r="I273" s="181"/>
      <c r="L273" s="177"/>
      <c r="M273" s="182"/>
      <c r="T273" s="183"/>
      <c r="AT273" s="178" t="s">
        <v>200</v>
      </c>
      <c r="AU273" s="178" t="s">
        <v>89</v>
      </c>
      <c r="AV273" s="13" t="s">
        <v>89</v>
      </c>
      <c r="AW273" s="13" t="s">
        <v>31</v>
      </c>
      <c r="AX273" s="13" t="s">
        <v>76</v>
      </c>
      <c r="AY273" s="178" t="s">
        <v>187</v>
      </c>
    </row>
    <row r="274" spans="2:51" s="13" customFormat="1">
      <c r="B274" s="177"/>
      <c r="D274" s="171" t="s">
        <v>200</v>
      </c>
      <c r="E274" s="178" t="s">
        <v>1</v>
      </c>
      <c r="F274" s="179" t="s">
        <v>571</v>
      </c>
      <c r="H274" s="180">
        <v>1.08</v>
      </c>
      <c r="I274" s="181"/>
      <c r="L274" s="177"/>
      <c r="M274" s="182"/>
      <c r="T274" s="183"/>
      <c r="AT274" s="178" t="s">
        <v>200</v>
      </c>
      <c r="AU274" s="178" t="s">
        <v>89</v>
      </c>
      <c r="AV274" s="13" t="s">
        <v>89</v>
      </c>
      <c r="AW274" s="13" t="s">
        <v>31</v>
      </c>
      <c r="AX274" s="13" t="s">
        <v>76</v>
      </c>
      <c r="AY274" s="178" t="s">
        <v>187</v>
      </c>
    </row>
    <row r="275" spans="2:51" s="13" customFormat="1">
      <c r="B275" s="177"/>
      <c r="D275" s="171" t="s">
        <v>200</v>
      </c>
      <c r="E275" s="178" t="s">
        <v>1</v>
      </c>
      <c r="F275" s="179" t="s">
        <v>572</v>
      </c>
      <c r="H275" s="180">
        <v>1.56</v>
      </c>
      <c r="I275" s="181"/>
      <c r="L275" s="177"/>
      <c r="M275" s="182"/>
      <c r="T275" s="183"/>
      <c r="AT275" s="178" t="s">
        <v>200</v>
      </c>
      <c r="AU275" s="178" t="s">
        <v>89</v>
      </c>
      <c r="AV275" s="13" t="s">
        <v>89</v>
      </c>
      <c r="AW275" s="13" t="s">
        <v>31</v>
      </c>
      <c r="AX275" s="13" t="s">
        <v>76</v>
      </c>
      <c r="AY275" s="178" t="s">
        <v>187</v>
      </c>
    </row>
    <row r="276" spans="2:51" s="13" customFormat="1">
      <c r="B276" s="177"/>
      <c r="D276" s="171" t="s">
        <v>200</v>
      </c>
      <c r="E276" s="178" t="s">
        <v>1</v>
      </c>
      <c r="F276" s="179" t="s">
        <v>573</v>
      </c>
      <c r="H276" s="180">
        <v>0.56999999999999995</v>
      </c>
      <c r="I276" s="181"/>
      <c r="L276" s="177"/>
      <c r="M276" s="182"/>
      <c r="T276" s="183"/>
      <c r="AT276" s="178" t="s">
        <v>200</v>
      </c>
      <c r="AU276" s="178" t="s">
        <v>89</v>
      </c>
      <c r="AV276" s="13" t="s">
        <v>89</v>
      </c>
      <c r="AW276" s="13" t="s">
        <v>31</v>
      </c>
      <c r="AX276" s="13" t="s">
        <v>76</v>
      </c>
      <c r="AY276" s="178" t="s">
        <v>187</v>
      </c>
    </row>
    <row r="277" spans="2:51" s="15" customFormat="1">
      <c r="B277" s="191"/>
      <c r="D277" s="171" t="s">
        <v>200</v>
      </c>
      <c r="E277" s="192" t="s">
        <v>435</v>
      </c>
      <c r="F277" s="193" t="s">
        <v>494</v>
      </c>
      <c r="H277" s="194">
        <v>481.55500000000001</v>
      </c>
      <c r="I277" s="195"/>
      <c r="L277" s="191"/>
      <c r="M277" s="196"/>
      <c r="T277" s="197"/>
      <c r="AT277" s="192" t="s">
        <v>200</v>
      </c>
      <c r="AU277" s="192" t="s">
        <v>89</v>
      </c>
      <c r="AV277" s="15" t="s">
        <v>207</v>
      </c>
      <c r="AW277" s="15" t="s">
        <v>31</v>
      </c>
      <c r="AX277" s="15" t="s">
        <v>76</v>
      </c>
      <c r="AY277" s="192" t="s">
        <v>187</v>
      </c>
    </row>
    <row r="278" spans="2:51" s="12" customFormat="1">
      <c r="B278" s="170"/>
      <c r="D278" s="171" t="s">
        <v>200</v>
      </c>
      <c r="E278" s="172" t="s">
        <v>1</v>
      </c>
      <c r="F278" s="173" t="s">
        <v>495</v>
      </c>
      <c r="H278" s="172" t="s">
        <v>1</v>
      </c>
      <c r="I278" s="174"/>
      <c r="L278" s="170"/>
      <c r="M278" s="175"/>
      <c r="T278" s="176"/>
      <c r="AT278" s="172" t="s">
        <v>200</v>
      </c>
      <c r="AU278" s="172" t="s">
        <v>89</v>
      </c>
      <c r="AV278" s="12" t="s">
        <v>83</v>
      </c>
      <c r="AW278" s="12" t="s">
        <v>31</v>
      </c>
      <c r="AX278" s="12" t="s">
        <v>76</v>
      </c>
      <c r="AY278" s="172" t="s">
        <v>187</v>
      </c>
    </row>
    <row r="279" spans="2:51" s="12" customFormat="1">
      <c r="B279" s="170"/>
      <c r="D279" s="171" t="s">
        <v>200</v>
      </c>
      <c r="E279" s="172" t="s">
        <v>1</v>
      </c>
      <c r="F279" s="173" t="s">
        <v>559</v>
      </c>
      <c r="H279" s="172" t="s">
        <v>1</v>
      </c>
      <c r="I279" s="174"/>
      <c r="L279" s="170"/>
      <c r="M279" s="175"/>
      <c r="T279" s="176"/>
      <c r="AT279" s="172" t="s">
        <v>200</v>
      </c>
      <c r="AU279" s="172" t="s">
        <v>89</v>
      </c>
      <c r="AV279" s="12" t="s">
        <v>83</v>
      </c>
      <c r="AW279" s="12" t="s">
        <v>31</v>
      </c>
      <c r="AX279" s="12" t="s">
        <v>76</v>
      </c>
      <c r="AY279" s="172" t="s">
        <v>187</v>
      </c>
    </row>
    <row r="280" spans="2:51" s="12" customFormat="1" ht="22.5">
      <c r="B280" s="170"/>
      <c r="D280" s="171" t="s">
        <v>200</v>
      </c>
      <c r="E280" s="172" t="s">
        <v>1</v>
      </c>
      <c r="F280" s="173" t="s">
        <v>560</v>
      </c>
      <c r="H280" s="172" t="s">
        <v>1</v>
      </c>
      <c r="I280" s="174"/>
      <c r="L280" s="170"/>
      <c r="M280" s="175"/>
      <c r="T280" s="176"/>
      <c r="AT280" s="172" t="s">
        <v>200</v>
      </c>
      <c r="AU280" s="172" t="s">
        <v>89</v>
      </c>
      <c r="AV280" s="12" t="s">
        <v>83</v>
      </c>
      <c r="AW280" s="12" t="s">
        <v>31</v>
      </c>
      <c r="AX280" s="12" t="s">
        <v>76</v>
      </c>
      <c r="AY280" s="172" t="s">
        <v>187</v>
      </c>
    </row>
    <row r="281" spans="2:51" s="12" customFormat="1">
      <c r="B281" s="170"/>
      <c r="D281" s="171" t="s">
        <v>200</v>
      </c>
      <c r="E281" s="172" t="s">
        <v>1</v>
      </c>
      <c r="F281" s="173" t="s">
        <v>561</v>
      </c>
      <c r="H281" s="172" t="s">
        <v>1</v>
      </c>
      <c r="I281" s="174"/>
      <c r="L281" s="170"/>
      <c r="M281" s="175"/>
      <c r="T281" s="176"/>
      <c r="AT281" s="172" t="s">
        <v>200</v>
      </c>
      <c r="AU281" s="172" t="s">
        <v>89</v>
      </c>
      <c r="AV281" s="12" t="s">
        <v>83</v>
      </c>
      <c r="AW281" s="12" t="s">
        <v>31</v>
      </c>
      <c r="AX281" s="12" t="s">
        <v>76</v>
      </c>
      <c r="AY281" s="172" t="s">
        <v>187</v>
      </c>
    </row>
    <row r="282" spans="2:51" s="12" customFormat="1">
      <c r="B282" s="170"/>
      <c r="D282" s="171" t="s">
        <v>200</v>
      </c>
      <c r="E282" s="172" t="s">
        <v>1</v>
      </c>
      <c r="F282" s="173" t="s">
        <v>562</v>
      </c>
      <c r="H282" s="172" t="s">
        <v>1</v>
      </c>
      <c r="I282" s="174"/>
      <c r="L282" s="170"/>
      <c r="M282" s="175"/>
      <c r="T282" s="176"/>
      <c r="AT282" s="172" t="s">
        <v>200</v>
      </c>
      <c r="AU282" s="172" t="s">
        <v>89</v>
      </c>
      <c r="AV282" s="12" t="s">
        <v>83</v>
      </c>
      <c r="AW282" s="12" t="s">
        <v>31</v>
      </c>
      <c r="AX282" s="12" t="s">
        <v>76</v>
      </c>
      <c r="AY282" s="172" t="s">
        <v>187</v>
      </c>
    </row>
    <row r="283" spans="2:51" s="12" customFormat="1">
      <c r="B283" s="170"/>
      <c r="D283" s="171" t="s">
        <v>200</v>
      </c>
      <c r="E283" s="172" t="s">
        <v>1</v>
      </c>
      <c r="F283" s="173" t="s">
        <v>563</v>
      </c>
      <c r="H283" s="172" t="s">
        <v>1</v>
      </c>
      <c r="I283" s="174"/>
      <c r="L283" s="170"/>
      <c r="M283" s="175"/>
      <c r="T283" s="176"/>
      <c r="AT283" s="172" t="s">
        <v>200</v>
      </c>
      <c r="AU283" s="172" t="s">
        <v>89</v>
      </c>
      <c r="AV283" s="12" t="s">
        <v>83</v>
      </c>
      <c r="AW283" s="12" t="s">
        <v>31</v>
      </c>
      <c r="AX283" s="12" t="s">
        <v>76</v>
      </c>
      <c r="AY283" s="172" t="s">
        <v>187</v>
      </c>
    </row>
    <row r="284" spans="2:51" s="12" customFormat="1">
      <c r="B284" s="170"/>
      <c r="D284" s="171" t="s">
        <v>200</v>
      </c>
      <c r="E284" s="172" t="s">
        <v>1</v>
      </c>
      <c r="F284" s="173" t="s">
        <v>564</v>
      </c>
      <c r="H284" s="172" t="s">
        <v>1</v>
      </c>
      <c r="I284" s="174"/>
      <c r="L284" s="170"/>
      <c r="M284" s="175"/>
      <c r="T284" s="176"/>
      <c r="AT284" s="172" t="s">
        <v>200</v>
      </c>
      <c r="AU284" s="172" t="s">
        <v>89</v>
      </c>
      <c r="AV284" s="12" t="s">
        <v>83</v>
      </c>
      <c r="AW284" s="12" t="s">
        <v>31</v>
      </c>
      <c r="AX284" s="12" t="s">
        <v>76</v>
      </c>
      <c r="AY284" s="172" t="s">
        <v>187</v>
      </c>
    </row>
    <row r="285" spans="2:51" s="12" customFormat="1">
      <c r="B285" s="170"/>
      <c r="D285" s="171" t="s">
        <v>200</v>
      </c>
      <c r="E285" s="172" t="s">
        <v>1</v>
      </c>
      <c r="F285" s="173" t="s">
        <v>565</v>
      </c>
      <c r="H285" s="172" t="s">
        <v>1</v>
      </c>
      <c r="I285" s="174"/>
      <c r="L285" s="170"/>
      <c r="M285" s="175"/>
      <c r="T285" s="176"/>
      <c r="AT285" s="172" t="s">
        <v>200</v>
      </c>
      <c r="AU285" s="172" t="s">
        <v>89</v>
      </c>
      <c r="AV285" s="12" t="s">
        <v>83</v>
      </c>
      <c r="AW285" s="12" t="s">
        <v>31</v>
      </c>
      <c r="AX285" s="12" t="s">
        <v>76</v>
      </c>
      <c r="AY285" s="172" t="s">
        <v>187</v>
      </c>
    </row>
    <row r="286" spans="2:51" s="12" customFormat="1">
      <c r="B286" s="170"/>
      <c r="D286" s="171" t="s">
        <v>200</v>
      </c>
      <c r="E286" s="172" t="s">
        <v>1</v>
      </c>
      <c r="F286" s="173" t="s">
        <v>566</v>
      </c>
      <c r="H286" s="172" t="s">
        <v>1</v>
      </c>
      <c r="I286" s="174"/>
      <c r="L286" s="170"/>
      <c r="M286" s="175"/>
      <c r="T286" s="176"/>
      <c r="AT286" s="172" t="s">
        <v>200</v>
      </c>
      <c r="AU286" s="172" t="s">
        <v>89</v>
      </c>
      <c r="AV286" s="12" t="s">
        <v>83</v>
      </c>
      <c r="AW286" s="12" t="s">
        <v>31</v>
      </c>
      <c r="AX286" s="12" t="s">
        <v>76</v>
      </c>
      <c r="AY286" s="172" t="s">
        <v>187</v>
      </c>
    </row>
    <row r="287" spans="2:51" s="12" customFormat="1">
      <c r="B287" s="170"/>
      <c r="D287" s="171" t="s">
        <v>200</v>
      </c>
      <c r="E287" s="172" t="s">
        <v>1</v>
      </c>
      <c r="F287" s="173" t="s">
        <v>538</v>
      </c>
      <c r="H287" s="172" t="s">
        <v>1</v>
      </c>
      <c r="I287" s="174"/>
      <c r="L287" s="170"/>
      <c r="M287" s="175"/>
      <c r="T287" s="176"/>
      <c r="AT287" s="172" t="s">
        <v>200</v>
      </c>
      <c r="AU287" s="172" t="s">
        <v>89</v>
      </c>
      <c r="AV287" s="12" t="s">
        <v>83</v>
      </c>
      <c r="AW287" s="12" t="s">
        <v>31</v>
      </c>
      <c r="AX287" s="12" t="s">
        <v>76</v>
      </c>
      <c r="AY287" s="172" t="s">
        <v>187</v>
      </c>
    </row>
    <row r="288" spans="2:51" s="13" customFormat="1">
      <c r="B288" s="177"/>
      <c r="D288" s="171" t="s">
        <v>200</v>
      </c>
      <c r="E288" s="178" t="s">
        <v>1</v>
      </c>
      <c r="F288" s="179" t="s">
        <v>542</v>
      </c>
      <c r="H288" s="180">
        <v>696</v>
      </c>
      <c r="I288" s="181"/>
      <c r="L288" s="177"/>
      <c r="M288" s="182"/>
      <c r="T288" s="183"/>
      <c r="AT288" s="178" t="s">
        <v>200</v>
      </c>
      <c r="AU288" s="178" t="s">
        <v>89</v>
      </c>
      <c r="AV288" s="13" t="s">
        <v>89</v>
      </c>
      <c r="AW288" s="13" t="s">
        <v>31</v>
      </c>
      <c r="AX288" s="13" t="s">
        <v>76</v>
      </c>
      <c r="AY288" s="178" t="s">
        <v>187</v>
      </c>
    </row>
    <row r="289" spans="2:65" s="12" customFormat="1">
      <c r="B289" s="170"/>
      <c r="D289" s="171" t="s">
        <v>200</v>
      </c>
      <c r="E289" s="172" t="s">
        <v>1</v>
      </c>
      <c r="F289" s="173" t="s">
        <v>539</v>
      </c>
      <c r="H289" s="172" t="s">
        <v>1</v>
      </c>
      <c r="I289" s="174"/>
      <c r="L289" s="170"/>
      <c r="M289" s="175"/>
      <c r="T289" s="176"/>
      <c r="AT289" s="172" t="s">
        <v>200</v>
      </c>
      <c r="AU289" s="172" t="s">
        <v>89</v>
      </c>
      <c r="AV289" s="12" t="s">
        <v>83</v>
      </c>
      <c r="AW289" s="12" t="s">
        <v>31</v>
      </c>
      <c r="AX289" s="12" t="s">
        <v>76</v>
      </c>
      <c r="AY289" s="172" t="s">
        <v>187</v>
      </c>
    </row>
    <row r="290" spans="2:65" s="13" customFormat="1">
      <c r="B290" s="177"/>
      <c r="D290" s="171" t="s">
        <v>200</v>
      </c>
      <c r="E290" s="178" t="s">
        <v>1</v>
      </c>
      <c r="F290" s="179" t="s">
        <v>574</v>
      </c>
      <c r="H290" s="180">
        <v>118.4</v>
      </c>
      <c r="I290" s="181"/>
      <c r="L290" s="177"/>
      <c r="M290" s="182"/>
      <c r="T290" s="183"/>
      <c r="AT290" s="178" t="s">
        <v>200</v>
      </c>
      <c r="AU290" s="178" t="s">
        <v>89</v>
      </c>
      <c r="AV290" s="13" t="s">
        <v>89</v>
      </c>
      <c r="AW290" s="13" t="s">
        <v>31</v>
      </c>
      <c r="AX290" s="13" t="s">
        <v>76</v>
      </c>
      <c r="AY290" s="178" t="s">
        <v>187</v>
      </c>
    </row>
    <row r="291" spans="2:65" s="12" customFormat="1">
      <c r="B291" s="170"/>
      <c r="D291" s="171" t="s">
        <v>200</v>
      </c>
      <c r="E291" s="172" t="s">
        <v>1</v>
      </c>
      <c r="F291" s="173" t="s">
        <v>489</v>
      </c>
      <c r="H291" s="172" t="s">
        <v>1</v>
      </c>
      <c r="I291" s="174"/>
      <c r="L291" s="170"/>
      <c r="M291" s="175"/>
      <c r="T291" s="176"/>
      <c r="AT291" s="172" t="s">
        <v>200</v>
      </c>
      <c r="AU291" s="172" t="s">
        <v>89</v>
      </c>
      <c r="AV291" s="12" t="s">
        <v>83</v>
      </c>
      <c r="AW291" s="12" t="s">
        <v>31</v>
      </c>
      <c r="AX291" s="12" t="s">
        <v>76</v>
      </c>
      <c r="AY291" s="172" t="s">
        <v>187</v>
      </c>
    </row>
    <row r="292" spans="2:65" s="13" customFormat="1">
      <c r="B292" s="177"/>
      <c r="D292" s="171" t="s">
        <v>200</v>
      </c>
      <c r="E292" s="178" t="s">
        <v>1</v>
      </c>
      <c r="F292" s="179" t="s">
        <v>575</v>
      </c>
      <c r="H292" s="180">
        <v>68.25</v>
      </c>
      <c r="I292" s="181"/>
      <c r="L292" s="177"/>
      <c r="M292" s="182"/>
      <c r="T292" s="183"/>
      <c r="AT292" s="178" t="s">
        <v>200</v>
      </c>
      <c r="AU292" s="178" t="s">
        <v>89</v>
      </c>
      <c r="AV292" s="13" t="s">
        <v>89</v>
      </c>
      <c r="AW292" s="13" t="s">
        <v>31</v>
      </c>
      <c r="AX292" s="13" t="s">
        <v>76</v>
      </c>
      <c r="AY292" s="178" t="s">
        <v>187</v>
      </c>
    </row>
    <row r="293" spans="2:65" s="13" customFormat="1">
      <c r="B293" s="177"/>
      <c r="D293" s="171" t="s">
        <v>200</v>
      </c>
      <c r="E293" s="178" t="s">
        <v>1</v>
      </c>
      <c r="F293" s="179" t="s">
        <v>576</v>
      </c>
      <c r="H293" s="180">
        <v>4.0199999999999996</v>
      </c>
      <c r="I293" s="181"/>
      <c r="L293" s="177"/>
      <c r="M293" s="182"/>
      <c r="T293" s="183"/>
      <c r="AT293" s="178" t="s">
        <v>200</v>
      </c>
      <c r="AU293" s="178" t="s">
        <v>89</v>
      </c>
      <c r="AV293" s="13" t="s">
        <v>89</v>
      </c>
      <c r="AW293" s="13" t="s">
        <v>31</v>
      </c>
      <c r="AX293" s="13" t="s">
        <v>76</v>
      </c>
      <c r="AY293" s="178" t="s">
        <v>187</v>
      </c>
    </row>
    <row r="294" spans="2:65" s="15" customFormat="1">
      <c r="B294" s="191"/>
      <c r="D294" s="171" t="s">
        <v>200</v>
      </c>
      <c r="E294" s="192" t="s">
        <v>441</v>
      </c>
      <c r="F294" s="193" t="s">
        <v>234</v>
      </c>
      <c r="H294" s="194">
        <v>886.67</v>
      </c>
      <c r="I294" s="195"/>
      <c r="L294" s="191"/>
      <c r="M294" s="196"/>
      <c r="T294" s="197"/>
      <c r="AT294" s="192" t="s">
        <v>200</v>
      </c>
      <c r="AU294" s="192" t="s">
        <v>89</v>
      </c>
      <c r="AV294" s="15" t="s">
        <v>207</v>
      </c>
      <c r="AW294" s="15" t="s">
        <v>31</v>
      </c>
      <c r="AX294" s="15" t="s">
        <v>76</v>
      </c>
      <c r="AY294" s="192" t="s">
        <v>187</v>
      </c>
    </row>
    <row r="295" spans="2:65" s="14" customFormat="1">
      <c r="B295" s="184"/>
      <c r="D295" s="171" t="s">
        <v>200</v>
      </c>
      <c r="E295" s="185" t="s">
        <v>1</v>
      </c>
      <c r="F295" s="186" t="s">
        <v>206</v>
      </c>
      <c r="H295" s="187">
        <v>1368.2250000000001</v>
      </c>
      <c r="I295" s="188"/>
      <c r="L295" s="184"/>
      <c r="M295" s="189"/>
      <c r="T295" s="190"/>
      <c r="AT295" s="185" t="s">
        <v>200</v>
      </c>
      <c r="AU295" s="185" t="s">
        <v>89</v>
      </c>
      <c r="AV295" s="14" t="s">
        <v>194</v>
      </c>
      <c r="AW295" s="14" t="s">
        <v>31</v>
      </c>
      <c r="AX295" s="14" t="s">
        <v>83</v>
      </c>
      <c r="AY295" s="185" t="s">
        <v>187</v>
      </c>
    </row>
    <row r="296" spans="2:65" s="1" customFormat="1" ht="37.9" customHeight="1">
      <c r="B296" s="144"/>
      <c r="C296" s="145" t="s">
        <v>381</v>
      </c>
      <c r="D296" s="145" t="s">
        <v>190</v>
      </c>
      <c r="E296" s="146" t="s">
        <v>577</v>
      </c>
      <c r="F296" s="147" t="s">
        <v>578</v>
      </c>
      <c r="G296" s="148" t="s">
        <v>144</v>
      </c>
      <c r="H296" s="149">
        <v>1580</v>
      </c>
      <c r="I296" s="150"/>
      <c r="J296" s="151">
        <f>ROUND(I296*H296,2)</f>
        <v>0</v>
      </c>
      <c r="K296" s="152"/>
      <c r="L296" s="153"/>
      <c r="M296" s="154" t="s">
        <v>1</v>
      </c>
      <c r="N296" s="155" t="s">
        <v>42</v>
      </c>
      <c r="P296" s="156">
        <f>O296*H296</f>
        <v>0</v>
      </c>
      <c r="Q296" s="156">
        <v>1.9E-3</v>
      </c>
      <c r="R296" s="156">
        <f>Q296*H296</f>
        <v>3.0019999999999998</v>
      </c>
      <c r="S296" s="156">
        <v>0</v>
      </c>
      <c r="T296" s="157">
        <f>S296*H296</f>
        <v>0</v>
      </c>
      <c r="AR296" s="158" t="s">
        <v>388</v>
      </c>
      <c r="AT296" s="158" t="s">
        <v>190</v>
      </c>
      <c r="AU296" s="158" t="s">
        <v>89</v>
      </c>
      <c r="AY296" s="17" t="s">
        <v>187</v>
      </c>
      <c r="BE296" s="159">
        <f>IF(N296="základná",J296,0)</f>
        <v>0</v>
      </c>
      <c r="BF296" s="159">
        <f>IF(N296="znížená",J296,0)</f>
        <v>0</v>
      </c>
      <c r="BG296" s="159">
        <f>IF(N296="zákl. prenesená",J296,0)</f>
        <v>0</v>
      </c>
      <c r="BH296" s="159">
        <f>IF(N296="zníž. prenesená",J296,0)</f>
        <v>0</v>
      </c>
      <c r="BI296" s="159">
        <f>IF(N296="nulová",J296,0)</f>
        <v>0</v>
      </c>
      <c r="BJ296" s="17" t="s">
        <v>89</v>
      </c>
      <c r="BK296" s="159">
        <f>ROUND(I296*H296,2)</f>
        <v>0</v>
      </c>
      <c r="BL296" s="17" t="s">
        <v>353</v>
      </c>
      <c r="BM296" s="158" t="s">
        <v>579</v>
      </c>
    </row>
    <row r="297" spans="2:65" s="13" customFormat="1">
      <c r="B297" s="177"/>
      <c r="D297" s="171" t="s">
        <v>200</v>
      </c>
      <c r="E297" s="178" t="s">
        <v>1</v>
      </c>
      <c r="F297" s="179" t="s">
        <v>580</v>
      </c>
      <c r="H297" s="180">
        <v>553.78800000000001</v>
      </c>
      <c r="I297" s="181"/>
      <c r="L297" s="177"/>
      <c r="M297" s="182"/>
      <c r="T297" s="183"/>
      <c r="AT297" s="178" t="s">
        <v>200</v>
      </c>
      <c r="AU297" s="178" t="s">
        <v>89</v>
      </c>
      <c r="AV297" s="13" t="s">
        <v>89</v>
      </c>
      <c r="AW297" s="13" t="s">
        <v>31</v>
      </c>
      <c r="AX297" s="13" t="s">
        <v>76</v>
      </c>
      <c r="AY297" s="178" t="s">
        <v>187</v>
      </c>
    </row>
    <row r="298" spans="2:65" s="15" customFormat="1">
      <c r="B298" s="191"/>
      <c r="D298" s="171" t="s">
        <v>200</v>
      </c>
      <c r="E298" s="192" t="s">
        <v>1</v>
      </c>
      <c r="F298" s="193" t="s">
        <v>234</v>
      </c>
      <c r="H298" s="194">
        <v>553.78800000000001</v>
      </c>
      <c r="I298" s="195"/>
      <c r="L298" s="191"/>
      <c r="M298" s="196"/>
      <c r="T298" s="197"/>
      <c r="AT298" s="192" t="s">
        <v>200</v>
      </c>
      <c r="AU298" s="192" t="s">
        <v>89</v>
      </c>
      <c r="AV298" s="15" t="s">
        <v>207</v>
      </c>
      <c r="AW298" s="15" t="s">
        <v>31</v>
      </c>
      <c r="AX298" s="15" t="s">
        <v>76</v>
      </c>
      <c r="AY298" s="192" t="s">
        <v>187</v>
      </c>
    </row>
    <row r="299" spans="2:65" s="13" customFormat="1">
      <c r="B299" s="177"/>
      <c r="D299" s="171" t="s">
        <v>200</v>
      </c>
      <c r="E299" s="178" t="s">
        <v>1</v>
      </c>
      <c r="F299" s="179" t="s">
        <v>581</v>
      </c>
      <c r="H299" s="180">
        <v>1019.671</v>
      </c>
      <c r="I299" s="181"/>
      <c r="L299" s="177"/>
      <c r="M299" s="182"/>
      <c r="T299" s="183"/>
      <c r="AT299" s="178" t="s">
        <v>200</v>
      </c>
      <c r="AU299" s="178" t="s">
        <v>89</v>
      </c>
      <c r="AV299" s="13" t="s">
        <v>89</v>
      </c>
      <c r="AW299" s="13" t="s">
        <v>31</v>
      </c>
      <c r="AX299" s="13" t="s">
        <v>76</v>
      </c>
      <c r="AY299" s="178" t="s">
        <v>187</v>
      </c>
    </row>
    <row r="300" spans="2:65" s="15" customFormat="1">
      <c r="B300" s="191"/>
      <c r="D300" s="171" t="s">
        <v>200</v>
      </c>
      <c r="E300" s="192" t="s">
        <v>1</v>
      </c>
      <c r="F300" s="193" t="s">
        <v>234</v>
      </c>
      <c r="H300" s="194">
        <v>1019.671</v>
      </c>
      <c r="I300" s="195"/>
      <c r="L300" s="191"/>
      <c r="M300" s="196"/>
      <c r="T300" s="197"/>
      <c r="AT300" s="192" t="s">
        <v>200</v>
      </c>
      <c r="AU300" s="192" t="s">
        <v>89</v>
      </c>
      <c r="AV300" s="15" t="s">
        <v>207</v>
      </c>
      <c r="AW300" s="15" t="s">
        <v>31</v>
      </c>
      <c r="AX300" s="15" t="s">
        <v>76</v>
      </c>
      <c r="AY300" s="192" t="s">
        <v>187</v>
      </c>
    </row>
    <row r="301" spans="2:65" s="13" customFormat="1">
      <c r="B301" s="177"/>
      <c r="D301" s="171" t="s">
        <v>200</v>
      </c>
      <c r="E301" s="178" t="s">
        <v>1</v>
      </c>
      <c r="F301" s="179" t="s">
        <v>582</v>
      </c>
      <c r="H301" s="180">
        <v>6.5410000000000004</v>
      </c>
      <c r="I301" s="181"/>
      <c r="L301" s="177"/>
      <c r="M301" s="182"/>
      <c r="T301" s="183"/>
      <c r="AT301" s="178" t="s">
        <v>200</v>
      </c>
      <c r="AU301" s="178" t="s">
        <v>89</v>
      </c>
      <c r="AV301" s="13" t="s">
        <v>89</v>
      </c>
      <c r="AW301" s="13" t="s">
        <v>31</v>
      </c>
      <c r="AX301" s="13" t="s">
        <v>76</v>
      </c>
      <c r="AY301" s="178" t="s">
        <v>187</v>
      </c>
    </row>
    <row r="302" spans="2:65" s="14" customFormat="1">
      <c r="B302" s="184"/>
      <c r="D302" s="171" t="s">
        <v>200</v>
      </c>
      <c r="E302" s="185" t="s">
        <v>1</v>
      </c>
      <c r="F302" s="186" t="s">
        <v>206</v>
      </c>
      <c r="H302" s="187">
        <v>1580</v>
      </c>
      <c r="I302" s="188"/>
      <c r="L302" s="184"/>
      <c r="M302" s="189"/>
      <c r="T302" s="190"/>
      <c r="AT302" s="185" t="s">
        <v>200</v>
      </c>
      <c r="AU302" s="185" t="s">
        <v>89</v>
      </c>
      <c r="AV302" s="14" t="s">
        <v>194</v>
      </c>
      <c r="AW302" s="14" t="s">
        <v>31</v>
      </c>
      <c r="AX302" s="14" t="s">
        <v>83</v>
      </c>
      <c r="AY302" s="185" t="s">
        <v>187</v>
      </c>
    </row>
    <row r="303" spans="2:65" s="1" customFormat="1" ht="21.75" customHeight="1">
      <c r="B303" s="144"/>
      <c r="C303" s="145" t="s">
        <v>385</v>
      </c>
      <c r="D303" s="145" t="s">
        <v>190</v>
      </c>
      <c r="E303" s="146" t="s">
        <v>583</v>
      </c>
      <c r="F303" s="147" t="s">
        <v>584</v>
      </c>
      <c r="G303" s="148" t="s">
        <v>337</v>
      </c>
      <c r="H303" s="149">
        <v>4300</v>
      </c>
      <c r="I303" s="150"/>
      <c r="J303" s="151">
        <f>ROUND(I303*H303,2)</f>
        <v>0</v>
      </c>
      <c r="K303" s="152"/>
      <c r="L303" s="153"/>
      <c r="M303" s="154" t="s">
        <v>1</v>
      </c>
      <c r="N303" s="155" t="s">
        <v>42</v>
      </c>
      <c r="P303" s="156">
        <f>O303*H303</f>
        <v>0</v>
      </c>
      <c r="Q303" s="156">
        <v>1.4999999999999999E-4</v>
      </c>
      <c r="R303" s="156">
        <f>Q303*H303</f>
        <v>0.64499999999999991</v>
      </c>
      <c r="S303" s="156">
        <v>0</v>
      </c>
      <c r="T303" s="157">
        <f>S303*H303</f>
        <v>0</v>
      </c>
      <c r="AR303" s="158" t="s">
        <v>388</v>
      </c>
      <c r="AT303" s="158" t="s">
        <v>190</v>
      </c>
      <c r="AU303" s="158" t="s">
        <v>89</v>
      </c>
      <c r="AY303" s="17" t="s">
        <v>187</v>
      </c>
      <c r="BE303" s="159">
        <f>IF(N303="základná",J303,0)</f>
        <v>0</v>
      </c>
      <c r="BF303" s="159">
        <f>IF(N303="znížená",J303,0)</f>
        <v>0</v>
      </c>
      <c r="BG303" s="159">
        <f>IF(N303="zákl. prenesená",J303,0)</f>
        <v>0</v>
      </c>
      <c r="BH303" s="159">
        <f>IF(N303="zníž. prenesená",J303,0)</f>
        <v>0</v>
      </c>
      <c r="BI303" s="159">
        <f>IF(N303="nulová",J303,0)</f>
        <v>0</v>
      </c>
      <c r="BJ303" s="17" t="s">
        <v>89</v>
      </c>
      <c r="BK303" s="159">
        <f>ROUND(I303*H303,2)</f>
        <v>0</v>
      </c>
      <c r="BL303" s="17" t="s">
        <v>353</v>
      </c>
      <c r="BM303" s="158" t="s">
        <v>585</v>
      </c>
    </row>
    <row r="304" spans="2:65" s="13" customFormat="1">
      <c r="B304" s="177"/>
      <c r="D304" s="171" t="s">
        <v>200</v>
      </c>
      <c r="E304" s="178" t="s">
        <v>1</v>
      </c>
      <c r="F304" s="179" t="s">
        <v>586</v>
      </c>
      <c r="H304" s="180">
        <v>4300</v>
      </c>
      <c r="I304" s="181"/>
      <c r="L304" s="177"/>
      <c r="M304" s="182"/>
      <c r="T304" s="183"/>
      <c r="AT304" s="178" t="s">
        <v>200</v>
      </c>
      <c r="AU304" s="178" t="s">
        <v>89</v>
      </c>
      <c r="AV304" s="13" t="s">
        <v>89</v>
      </c>
      <c r="AW304" s="13" t="s">
        <v>31</v>
      </c>
      <c r="AX304" s="13" t="s">
        <v>83</v>
      </c>
      <c r="AY304" s="178" t="s">
        <v>187</v>
      </c>
    </row>
    <row r="305" spans="2:65" s="1" customFormat="1" ht="24.2" customHeight="1">
      <c r="B305" s="144"/>
      <c r="C305" s="160" t="s">
        <v>391</v>
      </c>
      <c r="D305" s="160" t="s">
        <v>196</v>
      </c>
      <c r="E305" s="161" t="s">
        <v>587</v>
      </c>
      <c r="F305" s="162" t="s">
        <v>588</v>
      </c>
      <c r="G305" s="163" t="s">
        <v>144</v>
      </c>
      <c r="H305" s="164">
        <v>1368.2249999999999</v>
      </c>
      <c r="I305" s="165"/>
      <c r="J305" s="166">
        <f>ROUND(I305*H305,2)</f>
        <v>0</v>
      </c>
      <c r="K305" s="167"/>
      <c r="L305" s="32"/>
      <c r="M305" s="168" t="s">
        <v>1</v>
      </c>
      <c r="N305" s="169" t="s">
        <v>42</v>
      </c>
      <c r="P305" s="156">
        <f>O305*H305</f>
        <v>0</v>
      </c>
      <c r="Q305" s="156">
        <v>0</v>
      </c>
      <c r="R305" s="156">
        <f>Q305*H305</f>
        <v>0</v>
      </c>
      <c r="S305" s="156">
        <v>0</v>
      </c>
      <c r="T305" s="157">
        <f>S305*H305</f>
        <v>0</v>
      </c>
      <c r="AR305" s="158" t="s">
        <v>353</v>
      </c>
      <c r="AT305" s="158" t="s">
        <v>196</v>
      </c>
      <c r="AU305" s="158" t="s">
        <v>89</v>
      </c>
      <c r="AY305" s="17" t="s">
        <v>187</v>
      </c>
      <c r="BE305" s="159">
        <f>IF(N305="základná",J305,0)</f>
        <v>0</v>
      </c>
      <c r="BF305" s="159">
        <f>IF(N305="znížená",J305,0)</f>
        <v>0</v>
      </c>
      <c r="BG305" s="159">
        <f>IF(N305="zákl. prenesená",J305,0)</f>
        <v>0</v>
      </c>
      <c r="BH305" s="159">
        <f>IF(N305="zníž. prenesená",J305,0)</f>
        <v>0</v>
      </c>
      <c r="BI305" s="159">
        <f>IF(N305="nulová",J305,0)</f>
        <v>0</v>
      </c>
      <c r="BJ305" s="17" t="s">
        <v>89</v>
      </c>
      <c r="BK305" s="159">
        <f>ROUND(I305*H305,2)</f>
        <v>0</v>
      </c>
      <c r="BL305" s="17" t="s">
        <v>353</v>
      </c>
      <c r="BM305" s="158" t="s">
        <v>589</v>
      </c>
    </row>
    <row r="306" spans="2:65" s="13" customFormat="1">
      <c r="B306" s="177"/>
      <c r="D306" s="171" t="s">
        <v>200</v>
      </c>
      <c r="E306" s="178" t="s">
        <v>1</v>
      </c>
      <c r="F306" s="179" t="s">
        <v>435</v>
      </c>
      <c r="H306" s="180">
        <v>481.55500000000001</v>
      </c>
      <c r="I306" s="181"/>
      <c r="L306" s="177"/>
      <c r="M306" s="182"/>
      <c r="T306" s="183"/>
      <c r="AT306" s="178" t="s">
        <v>200</v>
      </c>
      <c r="AU306" s="178" t="s">
        <v>89</v>
      </c>
      <c r="AV306" s="13" t="s">
        <v>89</v>
      </c>
      <c r="AW306" s="13" t="s">
        <v>31</v>
      </c>
      <c r="AX306" s="13" t="s">
        <v>76</v>
      </c>
      <c r="AY306" s="178" t="s">
        <v>187</v>
      </c>
    </row>
    <row r="307" spans="2:65" s="15" customFormat="1">
      <c r="B307" s="191"/>
      <c r="D307" s="171" t="s">
        <v>200</v>
      </c>
      <c r="E307" s="192" t="s">
        <v>1</v>
      </c>
      <c r="F307" s="193" t="s">
        <v>234</v>
      </c>
      <c r="H307" s="194">
        <v>481.55500000000001</v>
      </c>
      <c r="I307" s="195"/>
      <c r="L307" s="191"/>
      <c r="M307" s="196"/>
      <c r="T307" s="197"/>
      <c r="AT307" s="192" t="s">
        <v>200</v>
      </c>
      <c r="AU307" s="192" t="s">
        <v>89</v>
      </c>
      <c r="AV307" s="15" t="s">
        <v>207</v>
      </c>
      <c r="AW307" s="15" t="s">
        <v>31</v>
      </c>
      <c r="AX307" s="15" t="s">
        <v>76</v>
      </c>
      <c r="AY307" s="192" t="s">
        <v>187</v>
      </c>
    </row>
    <row r="308" spans="2:65" s="13" customFormat="1">
      <c r="B308" s="177"/>
      <c r="D308" s="171" t="s">
        <v>200</v>
      </c>
      <c r="E308" s="178" t="s">
        <v>1</v>
      </c>
      <c r="F308" s="179" t="s">
        <v>441</v>
      </c>
      <c r="H308" s="180">
        <v>886.67</v>
      </c>
      <c r="I308" s="181"/>
      <c r="L308" s="177"/>
      <c r="M308" s="182"/>
      <c r="T308" s="183"/>
      <c r="AT308" s="178" t="s">
        <v>200</v>
      </c>
      <c r="AU308" s="178" t="s">
        <v>89</v>
      </c>
      <c r="AV308" s="13" t="s">
        <v>89</v>
      </c>
      <c r="AW308" s="13" t="s">
        <v>31</v>
      </c>
      <c r="AX308" s="13" t="s">
        <v>76</v>
      </c>
      <c r="AY308" s="178" t="s">
        <v>187</v>
      </c>
    </row>
    <row r="309" spans="2:65" s="15" customFormat="1">
      <c r="B309" s="191"/>
      <c r="D309" s="171" t="s">
        <v>200</v>
      </c>
      <c r="E309" s="192" t="s">
        <v>1</v>
      </c>
      <c r="F309" s="193" t="s">
        <v>234</v>
      </c>
      <c r="H309" s="194">
        <v>886.67</v>
      </c>
      <c r="I309" s="195"/>
      <c r="L309" s="191"/>
      <c r="M309" s="196"/>
      <c r="T309" s="197"/>
      <c r="AT309" s="192" t="s">
        <v>200</v>
      </c>
      <c r="AU309" s="192" t="s">
        <v>89</v>
      </c>
      <c r="AV309" s="15" t="s">
        <v>207</v>
      </c>
      <c r="AW309" s="15" t="s">
        <v>31</v>
      </c>
      <c r="AX309" s="15" t="s">
        <v>76</v>
      </c>
      <c r="AY309" s="192" t="s">
        <v>187</v>
      </c>
    </row>
    <row r="310" spans="2:65" s="14" customFormat="1">
      <c r="B310" s="184"/>
      <c r="D310" s="171" t="s">
        <v>200</v>
      </c>
      <c r="E310" s="185" t="s">
        <v>1</v>
      </c>
      <c r="F310" s="186" t="s">
        <v>206</v>
      </c>
      <c r="H310" s="187">
        <v>1368.2249999999999</v>
      </c>
      <c r="I310" s="188"/>
      <c r="L310" s="184"/>
      <c r="M310" s="189"/>
      <c r="T310" s="190"/>
      <c r="AT310" s="185" t="s">
        <v>200</v>
      </c>
      <c r="AU310" s="185" t="s">
        <v>89</v>
      </c>
      <c r="AV310" s="14" t="s">
        <v>194</v>
      </c>
      <c r="AW310" s="14" t="s">
        <v>31</v>
      </c>
      <c r="AX310" s="14" t="s">
        <v>83</v>
      </c>
      <c r="AY310" s="185" t="s">
        <v>187</v>
      </c>
    </row>
    <row r="311" spans="2:65" s="1" customFormat="1" ht="24.2" customHeight="1">
      <c r="B311" s="144"/>
      <c r="C311" s="145" t="s">
        <v>395</v>
      </c>
      <c r="D311" s="145" t="s">
        <v>190</v>
      </c>
      <c r="E311" s="146" t="s">
        <v>590</v>
      </c>
      <c r="F311" s="147" t="s">
        <v>591</v>
      </c>
      <c r="G311" s="148" t="s">
        <v>144</v>
      </c>
      <c r="H311" s="149">
        <v>1573.4590000000001</v>
      </c>
      <c r="I311" s="150"/>
      <c r="J311" s="151">
        <f>ROUND(I311*H311,2)</f>
        <v>0</v>
      </c>
      <c r="K311" s="152"/>
      <c r="L311" s="153"/>
      <c r="M311" s="154" t="s">
        <v>1</v>
      </c>
      <c r="N311" s="155" t="s">
        <v>42</v>
      </c>
      <c r="P311" s="156">
        <f>O311*H311</f>
        <v>0</v>
      </c>
      <c r="Q311" s="156">
        <v>2.9999999999999997E-4</v>
      </c>
      <c r="R311" s="156">
        <f>Q311*H311</f>
        <v>0.47203769999999995</v>
      </c>
      <c r="S311" s="156">
        <v>0</v>
      </c>
      <c r="T311" s="157">
        <f>S311*H311</f>
        <v>0</v>
      </c>
      <c r="AR311" s="158" t="s">
        <v>388</v>
      </c>
      <c r="AT311" s="158" t="s">
        <v>190</v>
      </c>
      <c r="AU311" s="158" t="s">
        <v>89</v>
      </c>
      <c r="AY311" s="17" t="s">
        <v>187</v>
      </c>
      <c r="BE311" s="159">
        <f>IF(N311="základná",J311,0)</f>
        <v>0</v>
      </c>
      <c r="BF311" s="159">
        <f>IF(N311="znížená",J311,0)</f>
        <v>0</v>
      </c>
      <c r="BG311" s="159">
        <f>IF(N311="zákl. prenesená",J311,0)</f>
        <v>0</v>
      </c>
      <c r="BH311" s="159">
        <f>IF(N311="zníž. prenesená",J311,0)</f>
        <v>0</v>
      </c>
      <c r="BI311" s="159">
        <f>IF(N311="nulová",J311,0)</f>
        <v>0</v>
      </c>
      <c r="BJ311" s="17" t="s">
        <v>89</v>
      </c>
      <c r="BK311" s="159">
        <f>ROUND(I311*H311,2)</f>
        <v>0</v>
      </c>
      <c r="BL311" s="17" t="s">
        <v>353</v>
      </c>
      <c r="BM311" s="158" t="s">
        <v>592</v>
      </c>
    </row>
    <row r="312" spans="2:65" s="13" customFormat="1">
      <c r="B312" s="177"/>
      <c r="D312" s="171" t="s">
        <v>200</v>
      </c>
      <c r="F312" s="179" t="s">
        <v>593</v>
      </c>
      <c r="H312" s="180">
        <v>1573.4590000000001</v>
      </c>
      <c r="I312" s="181"/>
      <c r="L312" s="177"/>
      <c r="M312" s="182"/>
      <c r="T312" s="183"/>
      <c r="AT312" s="178" t="s">
        <v>200</v>
      </c>
      <c r="AU312" s="178" t="s">
        <v>89</v>
      </c>
      <c r="AV312" s="13" t="s">
        <v>89</v>
      </c>
      <c r="AW312" s="13" t="s">
        <v>3</v>
      </c>
      <c r="AX312" s="13" t="s">
        <v>83</v>
      </c>
      <c r="AY312" s="178" t="s">
        <v>187</v>
      </c>
    </row>
    <row r="313" spans="2:65" s="1" customFormat="1" ht="24.2" customHeight="1">
      <c r="B313" s="144"/>
      <c r="C313" s="160" t="s">
        <v>400</v>
      </c>
      <c r="D313" s="160" t="s">
        <v>196</v>
      </c>
      <c r="E313" s="161" t="s">
        <v>594</v>
      </c>
      <c r="F313" s="162" t="s">
        <v>595</v>
      </c>
      <c r="G313" s="163" t="s">
        <v>337</v>
      </c>
      <c r="H313" s="164">
        <v>18</v>
      </c>
      <c r="I313" s="165"/>
      <c r="J313" s="166">
        <f>ROUND(I313*H313,2)</f>
        <v>0</v>
      </c>
      <c r="K313" s="167"/>
      <c r="L313" s="32"/>
      <c r="M313" s="168" t="s">
        <v>1</v>
      </c>
      <c r="N313" s="169" t="s">
        <v>42</v>
      </c>
      <c r="P313" s="156">
        <f>O313*H313</f>
        <v>0</v>
      </c>
      <c r="Q313" s="156">
        <v>1.3999999999999999E-4</v>
      </c>
      <c r="R313" s="156">
        <f>Q313*H313</f>
        <v>2.5199999999999997E-3</v>
      </c>
      <c r="S313" s="156">
        <v>0</v>
      </c>
      <c r="T313" s="157">
        <f>S313*H313</f>
        <v>0</v>
      </c>
      <c r="AR313" s="158" t="s">
        <v>353</v>
      </c>
      <c r="AT313" s="158" t="s">
        <v>196</v>
      </c>
      <c r="AU313" s="158" t="s">
        <v>89</v>
      </c>
      <c r="AY313" s="17" t="s">
        <v>187</v>
      </c>
      <c r="BE313" s="159">
        <f>IF(N313="základná",J313,0)</f>
        <v>0</v>
      </c>
      <c r="BF313" s="159">
        <f>IF(N313="znížená",J313,0)</f>
        <v>0</v>
      </c>
      <c r="BG313" s="159">
        <f>IF(N313="zákl. prenesená",J313,0)</f>
        <v>0</v>
      </c>
      <c r="BH313" s="159">
        <f>IF(N313="zníž. prenesená",J313,0)</f>
        <v>0</v>
      </c>
      <c r="BI313" s="159">
        <f>IF(N313="nulová",J313,0)</f>
        <v>0</v>
      </c>
      <c r="BJ313" s="17" t="s">
        <v>89</v>
      </c>
      <c r="BK313" s="159">
        <f>ROUND(I313*H313,2)</f>
        <v>0</v>
      </c>
      <c r="BL313" s="17" t="s">
        <v>353</v>
      </c>
      <c r="BM313" s="158" t="s">
        <v>596</v>
      </c>
    </row>
    <row r="314" spans="2:65" s="12" customFormat="1">
      <c r="B314" s="170"/>
      <c r="D314" s="171" t="s">
        <v>200</v>
      </c>
      <c r="E314" s="172" t="s">
        <v>1</v>
      </c>
      <c r="F314" s="173" t="s">
        <v>597</v>
      </c>
      <c r="H314" s="172" t="s">
        <v>1</v>
      </c>
      <c r="I314" s="174"/>
      <c r="L314" s="170"/>
      <c r="M314" s="175"/>
      <c r="T314" s="176"/>
      <c r="AT314" s="172" t="s">
        <v>200</v>
      </c>
      <c r="AU314" s="172" t="s">
        <v>89</v>
      </c>
      <c r="AV314" s="12" t="s">
        <v>83</v>
      </c>
      <c r="AW314" s="12" t="s">
        <v>31</v>
      </c>
      <c r="AX314" s="12" t="s">
        <v>76</v>
      </c>
      <c r="AY314" s="172" t="s">
        <v>187</v>
      </c>
    </row>
    <row r="315" spans="2:65" s="13" customFormat="1">
      <c r="B315" s="177"/>
      <c r="D315" s="171" t="s">
        <v>200</v>
      </c>
      <c r="E315" s="178" t="s">
        <v>1</v>
      </c>
      <c r="F315" s="179" t="s">
        <v>188</v>
      </c>
      <c r="H315" s="180">
        <v>6</v>
      </c>
      <c r="I315" s="181"/>
      <c r="L315" s="177"/>
      <c r="M315" s="182"/>
      <c r="T315" s="183"/>
      <c r="AT315" s="178" t="s">
        <v>200</v>
      </c>
      <c r="AU315" s="178" t="s">
        <v>89</v>
      </c>
      <c r="AV315" s="13" t="s">
        <v>89</v>
      </c>
      <c r="AW315" s="13" t="s">
        <v>31</v>
      </c>
      <c r="AX315" s="13" t="s">
        <v>76</v>
      </c>
      <c r="AY315" s="178" t="s">
        <v>187</v>
      </c>
    </row>
    <row r="316" spans="2:65" s="15" customFormat="1">
      <c r="B316" s="191"/>
      <c r="D316" s="171" t="s">
        <v>200</v>
      </c>
      <c r="E316" s="192" t="s">
        <v>1</v>
      </c>
      <c r="F316" s="193" t="s">
        <v>598</v>
      </c>
      <c r="H316" s="194">
        <v>6</v>
      </c>
      <c r="I316" s="195"/>
      <c r="L316" s="191"/>
      <c r="M316" s="196"/>
      <c r="T316" s="197"/>
      <c r="AT316" s="192" t="s">
        <v>200</v>
      </c>
      <c r="AU316" s="192" t="s">
        <v>89</v>
      </c>
      <c r="AV316" s="15" t="s">
        <v>207</v>
      </c>
      <c r="AW316" s="15" t="s">
        <v>31</v>
      </c>
      <c r="AX316" s="15" t="s">
        <v>76</v>
      </c>
      <c r="AY316" s="192" t="s">
        <v>187</v>
      </c>
    </row>
    <row r="317" spans="2:65" s="13" customFormat="1">
      <c r="B317" s="177"/>
      <c r="D317" s="171" t="s">
        <v>200</v>
      </c>
      <c r="E317" s="178" t="s">
        <v>1</v>
      </c>
      <c r="F317" s="179" t="s">
        <v>334</v>
      </c>
      <c r="H317" s="180">
        <v>12</v>
      </c>
      <c r="I317" s="181"/>
      <c r="L317" s="177"/>
      <c r="M317" s="182"/>
      <c r="T317" s="183"/>
      <c r="AT317" s="178" t="s">
        <v>200</v>
      </c>
      <c r="AU317" s="178" t="s">
        <v>89</v>
      </c>
      <c r="AV317" s="13" t="s">
        <v>89</v>
      </c>
      <c r="AW317" s="13" t="s">
        <v>31</v>
      </c>
      <c r="AX317" s="13" t="s">
        <v>76</v>
      </c>
      <c r="AY317" s="178" t="s">
        <v>187</v>
      </c>
    </row>
    <row r="318" spans="2:65" s="15" customFormat="1">
      <c r="B318" s="191"/>
      <c r="D318" s="171" t="s">
        <v>200</v>
      </c>
      <c r="E318" s="192" t="s">
        <v>1</v>
      </c>
      <c r="F318" s="193" t="s">
        <v>599</v>
      </c>
      <c r="H318" s="194">
        <v>12</v>
      </c>
      <c r="I318" s="195"/>
      <c r="L318" s="191"/>
      <c r="M318" s="196"/>
      <c r="T318" s="197"/>
      <c r="AT318" s="192" t="s">
        <v>200</v>
      </c>
      <c r="AU318" s="192" t="s">
        <v>89</v>
      </c>
      <c r="AV318" s="15" t="s">
        <v>207</v>
      </c>
      <c r="AW318" s="15" t="s">
        <v>31</v>
      </c>
      <c r="AX318" s="15" t="s">
        <v>76</v>
      </c>
      <c r="AY318" s="192" t="s">
        <v>187</v>
      </c>
    </row>
    <row r="319" spans="2:65" s="14" customFormat="1">
      <c r="B319" s="184"/>
      <c r="D319" s="171" t="s">
        <v>200</v>
      </c>
      <c r="E319" s="185" t="s">
        <v>1</v>
      </c>
      <c r="F319" s="186" t="s">
        <v>206</v>
      </c>
      <c r="H319" s="187">
        <v>18</v>
      </c>
      <c r="I319" s="188"/>
      <c r="L319" s="184"/>
      <c r="M319" s="189"/>
      <c r="T319" s="190"/>
      <c r="AT319" s="185" t="s">
        <v>200</v>
      </c>
      <c r="AU319" s="185" t="s">
        <v>89</v>
      </c>
      <c r="AV319" s="14" t="s">
        <v>194</v>
      </c>
      <c r="AW319" s="14" t="s">
        <v>31</v>
      </c>
      <c r="AX319" s="14" t="s">
        <v>83</v>
      </c>
      <c r="AY319" s="185" t="s">
        <v>187</v>
      </c>
    </row>
    <row r="320" spans="2:65" s="1" customFormat="1" ht="33" customHeight="1">
      <c r="B320" s="144"/>
      <c r="C320" s="145" t="s">
        <v>404</v>
      </c>
      <c r="D320" s="145" t="s">
        <v>190</v>
      </c>
      <c r="E320" s="146" t="s">
        <v>600</v>
      </c>
      <c r="F320" s="147" t="s">
        <v>601</v>
      </c>
      <c r="G320" s="148" t="s">
        <v>144</v>
      </c>
      <c r="H320" s="149">
        <v>7.2</v>
      </c>
      <c r="I320" s="150"/>
      <c r="J320" s="151">
        <f>ROUND(I320*H320,2)</f>
        <v>0</v>
      </c>
      <c r="K320" s="152"/>
      <c r="L320" s="153"/>
      <c r="M320" s="154" t="s">
        <v>1</v>
      </c>
      <c r="N320" s="155" t="s">
        <v>42</v>
      </c>
      <c r="P320" s="156">
        <f>O320*H320</f>
        <v>0</v>
      </c>
      <c r="Q320" s="156">
        <v>2.5400000000000002E-3</v>
      </c>
      <c r="R320" s="156">
        <f>Q320*H320</f>
        <v>1.8288000000000002E-2</v>
      </c>
      <c r="S320" s="156">
        <v>0</v>
      </c>
      <c r="T320" s="157">
        <f>S320*H320</f>
        <v>0</v>
      </c>
      <c r="AR320" s="158" t="s">
        <v>388</v>
      </c>
      <c r="AT320" s="158" t="s">
        <v>190</v>
      </c>
      <c r="AU320" s="158" t="s">
        <v>89</v>
      </c>
      <c r="AY320" s="17" t="s">
        <v>187</v>
      </c>
      <c r="BE320" s="159">
        <f>IF(N320="základná",J320,0)</f>
        <v>0</v>
      </c>
      <c r="BF320" s="159">
        <f>IF(N320="znížená",J320,0)</f>
        <v>0</v>
      </c>
      <c r="BG320" s="159">
        <f>IF(N320="zákl. prenesená",J320,0)</f>
        <v>0</v>
      </c>
      <c r="BH320" s="159">
        <f>IF(N320="zníž. prenesená",J320,0)</f>
        <v>0</v>
      </c>
      <c r="BI320" s="159">
        <f>IF(N320="nulová",J320,0)</f>
        <v>0</v>
      </c>
      <c r="BJ320" s="17" t="s">
        <v>89</v>
      </c>
      <c r="BK320" s="159">
        <f>ROUND(I320*H320,2)</f>
        <v>0</v>
      </c>
      <c r="BL320" s="17" t="s">
        <v>353</v>
      </c>
      <c r="BM320" s="158" t="s">
        <v>602</v>
      </c>
    </row>
    <row r="321" spans="2:65" s="13" customFormat="1">
      <c r="B321" s="177"/>
      <c r="D321" s="171" t="s">
        <v>200</v>
      </c>
      <c r="F321" s="179" t="s">
        <v>603</v>
      </c>
      <c r="H321" s="180">
        <v>7.2</v>
      </c>
      <c r="I321" s="181"/>
      <c r="L321" s="177"/>
      <c r="M321" s="182"/>
      <c r="T321" s="183"/>
      <c r="AT321" s="178" t="s">
        <v>200</v>
      </c>
      <c r="AU321" s="178" t="s">
        <v>89</v>
      </c>
      <c r="AV321" s="13" t="s">
        <v>89</v>
      </c>
      <c r="AW321" s="13" t="s">
        <v>3</v>
      </c>
      <c r="AX321" s="13" t="s">
        <v>83</v>
      </c>
      <c r="AY321" s="178" t="s">
        <v>187</v>
      </c>
    </row>
    <row r="322" spans="2:65" s="1" customFormat="1" ht="24.2" customHeight="1">
      <c r="B322" s="144"/>
      <c r="C322" s="160" t="s">
        <v>410</v>
      </c>
      <c r="D322" s="160" t="s">
        <v>196</v>
      </c>
      <c r="E322" s="161" t="s">
        <v>604</v>
      </c>
      <c r="F322" s="162" t="s">
        <v>605</v>
      </c>
      <c r="G322" s="163" t="s">
        <v>337</v>
      </c>
      <c r="H322" s="164">
        <v>3</v>
      </c>
      <c r="I322" s="165"/>
      <c r="J322" s="166">
        <f>ROUND(I322*H322,2)</f>
        <v>0</v>
      </c>
      <c r="K322" s="167"/>
      <c r="L322" s="32"/>
      <c r="M322" s="168" t="s">
        <v>1</v>
      </c>
      <c r="N322" s="169" t="s">
        <v>42</v>
      </c>
      <c r="P322" s="156">
        <f>O322*H322</f>
        <v>0</v>
      </c>
      <c r="Q322" s="156">
        <v>9.0000000000000006E-5</v>
      </c>
      <c r="R322" s="156">
        <f>Q322*H322</f>
        <v>2.7E-4</v>
      </c>
      <c r="S322" s="156">
        <v>0</v>
      </c>
      <c r="T322" s="157">
        <f>S322*H322</f>
        <v>0</v>
      </c>
      <c r="AR322" s="158" t="s">
        <v>353</v>
      </c>
      <c r="AT322" s="158" t="s">
        <v>196</v>
      </c>
      <c r="AU322" s="158" t="s">
        <v>89</v>
      </c>
      <c r="AY322" s="17" t="s">
        <v>187</v>
      </c>
      <c r="BE322" s="159">
        <f>IF(N322="základná",J322,0)</f>
        <v>0</v>
      </c>
      <c r="BF322" s="159">
        <f>IF(N322="znížená",J322,0)</f>
        <v>0</v>
      </c>
      <c r="BG322" s="159">
        <f>IF(N322="zákl. prenesená",J322,0)</f>
        <v>0</v>
      </c>
      <c r="BH322" s="159">
        <f>IF(N322="zníž. prenesená",J322,0)</f>
        <v>0</v>
      </c>
      <c r="BI322" s="159">
        <f>IF(N322="nulová",J322,0)</f>
        <v>0</v>
      </c>
      <c r="BJ322" s="17" t="s">
        <v>89</v>
      </c>
      <c r="BK322" s="159">
        <f>ROUND(I322*H322,2)</f>
        <v>0</v>
      </c>
      <c r="BL322" s="17" t="s">
        <v>353</v>
      </c>
      <c r="BM322" s="158" t="s">
        <v>606</v>
      </c>
    </row>
    <row r="323" spans="2:65" s="13" customFormat="1">
      <c r="B323" s="177"/>
      <c r="D323" s="171" t="s">
        <v>200</v>
      </c>
      <c r="E323" s="178" t="s">
        <v>1</v>
      </c>
      <c r="F323" s="179" t="s">
        <v>607</v>
      </c>
      <c r="H323" s="180">
        <v>3</v>
      </c>
      <c r="I323" s="181"/>
      <c r="L323" s="177"/>
      <c r="M323" s="182"/>
      <c r="T323" s="183"/>
      <c r="AT323" s="178" t="s">
        <v>200</v>
      </c>
      <c r="AU323" s="178" t="s">
        <v>89</v>
      </c>
      <c r="AV323" s="13" t="s">
        <v>89</v>
      </c>
      <c r="AW323" s="13" t="s">
        <v>31</v>
      </c>
      <c r="AX323" s="13" t="s">
        <v>76</v>
      </c>
      <c r="AY323" s="178" t="s">
        <v>187</v>
      </c>
    </row>
    <row r="324" spans="2:65" s="15" customFormat="1">
      <c r="B324" s="191"/>
      <c r="D324" s="171" t="s">
        <v>200</v>
      </c>
      <c r="E324" s="192" t="s">
        <v>1</v>
      </c>
      <c r="F324" s="193" t="s">
        <v>608</v>
      </c>
      <c r="H324" s="194">
        <v>3</v>
      </c>
      <c r="I324" s="195"/>
      <c r="L324" s="191"/>
      <c r="M324" s="196"/>
      <c r="T324" s="197"/>
      <c r="AT324" s="192" t="s">
        <v>200</v>
      </c>
      <c r="AU324" s="192" t="s">
        <v>89</v>
      </c>
      <c r="AV324" s="15" t="s">
        <v>207</v>
      </c>
      <c r="AW324" s="15" t="s">
        <v>31</v>
      </c>
      <c r="AX324" s="15" t="s">
        <v>76</v>
      </c>
      <c r="AY324" s="192" t="s">
        <v>187</v>
      </c>
    </row>
    <row r="325" spans="2:65" s="14" customFormat="1">
      <c r="B325" s="184"/>
      <c r="D325" s="171" t="s">
        <v>200</v>
      </c>
      <c r="E325" s="185" t="s">
        <v>1</v>
      </c>
      <c r="F325" s="186" t="s">
        <v>609</v>
      </c>
      <c r="H325" s="187">
        <v>3</v>
      </c>
      <c r="I325" s="188"/>
      <c r="L325" s="184"/>
      <c r="M325" s="189"/>
      <c r="T325" s="190"/>
      <c r="AT325" s="185" t="s">
        <v>200</v>
      </c>
      <c r="AU325" s="185" t="s">
        <v>89</v>
      </c>
      <c r="AV325" s="14" t="s">
        <v>194</v>
      </c>
      <c r="AW325" s="14" t="s">
        <v>31</v>
      </c>
      <c r="AX325" s="14" t="s">
        <v>83</v>
      </c>
      <c r="AY325" s="185" t="s">
        <v>187</v>
      </c>
    </row>
    <row r="326" spans="2:65" s="1" customFormat="1" ht="37.9" customHeight="1">
      <c r="B326" s="144"/>
      <c r="C326" s="145" t="s">
        <v>414</v>
      </c>
      <c r="D326" s="145" t="s">
        <v>190</v>
      </c>
      <c r="E326" s="146" t="s">
        <v>577</v>
      </c>
      <c r="F326" s="147" t="s">
        <v>578</v>
      </c>
      <c r="G326" s="148" t="s">
        <v>144</v>
      </c>
      <c r="H326" s="149">
        <v>0.34499999999999997</v>
      </c>
      <c r="I326" s="150"/>
      <c r="J326" s="151">
        <f>ROUND(I326*H326,2)</f>
        <v>0</v>
      </c>
      <c r="K326" s="152"/>
      <c r="L326" s="153"/>
      <c r="M326" s="154" t="s">
        <v>1</v>
      </c>
      <c r="N326" s="155" t="s">
        <v>42</v>
      </c>
      <c r="P326" s="156">
        <f>O326*H326</f>
        <v>0</v>
      </c>
      <c r="Q326" s="156">
        <v>1.9E-3</v>
      </c>
      <c r="R326" s="156">
        <f>Q326*H326</f>
        <v>6.5549999999999994E-4</v>
      </c>
      <c r="S326" s="156">
        <v>0</v>
      </c>
      <c r="T326" s="157">
        <f>S326*H326</f>
        <v>0</v>
      </c>
      <c r="AR326" s="158" t="s">
        <v>388</v>
      </c>
      <c r="AT326" s="158" t="s">
        <v>190</v>
      </c>
      <c r="AU326" s="158" t="s">
        <v>89</v>
      </c>
      <c r="AY326" s="17" t="s">
        <v>187</v>
      </c>
      <c r="BE326" s="159">
        <f>IF(N326="základná",J326,0)</f>
        <v>0</v>
      </c>
      <c r="BF326" s="159">
        <f>IF(N326="znížená",J326,0)</f>
        <v>0</v>
      </c>
      <c r="BG326" s="159">
        <f>IF(N326="zákl. prenesená",J326,0)</f>
        <v>0</v>
      </c>
      <c r="BH326" s="159">
        <f>IF(N326="zníž. prenesená",J326,0)</f>
        <v>0</v>
      </c>
      <c r="BI326" s="159">
        <f>IF(N326="nulová",J326,0)</f>
        <v>0</v>
      </c>
      <c r="BJ326" s="17" t="s">
        <v>89</v>
      </c>
      <c r="BK326" s="159">
        <f>ROUND(I326*H326,2)</f>
        <v>0</v>
      </c>
      <c r="BL326" s="17" t="s">
        <v>353</v>
      </c>
      <c r="BM326" s="158" t="s">
        <v>610</v>
      </c>
    </row>
    <row r="327" spans="2:65" s="13" customFormat="1">
      <c r="B327" s="177"/>
      <c r="D327" s="171" t="s">
        <v>200</v>
      </c>
      <c r="F327" s="179" t="s">
        <v>611</v>
      </c>
      <c r="H327" s="180">
        <v>0.34499999999999997</v>
      </c>
      <c r="I327" s="181"/>
      <c r="L327" s="177"/>
      <c r="M327" s="182"/>
      <c r="T327" s="183"/>
      <c r="AT327" s="178" t="s">
        <v>200</v>
      </c>
      <c r="AU327" s="178" t="s">
        <v>89</v>
      </c>
      <c r="AV327" s="13" t="s">
        <v>89</v>
      </c>
      <c r="AW327" s="13" t="s">
        <v>3</v>
      </c>
      <c r="AX327" s="13" t="s">
        <v>83</v>
      </c>
      <c r="AY327" s="178" t="s">
        <v>187</v>
      </c>
    </row>
    <row r="328" spans="2:65" s="1" customFormat="1" ht="24.2" customHeight="1">
      <c r="B328" s="144"/>
      <c r="C328" s="160" t="s">
        <v>419</v>
      </c>
      <c r="D328" s="160" t="s">
        <v>196</v>
      </c>
      <c r="E328" s="161" t="s">
        <v>612</v>
      </c>
      <c r="F328" s="162" t="s">
        <v>613</v>
      </c>
      <c r="G328" s="163" t="s">
        <v>337</v>
      </c>
      <c r="H328" s="164">
        <v>4</v>
      </c>
      <c r="I328" s="165"/>
      <c r="J328" s="166">
        <f>ROUND(I328*H328,2)</f>
        <v>0</v>
      </c>
      <c r="K328" s="167"/>
      <c r="L328" s="32"/>
      <c r="M328" s="168" t="s">
        <v>1</v>
      </c>
      <c r="N328" s="169" t="s">
        <v>42</v>
      </c>
      <c r="P328" s="156">
        <f>O328*H328</f>
        <v>0</v>
      </c>
      <c r="Q328" s="156">
        <v>6.0000000000000002E-5</v>
      </c>
      <c r="R328" s="156">
        <f>Q328*H328</f>
        <v>2.4000000000000001E-4</v>
      </c>
      <c r="S328" s="156">
        <v>0</v>
      </c>
      <c r="T328" s="157">
        <f>S328*H328</f>
        <v>0</v>
      </c>
      <c r="AR328" s="158" t="s">
        <v>353</v>
      </c>
      <c r="AT328" s="158" t="s">
        <v>196</v>
      </c>
      <c r="AU328" s="158" t="s">
        <v>89</v>
      </c>
      <c r="AY328" s="17" t="s">
        <v>187</v>
      </c>
      <c r="BE328" s="159">
        <f>IF(N328="základná",J328,0)</f>
        <v>0</v>
      </c>
      <c r="BF328" s="159">
        <f>IF(N328="znížená",J328,0)</f>
        <v>0</v>
      </c>
      <c r="BG328" s="159">
        <f>IF(N328="zákl. prenesená",J328,0)</f>
        <v>0</v>
      </c>
      <c r="BH328" s="159">
        <f>IF(N328="zníž. prenesená",J328,0)</f>
        <v>0</v>
      </c>
      <c r="BI328" s="159">
        <f>IF(N328="nulová",J328,0)</f>
        <v>0</v>
      </c>
      <c r="BJ328" s="17" t="s">
        <v>89</v>
      </c>
      <c r="BK328" s="159">
        <f>ROUND(I328*H328,2)</f>
        <v>0</v>
      </c>
      <c r="BL328" s="17" t="s">
        <v>353</v>
      </c>
      <c r="BM328" s="158" t="s">
        <v>614</v>
      </c>
    </row>
    <row r="329" spans="2:65" s="12" customFormat="1" ht="22.5">
      <c r="B329" s="170"/>
      <c r="D329" s="171" t="s">
        <v>200</v>
      </c>
      <c r="E329" s="172" t="s">
        <v>1</v>
      </c>
      <c r="F329" s="173" t="s">
        <v>615</v>
      </c>
      <c r="H329" s="172" t="s">
        <v>1</v>
      </c>
      <c r="I329" s="174"/>
      <c r="L329" s="170"/>
      <c r="M329" s="175"/>
      <c r="T329" s="176"/>
      <c r="AT329" s="172" t="s">
        <v>200</v>
      </c>
      <c r="AU329" s="172" t="s">
        <v>89</v>
      </c>
      <c r="AV329" s="12" t="s">
        <v>83</v>
      </c>
      <c r="AW329" s="12" t="s">
        <v>31</v>
      </c>
      <c r="AX329" s="12" t="s">
        <v>76</v>
      </c>
      <c r="AY329" s="172" t="s">
        <v>187</v>
      </c>
    </row>
    <row r="330" spans="2:65" s="13" customFormat="1">
      <c r="B330" s="177"/>
      <c r="D330" s="171" t="s">
        <v>200</v>
      </c>
      <c r="E330" s="178" t="s">
        <v>1</v>
      </c>
      <c r="F330" s="179" t="s">
        <v>616</v>
      </c>
      <c r="H330" s="180">
        <v>2</v>
      </c>
      <c r="I330" s="181"/>
      <c r="L330" s="177"/>
      <c r="M330" s="182"/>
      <c r="T330" s="183"/>
      <c r="AT330" s="178" t="s">
        <v>200</v>
      </c>
      <c r="AU330" s="178" t="s">
        <v>89</v>
      </c>
      <c r="AV330" s="13" t="s">
        <v>89</v>
      </c>
      <c r="AW330" s="13" t="s">
        <v>31</v>
      </c>
      <c r="AX330" s="13" t="s">
        <v>76</v>
      </c>
      <c r="AY330" s="178" t="s">
        <v>187</v>
      </c>
    </row>
    <row r="331" spans="2:65" s="13" customFormat="1">
      <c r="B331" s="177"/>
      <c r="D331" s="171" t="s">
        <v>200</v>
      </c>
      <c r="E331" s="178" t="s">
        <v>1</v>
      </c>
      <c r="F331" s="179" t="s">
        <v>617</v>
      </c>
      <c r="H331" s="180">
        <v>2</v>
      </c>
      <c r="I331" s="181"/>
      <c r="L331" s="177"/>
      <c r="M331" s="182"/>
      <c r="T331" s="183"/>
      <c r="AT331" s="178" t="s">
        <v>200</v>
      </c>
      <c r="AU331" s="178" t="s">
        <v>89</v>
      </c>
      <c r="AV331" s="13" t="s">
        <v>89</v>
      </c>
      <c r="AW331" s="13" t="s">
        <v>31</v>
      </c>
      <c r="AX331" s="13" t="s">
        <v>76</v>
      </c>
      <c r="AY331" s="178" t="s">
        <v>187</v>
      </c>
    </row>
    <row r="332" spans="2:65" s="14" customFormat="1">
      <c r="B332" s="184"/>
      <c r="D332" s="171" t="s">
        <v>200</v>
      </c>
      <c r="E332" s="185" t="s">
        <v>1</v>
      </c>
      <c r="F332" s="186" t="s">
        <v>206</v>
      </c>
      <c r="H332" s="187">
        <v>4</v>
      </c>
      <c r="I332" s="188"/>
      <c r="L332" s="184"/>
      <c r="M332" s="189"/>
      <c r="T332" s="190"/>
      <c r="AT332" s="185" t="s">
        <v>200</v>
      </c>
      <c r="AU332" s="185" t="s">
        <v>89</v>
      </c>
      <c r="AV332" s="14" t="s">
        <v>194</v>
      </c>
      <c r="AW332" s="14" t="s">
        <v>31</v>
      </c>
      <c r="AX332" s="14" t="s">
        <v>83</v>
      </c>
      <c r="AY332" s="185" t="s">
        <v>187</v>
      </c>
    </row>
    <row r="333" spans="2:65" s="1" customFormat="1" ht="37.9" customHeight="1">
      <c r="B333" s="144"/>
      <c r="C333" s="145" t="s">
        <v>423</v>
      </c>
      <c r="D333" s="145" t="s">
        <v>190</v>
      </c>
      <c r="E333" s="146" t="s">
        <v>618</v>
      </c>
      <c r="F333" s="147" t="s">
        <v>619</v>
      </c>
      <c r="G333" s="148" t="s">
        <v>337</v>
      </c>
      <c r="H333" s="149">
        <v>6</v>
      </c>
      <c r="I333" s="150"/>
      <c r="J333" s="151">
        <f>ROUND(I333*H333,2)</f>
        <v>0</v>
      </c>
      <c r="K333" s="152"/>
      <c r="L333" s="153"/>
      <c r="M333" s="154" t="s">
        <v>1</v>
      </c>
      <c r="N333" s="155" t="s">
        <v>42</v>
      </c>
      <c r="P333" s="156">
        <f>O333*H333</f>
        <v>0</v>
      </c>
      <c r="Q333" s="156">
        <v>0</v>
      </c>
      <c r="R333" s="156">
        <f>Q333*H333</f>
        <v>0</v>
      </c>
      <c r="S333" s="156">
        <v>0</v>
      </c>
      <c r="T333" s="157">
        <f>S333*H333</f>
        <v>0</v>
      </c>
      <c r="AR333" s="158" t="s">
        <v>388</v>
      </c>
      <c r="AT333" s="158" t="s">
        <v>190</v>
      </c>
      <c r="AU333" s="158" t="s">
        <v>89</v>
      </c>
      <c r="AY333" s="17" t="s">
        <v>187</v>
      </c>
      <c r="BE333" s="159">
        <f>IF(N333="základná",J333,0)</f>
        <v>0</v>
      </c>
      <c r="BF333" s="159">
        <f>IF(N333="znížená",J333,0)</f>
        <v>0</v>
      </c>
      <c r="BG333" s="159">
        <f>IF(N333="zákl. prenesená",J333,0)</f>
        <v>0</v>
      </c>
      <c r="BH333" s="159">
        <f>IF(N333="zníž. prenesená",J333,0)</f>
        <v>0</v>
      </c>
      <c r="BI333" s="159">
        <f>IF(N333="nulová",J333,0)</f>
        <v>0</v>
      </c>
      <c r="BJ333" s="17" t="s">
        <v>89</v>
      </c>
      <c r="BK333" s="159">
        <f>ROUND(I333*H333,2)</f>
        <v>0</v>
      </c>
      <c r="BL333" s="17" t="s">
        <v>353</v>
      </c>
      <c r="BM333" s="158" t="s">
        <v>620</v>
      </c>
    </row>
    <row r="334" spans="2:65" s="12" customFormat="1" ht="22.5">
      <c r="B334" s="170"/>
      <c r="D334" s="171" t="s">
        <v>200</v>
      </c>
      <c r="E334" s="172" t="s">
        <v>1</v>
      </c>
      <c r="F334" s="173" t="s">
        <v>615</v>
      </c>
      <c r="H334" s="172" t="s">
        <v>1</v>
      </c>
      <c r="I334" s="174"/>
      <c r="L334" s="170"/>
      <c r="M334" s="175"/>
      <c r="T334" s="176"/>
      <c r="AT334" s="172" t="s">
        <v>200</v>
      </c>
      <c r="AU334" s="172" t="s">
        <v>89</v>
      </c>
      <c r="AV334" s="12" t="s">
        <v>83</v>
      </c>
      <c r="AW334" s="12" t="s">
        <v>31</v>
      </c>
      <c r="AX334" s="12" t="s">
        <v>76</v>
      </c>
      <c r="AY334" s="172" t="s">
        <v>187</v>
      </c>
    </row>
    <row r="335" spans="2:65" s="13" customFormat="1">
      <c r="B335" s="177"/>
      <c r="D335" s="171" t="s">
        <v>200</v>
      </c>
      <c r="E335" s="178" t="s">
        <v>1</v>
      </c>
      <c r="F335" s="179" t="s">
        <v>621</v>
      </c>
      <c r="H335" s="180">
        <v>6</v>
      </c>
      <c r="I335" s="181"/>
      <c r="L335" s="177"/>
      <c r="M335" s="182"/>
      <c r="T335" s="183"/>
      <c r="AT335" s="178" t="s">
        <v>200</v>
      </c>
      <c r="AU335" s="178" t="s">
        <v>89</v>
      </c>
      <c r="AV335" s="13" t="s">
        <v>89</v>
      </c>
      <c r="AW335" s="13" t="s">
        <v>31</v>
      </c>
      <c r="AX335" s="13" t="s">
        <v>76</v>
      </c>
      <c r="AY335" s="178" t="s">
        <v>187</v>
      </c>
    </row>
    <row r="336" spans="2:65" s="14" customFormat="1">
      <c r="B336" s="184"/>
      <c r="D336" s="171" t="s">
        <v>200</v>
      </c>
      <c r="E336" s="185" t="s">
        <v>1</v>
      </c>
      <c r="F336" s="186" t="s">
        <v>206</v>
      </c>
      <c r="H336" s="187">
        <v>6</v>
      </c>
      <c r="I336" s="188"/>
      <c r="L336" s="184"/>
      <c r="M336" s="189"/>
      <c r="T336" s="190"/>
      <c r="AT336" s="185" t="s">
        <v>200</v>
      </c>
      <c r="AU336" s="185" t="s">
        <v>89</v>
      </c>
      <c r="AV336" s="14" t="s">
        <v>194</v>
      </c>
      <c r="AW336" s="14" t="s">
        <v>31</v>
      </c>
      <c r="AX336" s="14" t="s">
        <v>83</v>
      </c>
      <c r="AY336" s="185" t="s">
        <v>187</v>
      </c>
    </row>
    <row r="337" spans="2:65" s="1" customFormat="1" ht="16.5" customHeight="1">
      <c r="B337" s="144"/>
      <c r="C337" s="145" t="s">
        <v>429</v>
      </c>
      <c r="D337" s="145" t="s">
        <v>190</v>
      </c>
      <c r="E337" s="146" t="s">
        <v>499</v>
      </c>
      <c r="F337" s="147" t="s">
        <v>500</v>
      </c>
      <c r="G337" s="148" t="s">
        <v>337</v>
      </c>
      <c r="H337" s="149">
        <v>24</v>
      </c>
      <c r="I337" s="150"/>
      <c r="J337" s="151">
        <f>ROUND(I337*H337,2)</f>
        <v>0</v>
      </c>
      <c r="K337" s="152"/>
      <c r="L337" s="153"/>
      <c r="M337" s="154" t="s">
        <v>1</v>
      </c>
      <c r="N337" s="155" t="s">
        <v>42</v>
      </c>
      <c r="P337" s="156">
        <f>O337*H337</f>
        <v>0</v>
      </c>
      <c r="Q337" s="156">
        <v>3.5E-4</v>
      </c>
      <c r="R337" s="156">
        <f>Q337*H337</f>
        <v>8.3999999999999995E-3</v>
      </c>
      <c r="S337" s="156">
        <v>0</v>
      </c>
      <c r="T337" s="157">
        <f>S337*H337</f>
        <v>0</v>
      </c>
      <c r="AR337" s="158" t="s">
        <v>388</v>
      </c>
      <c r="AT337" s="158" t="s">
        <v>190</v>
      </c>
      <c r="AU337" s="158" t="s">
        <v>89</v>
      </c>
      <c r="AY337" s="17" t="s">
        <v>187</v>
      </c>
      <c r="BE337" s="159">
        <f>IF(N337="základná",J337,0)</f>
        <v>0</v>
      </c>
      <c r="BF337" s="159">
        <f>IF(N337="znížená",J337,0)</f>
        <v>0</v>
      </c>
      <c r="BG337" s="159">
        <f>IF(N337="zákl. prenesená",J337,0)</f>
        <v>0</v>
      </c>
      <c r="BH337" s="159">
        <f>IF(N337="zníž. prenesená",J337,0)</f>
        <v>0</v>
      </c>
      <c r="BI337" s="159">
        <f>IF(N337="nulová",J337,0)</f>
        <v>0</v>
      </c>
      <c r="BJ337" s="17" t="s">
        <v>89</v>
      </c>
      <c r="BK337" s="159">
        <f>ROUND(I337*H337,2)</f>
        <v>0</v>
      </c>
      <c r="BL337" s="17" t="s">
        <v>353</v>
      </c>
      <c r="BM337" s="158" t="s">
        <v>622</v>
      </c>
    </row>
    <row r="338" spans="2:65" s="13" customFormat="1">
      <c r="B338" s="177"/>
      <c r="D338" s="171" t="s">
        <v>200</v>
      </c>
      <c r="E338" s="178" t="s">
        <v>1</v>
      </c>
      <c r="F338" s="179" t="s">
        <v>623</v>
      </c>
      <c r="H338" s="180">
        <v>8</v>
      </c>
      <c r="I338" s="181"/>
      <c r="L338" s="177"/>
      <c r="M338" s="182"/>
      <c r="T338" s="183"/>
      <c r="AT338" s="178" t="s">
        <v>200</v>
      </c>
      <c r="AU338" s="178" t="s">
        <v>89</v>
      </c>
      <c r="AV338" s="13" t="s">
        <v>89</v>
      </c>
      <c r="AW338" s="13" t="s">
        <v>31</v>
      </c>
      <c r="AX338" s="13" t="s">
        <v>76</v>
      </c>
      <c r="AY338" s="178" t="s">
        <v>187</v>
      </c>
    </row>
    <row r="339" spans="2:65" s="13" customFormat="1">
      <c r="B339" s="177"/>
      <c r="D339" s="171" t="s">
        <v>200</v>
      </c>
      <c r="E339" s="178" t="s">
        <v>1</v>
      </c>
      <c r="F339" s="179" t="s">
        <v>624</v>
      </c>
      <c r="H339" s="180">
        <v>16</v>
      </c>
      <c r="I339" s="181"/>
      <c r="L339" s="177"/>
      <c r="M339" s="182"/>
      <c r="T339" s="183"/>
      <c r="AT339" s="178" t="s">
        <v>200</v>
      </c>
      <c r="AU339" s="178" t="s">
        <v>89</v>
      </c>
      <c r="AV339" s="13" t="s">
        <v>89</v>
      </c>
      <c r="AW339" s="13" t="s">
        <v>31</v>
      </c>
      <c r="AX339" s="13" t="s">
        <v>76</v>
      </c>
      <c r="AY339" s="178" t="s">
        <v>187</v>
      </c>
    </row>
    <row r="340" spans="2:65" s="14" customFormat="1">
      <c r="B340" s="184"/>
      <c r="D340" s="171" t="s">
        <v>200</v>
      </c>
      <c r="E340" s="185" t="s">
        <v>1</v>
      </c>
      <c r="F340" s="186" t="s">
        <v>206</v>
      </c>
      <c r="H340" s="187">
        <v>24</v>
      </c>
      <c r="I340" s="188"/>
      <c r="L340" s="184"/>
      <c r="M340" s="189"/>
      <c r="T340" s="190"/>
      <c r="AT340" s="185" t="s">
        <v>200</v>
      </c>
      <c r="AU340" s="185" t="s">
        <v>89</v>
      </c>
      <c r="AV340" s="14" t="s">
        <v>194</v>
      </c>
      <c r="AW340" s="14" t="s">
        <v>31</v>
      </c>
      <c r="AX340" s="14" t="s">
        <v>83</v>
      </c>
      <c r="AY340" s="185" t="s">
        <v>187</v>
      </c>
    </row>
    <row r="341" spans="2:65" s="1" customFormat="1" ht="24.2" customHeight="1">
      <c r="B341" s="144"/>
      <c r="C341" s="160" t="s">
        <v>388</v>
      </c>
      <c r="D341" s="160" t="s">
        <v>196</v>
      </c>
      <c r="E341" s="161" t="s">
        <v>625</v>
      </c>
      <c r="F341" s="162" t="s">
        <v>626</v>
      </c>
      <c r="G341" s="163" t="s">
        <v>337</v>
      </c>
      <c r="H341" s="164">
        <v>30</v>
      </c>
      <c r="I341" s="165"/>
      <c r="J341" s="166">
        <f>ROUND(I341*H341,2)</f>
        <v>0</v>
      </c>
      <c r="K341" s="167"/>
      <c r="L341" s="32"/>
      <c r="M341" s="168" t="s">
        <v>1</v>
      </c>
      <c r="N341" s="169" t="s">
        <v>42</v>
      </c>
      <c r="P341" s="156">
        <f>O341*H341</f>
        <v>0</v>
      </c>
      <c r="Q341" s="156">
        <v>0</v>
      </c>
      <c r="R341" s="156">
        <f>Q341*H341</f>
        <v>0</v>
      </c>
      <c r="S341" s="156">
        <v>0</v>
      </c>
      <c r="T341" s="157">
        <f>S341*H341</f>
        <v>0</v>
      </c>
      <c r="AR341" s="158" t="s">
        <v>353</v>
      </c>
      <c r="AT341" s="158" t="s">
        <v>196</v>
      </c>
      <c r="AU341" s="158" t="s">
        <v>89</v>
      </c>
      <c r="AY341" s="17" t="s">
        <v>187</v>
      </c>
      <c r="BE341" s="159">
        <f>IF(N341="základná",J341,0)</f>
        <v>0</v>
      </c>
      <c r="BF341" s="159">
        <f>IF(N341="znížená",J341,0)</f>
        <v>0</v>
      </c>
      <c r="BG341" s="159">
        <f>IF(N341="zákl. prenesená",J341,0)</f>
        <v>0</v>
      </c>
      <c r="BH341" s="159">
        <f>IF(N341="zníž. prenesená",J341,0)</f>
        <v>0</v>
      </c>
      <c r="BI341" s="159">
        <f>IF(N341="nulová",J341,0)</f>
        <v>0</v>
      </c>
      <c r="BJ341" s="17" t="s">
        <v>89</v>
      </c>
      <c r="BK341" s="159">
        <f>ROUND(I341*H341,2)</f>
        <v>0</v>
      </c>
      <c r="BL341" s="17" t="s">
        <v>353</v>
      </c>
      <c r="BM341" s="158" t="s">
        <v>627</v>
      </c>
    </row>
    <row r="342" spans="2:65" s="13" customFormat="1">
      <c r="B342" s="177"/>
      <c r="D342" s="171" t="s">
        <v>200</v>
      </c>
      <c r="E342" s="178" t="s">
        <v>1</v>
      </c>
      <c r="F342" s="179" t="s">
        <v>628</v>
      </c>
      <c r="H342" s="180">
        <v>30</v>
      </c>
      <c r="I342" s="181"/>
      <c r="L342" s="177"/>
      <c r="M342" s="182"/>
      <c r="T342" s="183"/>
      <c r="AT342" s="178" t="s">
        <v>200</v>
      </c>
      <c r="AU342" s="178" t="s">
        <v>89</v>
      </c>
      <c r="AV342" s="13" t="s">
        <v>89</v>
      </c>
      <c r="AW342" s="13" t="s">
        <v>31</v>
      </c>
      <c r="AX342" s="13" t="s">
        <v>76</v>
      </c>
      <c r="AY342" s="178" t="s">
        <v>187</v>
      </c>
    </row>
    <row r="343" spans="2:65" s="14" customFormat="1">
      <c r="B343" s="184"/>
      <c r="D343" s="171" t="s">
        <v>200</v>
      </c>
      <c r="E343" s="185" t="s">
        <v>1</v>
      </c>
      <c r="F343" s="186" t="s">
        <v>206</v>
      </c>
      <c r="H343" s="187">
        <v>30</v>
      </c>
      <c r="I343" s="188"/>
      <c r="L343" s="184"/>
      <c r="M343" s="189"/>
      <c r="T343" s="190"/>
      <c r="AT343" s="185" t="s">
        <v>200</v>
      </c>
      <c r="AU343" s="185" t="s">
        <v>89</v>
      </c>
      <c r="AV343" s="14" t="s">
        <v>194</v>
      </c>
      <c r="AW343" s="14" t="s">
        <v>31</v>
      </c>
      <c r="AX343" s="14" t="s">
        <v>83</v>
      </c>
      <c r="AY343" s="185" t="s">
        <v>187</v>
      </c>
    </row>
    <row r="344" spans="2:65" s="1" customFormat="1" ht="24.2" customHeight="1">
      <c r="B344" s="144"/>
      <c r="C344" s="145" t="s">
        <v>629</v>
      </c>
      <c r="D344" s="145" t="s">
        <v>190</v>
      </c>
      <c r="E344" s="146" t="s">
        <v>630</v>
      </c>
      <c r="F344" s="147" t="s">
        <v>631</v>
      </c>
      <c r="G344" s="148" t="s">
        <v>144</v>
      </c>
      <c r="H344" s="149">
        <v>30</v>
      </c>
      <c r="I344" s="150"/>
      <c r="J344" s="151">
        <f>ROUND(I344*H344,2)</f>
        <v>0</v>
      </c>
      <c r="K344" s="152"/>
      <c r="L344" s="153"/>
      <c r="M344" s="154" t="s">
        <v>1</v>
      </c>
      <c r="N344" s="155" t="s">
        <v>42</v>
      </c>
      <c r="P344" s="156">
        <f>O344*H344</f>
        <v>0</v>
      </c>
      <c r="Q344" s="156">
        <v>2.5400000000000002E-3</v>
      </c>
      <c r="R344" s="156">
        <f>Q344*H344</f>
        <v>7.6200000000000004E-2</v>
      </c>
      <c r="S344" s="156">
        <v>0</v>
      </c>
      <c r="T344" s="157">
        <f>S344*H344</f>
        <v>0</v>
      </c>
      <c r="AR344" s="158" t="s">
        <v>388</v>
      </c>
      <c r="AT344" s="158" t="s">
        <v>190</v>
      </c>
      <c r="AU344" s="158" t="s">
        <v>89</v>
      </c>
      <c r="AY344" s="17" t="s">
        <v>187</v>
      </c>
      <c r="BE344" s="159">
        <f>IF(N344="základná",J344,0)</f>
        <v>0</v>
      </c>
      <c r="BF344" s="159">
        <f>IF(N344="znížená",J344,0)</f>
        <v>0</v>
      </c>
      <c r="BG344" s="159">
        <f>IF(N344="zákl. prenesená",J344,0)</f>
        <v>0</v>
      </c>
      <c r="BH344" s="159">
        <f>IF(N344="zníž. prenesená",J344,0)</f>
        <v>0</v>
      </c>
      <c r="BI344" s="159">
        <f>IF(N344="nulová",J344,0)</f>
        <v>0</v>
      </c>
      <c r="BJ344" s="17" t="s">
        <v>89</v>
      </c>
      <c r="BK344" s="159">
        <f>ROUND(I344*H344,2)</f>
        <v>0</v>
      </c>
      <c r="BL344" s="17" t="s">
        <v>353</v>
      </c>
      <c r="BM344" s="158" t="s">
        <v>632</v>
      </c>
    </row>
    <row r="345" spans="2:65" s="1" customFormat="1" ht="16.5" customHeight="1">
      <c r="B345" s="144"/>
      <c r="C345" s="145" t="s">
        <v>633</v>
      </c>
      <c r="D345" s="145" t="s">
        <v>190</v>
      </c>
      <c r="E345" s="146" t="s">
        <v>634</v>
      </c>
      <c r="F345" s="147" t="s">
        <v>635</v>
      </c>
      <c r="G345" s="148" t="s">
        <v>337</v>
      </c>
      <c r="H345" s="149">
        <v>30</v>
      </c>
      <c r="I345" s="150"/>
      <c r="J345" s="151">
        <f>ROUND(I345*H345,2)</f>
        <v>0</v>
      </c>
      <c r="K345" s="152"/>
      <c r="L345" s="153"/>
      <c r="M345" s="154" t="s">
        <v>1</v>
      </c>
      <c r="N345" s="155" t="s">
        <v>42</v>
      </c>
      <c r="P345" s="156">
        <f>O345*H345</f>
        <v>0</v>
      </c>
      <c r="Q345" s="156">
        <v>2.9999999999999997E-4</v>
      </c>
      <c r="R345" s="156">
        <f>Q345*H345</f>
        <v>8.9999999999999993E-3</v>
      </c>
      <c r="S345" s="156">
        <v>0</v>
      </c>
      <c r="T345" s="157">
        <f>S345*H345</f>
        <v>0</v>
      </c>
      <c r="AR345" s="158" t="s">
        <v>388</v>
      </c>
      <c r="AT345" s="158" t="s">
        <v>190</v>
      </c>
      <c r="AU345" s="158" t="s">
        <v>89</v>
      </c>
      <c r="AY345" s="17" t="s">
        <v>187</v>
      </c>
      <c r="BE345" s="159">
        <f>IF(N345="základná",J345,0)</f>
        <v>0</v>
      </c>
      <c r="BF345" s="159">
        <f>IF(N345="znížená",J345,0)</f>
        <v>0</v>
      </c>
      <c r="BG345" s="159">
        <f>IF(N345="zákl. prenesená",J345,0)</f>
        <v>0</v>
      </c>
      <c r="BH345" s="159">
        <f>IF(N345="zníž. prenesená",J345,0)</f>
        <v>0</v>
      </c>
      <c r="BI345" s="159">
        <f>IF(N345="nulová",J345,0)</f>
        <v>0</v>
      </c>
      <c r="BJ345" s="17" t="s">
        <v>89</v>
      </c>
      <c r="BK345" s="159">
        <f>ROUND(I345*H345,2)</f>
        <v>0</v>
      </c>
      <c r="BL345" s="17" t="s">
        <v>353</v>
      </c>
      <c r="BM345" s="158" t="s">
        <v>636</v>
      </c>
    </row>
    <row r="346" spans="2:65" s="1" customFormat="1" ht="24.2" customHeight="1">
      <c r="B346" s="144"/>
      <c r="C346" s="160" t="s">
        <v>637</v>
      </c>
      <c r="D346" s="160" t="s">
        <v>196</v>
      </c>
      <c r="E346" s="161" t="s">
        <v>638</v>
      </c>
      <c r="F346" s="162" t="s">
        <v>639</v>
      </c>
      <c r="G346" s="163" t="s">
        <v>144</v>
      </c>
      <c r="H346" s="164">
        <v>118.575</v>
      </c>
      <c r="I346" s="165"/>
      <c r="J346" s="166">
        <f>ROUND(I346*H346,2)</f>
        <v>0</v>
      </c>
      <c r="K346" s="167"/>
      <c r="L346" s="32"/>
      <c r="M346" s="168" t="s">
        <v>1</v>
      </c>
      <c r="N346" s="169" t="s">
        <v>42</v>
      </c>
      <c r="P346" s="156">
        <f>O346*H346</f>
        <v>0</v>
      </c>
      <c r="Q346" s="156">
        <v>0</v>
      </c>
      <c r="R346" s="156">
        <f>Q346*H346</f>
        <v>0</v>
      </c>
      <c r="S346" s="156">
        <v>0</v>
      </c>
      <c r="T346" s="157">
        <f>S346*H346</f>
        <v>0</v>
      </c>
      <c r="AR346" s="158" t="s">
        <v>353</v>
      </c>
      <c r="AT346" s="158" t="s">
        <v>196</v>
      </c>
      <c r="AU346" s="158" t="s">
        <v>89</v>
      </c>
      <c r="AY346" s="17" t="s">
        <v>187</v>
      </c>
      <c r="BE346" s="159">
        <f>IF(N346="základná",J346,0)</f>
        <v>0</v>
      </c>
      <c r="BF346" s="159">
        <f>IF(N346="znížená",J346,0)</f>
        <v>0</v>
      </c>
      <c r="BG346" s="159">
        <f>IF(N346="zákl. prenesená",J346,0)</f>
        <v>0</v>
      </c>
      <c r="BH346" s="159">
        <f>IF(N346="zníž. prenesená",J346,0)</f>
        <v>0</v>
      </c>
      <c r="BI346" s="159">
        <f>IF(N346="nulová",J346,0)</f>
        <v>0</v>
      </c>
      <c r="BJ346" s="17" t="s">
        <v>89</v>
      </c>
      <c r="BK346" s="159">
        <f>ROUND(I346*H346,2)</f>
        <v>0</v>
      </c>
      <c r="BL346" s="17" t="s">
        <v>353</v>
      </c>
      <c r="BM346" s="158" t="s">
        <v>640</v>
      </c>
    </row>
    <row r="347" spans="2:65" s="12" customFormat="1">
      <c r="B347" s="170"/>
      <c r="D347" s="171" t="s">
        <v>200</v>
      </c>
      <c r="E347" s="172" t="s">
        <v>1</v>
      </c>
      <c r="F347" s="173" t="s">
        <v>641</v>
      </c>
      <c r="H347" s="172" t="s">
        <v>1</v>
      </c>
      <c r="I347" s="174"/>
      <c r="L347" s="170"/>
      <c r="M347" s="175"/>
      <c r="T347" s="176"/>
      <c r="AT347" s="172" t="s">
        <v>200</v>
      </c>
      <c r="AU347" s="172" t="s">
        <v>89</v>
      </c>
      <c r="AV347" s="12" t="s">
        <v>83</v>
      </c>
      <c r="AW347" s="12" t="s">
        <v>31</v>
      </c>
      <c r="AX347" s="12" t="s">
        <v>76</v>
      </c>
      <c r="AY347" s="172" t="s">
        <v>187</v>
      </c>
    </row>
    <row r="348" spans="2:65" s="12" customFormat="1">
      <c r="B348" s="170"/>
      <c r="D348" s="171" t="s">
        <v>200</v>
      </c>
      <c r="E348" s="172" t="s">
        <v>1</v>
      </c>
      <c r="F348" s="173" t="s">
        <v>642</v>
      </c>
      <c r="H348" s="172" t="s">
        <v>1</v>
      </c>
      <c r="I348" s="174"/>
      <c r="L348" s="170"/>
      <c r="M348" s="175"/>
      <c r="T348" s="176"/>
      <c r="AT348" s="172" t="s">
        <v>200</v>
      </c>
      <c r="AU348" s="172" t="s">
        <v>89</v>
      </c>
      <c r="AV348" s="12" t="s">
        <v>83</v>
      </c>
      <c r="AW348" s="12" t="s">
        <v>31</v>
      </c>
      <c r="AX348" s="12" t="s">
        <v>76</v>
      </c>
      <c r="AY348" s="172" t="s">
        <v>187</v>
      </c>
    </row>
    <row r="349" spans="2:65" s="12" customFormat="1">
      <c r="B349" s="170"/>
      <c r="D349" s="171" t="s">
        <v>200</v>
      </c>
      <c r="E349" s="172" t="s">
        <v>1</v>
      </c>
      <c r="F349" s="173" t="s">
        <v>643</v>
      </c>
      <c r="H349" s="172" t="s">
        <v>1</v>
      </c>
      <c r="I349" s="174"/>
      <c r="L349" s="170"/>
      <c r="M349" s="175"/>
      <c r="T349" s="176"/>
      <c r="AT349" s="172" t="s">
        <v>200</v>
      </c>
      <c r="AU349" s="172" t="s">
        <v>89</v>
      </c>
      <c r="AV349" s="12" t="s">
        <v>83</v>
      </c>
      <c r="AW349" s="12" t="s">
        <v>31</v>
      </c>
      <c r="AX349" s="12" t="s">
        <v>76</v>
      </c>
      <c r="AY349" s="172" t="s">
        <v>187</v>
      </c>
    </row>
    <row r="350" spans="2:65" s="12" customFormat="1" ht="22.5">
      <c r="B350" s="170"/>
      <c r="D350" s="171" t="s">
        <v>200</v>
      </c>
      <c r="E350" s="172" t="s">
        <v>1</v>
      </c>
      <c r="F350" s="173" t="s">
        <v>644</v>
      </c>
      <c r="H350" s="172" t="s">
        <v>1</v>
      </c>
      <c r="I350" s="174"/>
      <c r="L350" s="170"/>
      <c r="M350" s="175"/>
      <c r="T350" s="176"/>
      <c r="AT350" s="172" t="s">
        <v>200</v>
      </c>
      <c r="AU350" s="172" t="s">
        <v>89</v>
      </c>
      <c r="AV350" s="12" t="s">
        <v>83</v>
      </c>
      <c r="AW350" s="12" t="s">
        <v>31</v>
      </c>
      <c r="AX350" s="12" t="s">
        <v>76</v>
      </c>
      <c r="AY350" s="172" t="s">
        <v>187</v>
      </c>
    </row>
    <row r="351" spans="2:65" s="12" customFormat="1">
      <c r="B351" s="170"/>
      <c r="D351" s="171" t="s">
        <v>200</v>
      </c>
      <c r="E351" s="172" t="s">
        <v>1</v>
      </c>
      <c r="F351" s="173" t="s">
        <v>488</v>
      </c>
      <c r="H351" s="172" t="s">
        <v>1</v>
      </c>
      <c r="I351" s="174"/>
      <c r="L351" s="170"/>
      <c r="M351" s="175"/>
      <c r="T351" s="176"/>
      <c r="AT351" s="172" t="s">
        <v>200</v>
      </c>
      <c r="AU351" s="172" t="s">
        <v>89</v>
      </c>
      <c r="AV351" s="12" t="s">
        <v>83</v>
      </c>
      <c r="AW351" s="12" t="s">
        <v>31</v>
      </c>
      <c r="AX351" s="12" t="s">
        <v>76</v>
      </c>
      <c r="AY351" s="172" t="s">
        <v>187</v>
      </c>
    </row>
    <row r="352" spans="2:65" s="12" customFormat="1">
      <c r="B352" s="170"/>
      <c r="D352" s="171" t="s">
        <v>200</v>
      </c>
      <c r="E352" s="172" t="s">
        <v>1</v>
      </c>
      <c r="F352" s="173" t="s">
        <v>489</v>
      </c>
      <c r="H352" s="172" t="s">
        <v>1</v>
      </c>
      <c r="I352" s="174"/>
      <c r="L352" s="170"/>
      <c r="M352" s="175"/>
      <c r="T352" s="176"/>
      <c r="AT352" s="172" t="s">
        <v>200</v>
      </c>
      <c r="AU352" s="172" t="s">
        <v>89</v>
      </c>
      <c r="AV352" s="12" t="s">
        <v>83</v>
      </c>
      <c r="AW352" s="12" t="s">
        <v>31</v>
      </c>
      <c r="AX352" s="12" t="s">
        <v>76</v>
      </c>
      <c r="AY352" s="172" t="s">
        <v>187</v>
      </c>
    </row>
    <row r="353" spans="2:65" s="13" customFormat="1">
      <c r="B353" s="177"/>
      <c r="D353" s="171" t="s">
        <v>200</v>
      </c>
      <c r="E353" s="178" t="s">
        <v>1</v>
      </c>
      <c r="F353" s="179" t="s">
        <v>570</v>
      </c>
      <c r="H353" s="180">
        <v>43.094999999999999</v>
      </c>
      <c r="I353" s="181"/>
      <c r="L353" s="177"/>
      <c r="M353" s="182"/>
      <c r="T353" s="183"/>
      <c r="AT353" s="178" t="s">
        <v>200</v>
      </c>
      <c r="AU353" s="178" t="s">
        <v>89</v>
      </c>
      <c r="AV353" s="13" t="s">
        <v>89</v>
      </c>
      <c r="AW353" s="13" t="s">
        <v>31</v>
      </c>
      <c r="AX353" s="13" t="s">
        <v>76</v>
      </c>
      <c r="AY353" s="178" t="s">
        <v>187</v>
      </c>
    </row>
    <row r="354" spans="2:65" s="13" customFormat="1">
      <c r="B354" s="177"/>
      <c r="D354" s="171" t="s">
        <v>200</v>
      </c>
      <c r="E354" s="178" t="s">
        <v>1</v>
      </c>
      <c r="F354" s="179" t="s">
        <v>571</v>
      </c>
      <c r="H354" s="180">
        <v>1.08</v>
      </c>
      <c r="I354" s="181"/>
      <c r="L354" s="177"/>
      <c r="M354" s="182"/>
      <c r="T354" s="183"/>
      <c r="AT354" s="178" t="s">
        <v>200</v>
      </c>
      <c r="AU354" s="178" t="s">
        <v>89</v>
      </c>
      <c r="AV354" s="13" t="s">
        <v>89</v>
      </c>
      <c r="AW354" s="13" t="s">
        <v>31</v>
      </c>
      <c r="AX354" s="13" t="s">
        <v>76</v>
      </c>
      <c r="AY354" s="178" t="s">
        <v>187</v>
      </c>
    </row>
    <row r="355" spans="2:65" s="13" customFormat="1">
      <c r="B355" s="177"/>
      <c r="D355" s="171" t="s">
        <v>200</v>
      </c>
      <c r="E355" s="178" t="s">
        <v>1</v>
      </c>
      <c r="F355" s="179" t="s">
        <v>572</v>
      </c>
      <c r="H355" s="180">
        <v>1.56</v>
      </c>
      <c r="I355" s="181"/>
      <c r="L355" s="177"/>
      <c r="M355" s="182"/>
      <c r="T355" s="183"/>
      <c r="AT355" s="178" t="s">
        <v>200</v>
      </c>
      <c r="AU355" s="178" t="s">
        <v>89</v>
      </c>
      <c r="AV355" s="13" t="s">
        <v>89</v>
      </c>
      <c r="AW355" s="13" t="s">
        <v>31</v>
      </c>
      <c r="AX355" s="13" t="s">
        <v>76</v>
      </c>
      <c r="AY355" s="178" t="s">
        <v>187</v>
      </c>
    </row>
    <row r="356" spans="2:65" s="13" customFormat="1">
      <c r="B356" s="177"/>
      <c r="D356" s="171" t="s">
        <v>200</v>
      </c>
      <c r="E356" s="178" t="s">
        <v>1</v>
      </c>
      <c r="F356" s="179" t="s">
        <v>573</v>
      </c>
      <c r="H356" s="180">
        <v>0.56999999999999995</v>
      </c>
      <c r="I356" s="181"/>
      <c r="L356" s="177"/>
      <c r="M356" s="182"/>
      <c r="T356" s="183"/>
      <c r="AT356" s="178" t="s">
        <v>200</v>
      </c>
      <c r="AU356" s="178" t="s">
        <v>89</v>
      </c>
      <c r="AV356" s="13" t="s">
        <v>89</v>
      </c>
      <c r="AW356" s="13" t="s">
        <v>31</v>
      </c>
      <c r="AX356" s="13" t="s">
        <v>76</v>
      </c>
      <c r="AY356" s="178" t="s">
        <v>187</v>
      </c>
    </row>
    <row r="357" spans="2:65" s="15" customFormat="1">
      <c r="B357" s="191"/>
      <c r="D357" s="171" t="s">
        <v>200</v>
      </c>
      <c r="E357" s="192" t="s">
        <v>1</v>
      </c>
      <c r="F357" s="193" t="s">
        <v>494</v>
      </c>
      <c r="H357" s="194">
        <v>46.305</v>
      </c>
      <c r="I357" s="195"/>
      <c r="L357" s="191"/>
      <c r="M357" s="196"/>
      <c r="T357" s="197"/>
      <c r="AT357" s="192" t="s">
        <v>200</v>
      </c>
      <c r="AU357" s="192" t="s">
        <v>89</v>
      </c>
      <c r="AV357" s="15" t="s">
        <v>207</v>
      </c>
      <c r="AW357" s="15" t="s">
        <v>31</v>
      </c>
      <c r="AX357" s="15" t="s">
        <v>76</v>
      </c>
      <c r="AY357" s="192" t="s">
        <v>187</v>
      </c>
    </row>
    <row r="358" spans="2:65" s="12" customFormat="1">
      <c r="B358" s="170"/>
      <c r="D358" s="171" t="s">
        <v>200</v>
      </c>
      <c r="E358" s="172" t="s">
        <v>1</v>
      </c>
      <c r="F358" s="173" t="s">
        <v>495</v>
      </c>
      <c r="H358" s="172" t="s">
        <v>1</v>
      </c>
      <c r="I358" s="174"/>
      <c r="L358" s="170"/>
      <c r="M358" s="175"/>
      <c r="T358" s="176"/>
      <c r="AT358" s="172" t="s">
        <v>200</v>
      </c>
      <c r="AU358" s="172" t="s">
        <v>89</v>
      </c>
      <c r="AV358" s="12" t="s">
        <v>83</v>
      </c>
      <c r="AW358" s="12" t="s">
        <v>31</v>
      </c>
      <c r="AX358" s="12" t="s">
        <v>76</v>
      </c>
      <c r="AY358" s="172" t="s">
        <v>187</v>
      </c>
    </row>
    <row r="359" spans="2:65" s="12" customFormat="1">
      <c r="B359" s="170"/>
      <c r="D359" s="171" t="s">
        <v>200</v>
      </c>
      <c r="E359" s="172" t="s">
        <v>1</v>
      </c>
      <c r="F359" s="173" t="s">
        <v>489</v>
      </c>
      <c r="H359" s="172" t="s">
        <v>1</v>
      </c>
      <c r="I359" s="174"/>
      <c r="L359" s="170"/>
      <c r="M359" s="175"/>
      <c r="T359" s="176"/>
      <c r="AT359" s="172" t="s">
        <v>200</v>
      </c>
      <c r="AU359" s="172" t="s">
        <v>89</v>
      </c>
      <c r="AV359" s="12" t="s">
        <v>83</v>
      </c>
      <c r="AW359" s="12" t="s">
        <v>31</v>
      </c>
      <c r="AX359" s="12" t="s">
        <v>76</v>
      </c>
      <c r="AY359" s="172" t="s">
        <v>187</v>
      </c>
    </row>
    <row r="360" spans="2:65" s="13" customFormat="1">
      <c r="B360" s="177"/>
      <c r="D360" s="171" t="s">
        <v>200</v>
      </c>
      <c r="E360" s="178" t="s">
        <v>1</v>
      </c>
      <c r="F360" s="179" t="s">
        <v>575</v>
      </c>
      <c r="H360" s="180">
        <v>68.25</v>
      </c>
      <c r="I360" s="181"/>
      <c r="L360" s="177"/>
      <c r="M360" s="182"/>
      <c r="T360" s="183"/>
      <c r="AT360" s="178" t="s">
        <v>200</v>
      </c>
      <c r="AU360" s="178" t="s">
        <v>89</v>
      </c>
      <c r="AV360" s="13" t="s">
        <v>89</v>
      </c>
      <c r="AW360" s="13" t="s">
        <v>31</v>
      </c>
      <c r="AX360" s="13" t="s">
        <v>76</v>
      </c>
      <c r="AY360" s="178" t="s">
        <v>187</v>
      </c>
    </row>
    <row r="361" spans="2:65" s="13" customFormat="1">
      <c r="B361" s="177"/>
      <c r="D361" s="171" t="s">
        <v>200</v>
      </c>
      <c r="E361" s="178" t="s">
        <v>1</v>
      </c>
      <c r="F361" s="179" t="s">
        <v>576</v>
      </c>
      <c r="H361" s="180">
        <v>4.0199999999999996</v>
      </c>
      <c r="I361" s="181"/>
      <c r="L361" s="177"/>
      <c r="M361" s="182"/>
      <c r="T361" s="183"/>
      <c r="AT361" s="178" t="s">
        <v>200</v>
      </c>
      <c r="AU361" s="178" t="s">
        <v>89</v>
      </c>
      <c r="AV361" s="13" t="s">
        <v>89</v>
      </c>
      <c r="AW361" s="13" t="s">
        <v>31</v>
      </c>
      <c r="AX361" s="13" t="s">
        <v>76</v>
      </c>
      <c r="AY361" s="178" t="s">
        <v>187</v>
      </c>
    </row>
    <row r="362" spans="2:65" s="15" customFormat="1">
      <c r="B362" s="191"/>
      <c r="D362" s="171" t="s">
        <v>200</v>
      </c>
      <c r="E362" s="192" t="s">
        <v>1</v>
      </c>
      <c r="F362" s="193" t="s">
        <v>645</v>
      </c>
      <c r="H362" s="194">
        <v>72.27</v>
      </c>
      <c r="I362" s="195"/>
      <c r="L362" s="191"/>
      <c r="M362" s="196"/>
      <c r="T362" s="197"/>
      <c r="AT362" s="192" t="s">
        <v>200</v>
      </c>
      <c r="AU362" s="192" t="s">
        <v>89</v>
      </c>
      <c r="AV362" s="15" t="s">
        <v>207</v>
      </c>
      <c r="AW362" s="15" t="s">
        <v>31</v>
      </c>
      <c r="AX362" s="15" t="s">
        <v>76</v>
      </c>
      <c r="AY362" s="192" t="s">
        <v>187</v>
      </c>
    </row>
    <row r="363" spans="2:65" s="14" customFormat="1">
      <c r="B363" s="184"/>
      <c r="D363" s="171" t="s">
        <v>200</v>
      </c>
      <c r="E363" s="185" t="s">
        <v>1</v>
      </c>
      <c r="F363" s="186" t="s">
        <v>206</v>
      </c>
      <c r="H363" s="187">
        <v>118.575</v>
      </c>
      <c r="I363" s="188"/>
      <c r="L363" s="184"/>
      <c r="M363" s="189"/>
      <c r="T363" s="190"/>
      <c r="AT363" s="185" t="s">
        <v>200</v>
      </c>
      <c r="AU363" s="185" t="s">
        <v>89</v>
      </c>
      <c r="AV363" s="14" t="s">
        <v>194</v>
      </c>
      <c r="AW363" s="14" t="s">
        <v>31</v>
      </c>
      <c r="AX363" s="14" t="s">
        <v>83</v>
      </c>
      <c r="AY363" s="185" t="s">
        <v>187</v>
      </c>
    </row>
    <row r="364" spans="2:65" s="1" customFormat="1" ht="24.2" customHeight="1">
      <c r="B364" s="144"/>
      <c r="C364" s="145" t="s">
        <v>646</v>
      </c>
      <c r="D364" s="145" t="s">
        <v>190</v>
      </c>
      <c r="E364" s="146" t="s">
        <v>647</v>
      </c>
      <c r="F364" s="147" t="s">
        <v>648</v>
      </c>
      <c r="G364" s="148" t="s">
        <v>144</v>
      </c>
      <c r="H364" s="149">
        <v>121</v>
      </c>
      <c r="I364" s="150"/>
      <c r="J364" s="151">
        <f>ROUND(I364*H364,2)</f>
        <v>0</v>
      </c>
      <c r="K364" s="152"/>
      <c r="L364" s="153"/>
      <c r="M364" s="154" t="s">
        <v>1</v>
      </c>
      <c r="N364" s="155" t="s">
        <v>42</v>
      </c>
      <c r="P364" s="156">
        <f>O364*H364</f>
        <v>0</v>
      </c>
      <c r="Q364" s="156">
        <v>0</v>
      </c>
      <c r="R364" s="156">
        <f>Q364*H364</f>
        <v>0</v>
      </c>
      <c r="S364" s="156">
        <v>0</v>
      </c>
      <c r="T364" s="157">
        <f>S364*H364</f>
        <v>0</v>
      </c>
      <c r="AR364" s="158" t="s">
        <v>388</v>
      </c>
      <c r="AT364" s="158" t="s">
        <v>190</v>
      </c>
      <c r="AU364" s="158" t="s">
        <v>89</v>
      </c>
      <c r="AY364" s="17" t="s">
        <v>187</v>
      </c>
      <c r="BE364" s="159">
        <f>IF(N364="základná",J364,0)</f>
        <v>0</v>
      </c>
      <c r="BF364" s="159">
        <f>IF(N364="znížená",J364,0)</f>
        <v>0</v>
      </c>
      <c r="BG364" s="159">
        <f>IF(N364="zákl. prenesená",J364,0)</f>
        <v>0</v>
      </c>
      <c r="BH364" s="159">
        <f>IF(N364="zníž. prenesená",J364,0)</f>
        <v>0</v>
      </c>
      <c r="BI364" s="159">
        <f>IF(N364="nulová",J364,0)</f>
        <v>0</v>
      </c>
      <c r="BJ364" s="17" t="s">
        <v>89</v>
      </c>
      <c r="BK364" s="159">
        <f>ROUND(I364*H364,2)</f>
        <v>0</v>
      </c>
      <c r="BL364" s="17" t="s">
        <v>353</v>
      </c>
      <c r="BM364" s="158" t="s">
        <v>649</v>
      </c>
    </row>
    <row r="365" spans="2:65" s="13" customFormat="1">
      <c r="B365" s="177"/>
      <c r="D365" s="171" t="s">
        <v>200</v>
      </c>
      <c r="E365" s="178" t="s">
        <v>1</v>
      </c>
      <c r="F365" s="179" t="s">
        <v>650</v>
      </c>
      <c r="H365" s="180">
        <v>120.947</v>
      </c>
      <c r="I365" s="181"/>
      <c r="L365" s="177"/>
      <c r="M365" s="182"/>
      <c r="T365" s="183"/>
      <c r="AT365" s="178" t="s">
        <v>200</v>
      </c>
      <c r="AU365" s="178" t="s">
        <v>89</v>
      </c>
      <c r="AV365" s="13" t="s">
        <v>89</v>
      </c>
      <c r="AW365" s="13" t="s">
        <v>31</v>
      </c>
      <c r="AX365" s="13" t="s">
        <v>76</v>
      </c>
      <c r="AY365" s="178" t="s">
        <v>187</v>
      </c>
    </row>
    <row r="366" spans="2:65" s="13" customFormat="1">
      <c r="B366" s="177"/>
      <c r="D366" s="171" t="s">
        <v>200</v>
      </c>
      <c r="E366" s="178" t="s">
        <v>1</v>
      </c>
      <c r="F366" s="179" t="s">
        <v>651</v>
      </c>
      <c r="H366" s="180">
        <v>5.2999999999999999E-2</v>
      </c>
      <c r="I366" s="181"/>
      <c r="L366" s="177"/>
      <c r="M366" s="182"/>
      <c r="T366" s="183"/>
      <c r="AT366" s="178" t="s">
        <v>200</v>
      </c>
      <c r="AU366" s="178" t="s">
        <v>89</v>
      </c>
      <c r="AV366" s="13" t="s">
        <v>89</v>
      </c>
      <c r="AW366" s="13" t="s">
        <v>31</v>
      </c>
      <c r="AX366" s="13" t="s">
        <v>76</v>
      </c>
      <c r="AY366" s="178" t="s">
        <v>187</v>
      </c>
    </row>
    <row r="367" spans="2:65" s="14" customFormat="1">
      <c r="B367" s="184"/>
      <c r="D367" s="171" t="s">
        <v>200</v>
      </c>
      <c r="E367" s="185" t="s">
        <v>1</v>
      </c>
      <c r="F367" s="186" t="s">
        <v>206</v>
      </c>
      <c r="H367" s="187">
        <v>121</v>
      </c>
      <c r="I367" s="188"/>
      <c r="L367" s="184"/>
      <c r="M367" s="189"/>
      <c r="T367" s="190"/>
      <c r="AT367" s="185" t="s">
        <v>200</v>
      </c>
      <c r="AU367" s="185" t="s">
        <v>89</v>
      </c>
      <c r="AV367" s="14" t="s">
        <v>194</v>
      </c>
      <c r="AW367" s="14" t="s">
        <v>31</v>
      </c>
      <c r="AX367" s="14" t="s">
        <v>83</v>
      </c>
      <c r="AY367" s="185" t="s">
        <v>187</v>
      </c>
    </row>
    <row r="368" spans="2:65" s="1" customFormat="1" ht="24.2" customHeight="1">
      <c r="B368" s="144"/>
      <c r="C368" s="160" t="s">
        <v>652</v>
      </c>
      <c r="D368" s="160" t="s">
        <v>196</v>
      </c>
      <c r="E368" s="161" t="s">
        <v>509</v>
      </c>
      <c r="F368" s="162" t="s">
        <v>510</v>
      </c>
      <c r="G368" s="163" t="s">
        <v>375</v>
      </c>
      <c r="H368" s="164">
        <v>12.333</v>
      </c>
      <c r="I368" s="165"/>
      <c r="J368" s="166">
        <f>ROUND(I368*H368,2)</f>
        <v>0</v>
      </c>
      <c r="K368" s="167"/>
      <c r="L368" s="32"/>
      <c r="M368" s="168" t="s">
        <v>1</v>
      </c>
      <c r="N368" s="169" t="s">
        <v>42</v>
      </c>
      <c r="P368" s="156">
        <f>O368*H368</f>
        <v>0</v>
      </c>
      <c r="Q368" s="156">
        <v>0</v>
      </c>
      <c r="R368" s="156">
        <f>Q368*H368</f>
        <v>0</v>
      </c>
      <c r="S368" s="156">
        <v>0</v>
      </c>
      <c r="T368" s="157">
        <f>S368*H368</f>
        <v>0</v>
      </c>
      <c r="AR368" s="158" t="s">
        <v>353</v>
      </c>
      <c r="AT368" s="158" t="s">
        <v>196</v>
      </c>
      <c r="AU368" s="158" t="s">
        <v>89</v>
      </c>
      <c r="AY368" s="17" t="s">
        <v>187</v>
      </c>
      <c r="BE368" s="159">
        <f>IF(N368="základná",J368,0)</f>
        <v>0</v>
      </c>
      <c r="BF368" s="159">
        <f>IF(N368="znížená",J368,0)</f>
        <v>0</v>
      </c>
      <c r="BG368" s="159">
        <f>IF(N368="zákl. prenesená",J368,0)</f>
        <v>0</v>
      </c>
      <c r="BH368" s="159">
        <f>IF(N368="zníž. prenesená",J368,0)</f>
        <v>0</v>
      </c>
      <c r="BI368" s="159">
        <f>IF(N368="nulová",J368,0)</f>
        <v>0</v>
      </c>
      <c r="BJ368" s="17" t="s">
        <v>89</v>
      </c>
      <c r="BK368" s="159">
        <f>ROUND(I368*H368,2)</f>
        <v>0</v>
      </c>
      <c r="BL368" s="17" t="s">
        <v>353</v>
      </c>
      <c r="BM368" s="158" t="s">
        <v>653</v>
      </c>
    </row>
    <row r="369" spans="2:65" s="1" customFormat="1" ht="33" customHeight="1">
      <c r="B369" s="144"/>
      <c r="C369" s="160" t="s">
        <v>654</v>
      </c>
      <c r="D369" s="160" t="s">
        <v>196</v>
      </c>
      <c r="E369" s="161" t="s">
        <v>512</v>
      </c>
      <c r="F369" s="162" t="s">
        <v>513</v>
      </c>
      <c r="G369" s="163" t="s">
        <v>375</v>
      </c>
      <c r="H369" s="164">
        <v>12.333</v>
      </c>
      <c r="I369" s="165"/>
      <c r="J369" s="166">
        <f>ROUND(I369*H369,2)</f>
        <v>0</v>
      </c>
      <c r="K369" s="167"/>
      <c r="L369" s="32"/>
      <c r="M369" s="168" t="s">
        <v>1</v>
      </c>
      <c r="N369" s="169" t="s">
        <v>42</v>
      </c>
      <c r="P369" s="156">
        <f>O369*H369</f>
        <v>0</v>
      </c>
      <c r="Q369" s="156">
        <v>0</v>
      </c>
      <c r="R369" s="156">
        <f>Q369*H369</f>
        <v>0</v>
      </c>
      <c r="S369" s="156">
        <v>0</v>
      </c>
      <c r="T369" s="157">
        <f>S369*H369</f>
        <v>0</v>
      </c>
      <c r="AR369" s="158" t="s">
        <v>353</v>
      </c>
      <c r="AT369" s="158" t="s">
        <v>196</v>
      </c>
      <c r="AU369" s="158" t="s">
        <v>89</v>
      </c>
      <c r="AY369" s="17" t="s">
        <v>187</v>
      </c>
      <c r="BE369" s="159">
        <f>IF(N369="základná",J369,0)</f>
        <v>0</v>
      </c>
      <c r="BF369" s="159">
        <f>IF(N369="znížená",J369,0)</f>
        <v>0</v>
      </c>
      <c r="BG369" s="159">
        <f>IF(N369="zákl. prenesená",J369,0)</f>
        <v>0</v>
      </c>
      <c r="BH369" s="159">
        <f>IF(N369="zníž. prenesená",J369,0)</f>
        <v>0</v>
      </c>
      <c r="BI369" s="159">
        <f>IF(N369="nulová",J369,0)</f>
        <v>0</v>
      </c>
      <c r="BJ369" s="17" t="s">
        <v>89</v>
      </c>
      <c r="BK369" s="159">
        <f>ROUND(I369*H369,2)</f>
        <v>0</v>
      </c>
      <c r="BL369" s="17" t="s">
        <v>353</v>
      </c>
      <c r="BM369" s="158" t="s">
        <v>655</v>
      </c>
    </row>
    <row r="370" spans="2:65" s="11" customFormat="1" ht="22.9" customHeight="1">
      <c r="B370" s="132"/>
      <c r="D370" s="133" t="s">
        <v>75</v>
      </c>
      <c r="E370" s="142" t="s">
        <v>656</v>
      </c>
      <c r="F370" s="142" t="s">
        <v>657</v>
      </c>
      <c r="I370" s="135"/>
      <c r="J370" s="143">
        <f>BK370</f>
        <v>0</v>
      </c>
      <c r="L370" s="132"/>
      <c r="M370" s="137"/>
      <c r="P370" s="138">
        <f>SUM(P371:P417)</f>
        <v>0</v>
      </c>
      <c r="R370" s="138">
        <f>SUM(R371:R417)</f>
        <v>4.9872399999999999</v>
      </c>
      <c r="T370" s="139">
        <f>SUM(T371:T417)</f>
        <v>0</v>
      </c>
      <c r="AR370" s="133" t="s">
        <v>89</v>
      </c>
      <c r="AT370" s="140" t="s">
        <v>75</v>
      </c>
      <c r="AU370" s="140" t="s">
        <v>83</v>
      </c>
      <c r="AY370" s="133" t="s">
        <v>187</v>
      </c>
      <c r="BK370" s="141">
        <f>SUM(BK371:BK417)</f>
        <v>0</v>
      </c>
    </row>
    <row r="371" spans="2:65" s="1" customFormat="1" ht="37.9" customHeight="1">
      <c r="B371" s="144"/>
      <c r="C371" s="160" t="s">
        <v>658</v>
      </c>
      <c r="D371" s="160" t="s">
        <v>196</v>
      </c>
      <c r="E371" s="161" t="s">
        <v>659</v>
      </c>
      <c r="F371" s="162" t="s">
        <v>660</v>
      </c>
      <c r="G371" s="163" t="s">
        <v>144</v>
      </c>
      <c r="H371" s="164">
        <v>1048.8</v>
      </c>
      <c r="I371" s="165"/>
      <c r="J371" s="166">
        <f>ROUND(I371*H371,2)</f>
        <v>0</v>
      </c>
      <c r="K371" s="167"/>
      <c r="L371" s="32"/>
      <c r="M371" s="168" t="s">
        <v>1</v>
      </c>
      <c r="N371" s="169" t="s">
        <v>42</v>
      </c>
      <c r="P371" s="156">
        <f>O371*H371</f>
        <v>0</v>
      </c>
      <c r="Q371" s="156">
        <v>0</v>
      </c>
      <c r="R371" s="156">
        <f>Q371*H371</f>
        <v>0</v>
      </c>
      <c r="S371" s="156">
        <v>0</v>
      </c>
      <c r="T371" s="157">
        <f>S371*H371</f>
        <v>0</v>
      </c>
      <c r="AR371" s="158" t="s">
        <v>353</v>
      </c>
      <c r="AT371" s="158" t="s">
        <v>196</v>
      </c>
      <c r="AU371" s="158" t="s">
        <v>89</v>
      </c>
      <c r="AY371" s="17" t="s">
        <v>187</v>
      </c>
      <c r="BE371" s="159">
        <f>IF(N371="základná",J371,0)</f>
        <v>0</v>
      </c>
      <c r="BF371" s="159">
        <f>IF(N371="znížená",J371,0)</f>
        <v>0</v>
      </c>
      <c r="BG371" s="159">
        <f>IF(N371="zákl. prenesená",J371,0)</f>
        <v>0</v>
      </c>
      <c r="BH371" s="159">
        <f>IF(N371="zníž. prenesená",J371,0)</f>
        <v>0</v>
      </c>
      <c r="BI371" s="159">
        <f>IF(N371="nulová",J371,0)</f>
        <v>0</v>
      </c>
      <c r="BJ371" s="17" t="s">
        <v>89</v>
      </c>
      <c r="BK371" s="159">
        <f>ROUND(I371*H371,2)</f>
        <v>0</v>
      </c>
      <c r="BL371" s="17" t="s">
        <v>353</v>
      </c>
      <c r="BM371" s="158" t="s">
        <v>661</v>
      </c>
    </row>
    <row r="372" spans="2:65" s="12" customFormat="1">
      <c r="B372" s="170"/>
      <c r="D372" s="171" t="s">
        <v>200</v>
      </c>
      <c r="E372" s="172" t="s">
        <v>1</v>
      </c>
      <c r="F372" s="173" t="s">
        <v>662</v>
      </c>
      <c r="H372" s="172" t="s">
        <v>1</v>
      </c>
      <c r="I372" s="174"/>
      <c r="L372" s="170"/>
      <c r="M372" s="175"/>
      <c r="T372" s="176"/>
      <c r="AT372" s="172" t="s">
        <v>200</v>
      </c>
      <c r="AU372" s="172" t="s">
        <v>89</v>
      </c>
      <c r="AV372" s="12" t="s">
        <v>83</v>
      </c>
      <c r="AW372" s="12" t="s">
        <v>31</v>
      </c>
      <c r="AX372" s="12" t="s">
        <v>76</v>
      </c>
      <c r="AY372" s="172" t="s">
        <v>187</v>
      </c>
    </row>
    <row r="373" spans="2:65" s="12" customFormat="1">
      <c r="B373" s="170"/>
      <c r="D373" s="171" t="s">
        <v>200</v>
      </c>
      <c r="E373" s="172" t="s">
        <v>1</v>
      </c>
      <c r="F373" s="173" t="s">
        <v>562</v>
      </c>
      <c r="H373" s="172" t="s">
        <v>1</v>
      </c>
      <c r="I373" s="174"/>
      <c r="L373" s="170"/>
      <c r="M373" s="175"/>
      <c r="T373" s="176"/>
      <c r="AT373" s="172" t="s">
        <v>200</v>
      </c>
      <c r="AU373" s="172" t="s">
        <v>89</v>
      </c>
      <c r="AV373" s="12" t="s">
        <v>83</v>
      </c>
      <c r="AW373" s="12" t="s">
        <v>31</v>
      </c>
      <c r="AX373" s="12" t="s">
        <v>76</v>
      </c>
      <c r="AY373" s="172" t="s">
        <v>187</v>
      </c>
    </row>
    <row r="374" spans="2:65" s="12" customFormat="1">
      <c r="B374" s="170"/>
      <c r="D374" s="171" t="s">
        <v>200</v>
      </c>
      <c r="E374" s="172" t="s">
        <v>1</v>
      </c>
      <c r="F374" s="173" t="s">
        <v>563</v>
      </c>
      <c r="H374" s="172" t="s">
        <v>1</v>
      </c>
      <c r="I374" s="174"/>
      <c r="L374" s="170"/>
      <c r="M374" s="175"/>
      <c r="T374" s="176"/>
      <c r="AT374" s="172" t="s">
        <v>200</v>
      </c>
      <c r="AU374" s="172" t="s">
        <v>89</v>
      </c>
      <c r="AV374" s="12" t="s">
        <v>83</v>
      </c>
      <c r="AW374" s="12" t="s">
        <v>31</v>
      </c>
      <c r="AX374" s="12" t="s">
        <v>76</v>
      </c>
      <c r="AY374" s="172" t="s">
        <v>187</v>
      </c>
    </row>
    <row r="375" spans="2:65" s="12" customFormat="1">
      <c r="B375" s="170"/>
      <c r="D375" s="171" t="s">
        <v>200</v>
      </c>
      <c r="E375" s="172" t="s">
        <v>1</v>
      </c>
      <c r="F375" s="173" t="s">
        <v>538</v>
      </c>
      <c r="H375" s="172" t="s">
        <v>1</v>
      </c>
      <c r="I375" s="174"/>
      <c r="L375" s="170"/>
      <c r="M375" s="175"/>
      <c r="T375" s="176"/>
      <c r="AT375" s="172" t="s">
        <v>200</v>
      </c>
      <c r="AU375" s="172" t="s">
        <v>89</v>
      </c>
      <c r="AV375" s="12" t="s">
        <v>83</v>
      </c>
      <c r="AW375" s="12" t="s">
        <v>31</v>
      </c>
      <c r="AX375" s="12" t="s">
        <v>76</v>
      </c>
      <c r="AY375" s="172" t="s">
        <v>187</v>
      </c>
    </row>
    <row r="376" spans="2:65" s="13" customFormat="1">
      <c r="B376" s="177"/>
      <c r="D376" s="171" t="s">
        <v>200</v>
      </c>
      <c r="E376" s="178" t="s">
        <v>1</v>
      </c>
      <c r="F376" s="179" t="s">
        <v>440</v>
      </c>
      <c r="H376" s="180">
        <v>352.8</v>
      </c>
      <c r="I376" s="181"/>
      <c r="L376" s="177"/>
      <c r="M376" s="182"/>
      <c r="T376" s="183"/>
      <c r="AT376" s="178" t="s">
        <v>200</v>
      </c>
      <c r="AU376" s="178" t="s">
        <v>89</v>
      </c>
      <c r="AV376" s="13" t="s">
        <v>89</v>
      </c>
      <c r="AW376" s="13" t="s">
        <v>31</v>
      </c>
      <c r="AX376" s="13" t="s">
        <v>76</v>
      </c>
      <c r="AY376" s="178" t="s">
        <v>187</v>
      </c>
    </row>
    <row r="377" spans="2:65" s="15" customFormat="1">
      <c r="B377" s="191"/>
      <c r="D377" s="171" t="s">
        <v>200</v>
      </c>
      <c r="E377" s="192" t="s">
        <v>438</v>
      </c>
      <c r="F377" s="193" t="s">
        <v>494</v>
      </c>
      <c r="H377" s="194">
        <v>352.8</v>
      </c>
      <c r="I377" s="195"/>
      <c r="L377" s="191"/>
      <c r="M377" s="196"/>
      <c r="T377" s="197"/>
      <c r="AT377" s="192" t="s">
        <v>200</v>
      </c>
      <c r="AU377" s="192" t="s">
        <v>89</v>
      </c>
      <c r="AV377" s="15" t="s">
        <v>207</v>
      </c>
      <c r="AW377" s="15" t="s">
        <v>31</v>
      </c>
      <c r="AX377" s="15" t="s">
        <v>76</v>
      </c>
      <c r="AY377" s="192" t="s">
        <v>187</v>
      </c>
    </row>
    <row r="378" spans="2:65" s="12" customFormat="1">
      <c r="B378" s="170"/>
      <c r="D378" s="171" t="s">
        <v>200</v>
      </c>
      <c r="E378" s="172" t="s">
        <v>1</v>
      </c>
      <c r="F378" s="173" t="s">
        <v>495</v>
      </c>
      <c r="H378" s="172" t="s">
        <v>1</v>
      </c>
      <c r="I378" s="174"/>
      <c r="L378" s="170"/>
      <c r="M378" s="175"/>
      <c r="T378" s="176"/>
      <c r="AT378" s="172" t="s">
        <v>200</v>
      </c>
      <c r="AU378" s="172" t="s">
        <v>89</v>
      </c>
      <c r="AV378" s="12" t="s">
        <v>83</v>
      </c>
      <c r="AW378" s="12" t="s">
        <v>31</v>
      </c>
      <c r="AX378" s="12" t="s">
        <v>76</v>
      </c>
      <c r="AY378" s="172" t="s">
        <v>187</v>
      </c>
    </row>
    <row r="379" spans="2:65" s="12" customFormat="1">
      <c r="B379" s="170"/>
      <c r="D379" s="171" t="s">
        <v>200</v>
      </c>
      <c r="E379" s="172" t="s">
        <v>1</v>
      </c>
      <c r="F379" s="173" t="s">
        <v>538</v>
      </c>
      <c r="H379" s="172" t="s">
        <v>1</v>
      </c>
      <c r="I379" s="174"/>
      <c r="L379" s="170"/>
      <c r="M379" s="175"/>
      <c r="T379" s="176"/>
      <c r="AT379" s="172" t="s">
        <v>200</v>
      </c>
      <c r="AU379" s="172" t="s">
        <v>89</v>
      </c>
      <c r="AV379" s="12" t="s">
        <v>83</v>
      </c>
      <c r="AW379" s="12" t="s">
        <v>31</v>
      </c>
      <c r="AX379" s="12" t="s">
        <v>76</v>
      </c>
      <c r="AY379" s="172" t="s">
        <v>187</v>
      </c>
    </row>
    <row r="380" spans="2:65" s="13" customFormat="1">
      <c r="B380" s="177"/>
      <c r="D380" s="171" t="s">
        <v>200</v>
      </c>
      <c r="E380" s="178" t="s">
        <v>1</v>
      </c>
      <c r="F380" s="179" t="s">
        <v>542</v>
      </c>
      <c r="H380" s="180">
        <v>696</v>
      </c>
      <c r="I380" s="181"/>
      <c r="L380" s="177"/>
      <c r="M380" s="182"/>
      <c r="T380" s="183"/>
      <c r="AT380" s="178" t="s">
        <v>200</v>
      </c>
      <c r="AU380" s="178" t="s">
        <v>89</v>
      </c>
      <c r="AV380" s="13" t="s">
        <v>89</v>
      </c>
      <c r="AW380" s="13" t="s">
        <v>31</v>
      </c>
      <c r="AX380" s="13" t="s">
        <v>76</v>
      </c>
      <c r="AY380" s="178" t="s">
        <v>187</v>
      </c>
    </row>
    <row r="381" spans="2:65" s="15" customFormat="1">
      <c r="B381" s="191"/>
      <c r="D381" s="171" t="s">
        <v>200</v>
      </c>
      <c r="E381" s="192" t="s">
        <v>444</v>
      </c>
      <c r="F381" s="193" t="s">
        <v>234</v>
      </c>
      <c r="H381" s="194">
        <v>696</v>
      </c>
      <c r="I381" s="195"/>
      <c r="L381" s="191"/>
      <c r="M381" s="196"/>
      <c r="T381" s="197"/>
      <c r="AT381" s="192" t="s">
        <v>200</v>
      </c>
      <c r="AU381" s="192" t="s">
        <v>89</v>
      </c>
      <c r="AV381" s="15" t="s">
        <v>207</v>
      </c>
      <c r="AW381" s="15" t="s">
        <v>31</v>
      </c>
      <c r="AX381" s="15" t="s">
        <v>76</v>
      </c>
      <c r="AY381" s="192" t="s">
        <v>187</v>
      </c>
    </row>
    <row r="382" spans="2:65" s="14" customFormat="1">
      <c r="B382" s="184"/>
      <c r="D382" s="171" t="s">
        <v>200</v>
      </c>
      <c r="E382" s="185" t="s">
        <v>1</v>
      </c>
      <c r="F382" s="186" t="s">
        <v>206</v>
      </c>
      <c r="H382" s="187">
        <v>1048.8</v>
      </c>
      <c r="I382" s="188"/>
      <c r="L382" s="184"/>
      <c r="M382" s="189"/>
      <c r="T382" s="190"/>
      <c r="AT382" s="185" t="s">
        <v>200</v>
      </c>
      <c r="AU382" s="185" t="s">
        <v>89</v>
      </c>
      <c r="AV382" s="14" t="s">
        <v>194</v>
      </c>
      <c r="AW382" s="14" t="s">
        <v>31</v>
      </c>
      <c r="AX382" s="14" t="s">
        <v>83</v>
      </c>
      <c r="AY382" s="185" t="s">
        <v>187</v>
      </c>
    </row>
    <row r="383" spans="2:65" s="1" customFormat="1" ht="24.2" customHeight="1">
      <c r="B383" s="144"/>
      <c r="C383" s="145" t="s">
        <v>663</v>
      </c>
      <c r="D383" s="145" t="s">
        <v>190</v>
      </c>
      <c r="E383" s="146" t="s">
        <v>664</v>
      </c>
      <c r="F383" s="147" t="s">
        <v>665</v>
      </c>
      <c r="G383" s="148" t="s">
        <v>144</v>
      </c>
      <c r="H383" s="149">
        <v>1070</v>
      </c>
      <c r="I383" s="150"/>
      <c r="J383" s="151">
        <f>ROUND(I383*H383,2)</f>
        <v>0</v>
      </c>
      <c r="K383" s="152"/>
      <c r="L383" s="153"/>
      <c r="M383" s="154" t="s">
        <v>1</v>
      </c>
      <c r="N383" s="155" t="s">
        <v>42</v>
      </c>
      <c r="P383" s="156">
        <f>O383*H383</f>
        <v>0</v>
      </c>
      <c r="Q383" s="156">
        <v>3.9199999999999999E-3</v>
      </c>
      <c r="R383" s="156">
        <f>Q383*H383</f>
        <v>4.1943999999999999</v>
      </c>
      <c r="S383" s="156">
        <v>0</v>
      </c>
      <c r="T383" s="157">
        <f>S383*H383</f>
        <v>0</v>
      </c>
      <c r="AR383" s="158" t="s">
        <v>388</v>
      </c>
      <c r="AT383" s="158" t="s">
        <v>190</v>
      </c>
      <c r="AU383" s="158" t="s">
        <v>89</v>
      </c>
      <c r="AY383" s="17" t="s">
        <v>187</v>
      </c>
      <c r="BE383" s="159">
        <f>IF(N383="základná",J383,0)</f>
        <v>0</v>
      </c>
      <c r="BF383" s="159">
        <f>IF(N383="znížená",J383,0)</f>
        <v>0</v>
      </c>
      <c r="BG383" s="159">
        <f>IF(N383="zákl. prenesená",J383,0)</f>
        <v>0</v>
      </c>
      <c r="BH383" s="159">
        <f>IF(N383="zníž. prenesená",J383,0)</f>
        <v>0</v>
      </c>
      <c r="BI383" s="159">
        <f>IF(N383="nulová",J383,0)</f>
        <v>0</v>
      </c>
      <c r="BJ383" s="17" t="s">
        <v>89</v>
      </c>
      <c r="BK383" s="159">
        <f>ROUND(I383*H383,2)</f>
        <v>0</v>
      </c>
      <c r="BL383" s="17" t="s">
        <v>353</v>
      </c>
      <c r="BM383" s="158" t="s">
        <v>666</v>
      </c>
    </row>
    <row r="384" spans="2:65" s="13" customFormat="1">
      <c r="B384" s="177"/>
      <c r="D384" s="171" t="s">
        <v>200</v>
      </c>
      <c r="E384" s="178" t="s">
        <v>1</v>
      </c>
      <c r="F384" s="179" t="s">
        <v>667</v>
      </c>
      <c r="H384" s="180">
        <v>359.85599999999999</v>
      </c>
      <c r="I384" s="181"/>
      <c r="L384" s="177"/>
      <c r="M384" s="182"/>
      <c r="T384" s="183"/>
      <c r="AT384" s="178" t="s">
        <v>200</v>
      </c>
      <c r="AU384" s="178" t="s">
        <v>89</v>
      </c>
      <c r="AV384" s="13" t="s">
        <v>89</v>
      </c>
      <c r="AW384" s="13" t="s">
        <v>31</v>
      </c>
      <c r="AX384" s="13" t="s">
        <v>76</v>
      </c>
      <c r="AY384" s="178" t="s">
        <v>187</v>
      </c>
    </row>
    <row r="385" spans="2:65" s="13" customFormat="1">
      <c r="B385" s="177"/>
      <c r="D385" s="171" t="s">
        <v>200</v>
      </c>
      <c r="E385" s="178" t="s">
        <v>1</v>
      </c>
      <c r="F385" s="179" t="s">
        <v>668</v>
      </c>
      <c r="H385" s="180">
        <v>709.92</v>
      </c>
      <c r="I385" s="181"/>
      <c r="L385" s="177"/>
      <c r="M385" s="182"/>
      <c r="T385" s="183"/>
      <c r="AT385" s="178" t="s">
        <v>200</v>
      </c>
      <c r="AU385" s="178" t="s">
        <v>89</v>
      </c>
      <c r="AV385" s="13" t="s">
        <v>89</v>
      </c>
      <c r="AW385" s="13" t="s">
        <v>31</v>
      </c>
      <c r="AX385" s="13" t="s">
        <v>76</v>
      </c>
      <c r="AY385" s="178" t="s">
        <v>187</v>
      </c>
    </row>
    <row r="386" spans="2:65" s="13" customFormat="1">
      <c r="B386" s="177"/>
      <c r="D386" s="171" t="s">
        <v>200</v>
      </c>
      <c r="E386" s="178" t="s">
        <v>1</v>
      </c>
      <c r="F386" s="179" t="s">
        <v>669</v>
      </c>
      <c r="H386" s="180">
        <v>0.224</v>
      </c>
      <c r="I386" s="181"/>
      <c r="L386" s="177"/>
      <c r="M386" s="182"/>
      <c r="T386" s="183"/>
      <c r="AT386" s="178" t="s">
        <v>200</v>
      </c>
      <c r="AU386" s="178" t="s">
        <v>89</v>
      </c>
      <c r="AV386" s="13" t="s">
        <v>89</v>
      </c>
      <c r="AW386" s="13" t="s">
        <v>31</v>
      </c>
      <c r="AX386" s="13" t="s">
        <v>76</v>
      </c>
      <c r="AY386" s="178" t="s">
        <v>187</v>
      </c>
    </row>
    <row r="387" spans="2:65" s="14" customFormat="1">
      <c r="B387" s="184"/>
      <c r="D387" s="171" t="s">
        <v>200</v>
      </c>
      <c r="E387" s="185" t="s">
        <v>1</v>
      </c>
      <c r="F387" s="186" t="s">
        <v>206</v>
      </c>
      <c r="H387" s="187">
        <v>1070</v>
      </c>
      <c r="I387" s="188"/>
      <c r="L387" s="184"/>
      <c r="M387" s="189"/>
      <c r="T387" s="190"/>
      <c r="AT387" s="185" t="s">
        <v>200</v>
      </c>
      <c r="AU387" s="185" t="s">
        <v>89</v>
      </c>
      <c r="AV387" s="14" t="s">
        <v>194</v>
      </c>
      <c r="AW387" s="14" t="s">
        <v>31</v>
      </c>
      <c r="AX387" s="14" t="s">
        <v>83</v>
      </c>
      <c r="AY387" s="185" t="s">
        <v>187</v>
      </c>
    </row>
    <row r="388" spans="2:65" s="1" customFormat="1" ht="37.9" customHeight="1">
      <c r="B388" s="144"/>
      <c r="C388" s="160" t="s">
        <v>670</v>
      </c>
      <c r="D388" s="160" t="s">
        <v>196</v>
      </c>
      <c r="E388" s="161" t="s">
        <v>671</v>
      </c>
      <c r="F388" s="162" t="s">
        <v>672</v>
      </c>
      <c r="G388" s="163" t="s">
        <v>144</v>
      </c>
      <c r="H388" s="164">
        <v>1048.8</v>
      </c>
      <c r="I388" s="165"/>
      <c r="J388" s="166">
        <f>ROUND(I388*H388,2)</f>
        <v>0</v>
      </c>
      <c r="K388" s="167"/>
      <c r="L388" s="32"/>
      <c r="M388" s="168" t="s">
        <v>1</v>
      </c>
      <c r="N388" s="169" t="s">
        <v>42</v>
      </c>
      <c r="P388" s="156">
        <f>O388*H388</f>
        <v>0</v>
      </c>
      <c r="Q388" s="156">
        <v>0</v>
      </c>
      <c r="R388" s="156">
        <f>Q388*H388</f>
        <v>0</v>
      </c>
      <c r="S388" s="156">
        <v>0</v>
      </c>
      <c r="T388" s="157">
        <f>S388*H388</f>
        <v>0</v>
      </c>
      <c r="AR388" s="158" t="s">
        <v>353</v>
      </c>
      <c r="AT388" s="158" t="s">
        <v>196</v>
      </c>
      <c r="AU388" s="158" t="s">
        <v>89</v>
      </c>
      <c r="AY388" s="17" t="s">
        <v>187</v>
      </c>
      <c r="BE388" s="159">
        <f>IF(N388="základná",J388,0)</f>
        <v>0</v>
      </c>
      <c r="BF388" s="159">
        <f>IF(N388="znížená",J388,0)</f>
        <v>0</v>
      </c>
      <c r="BG388" s="159">
        <f>IF(N388="zákl. prenesená",J388,0)</f>
        <v>0</v>
      </c>
      <c r="BH388" s="159">
        <f>IF(N388="zníž. prenesená",J388,0)</f>
        <v>0</v>
      </c>
      <c r="BI388" s="159">
        <f>IF(N388="nulová",J388,0)</f>
        <v>0</v>
      </c>
      <c r="BJ388" s="17" t="s">
        <v>89</v>
      </c>
      <c r="BK388" s="159">
        <f>ROUND(I388*H388,2)</f>
        <v>0</v>
      </c>
      <c r="BL388" s="17" t="s">
        <v>353</v>
      </c>
      <c r="BM388" s="158" t="s">
        <v>673</v>
      </c>
    </row>
    <row r="389" spans="2:65" s="12" customFormat="1">
      <c r="B389" s="170"/>
      <c r="D389" s="171" t="s">
        <v>200</v>
      </c>
      <c r="E389" s="172" t="s">
        <v>1</v>
      </c>
      <c r="F389" s="173" t="s">
        <v>674</v>
      </c>
      <c r="H389" s="172" t="s">
        <v>1</v>
      </c>
      <c r="I389" s="174"/>
      <c r="L389" s="170"/>
      <c r="M389" s="175"/>
      <c r="T389" s="176"/>
      <c r="AT389" s="172" t="s">
        <v>200</v>
      </c>
      <c r="AU389" s="172" t="s">
        <v>89</v>
      </c>
      <c r="AV389" s="12" t="s">
        <v>83</v>
      </c>
      <c r="AW389" s="12" t="s">
        <v>31</v>
      </c>
      <c r="AX389" s="12" t="s">
        <v>76</v>
      </c>
      <c r="AY389" s="172" t="s">
        <v>187</v>
      </c>
    </row>
    <row r="390" spans="2:65" s="13" customFormat="1">
      <c r="B390" s="177"/>
      <c r="D390" s="171" t="s">
        <v>200</v>
      </c>
      <c r="E390" s="178" t="s">
        <v>1</v>
      </c>
      <c r="F390" s="179" t="s">
        <v>438</v>
      </c>
      <c r="H390" s="180">
        <v>352.8</v>
      </c>
      <c r="I390" s="181"/>
      <c r="L390" s="177"/>
      <c r="M390" s="182"/>
      <c r="T390" s="183"/>
      <c r="AT390" s="178" t="s">
        <v>200</v>
      </c>
      <c r="AU390" s="178" t="s">
        <v>89</v>
      </c>
      <c r="AV390" s="13" t="s">
        <v>89</v>
      </c>
      <c r="AW390" s="13" t="s">
        <v>31</v>
      </c>
      <c r="AX390" s="13" t="s">
        <v>76</v>
      </c>
      <c r="AY390" s="178" t="s">
        <v>187</v>
      </c>
    </row>
    <row r="391" spans="2:65" s="13" customFormat="1">
      <c r="B391" s="177"/>
      <c r="D391" s="171" t="s">
        <v>200</v>
      </c>
      <c r="E391" s="178" t="s">
        <v>1</v>
      </c>
      <c r="F391" s="179" t="s">
        <v>444</v>
      </c>
      <c r="H391" s="180">
        <v>696</v>
      </c>
      <c r="I391" s="181"/>
      <c r="L391" s="177"/>
      <c r="M391" s="182"/>
      <c r="T391" s="183"/>
      <c r="AT391" s="178" t="s">
        <v>200</v>
      </c>
      <c r="AU391" s="178" t="s">
        <v>89</v>
      </c>
      <c r="AV391" s="13" t="s">
        <v>89</v>
      </c>
      <c r="AW391" s="13" t="s">
        <v>31</v>
      </c>
      <c r="AX391" s="13" t="s">
        <v>76</v>
      </c>
      <c r="AY391" s="178" t="s">
        <v>187</v>
      </c>
    </row>
    <row r="392" spans="2:65" s="14" customFormat="1">
      <c r="B392" s="184"/>
      <c r="D392" s="171" t="s">
        <v>200</v>
      </c>
      <c r="E392" s="185" t="s">
        <v>1</v>
      </c>
      <c r="F392" s="186" t="s">
        <v>206</v>
      </c>
      <c r="H392" s="187">
        <v>1048.8</v>
      </c>
      <c r="I392" s="188"/>
      <c r="L392" s="184"/>
      <c r="M392" s="189"/>
      <c r="T392" s="190"/>
      <c r="AT392" s="185" t="s">
        <v>200</v>
      </c>
      <c r="AU392" s="185" t="s">
        <v>89</v>
      </c>
      <c r="AV392" s="14" t="s">
        <v>194</v>
      </c>
      <c r="AW392" s="14" t="s">
        <v>31</v>
      </c>
      <c r="AX392" s="14" t="s">
        <v>83</v>
      </c>
      <c r="AY392" s="185" t="s">
        <v>187</v>
      </c>
    </row>
    <row r="393" spans="2:65" s="1" customFormat="1" ht="21.75" customHeight="1">
      <c r="B393" s="144"/>
      <c r="C393" s="145" t="s">
        <v>675</v>
      </c>
      <c r="D393" s="145" t="s">
        <v>190</v>
      </c>
      <c r="E393" s="146" t="s">
        <v>676</v>
      </c>
      <c r="F393" s="147" t="s">
        <v>677</v>
      </c>
      <c r="G393" s="148" t="s">
        <v>678</v>
      </c>
      <c r="H393" s="149">
        <v>116</v>
      </c>
      <c r="I393" s="150"/>
      <c r="J393" s="151">
        <f>ROUND(I393*H393,2)</f>
        <v>0</v>
      </c>
      <c r="K393" s="152"/>
      <c r="L393" s="153"/>
      <c r="M393" s="154" t="s">
        <v>1</v>
      </c>
      <c r="N393" s="155" t="s">
        <v>42</v>
      </c>
      <c r="P393" s="156">
        <f>O393*H393</f>
        <v>0</v>
      </c>
      <c r="Q393" s="156">
        <v>0</v>
      </c>
      <c r="R393" s="156">
        <f>Q393*H393</f>
        <v>0</v>
      </c>
      <c r="S393" s="156">
        <v>0</v>
      </c>
      <c r="T393" s="157">
        <f>S393*H393</f>
        <v>0</v>
      </c>
      <c r="AR393" s="158" t="s">
        <v>388</v>
      </c>
      <c r="AT393" s="158" t="s">
        <v>190</v>
      </c>
      <c r="AU393" s="158" t="s">
        <v>89</v>
      </c>
      <c r="AY393" s="17" t="s">
        <v>187</v>
      </c>
      <c r="BE393" s="159">
        <f>IF(N393="základná",J393,0)</f>
        <v>0</v>
      </c>
      <c r="BF393" s="159">
        <f>IF(N393="znížená",J393,0)</f>
        <v>0</v>
      </c>
      <c r="BG393" s="159">
        <f>IF(N393="zákl. prenesená",J393,0)</f>
        <v>0</v>
      </c>
      <c r="BH393" s="159">
        <f>IF(N393="zníž. prenesená",J393,0)</f>
        <v>0</v>
      </c>
      <c r="BI393" s="159">
        <f>IF(N393="nulová",J393,0)</f>
        <v>0</v>
      </c>
      <c r="BJ393" s="17" t="s">
        <v>89</v>
      </c>
      <c r="BK393" s="159">
        <f>ROUND(I393*H393,2)</f>
        <v>0</v>
      </c>
      <c r="BL393" s="17" t="s">
        <v>353</v>
      </c>
      <c r="BM393" s="158" t="s">
        <v>679</v>
      </c>
    </row>
    <row r="394" spans="2:65" s="12" customFormat="1">
      <c r="B394" s="170"/>
      <c r="D394" s="171" t="s">
        <v>200</v>
      </c>
      <c r="E394" s="172" t="s">
        <v>1</v>
      </c>
      <c r="F394" s="173" t="s">
        <v>674</v>
      </c>
      <c r="H394" s="172" t="s">
        <v>1</v>
      </c>
      <c r="I394" s="174"/>
      <c r="L394" s="170"/>
      <c r="M394" s="175"/>
      <c r="T394" s="176"/>
      <c r="AT394" s="172" t="s">
        <v>200</v>
      </c>
      <c r="AU394" s="172" t="s">
        <v>89</v>
      </c>
      <c r="AV394" s="12" t="s">
        <v>83</v>
      </c>
      <c r="AW394" s="12" t="s">
        <v>31</v>
      </c>
      <c r="AX394" s="12" t="s">
        <v>76</v>
      </c>
      <c r="AY394" s="172" t="s">
        <v>187</v>
      </c>
    </row>
    <row r="395" spans="2:65" s="13" customFormat="1">
      <c r="B395" s="177"/>
      <c r="D395" s="171" t="s">
        <v>200</v>
      </c>
      <c r="E395" s="178" t="s">
        <v>1</v>
      </c>
      <c r="F395" s="179" t="s">
        <v>680</v>
      </c>
      <c r="H395" s="180">
        <v>44.981999999999999</v>
      </c>
      <c r="I395" s="181"/>
      <c r="L395" s="177"/>
      <c r="M395" s="182"/>
      <c r="T395" s="183"/>
      <c r="AT395" s="178" t="s">
        <v>200</v>
      </c>
      <c r="AU395" s="178" t="s">
        <v>89</v>
      </c>
      <c r="AV395" s="13" t="s">
        <v>89</v>
      </c>
      <c r="AW395" s="13" t="s">
        <v>31</v>
      </c>
      <c r="AX395" s="13" t="s">
        <v>76</v>
      </c>
      <c r="AY395" s="178" t="s">
        <v>187</v>
      </c>
    </row>
    <row r="396" spans="2:65" s="13" customFormat="1">
      <c r="B396" s="177"/>
      <c r="D396" s="171" t="s">
        <v>200</v>
      </c>
      <c r="E396" s="178" t="s">
        <v>1</v>
      </c>
      <c r="F396" s="179" t="s">
        <v>681</v>
      </c>
      <c r="H396" s="180">
        <v>70.992000000000004</v>
      </c>
      <c r="I396" s="181"/>
      <c r="L396" s="177"/>
      <c r="M396" s="182"/>
      <c r="T396" s="183"/>
      <c r="AT396" s="178" t="s">
        <v>200</v>
      </c>
      <c r="AU396" s="178" t="s">
        <v>89</v>
      </c>
      <c r="AV396" s="13" t="s">
        <v>89</v>
      </c>
      <c r="AW396" s="13" t="s">
        <v>31</v>
      </c>
      <c r="AX396" s="13" t="s">
        <v>76</v>
      </c>
      <c r="AY396" s="178" t="s">
        <v>187</v>
      </c>
    </row>
    <row r="397" spans="2:65" s="13" customFormat="1">
      <c r="B397" s="177"/>
      <c r="D397" s="171" t="s">
        <v>200</v>
      </c>
      <c r="E397" s="178" t="s">
        <v>1</v>
      </c>
      <c r="F397" s="179" t="s">
        <v>682</v>
      </c>
      <c r="H397" s="180">
        <v>2.5999999999999999E-2</v>
      </c>
      <c r="I397" s="181"/>
      <c r="L397" s="177"/>
      <c r="M397" s="182"/>
      <c r="T397" s="183"/>
      <c r="AT397" s="178" t="s">
        <v>200</v>
      </c>
      <c r="AU397" s="178" t="s">
        <v>89</v>
      </c>
      <c r="AV397" s="13" t="s">
        <v>89</v>
      </c>
      <c r="AW397" s="13" t="s">
        <v>31</v>
      </c>
      <c r="AX397" s="13" t="s">
        <v>76</v>
      </c>
      <c r="AY397" s="178" t="s">
        <v>187</v>
      </c>
    </row>
    <row r="398" spans="2:65" s="14" customFormat="1">
      <c r="B398" s="184"/>
      <c r="D398" s="171" t="s">
        <v>200</v>
      </c>
      <c r="E398" s="185" t="s">
        <v>1</v>
      </c>
      <c r="F398" s="186" t="s">
        <v>206</v>
      </c>
      <c r="H398" s="187">
        <v>116</v>
      </c>
      <c r="I398" s="188"/>
      <c r="L398" s="184"/>
      <c r="M398" s="189"/>
      <c r="T398" s="190"/>
      <c r="AT398" s="185" t="s">
        <v>200</v>
      </c>
      <c r="AU398" s="185" t="s">
        <v>89</v>
      </c>
      <c r="AV398" s="14" t="s">
        <v>194</v>
      </c>
      <c r="AW398" s="14" t="s">
        <v>31</v>
      </c>
      <c r="AX398" s="14" t="s">
        <v>83</v>
      </c>
      <c r="AY398" s="185" t="s">
        <v>187</v>
      </c>
    </row>
    <row r="399" spans="2:65" s="1" customFormat="1" ht="24.2" customHeight="1">
      <c r="B399" s="144"/>
      <c r="C399" s="160" t="s">
        <v>683</v>
      </c>
      <c r="D399" s="160" t="s">
        <v>196</v>
      </c>
      <c r="E399" s="161" t="s">
        <v>684</v>
      </c>
      <c r="F399" s="162" t="s">
        <v>685</v>
      </c>
      <c r="G399" s="163" t="s">
        <v>144</v>
      </c>
      <c r="H399" s="164">
        <v>198.21</v>
      </c>
      <c r="I399" s="165"/>
      <c r="J399" s="166">
        <f>ROUND(I399*H399,2)</f>
        <v>0</v>
      </c>
      <c r="K399" s="167"/>
      <c r="L399" s="32"/>
      <c r="M399" s="168" t="s">
        <v>1</v>
      </c>
      <c r="N399" s="169" t="s">
        <v>42</v>
      </c>
      <c r="P399" s="156">
        <f>O399*H399</f>
        <v>0</v>
      </c>
      <c r="Q399" s="156">
        <v>4.0000000000000001E-3</v>
      </c>
      <c r="R399" s="156">
        <f>Q399*H399</f>
        <v>0.7928400000000001</v>
      </c>
      <c r="S399" s="156">
        <v>0</v>
      </c>
      <c r="T399" s="157">
        <f>S399*H399</f>
        <v>0</v>
      </c>
      <c r="AR399" s="158" t="s">
        <v>353</v>
      </c>
      <c r="AT399" s="158" t="s">
        <v>196</v>
      </c>
      <c r="AU399" s="158" t="s">
        <v>89</v>
      </c>
      <c r="AY399" s="17" t="s">
        <v>187</v>
      </c>
      <c r="BE399" s="159">
        <f>IF(N399="základná",J399,0)</f>
        <v>0</v>
      </c>
      <c r="BF399" s="159">
        <f>IF(N399="znížená",J399,0)</f>
        <v>0</v>
      </c>
      <c r="BG399" s="159">
        <f>IF(N399="zákl. prenesená",J399,0)</f>
        <v>0</v>
      </c>
      <c r="BH399" s="159">
        <f>IF(N399="zníž. prenesená",J399,0)</f>
        <v>0</v>
      </c>
      <c r="BI399" s="159">
        <f>IF(N399="nulová",J399,0)</f>
        <v>0</v>
      </c>
      <c r="BJ399" s="17" t="s">
        <v>89</v>
      </c>
      <c r="BK399" s="159">
        <f>ROUND(I399*H399,2)</f>
        <v>0</v>
      </c>
      <c r="BL399" s="17" t="s">
        <v>353</v>
      </c>
      <c r="BM399" s="158" t="s">
        <v>686</v>
      </c>
    </row>
    <row r="400" spans="2:65" s="12" customFormat="1">
      <c r="B400" s="170"/>
      <c r="D400" s="171" t="s">
        <v>200</v>
      </c>
      <c r="E400" s="172" t="s">
        <v>1</v>
      </c>
      <c r="F400" s="173" t="s">
        <v>488</v>
      </c>
      <c r="H400" s="172" t="s">
        <v>1</v>
      </c>
      <c r="I400" s="174"/>
      <c r="L400" s="170"/>
      <c r="M400" s="175"/>
      <c r="T400" s="176"/>
      <c r="AT400" s="172" t="s">
        <v>200</v>
      </c>
      <c r="AU400" s="172" t="s">
        <v>89</v>
      </c>
      <c r="AV400" s="12" t="s">
        <v>83</v>
      </c>
      <c r="AW400" s="12" t="s">
        <v>31</v>
      </c>
      <c r="AX400" s="12" t="s">
        <v>76</v>
      </c>
      <c r="AY400" s="172" t="s">
        <v>187</v>
      </c>
    </row>
    <row r="401" spans="2:65" s="12" customFormat="1">
      <c r="B401" s="170"/>
      <c r="D401" s="171" t="s">
        <v>200</v>
      </c>
      <c r="E401" s="172" t="s">
        <v>1</v>
      </c>
      <c r="F401" s="173" t="s">
        <v>687</v>
      </c>
      <c r="H401" s="172" t="s">
        <v>1</v>
      </c>
      <c r="I401" s="174"/>
      <c r="L401" s="170"/>
      <c r="M401" s="175"/>
      <c r="T401" s="176"/>
      <c r="AT401" s="172" t="s">
        <v>200</v>
      </c>
      <c r="AU401" s="172" t="s">
        <v>89</v>
      </c>
      <c r="AV401" s="12" t="s">
        <v>83</v>
      </c>
      <c r="AW401" s="12" t="s">
        <v>31</v>
      </c>
      <c r="AX401" s="12" t="s">
        <v>76</v>
      </c>
      <c r="AY401" s="172" t="s">
        <v>187</v>
      </c>
    </row>
    <row r="402" spans="2:65" s="13" customFormat="1">
      <c r="B402" s="177"/>
      <c r="D402" s="171" t="s">
        <v>200</v>
      </c>
      <c r="E402" s="178" t="s">
        <v>1</v>
      </c>
      <c r="F402" s="179" t="s">
        <v>688</v>
      </c>
      <c r="H402" s="180">
        <v>78.05</v>
      </c>
      <c r="I402" s="181"/>
      <c r="L402" s="177"/>
      <c r="M402" s="182"/>
      <c r="T402" s="183"/>
      <c r="AT402" s="178" t="s">
        <v>200</v>
      </c>
      <c r="AU402" s="178" t="s">
        <v>89</v>
      </c>
      <c r="AV402" s="13" t="s">
        <v>89</v>
      </c>
      <c r="AW402" s="13" t="s">
        <v>31</v>
      </c>
      <c r="AX402" s="13" t="s">
        <v>76</v>
      </c>
      <c r="AY402" s="178" t="s">
        <v>187</v>
      </c>
    </row>
    <row r="403" spans="2:65" s="13" customFormat="1">
      <c r="B403" s="177"/>
      <c r="D403" s="171" t="s">
        <v>200</v>
      </c>
      <c r="E403" s="178" t="s">
        <v>1</v>
      </c>
      <c r="F403" s="179" t="s">
        <v>689</v>
      </c>
      <c r="H403" s="180">
        <v>1.76</v>
      </c>
      <c r="I403" s="181"/>
      <c r="L403" s="177"/>
      <c r="M403" s="182"/>
      <c r="T403" s="183"/>
      <c r="AT403" s="178" t="s">
        <v>200</v>
      </c>
      <c r="AU403" s="178" t="s">
        <v>89</v>
      </c>
      <c r="AV403" s="13" t="s">
        <v>89</v>
      </c>
      <c r="AW403" s="13" t="s">
        <v>31</v>
      </c>
      <c r="AX403" s="13" t="s">
        <v>76</v>
      </c>
      <c r="AY403" s="178" t="s">
        <v>187</v>
      </c>
    </row>
    <row r="404" spans="2:65" s="15" customFormat="1">
      <c r="B404" s="191"/>
      <c r="D404" s="171" t="s">
        <v>200</v>
      </c>
      <c r="E404" s="192" t="s">
        <v>1</v>
      </c>
      <c r="F404" s="193" t="s">
        <v>494</v>
      </c>
      <c r="H404" s="194">
        <v>79.81</v>
      </c>
      <c r="I404" s="195"/>
      <c r="L404" s="191"/>
      <c r="M404" s="196"/>
      <c r="T404" s="197"/>
      <c r="AT404" s="192" t="s">
        <v>200</v>
      </c>
      <c r="AU404" s="192" t="s">
        <v>89</v>
      </c>
      <c r="AV404" s="15" t="s">
        <v>207</v>
      </c>
      <c r="AW404" s="15" t="s">
        <v>31</v>
      </c>
      <c r="AX404" s="15" t="s">
        <v>76</v>
      </c>
      <c r="AY404" s="192" t="s">
        <v>187</v>
      </c>
    </row>
    <row r="405" spans="2:65" s="12" customFormat="1">
      <c r="B405" s="170"/>
      <c r="D405" s="171" t="s">
        <v>200</v>
      </c>
      <c r="E405" s="172" t="s">
        <v>1</v>
      </c>
      <c r="F405" s="173" t="s">
        <v>495</v>
      </c>
      <c r="H405" s="172" t="s">
        <v>1</v>
      </c>
      <c r="I405" s="174"/>
      <c r="L405" s="170"/>
      <c r="M405" s="175"/>
      <c r="T405" s="176"/>
      <c r="AT405" s="172" t="s">
        <v>200</v>
      </c>
      <c r="AU405" s="172" t="s">
        <v>89</v>
      </c>
      <c r="AV405" s="12" t="s">
        <v>83</v>
      </c>
      <c r="AW405" s="12" t="s">
        <v>31</v>
      </c>
      <c r="AX405" s="12" t="s">
        <v>76</v>
      </c>
      <c r="AY405" s="172" t="s">
        <v>187</v>
      </c>
    </row>
    <row r="406" spans="2:65" s="12" customFormat="1">
      <c r="B406" s="170"/>
      <c r="D406" s="171" t="s">
        <v>200</v>
      </c>
      <c r="E406" s="172" t="s">
        <v>1</v>
      </c>
      <c r="F406" s="173" t="s">
        <v>690</v>
      </c>
      <c r="H406" s="172" t="s">
        <v>1</v>
      </c>
      <c r="I406" s="174"/>
      <c r="L406" s="170"/>
      <c r="M406" s="175"/>
      <c r="T406" s="176"/>
      <c r="AT406" s="172" t="s">
        <v>200</v>
      </c>
      <c r="AU406" s="172" t="s">
        <v>89</v>
      </c>
      <c r="AV406" s="12" t="s">
        <v>83</v>
      </c>
      <c r="AW406" s="12" t="s">
        <v>31</v>
      </c>
      <c r="AX406" s="12" t="s">
        <v>76</v>
      </c>
      <c r="AY406" s="172" t="s">
        <v>187</v>
      </c>
    </row>
    <row r="407" spans="2:65" s="13" customFormat="1">
      <c r="B407" s="177"/>
      <c r="D407" s="171" t="s">
        <v>200</v>
      </c>
      <c r="E407" s="178" t="s">
        <v>1</v>
      </c>
      <c r="F407" s="179" t="s">
        <v>691</v>
      </c>
      <c r="H407" s="180">
        <v>118.4</v>
      </c>
      <c r="I407" s="181"/>
      <c r="L407" s="177"/>
      <c r="M407" s="182"/>
      <c r="T407" s="183"/>
      <c r="AT407" s="178" t="s">
        <v>200</v>
      </c>
      <c r="AU407" s="178" t="s">
        <v>89</v>
      </c>
      <c r="AV407" s="13" t="s">
        <v>89</v>
      </c>
      <c r="AW407" s="13" t="s">
        <v>31</v>
      </c>
      <c r="AX407" s="13" t="s">
        <v>76</v>
      </c>
      <c r="AY407" s="178" t="s">
        <v>187</v>
      </c>
    </row>
    <row r="408" spans="2:65" s="15" customFormat="1">
      <c r="B408" s="191"/>
      <c r="D408" s="171" t="s">
        <v>200</v>
      </c>
      <c r="E408" s="192" t="s">
        <v>1</v>
      </c>
      <c r="F408" s="193" t="s">
        <v>234</v>
      </c>
      <c r="H408" s="194">
        <v>118.4</v>
      </c>
      <c r="I408" s="195"/>
      <c r="L408" s="191"/>
      <c r="M408" s="196"/>
      <c r="T408" s="197"/>
      <c r="AT408" s="192" t="s">
        <v>200</v>
      </c>
      <c r="AU408" s="192" t="s">
        <v>89</v>
      </c>
      <c r="AV408" s="15" t="s">
        <v>207</v>
      </c>
      <c r="AW408" s="15" t="s">
        <v>31</v>
      </c>
      <c r="AX408" s="15" t="s">
        <v>76</v>
      </c>
      <c r="AY408" s="192" t="s">
        <v>187</v>
      </c>
    </row>
    <row r="409" spans="2:65" s="14" customFormat="1">
      <c r="B409" s="184"/>
      <c r="D409" s="171" t="s">
        <v>200</v>
      </c>
      <c r="E409" s="185" t="s">
        <v>1</v>
      </c>
      <c r="F409" s="186" t="s">
        <v>206</v>
      </c>
      <c r="H409" s="187">
        <v>198.21</v>
      </c>
      <c r="I409" s="188"/>
      <c r="L409" s="184"/>
      <c r="M409" s="189"/>
      <c r="T409" s="190"/>
      <c r="AT409" s="185" t="s">
        <v>200</v>
      </c>
      <c r="AU409" s="185" t="s">
        <v>89</v>
      </c>
      <c r="AV409" s="14" t="s">
        <v>194</v>
      </c>
      <c r="AW409" s="14" t="s">
        <v>31</v>
      </c>
      <c r="AX409" s="14" t="s">
        <v>83</v>
      </c>
      <c r="AY409" s="185" t="s">
        <v>187</v>
      </c>
    </row>
    <row r="410" spans="2:65" s="1" customFormat="1" ht="24.2" customHeight="1">
      <c r="B410" s="144"/>
      <c r="C410" s="145" t="s">
        <v>692</v>
      </c>
      <c r="D410" s="145" t="s">
        <v>190</v>
      </c>
      <c r="E410" s="146" t="s">
        <v>647</v>
      </c>
      <c r="F410" s="147" t="s">
        <v>648</v>
      </c>
      <c r="G410" s="148" t="s">
        <v>144</v>
      </c>
      <c r="H410" s="149">
        <v>204.86699999999999</v>
      </c>
      <c r="I410" s="150"/>
      <c r="J410" s="151">
        <f>ROUND(I410*H410,2)</f>
        <v>0</v>
      </c>
      <c r="K410" s="152"/>
      <c r="L410" s="153"/>
      <c r="M410" s="154" t="s">
        <v>1</v>
      </c>
      <c r="N410" s="155" t="s">
        <v>42</v>
      </c>
      <c r="P410" s="156">
        <f>O410*H410</f>
        <v>0</v>
      </c>
      <c r="Q410" s="156">
        <v>0</v>
      </c>
      <c r="R410" s="156">
        <f>Q410*H410</f>
        <v>0</v>
      </c>
      <c r="S410" s="156">
        <v>0</v>
      </c>
      <c r="T410" s="157">
        <f>S410*H410</f>
        <v>0</v>
      </c>
      <c r="AR410" s="158" t="s">
        <v>388</v>
      </c>
      <c r="AT410" s="158" t="s">
        <v>190</v>
      </c>
      <c r="AU410" s="158" t="s">
        <v>89</v>
      </c>
      <c r="AY410" s="17" t="s">
        <v>187</v>
      </c>
      <c r="BE410" s="159">
        <f>IF(N410="základná",J410,0)</f>
        <v>0</v>
      </c>
      <c r="BF410" s="159">
        <f>IF(N410="znížená",J410,0)</f>
        <v>0</v>
      </c>
      <c r="BG410" s="159">
        <f>IF(N410="zákl. prenesená",J410,0)</f>
        <v>0</v>
      </c>
      <c r="BH410" s="159">
        <f>IF(N410="zníž. prenesená",J410,0)</f>
        <v>0</v>
      </c>
      <c r="BI410" s="159">
        <f>IF(N410="nulová",J410,0)</f>
        <v>0</v>
      </c>
      <c r="BJ410" s="17" t="s">
        <v>89</v>
      </c>
      <c r="BK410" s="159">
        <f>ROUND(I410*H410,2)</f>
        <v>0</v>
      </c>
      <c r="BL410" s="17" t="s">
        <v>353</v>
      </c>
      <c r="BM410" s="158" t="s">
        <v>693</v>
      </c>
    </row>
    <row r="411" spans="2:65" s="13" customFormat="1">
      <c r="B411" s="177"/>
      <c r="D411" s="171" t="s">
        <v>200</v>
      </c>
      <c r="E411" s="178" t="s">
        <v>1</v>
      </c>
      <c r="F411" s="179" t="s">
        <v>694</v>
      </c>
      <c r="H411" s="180">
        <v>204.86699999999999</v>
      </c>
      <c r="I411" s="181"/>
      <c r="L411" s="177"/>
      <c r="M411" s="182"/>
      <c r="T411" s="183"/>
      <c r="AT411" s="178" t="s">
        <v>200</v>
      </c>
      <c r="AU411" s="178" t="s">
        <v>89</v>
      </c>
      <c r="AV411" s="13" t="s">
        <v>89</v>
      </c>
      <c r="AW411" s="13" t="s">
        <v>31</v>
      </c>
      <c r="AX411" s="13" t="s">
        <v>76</v>
      </c>
      <c r="AY411" s="178" t="s">
        <v>187</v>
      </c>
    </row>
    <row r="412" spans="2:65" s="14" customFormat="1">
      <c r="B412" s="184"/>
      <c r="D412" s="171" t="s">
        <v>200</v>
      </c>
      <c r="E412" s="185" t="s">
        <v>1</v>
      </c>
      <c r="F412" s="186" t="s">
        <v>206</v>
      </c>
      <c r="H412" s="187">
        <v>204.86699999999999</v>
      </c>
      <c r="I412" s="188"/>
      <c r="L412" s="184"/>
      <c r="M412" s="189"/>
      <c r="T412" s="190"/>
      <c r="AT412" s="185" t="s">
        <v>200</v>
      </c>
      <c r="AU412" s="185" t="s">
        <v>89</v>
      </c>
      <c r="AV412" s="14" t="s">
        <v>194</v>
      </c>
      <c r="AW412" s="14" t="s">
        <v>31</v>
      </c>
      <c r="AX412" s="14" t="s">
        <v>83</v>
      </c>
      <c r="AY412" s="185" t="s">
        <v>187</v>
      </c>
    </row>
    <row r="413" spans="2:65" s="1" customFormat="1" ht="24.2" customHeight="1">
      <c r="B413" s="144"/>
      <c r="C413" s="145" t="s">
        <v>695</v>
      </c>
      <c r="D413" s="145" t="s">
        <v>190</v>
      </c>
      <c r="E413" s="146" t="s">
        <v>696</v>
      </c>
      <c r="F413" s="147" t="s">
        <v>697</v>
      </c>
      <c r="G413" s="148" t="s">
        <v>144</v>
      </c>
      <c r="H413" s="149">
        <v>1.76</v>
      </c>
      <c r="I413" s="150"/>
      <c r="J413" s="151">
        <f>ROUND(I413*H413,2)</f>
        <v>0</v>
      </c>
      <c r="K413" s="152"/>
      <c r="L413" s="153"/>
      <c r="M413" s="154" t="s">
        <v>1</v>
      </c>
      <c r="N413" s="155" t="s">
        <v>42</v>
      </c>
      <c r="P413" s="156">
        <f>O413*H413</f>
        <v>0</v>
      </c>
      <c r="Q413" s="156">
        <v>0</v>
      </c>
      <c r="R413" s="156">
        <f>Q413*H413</f>
        <v>0</v>
      </c>
      <c r="S413" s="156">
        <v>0</v>
      </c>
      <c r="T413" s="157">
        <f>S413*H413</f>
        <v>0</v>
      </c>
      <c r="AR413" s="158" t="s">
        <v>388</v>
      </c>
      <c r="AT413" s="158" t="s">
        <v>190</v>
      </c>
      <c r="AU413" s="158" t="s">
        <v>89</v>
      </c>
      <c r="AY413" s="17" t="s">
        <v>187</v>
      </c>
      <c r="BE413" s="159">
        <f>IF(N413="základná",J413,0)</f>
        <v>0</v>
      </c>
      <c r="BF413" s="159">
        <f>IF(N413="znížená",J413,0)</f>
        <v>0</v>
      </c>
      <c r="BG413" s="159">
        <f>IF(N413="zákl. prenesená",J413,0)</f>
        <v>0</v>
      </c>
      <c r="BH413" s="159">
        <f>IF(N413="zníž. prenesená",J413,0)</f>
        <v>0</v>
      </c>
      <c r="BI413" s="159">
        <f>IF(N413="nulová",J413,0)</f>
        <v>0</v>
      </c>
      <c r="BJ413" s="17" t="s">
        <v>89</v>
      </c>
      <c r="BK413" s="159">
        <f>ROUND(I413*H413,2)</f>
        <v>0</v>
      </c>
      <c r="BL413" s="17" t="s">
        <v>353</v>
      </c>
      <c r="BM413" s="158" t="s">
        <v>698</v>
      </c>
    </row>
    <row r="414" spans="2:65" s="13" customFormat="1">
      <c r="B414" s="177"/>
      <c r="D414" s="171" t="s">
        <v>200</v>
      </c>
      <c r="E414" s="178" t="s">
        <v>1</v>
      </c>
      <c r="F414" s="179" t="s">
        <v>699</v>
      </c>
      <c r="H414" s="180">
        <v>1.76</v>
      </c>
      <c r="I414" s="181"/>
      <c r="L414" s="177"/>
      <c r="M414" s="182"/>
      <c r="T414" s="183"/>
      <c r="AT414" s="178" t="s">
        <v>200</v>
      </c>
      <c r="AU414" s="178" t="s">
        <v>89</v>
      </c>
      <c r="AV414" s="13" t="s">
        <v>89</v>
      </c>
      <c r="AW414" s="13" t="s">
        <v>31</v>
      </c>
      <c r="AX414" s="13" t="s">
        <v>76</v>
      </c>
      <c r="AY414" s="178" t="s">
        <v>187</v>
      </c>
    </row>
    <row r="415" spans="2:65" s="14" customFormat="1">
      <c r="B415" s="184"/>
      <c r="D415" s="171" t="s">
        <v>200</v>
      </c>
      <c r="E415" s="185" t="s">
        <v>1</v>
      </c>
      <c r="F415" s="186" t="s">
        <v>206</v>
      </c>
      <c r="H415" s="187">
        <v>1.76</v>
      </c>
      <c r="I415" s="188"/>
      <c r="L415" s="184"/>
      <c r="M415" s="189"/>
      <c r="T415" s="190"/>
      <c r="AT415" s="185" t="s">
        <v>200</v>
      </c>
      <c r="AU415" s="185" t="s">
        <v>89</v>
      </c>
      <c r="AV415" s="14" t="s">
        <v>194</v>
      </c>
      <c r="AW415" s="14" t="s">
        <v>31</v>
      </c>
      <c r="AX415" s="14" t="s">
        <v>83</v>
      </c>
      <c r="AY415" s="185" t="s">
        <v>187</v>
      </c>
    </row>
    <row r="416" spans="2:65" s="1" customFormat="1" ht="24.2" customHeight="1">
      <c r="B416" s="144"/>
      <c r="C416" s="160" t="s">
        <v>700</v>
      </c>
      <c r="D416" s="160" t="s">
        <v>196</v>
      </c>
      <c r="E416" s="161" t="s">
        <v>701</v>
      </c>
      <c r="F416" s="162" t="s">
        <v>702</v>
      </c>
      <c r="G416" s="163" t="s">
        <v>375</v>
      </c>
      <c r="H416" s="164">
        <v>4.9870000000000001</v>
      </c>
      <c r="I416" s="165"/>
      <c r="J416" s="166">
        <f>ROUND(I416*H416,2)</f>
        <v>0</v>
      </c>
      <c r="K416" s="167"/>
      <c r="L416" s="32"/>
      <c r="M416" s="168" t="s">
        <v>1</v>
      </c>
      <c r="N416" s="169" t="s">
        <v>42</v>
      </c>
      <c r="P416" s="156">
        <f>O416*H416</f>
        <v>0</v>
      </c>
      <c r="Q416" s="156">
        <v>0</v>
      </c>
      <c r="R416" s="156">
        <f>Q416*H416</f>
        <v>0</v>
      </c>
      <c r="S416" s="156">
        <v>0</v>
      </c>
      <c r="T416" s="157">
        <f>S416*H416</f>
        <v>0</v>
      </c>
      <c r="AR416" s="158" t="s">
        <v>353</v>
      </c>
      <c r="AT416" s="158" t="s">
        <v>196</v>
      </c>
      <c r="AU416" s="158" t="s">
        <v>89</v>
      </c>
      <c r="AY416" s="17" t="s">
        <v>187</v>
      </c>
      <c r="BE416" s="159">
        <f>IF(N416="základná",J416,0)</f>
        <v>0</v>
      </c>
      <c r="BF416" s="159">
        <f>IF(N416="znížená",J416,0)</f>
        <v>0</v>
      </c>
      <c r="BG416" s="159">
        <f>IF(N416="zákl. prenesená",J416,0)</f>
        <v>0</v>
      </c>
      <c r="BH416" s="159">
        <f>IF(N416="zníž. prenesená",J416,0)</f>
        <v>0</v>
      </c>
      <c r="BI416" s="159">
        <f>IF(N416="nulová",J416,0)</f>
        <v>0</v>
      </c>
      <c r="BJ416" s="17" t="s">
        <v>89</v>
      </c>
      <c r="BK416" s="159">
        <f>ROUND(I416*H416,2)</f>
        <v>0</v>
      </c>
      <c r="BL416" s="17" t="s">
        <v>353</v>
      </c>
      <c r="BM416" s="158" t="s">
        <v>703</v>
      </c>
    </row>
    <row r="417" spans="2:65" s="1" customFormat="1" ht="24.2" customHeight="1">
      <c r="B417" s="144"/>
      <c r="C417" s="160" t="s">
        <v>704</v>
      </c>
      <c r="D417" s="160" t="s">
        <v>196</v>
      </c>
      <c r="E417" s="161" t="s">
        <v>705</v>
      </c>
      <c r="F417" s="162" t="s">
        <v>706</v>
      </c>
      <c r="G417" s="163" t="s">
        <v>375</v>
      </c>
      <c r="H417" s="164">
        <v>4.9870000000000001</v>
      </c>
      <c r="I417" s="165"/>
      <c r="J417" s="166">
        <f>ROUND(I417*H417,2)</f>
        <v>0</v>
      </c>
      <c r="K417" s="167"/>
      <c r="L417" s="32"/>
      <c r="M417" s="168" t="s">
        <v>1</v>
      </c>
      <c r="N417" s="169" t="s">
        <v>42</v>
      </c>
      <c r="P417" s="156">
        <f>O417*H417</f>
        <v>0</v>
      </c>
      <c r="Q417" s="156">
        <v>0</v>
      </c>
      <c r="R417" s="156">
        <f>Q417*H417</f>
        <v>0</v>
      </c>
      <c r="S417" s="156">
        <v>0</v>
      </c>
      <c r="T417" s="157">
        <f>S417*H417</f>
        <v>0</v>
      </c>
      <c r="AR417" s="158" t="s">
        <v>353</v>
      </c>
      <c r="AT417" s="158" t="s">
        <v>196</v>
      </c>
      <c r="AU417" s="158" t="s">
        <v>89</v>
      </c>
      <c r="AY417" s="17" t="s">
        <v>187</v>
      </c>
      <c r="BE417" s="159">
        <f>IF(N417="základná",J417,0)</f>
        <v>0</v>
      </c>
      <c r="BF417" s="159">
        <f>IF(N417="znížená",J417,0)</f>
        <v>0</v>
      </c>
      <c r="BG417" s="159">
        <f>IF(N417="zákl. prenesená",J417,0)</f>
        <v>0</v>
      </c>
      <c r="BH417" s="159">
        <f>IF(N417="zníž. prenesená",J417,0)</f>
        <v>0</v>
      </c>
      <c r="BI417" s="159">
        <f>IF(N417="nulová",J417,0)</f>
        <v>0</v>
      </c>
      <c r="BJ417" s="17" t="s">
        <v>89</v>
      </c>
      <c r="BK417" s="159">
        <f>ROUND(I417*H417,2)</f>
        <v>0</v>
      </c>
      <c r="BL417" s="17" t="s">
        <v>353</v>
      </c>
      <c r="BM417" s="158" t="s">
        <v>707</v>
      </c>
    </row>
    <row r="418" spans="2:65" s="11" customFormat="1" ht="22.9" customHeight="1">
      <c r="B418" s="132"/>
      <c r="D418" s="133" t="s">
        <v>75</v>
      </c>
      <c r="E418" s="142" t="s">
        <v>708</v>
      </c>
      <c r="F418" s="142" t="s">
        <v>709</v>
      </c>
      <c r="I418" s="135"/>
      <c r="J418" s="143">
        <f>BK418</f>
        <v>0</v>
      </c>
      <c r="L418" s="132"/>
      <c r="M418" s="137"/>
      <c r="P418" s="138">
        <f>SUM(P419:P432)</f>
        <v>0</v>
      </c>
      <c r="R418" s="138">
        <f>SUM(R419:R432)</f>
        <v>3.7500000000000006E-2</v>
      </c>
      <c r="T418" s="139">
        <f>SUM(T419:T432)</f>
        <v>0</v>
      </c>
      <c r="AR418" s="133" t="s">
        <v>89</v>
      </c>
      <c r="AT418" s="140" t="s">
        <v>75</v>
      </c>
      <c r="AU418" s="140" t="s">
        <v>83</v>
      </c>
      <c r="AY418" s="133" t="s">
        <v>187</v>
      </c>
      <c r="BK418" s="141">
        <f>SUM(BK419:BK432)</f>
        <v>0</v>
      </c>
    </row>
    <row r="419" spans="2:65" s="1" customFormat="1" ht="16.5" customHeight="1">
      <c r="B419" s="144"/>
      <c r="C419" s="160" t="s">
        <v>710</v>
      </c>
      <c r="D419" s="160" t="s">
        <v>196</v>
      </c>
      <c r="E419" s="161" t="s">
        <v>711</v>
      </c>
      <c r="F419" s="162" t="s">
        <v>712</v>
      </c>
      <c r="G419" s="163" t="s">
        <v>337</v>
      </c>
      <c r="H419" s="164">
        <v>3</v>
      </c>
      <c r="I419" s="165"/>
      <c r="J419" s="166">
        <f>ROUND(I419*H419,2)</f>
        <v>0</v>
      </c>
      <c r="K419" s="167"/>
      <c r="L419" s="32"/>
      <c r="M419" s="168" t="s">
        <v>1</v>
      </c>
      <c r="N419" s="169" t="s">
        <v>42</v>
      </c>
      <c r="P419" s="156">
        <f>O419*H419</f>
        <v>0</v>
      </c>
      <c r="Q419" s="156">
        <v>3.2000000000000003E-4</v>
      </c>
      <c r="R419" s="156">
        <f>Q419*H419</f>
        <v>9.6000000000000013E-4</v>
      </c>
      <c r="S419" s="156">
        <v>0</v>
      </c>
      <c r="T419" s="157">
        <f>S419*H419</f>
        <v>0</v>
      </c>
      <c r="AR419" s="158" t="s">
        <v>353</v>
      </c>
      <c r="AT419" s="158" t="s">
        <v>196</v>
      </c>
      <c r="AU419" s="158" t="s">
        <v>89</v>
      </c>
      <c r="AY419" s="17" t="s">
        <v>187</v>
      </c>
      <c r="BE419" s="159">
        <f>IF(N419="základná",J419,0)</f>
        <v>0</v>
      </c>
      <c r="BF419" s="159">
        <f>IF(N419="znížená",J419,0)</f>
        <v>0</v>
      </c>
      <c r="BG419" s="159">
        <f>IF(N419="zákl. prenesená",J419,0)</f>
        <v>0</v>
      </c>
      <c r="BH419" s="159">
        <f>IF(N419="zníž. prenesená",J419,0)</f>
        <v>0</v>
      </c>
      <c r="BI419" s="159">
        <f>IF(N419="nulová",J419,0)</f>
        <v>0</v>
      </c>
      <c r="BJ419" s="17" t="s">
        <v>89</v>
      </c>
      <c r="BK419" s="159">
        <f>ROUND(I419*H419,2)</f>
        <v>0</v>
      </c>
      <c r="BL419" s="17" t="s">
        <v>353</v>
      </c>
      <c r="BM419" s="158" t="s">
        <v>713</v>
      </c>
    </row>
    <row r="420" spans="2:65" s="13" customFormat="1">
      <c r="B420" s="177"/>
      <c r="D420" s="171" t="s">
        <v>200</v>
      </c>
      <c r="E420" s="178" t="s">
        <v>1</v>
      </c>
      <c r="F420" s="179" t="s">
        <v>607</v>
      </c>
      <c r="H420" s="180">
        <v>3</v>
      </c>
      <c r="I420" s="181"/>
      <c r="L420" s="177"/>
      <c r="M420" s="182"/>
      <c r="T420" s="183"/>
      <c r="AT420" s="178" t="s">
        <v>200</v>
      </c>
      <c r="AU420" s="178" t="s">
        <v>89</v>
      </c>
      <c r="AV420" s="13" t="s">
        <v>89</v>
      </c>
      <c r="AW420" s="13" t="s">
        <v>31</v>
      </c>
      <c r="AX420" s="13" t="s">
        <v>76</v>
      </c>
      <c r="AY420" s="178" t="s">
        <v>187</v>
      </c>
    </row>
    <row r="421" spans="2:65" s="15" customFormat="1">
      <c r="B421" s="191"/>
      <c r="D421" s="171" t="s">
        <v>200</v>
      </c>
      <c r="E421" s="192" t="s">
        <v>1</v>
      </c>
      <c r="F421" s="193" t="s">
        <v>608</v>
      </c>
      <c r="H421" s="194">
        <v>3</v>
      </c>
      <c r="I421" s="195"/>
      <c r="L421" s="191"/>
      <c r="M421" s="196"/>
      <c r="T421" s="197"/>
      <c r="AT421" s="192" t="s">
        <v>200</v>
      </c>
      <c r="AU421" s="192" t="s">
        <v>89</v>
      </c>
      <c r="AV421" s="15" t="s">
        <v>207</v>
      </c>
      <c r="AW421" s="15" t="s">
        <v>31</v>
      </c>
      <c r="AX421" s="15" t="s">
        <v>76</v>
      </c>
      <c r="AY421" s="192" t="s">
        <v>187</v>
      </c>
    </row>
    <row r="422" spans="2:65" s="14" customFormat="1">
      <c r="B422" s="184"/>
      <c r="D422" s="171" t="s">
        <v>200</v>
      </c>
      <c r="E422" s="185" t="s">
        <v>1</v>
      </c>
      <c r="F422" s="186" t="s">
        <v>609</v>
      </c>
      <c r="H422" s="187">
        <v>3</v>
      </c>
      <c r="I422" s="188"/>
      <c r="L422" s="184"/>
      <c r="M422" s="189"/>
      <c r="T422" s="190"/>
      <c r="AT422" s="185" t="s">
        <v>200</v>
      </c>
      <c r="AU422" s="185" t="s">
        <v>89</v>
      </c>
      <c r="AV422" s="14" t="s">
        <v>194</v>
      </c>
      <c r="AW422" s="14" t="s">
        <v>31</v>
      </c>
      <c r="AX422" s="14" t="s">
        <v>83</v>
      </c>
      <c r="AY422" s="185" t="s">
        <v>187</v>
      </c>
    </row>
    <row r="423" spans="2:65" s="1" customFormat="1" ht="37.9" customHeight="1">
      <c r="B423" s="144"/>
      <c r="C423" s="145" t="s">
        <v>714</v>
      </c>
      <c r="D423" s="145" t="s">
        <v>190</v>
      </c>
      <c r="E423" s="146" t="s">
        <v>715</v>
      </c>
      <c r="F423" s="147" t="s">
        <v>716</v>
      </c>
      <c r="G423" s="148" t="s">
        <v>337</v>
      </c>
      <c r="H423" s="149">
        <v>3</v>
      </c>
      <c r="I423" s="150"/>
      <c r="J423" s="151">
        <f>ROUND(I423*H423,2)</f>
        <v>0</v>
      </c>
      <c r="K423" s="152"/>
      <c r="L423" s="153"/>
      <c r="M423" s="154" t="s">
        <v>1</v>
      </c>
      <c r="N423" s="155" t="s">
        <v>42</v>
      </c>
      <c r="P423" s="156">
        <f>O423*H423</f>
        <v>0</v>
      </c>
      <c r="Q423" s="156">
        <v>1.2E-2</v>
      </c>
      <c r="R423" s="156">
        <f>Q423*H423</f>
        <v>3.6000000000000004E-2</v>
      </c>
      <c r="S423" s="156">
        <v>0</v>
      </c>
      <c r="T423" s="157">
        <f>S423*H423</f>
        <v>0</v>
      </c>
      <c r="AR423" s="158" t="s">
        <v>388</v>
      </c>
      <c r="AT423" s="158" t="s">
        <v>190</v>
      </c>
      <c r="AU423" s="158" t="s">
        <v>89</v>
      </c>
      <c r="AY423" s="17" t="s">
        <v>187</v>
      </c>
      <c r="BE423" s="159">
        <f>IF(N423="základná",J423,0)</f>
        <v>0</v>
      </c>
      <c r="BF423" s="159">
        <f>IF(N423="znížená",J423,0)</f>
        <v>0</v>
      </c>
      <c r="BG423" s="159">
        <f>IF(N423="zákl. prenesená",J423,0)</f>
        <v>0</v>
      </c>
      <c r="BH423" s="159">
        <f>IF(N423="zníž. prenesená",J423,0)</f>
        <v>0</v>
      </c>
      <c r="BI423" s="159">
        <f>IF(N423="nulová",J423,0)</f>
        <v>0</v>
      </c>
      <c r="BJ423" s="17" t="s">
        <v>89</v>
      </c>
      <c r="BK423" s="159">
        <f>ROUND(I423*H423,2)</f>
        <v>0</v>
      </c>
      <c r="BL423" s="17" t="s">
        <v>353</v>
      </c>
      <c r="BM423" s="158" t="s">
        <v>717</v>
      </c>
    </row>
    <row r="424" spans="2:65" s="1" customFormat="1" ht="21.75" customHeight="1">
      <c r="B424" s="144"/>
      <c r="C424" s="160" t="s">
        <v>718</v>
      </c>
      <c r="D424" s="160" t="s">
        <v>196</v>
      </c>
      <c r="E424" s="161" t="s">
        <v>719</v>
      </c>
      <c r="F424" s="162" t="s">
        <v>720</v>
      </c>
      <c r="G424" s="163" t="s">
        <v>337</v>
      </c>
      <c r="H424" s="164">
        <v>18</v>
      </c>
      <c r="I424" s="165"/>
      <c r="J424" s="166">
        <f>ROUND(I424*H424,2)</f>
        <v>0</v>
      </c>
      <c r="K424" s="167"/>
      <c r="L424" s="32"/>
      <c r="M424" s="168" t="s">
        <v>1</v>
      </c>
      <c r="N424" s="169" t="s">
        <v>42</v>
      </c>
      <c r="P424" s="156">
        <f>O424*H424</f>
        <v>0</v>
      </c>
      <c r="Q424" s="156">
        <v>3.0000000000000001E-5</v>
      </c>
      <c r="R424" s="156">
        <f>Q424*H424</f>
        <v>5.4000000000000001E-4</v>
      </c>
      <c r="S424" s="156">
        <v>0</v>
      </c>
      <c r="T424" s="157">
        <f>S424*H424</f>
        <v>0</v>
      </c>
      <c r="AR424" s="158" t="s">
        <v>353</v>
      </c>
      <c r="AT424" s="158" t="s">
        <v>196</v>
      </c>
      <c r="AU424" s="158" t="s">
        <v>89</v>
      </c>
      <c r="AY424" s="17" t="s">
        <v>187</v>
      </c>
      <c r="BE424" s="159">
        <f>IF(N424="základná",J424,0)</f>
        <v>0</v>
      </c>
      <c r="BF424" s="159">
        <f>IF(N424="znížená",J424,0)</f>
        <v>0</v>
      </c>
      <c r="BG424" s="159">
        <f>IF(N424="zákl. prenesená",J424,0)</f>
        <v>0</v>
      </c>
      <c r="BH424" s="159">
        <f>IF(N424="zníž. prenesená",J424,0)</f>
        <v>0</v>
      </c>
      <c r="BI424" s="159">
        <f>IF(N424="nulová",J424,0)</f>
        <v>0</v>
      </c>
      <c r="BJ424" s="17" t="s">
        <v>89</v>
      </c>
      <c r="BK424" s="159">
        <f>ROUND(I424*H424,2)</f>
        <v>0</v>
      </c>
      <c r="BL424" s="17" t="s">
        <v>353</v>
      </c>
      <c r="BM424" s="158" t="s">
        <v>721</v>
      </c>
    </row>
    <row r="425" spans="2:65" s="12" customFormat="1">
      <c r="B425" s="170"/>
      <c r="D425" s="171" t="s">
        <v>200</v>
      </c>
      <c r="E425" s="172" t="s">
        <v>1</v>
      </c>
      <c r="F425" s="173" t="s">
        <v>722</v>
      </c>
      <c r="H425" s="172" t="s">
        <v>1</v>
      </c>
      <c r="I425" s="174"/>
      <c r="L425" s="170"/>
      <c r="M425" s="175"/>
      <c r="T425" s="176"/>
      <c r="AT425" s="172" t="s">
        <v>200</v>
      </c>
      <c r="AU425" s="172" t="s">
        <v>89</v>
      </c>
      <c r="AV425" s="12" t="s">
        <v>83</v>
      </c>
      <c r="AW425" s="12" t="s">
        <v>31</v>
      </c>
      <c r="AX425" s="12" t="s">
        <v>76</v>
      </c>
      <c r="AY425" s="172" t="s">
        <v>187</v>
      </c>
    </row>
    <row r="426" spans="2:65" s="13" customFormat="1">
      <c r="B426" s="177"/>
      <c r="D426" s="171" t="s">
        <v>200</v>
      </c>
      <c r="E426" s="178" t="s">
        <v>1</v>
      </c>
      <c r="F426" s="179" t="s">
        <v>188</v>
      </c>
      <c r="H426" s="180">
        <v>6</v>
      </c>
      <c r="I426" s="181"/>
      <c r="L426" s="177"/>
      <c r="M426" s="182"/>
      <c r="T426" s="183"/>
      <c r="AT426" s="178" t="s">
        <v>200</v>
      </c>
      <c r="AU426" s="178" t="s">
        <v>89</v>
      </c>
      <c r="AV426" s="13" t="s">
        <v>89</v>
      </c>
      <c r="AW426" s="13" t="s">
        <v>31</v>
      </c>
      <c r="AX426" s="13" t="s">
        <v>76</v>
      </c>
      <c r="AY426" s="178" t="s">
        <v>187</v>
      </c>
    </row>
    <row r="427" spans="2:65" s="15" customFormat="1">
      <c r="B427" s="191"/>
      <c r="D427" s="171" t="s">
        <v>200</v>
      </c>
      <c r="E427" s="192" t="s">
        <v>1</v>
      </c>
      <c r="F427" s="193" t="s">
        <v>598</v>
      </c>
      <c r="H427" s="194">
        <v>6</v>
      </c>
      <c r="I427" s="195"/>
      <c r="L427" s="191"/>
      <c r="M427" s="196"/>
      <c r="T427" s="197"/>
      <c r="AT427" s="192" t="s">
        <v>200</v>
      </c>
      <c r="AU427" s="192" t="s">
        <v>89</v>
      </c>
      <c r="AV427" s="15" t="s">
        <v>207</v>
      </c>
      <c r="AW427" s="15" t="s">
        <v>31</v>
      </c>
      <c r="AX427" s="15" t="s">
        <v>76</v>
      </c>
      <c r="AY427" s="192" t="s">
        <v>187</v>
      </c>
    </row>
    <row r="428" spans="2:65" s="13" customFormat="1">
      <c r="B428" s="177"/>
      <c r="D428" s="171" t="s">
        <v>200</v>
      </c>
      <c r="E428" s="178" t="s">
        <v>1</v>
      </c>
      <c r="F428" s="179" t="s">
        <v>334</v>
      </c>
      <c r="H428" s="180">
        <v>12</v>
      </c>
      <c r="I428" s="181"/>
      <c r="L428" s="177"/>
      <c r="M428" s="182"/>
      <c r="T428" s="183"/>
      <c r="AT428" s="178" t="s">
        <v>200</v>
      </c>
      <c r="AU428" s="178" t="s">
        <v>89</v>
      </c>
      <c r="AV428" s="13" t="s">
        <v>89</v>
      </c>
      <c r="AW428" s="13" t="s">
        <v>31</v>
      </c>
      <c r="AX428" s="13" t="s">
        <v>76</v>
      </c>
      <c r="AY428" s="178" t="s">
        <v>187</v>
      </c>
    </row>
    <row r="429" spans="2:65" s="15" customFormat="1">
      <c r="B429" s="191"/>
      <c r="D429" s="171" t="s">
        <v>200</v>
      </c>
      <c r="E429" s="192" t="s">
        <v>1</v>
      </c>
      <c r="F429" s="193" t="s">
        <v>599</v>
      </c>
      <c r="H429" s="194">
        <v>12</v>
      </c>
      <c r="I429" s="195"/>
      <c r="L429" s="191"/>
      <c r="M429" s="196"/>
      <c r="T429" s="197"/>
      <c r="AT429" s="192" t="s">
        <v>200</v>
      </c>
      <c r="AU429" s="192" t="s">
        <v>89</v>
      </c>
      <c r="AV429" s="15" t="s">
        <v>207</v>
      </c>
      <c r="AW429" s="15" t="s">
        <v>31</v>
      </c>
      <c r="AX429" s="15" t="s">
        <v>76</v>
      </c>
      <c r="AY429" s="192" t="s">
        <v>187</v>
      </c>
    </row>
    <row r="430" spans="2:65" s="14" customFormat="1">
      <c r="B430" s="184"/>
      <c r="D430" s="171" t="s">
        <v>200</v>
      </c>
      <c r="E430" s="185" t="s">
        <v>1</v>
      </c>
      <c r="F430" s="186" t="s">
        <v>206</v>
      </c>
      <c r="H430" s="187">
        <v>18</v>
      </c>
      <c r="I430" s="188"/>
      <c r="L430" s="184"/>
      <c r="M430" s="189"/>
      <c r="T430" s="190"/>
      <c r="AT430" s="185" t="s">
        <v>200</v>
      </c>
      <c r="AU430" s="185" t="s">
        <v>89</v>
      </c>
      <c r="AV430" s="14" t="s">
        <v>194</v>
      </c>
      <c r="AW430" s="14" t="s">
        <v>31</v>
      </c>
      <c r="AX430" s="14" t="s">
        <v>83</v>
      </c>
      <c r="AY430" s="185" t="s">
        <v>187</v>
      </c>
    </row>
    <row r="431" spans="2:65" s="1" customFormat="1" ht="24.2" customHeight="1">
      <c r="B431" s="144"/>
      <c r="C431" s="160" t="s">
        <v>723</v>
      </c>
      <c r="D431" s="160" t="s">
        <v>196</v>
      </c>
      <c r="E431" s="161" t="s">
        <v>724</v>
      </c>
      <c r="F431" s="162" t="s">
        <v>725</v>
      </c>
      <c r="G431" s="163" t="s">
        <v>375</v>
      </c>
      <c r="H431" s="164">
        <v>3.7999999999999999E-2</v>
      </c>
      <c r="I431" s="165"/>
      <c r="J431" s="166">
        <f>ROUND(I431*H431,2)</f>
        <v>0</v>
      </c>
      <c r="K431" s="167"/>
      <c r="L431" s="32"/>
      <c r="M431" s="168" t="s">
        <v>1</v>
      </c>
      <c r="N431" s="169" t="s">
        <v>42</v>
      </c>
      <c r="P431" s="156">
        <f>O431*H431</f>
        <v>0</v>
      </c>
      <c r="Q431" s="156">
        <v>0</v>
      </c>
      <c r="R431" s="156">
        <f>Q431*H431</f>
        <v>0</v>
      </c>
      <c r="S431" s="156">
        <v>0</v>
      </c>
      <c r="T431" s="157">
        <f>S431*H431</f>
        <v>0</v>
      </c>
      <c r="AR431" s="158" t="s">
        <v>353</v>
      </c>
      <c r="AT431" s="158" t="s">
        <v>196</v>
      </c>
      <c r="AU431" s="158" t="s">
        <v>89</v>
      </c>
      <c r="AY431" s="17" t="s">
        <v>187</v>
      </c>
      <c r="BE431" s="159">
        <f>IF(N431="základná",J431,0)</f>
        <v>0</v>
      </c>
      <c r="BF431" s="159">
        <f>IF(N431="znížená",J431,0)</f>
        <v>0</v>
      </c>
      <c r="BG431" s="159">
        <f>IF(N431="zákl. prenesená",J431,0)</f>
        <v>0</v>
      </c>
      <c r="BH431" s="159">
        <f>IF(N431="zníž. prenesená",J431,0)</f>
        <v>0</v>
      </c>
      <c r="BI431" s="159">
        <f>IF(N431="nulová",J431,0)</f>
        <v>0</v>
      </c>
      <c r="BJ431" s="17" t="s">
        <v>89</v>
      </c>
      <c r="BK431" s="159">
        <f>ROUND(I431*H431,2)</f>
        <v>0</v>
      </c>
      <c r="BL431" s="17" t="s">
        <v>353</v>
      </c>
      <c r="BM431" s="158" t="s">
        <v>726</v>
      </c>
    </row>
    <row r="432" spans="2:65" s="1" customFormat="1" ht="24.2" customHeight="1">
      <c r="B432" s="144"/>
      <c r="C432" s="160" t="s">
        <v>727</v>
      </c>
      <c r="D432" s="160" t="s">
        <v>196</v>
      </c>
      <c r="E432" s="161" t="s">
        <v>728</v>
      </c>
      <c r="F432" s="162" t="s">
        <v>729</v>
      </c>
      <c r="G432" s="163" t="s">
        <v>375</v>
      </c>
      <c r="H432" s="164">
        <v>3.7999999999999999E-2</v>
      </c>
      <c r="I432" s="165"/>
      <c r="J432" s="166">
        <f>ROUND(I432*H432,2)</f>
        <v>0</v>
      </c>
      <c r="K432" s="167"/>
      <c r="L432" s="32"/>
      <c r="M432" s="168" t="s">
        <v>1</v>
      </c>
      <c r="N432" s="169" t="s">
        <v>42</v>
      </c>
      <c r="P432" s="156">
        <f>O432*H432</f>
        <v>0</v>
      </c>
      <c r="Q432" s="156">
        <v>0</v>
      </c>
      <c r="R432" s="156">
        <f>Q432*H432</f>
        <v>0</v>
      </c>
      <c r="S432" s="156">
        <v>0</v>
      </c>
      <c r="T432" s="157">
        <f>S432*H432</f>
        <v>0</v>
      </c>
      <c r="AR432" s="158" t="s">
        <v>353</v>
      </c>
      <c r="AT432" s="158" t="s">
        <v>196</v>
      </c>
      <c r="AU432" s="158" t="s">
        <v>89</v>
      </c>
      <c r="AY432" s="17" t="s">
        <v>187</v>
      </c>
      <c r="BE432" s="159">
        <f>IF(N432="základná",J432,0)</f>
        <v>0</v>
      </c>
      <c r="BF432" s="159">
        <f>IF(N432="znížená",J432,0)</f>
        <v>0</v>
      </c>
      <c r="BG432" s="159">
        <f>IF(N432="zákl. prenesená",J432,0)</f>
        <v>0</v>
      </c>
      <c r="BH432" s="159">
        <f>IF(N432="zníž. prenesená",J432,0)</f>
        <v>0</v>
      </c>
      <c r="BI432" s="159">
        <f>IF(N432="nulová",J432,0)</f>
        <v>0</v>
      </c>
      <c r="BJ432" s="17" t="s">
        <v>89</v>
      </c>
      <c r="BK432" s="159">
        <f>ROUND(I432*H432,2)</f>
        <v>0</v>
      </c>
      <c r="BL432" s="17" t="s">
        <v>353</v>
      </c>
      <c r="BM432" s="158" t="s">
        <v>730</v>
      </c>
    </row>
    <row r="433" spans="2:65" s="11" customFormat="1" ht="22.9" customHeight="1">
      <c r="B433" s="132"/>
      <c r="D433" s="133" t="s">
        <v>75</v>
      </c>
      <c r="E433" s="142" t="s">
        <v>731</v>
      </c>
      <c r="F433" s="142" t="s">
        <v>732</v>
      </c>
      <c r="I433" s="135"/>
      <c r="J433" s="143">
        <f>BK433</f>
        <v>0</v>
      </c>
      <c r="L433" s="132"/>
      <c r="M433" s="137"/>
      <c r="P433" s="138">
        <f>SUM(P434:P458)</f>
        <v>0</v>
      </c>
      <c r="R433" s="138">
        <f>SUM(R434:R458)</f>
        <v>0.48280195000000004</v>
      </c>
      <c r="T433" s="139">
        <f>SUM(T434:T458)</f>
        <v>0</v>
      </c>
      <c r="AR433" s="133" t="s">
        <v>89</v>
      </c>
      <c r="AT433" s="140" t="s">
        <v>75</v>
      </c>
      <c r="AU433" s="140" t="s">
        <v>83</v>
      </c>
      <c r="AY433" s="133" t="s">
        <v>187</v>
      </c>
      <c r="BK433" s="141">
        <f>SUM(BK434:BK458)</f>
        <v>0</v>
      </c>
    </row>
    <row r="434" spans="2:65" s="1" customFormat="1" ht="33" customHeight="1">
      <c r="B434" s="144"/>
      <c r="C434" s="160" t="s">
        <v>733</v>
      </c>
      <c r="D434" s="160" t="s">
        <v>196</v>
      </c>
      <c r="E434" s="161" t="s">
        <v>734</v>
      </c>
      <c r="F434" s="162" t="s">
        <v>735</v>
      </c>
      <c r="G434" s="163" t="s">
        <v>320</v>
      </c>
      <c r="H434" s="164">
        <v>10.8</v>
      </c>
      <c r="I434" s="165"/>
      <c r="J434" s="166">
        <f>ROUND(I434*H434,2)</f>
        <v>0</v>
      </c>
      <c r="K434" s="167"/>
      <c r="L434" s="32"/>
      <c r="M434" s="168" t="s">
        <v>1</v>
      </c>
      <c r="N434" s="169" t="s">
        <v>42</v>
      </c>
      <c r="P434" s="156">
        <f>O434*H434</f>
        <v>0</v>
      </c>
      <c r="Q434" s="156">
        <v>3.4399999999999999E-3</v>
      </c>
      <c r="R434" s="156">
        <f>Q434*H434</f>
        <v>3.7152000000000004E-2</v>
      </c>
      <c r="S434" s="156">
        <v>0</v>
      </c>
      <c r="T434" s="157">
        <f>S434*H434</f>
        <v>0</v>
      </c>
      <c r="AR434" s="158" t="s">
        <v>353</v>
      </c>
      <c r="AT434" s="158" t="s">
        <v>196</v>
      </c>
      <c r="AU434" s="158" t="s">
        <v>89</v>
      </c>
      <c r="AY434" s="17" t="s">
        <v>187</v>
      </c>
      <c r="BE434" s="159">
        <f>IF(N434="základná",J434,0)</f>
        <v>0</v>
      </c>
      <c r="BF434" s="159">
        <f>IF(N434="znížená",J434,0)</f>
        <v>0</v>
      </c>
      <c r="BG434" s="159">
        <f>IF(N434="zákl. prenesená",J434,0)</f>
        <v>0</v>
      </c>
      <c r="BH434" s="159">
        <f>IF(N434="zníž. prenesená",J434,0)</f>
        <v>0</v>
      </c>
      <c r="BI434" s="159">
        <f>IF(N434="nulová",J434,0)</f>
        <v>0</v>
      </c>
      <c r="BJ434" s="17" t="s">
        <v>89</v>
      </c>
      <c r="BK434" s="159">
        <f>ROUND(I434*H434,2)</f>
        <v>0</v>
      </c>
      <c r="BL434" s="17" t="s">
        <v>353</v>
      </c>
      <c r="BM434" s="158" t="s">
        <v>736</v>
      </c>
    </row>
    <row r="435" spans="2:65" s="13" customFormat="1">
      <c r="B435" s="177"/>
      <c r="D435" s="171" t="s">
        <v>200</v>
      </c>
      <c r="E435" s="178" t="s">
        <v>1</v>
      </c>
      <c r="F435" s="179" t="s">
        <v>737</v>
      </c>
      <c r="H435" s="180">
        <v>10.8</v>
      </c>
      <c r="I435" s="181"/>
      <c r="L435" s="177"/>
      <c r="M435" s="182"/>
      <c r="T435" s="183"/>
      <c r="AT435" s="178" t="s">
        <v>200</v>
      </c>
      <c r="AU435" s="178" t="s">
        <v>89</v>
      </c>
      <c r="AV435" s="13" t="s">
        <v>89</v>
      </c>
      <c r="AW435" s="13" t="s">
        <v>31</v>
      </c>
      <c r="AX435" s="13" t="s">
        <v>76</v>
      </c>
      <c r="AY435" s="178" t="s">
        <v>187</v>
      </c>
    </row>
    <row r="436" spans="2:65" s="14" customFormat="1">
      <c r="B436" s="184"/>
      <c r="D436" s="171" t="s">
        <v>200</v>
      </c>
      <c r="E436" s="185" t="s">
        <v>1</v>
      </c>
      <c r="F436" s="186" t="s">
        <v>206</v>
      </c>
      <c r="H436" s="187">
        <v>10.8</v>
      </c>
      <c r="I436" s="188"/>
      <c r="L436" s="184"/>
      <c r="M436" s="189"/>
      <c r="T436" s="190"/>
      <c r="AT436" s="185" t="s">
        <v>200</v>
      </c>
      <c r="AU436" s="185" t="s">
        <v>89</v>
      </c>
      <c r="AV436" s="14" t="s">
        <v>194</v>
      </c>
      <c r="AW436" s="14" t="s">
        <v>31</v>
      </c>
      <c r="AX436" s="14" t="s">
        <v>83</v>
      </c>
      <c r="AY436" s="185" t="s">
        <v>187</v>
      </c>
    </row>
    <row r="437" spans="2:65" s="1" customFormat="1" ht="33" customHeight="1">
      <c r="B437" s="144"/>
      <c r="C437" s="160" t="s">
        <v>738</v>
      </c>
      <c r="D437" s="160" t="s">
        <v>196</v>
      </c>
      <c r="E437" s="161" t="s">
        <v>739</v>
      </c>
      <c r="F437" s="162" t="s">
        <v>740</v>
      </c>
      <c r="G437" s="163" t="s">
        <v>320</v>
      </c>
      <c r="H437" s="164">
        <v>18.8</v>
      </c>
      <c r="I437" s="165"/>
      <c r="J437" s="166">
        <f>ROUND(I437*H437,2)</f>
        <v>0</v>
      </c>
      <c r="K437" s="167"/>
      <c r="L437" s="32"/>
      <c r="M437" s="168" t="s">
        <v>1</v>
      </c>
      <c r="N437" s="169" t="s">
        <v>42</v>
      </c>
      <c r="P437" s="156">
        <f>O437*H437</f>
        <v>0</v>
      </c>
      <c r="Q437" s="156">
        <v>5.1200000000000004E-3</v>
      </c>
      <c r="R437" s="156">
        <f>Q437*H437</f>
        <v>9.6256000000000008E-2</v>
      </c>
      <c r="S437" s="156">
        <v>0</v>
      </c>
      <c r="T437" s="157">
        <f>S437*H437</f>
        <v>0</v>
      </c>
      <c r="AR437" s="158" t="s">
        <v>353</v>
      </c>
      <c r="AT437" s="158" t="s">
        <v>196</v>
      </c>
      <c r="AU437" s="158" t="s">
        <v>89</v>
      </c>
      <c r="AY437" s="17" t="s">
        <v>187</v>
      </c>
      <c r="BE437" s="159">
        <f>IF(N437="základná",J437,0)</f>
        <v>0</v>
      </c>
      <c r="BF437" s="159">
        <f>IF(N437="znížená",J437,0)</f>
        <v>0</v>
      </c>
      <c r="BG437" s="159">
        <f>IF(N437="zákl. prenesená",J437,0)</f>
        <v>0</v>
      </c>
      <c r="BH437" s="159">
        <f>IF(N437="zníž. prenesená",J437,0)</f>
        <v>0</v>
      </c>
      <c r="BI437" s="159">
        <f>IF(N437="nulová",J437,0)</f>
        <v>0</v>
      </c>
      <c r="BJ437" s="17" t="s">
        <v>89</v>
      </c>
      <c r="BK437" s="159">
        <f>ROUND(I437*H437,2)</f>
        <v>0</v>
      </c>
      <c r="BL437" s="17" t="s">
        <v>353</v>
      </c>
      <c r="BM437" s="158" t="s">
        <v>741</v>
      </c>
    </row>
    <row r="438" spans="2:65" s="13" customFormat="1">
      <c r="B438" s="177"/>
      <c r="D438" s="171" t="s">
        <v>200</v>
      </c>
      <c r="E438" s="178" t="s">
        <v>1</v>
      </c>
      <c r="F438" s="179" t="s">
        <v>742</v>
      </c>
      <c r="H438" s="180">
        <v>18.8</v>
      </c>
      <c r="I438" s="181"/>
      <c r="L438" s="177"/>
      <c r="M438" s="182"/>
      <c r="T438" s="183"/>
      <c r="AT438" s="178" t="s">
        <v>200</v>
      </c>
      <c r="AU438" s="178" t="s">
        <v>89</v>
      </c>
      <c r="AV438" s="13" t="s">
        <v>89</v>
      </c>
      <c r="AW438" s="13" t="s">
        <v>31</v>
      </c>
      <c r="AX438" s="13" t="s">
        <v>76</v>
      </c>
      <c r="AY438" s="178" t="s">
        <v>187</v>
      </c>
    </row>
    <row r="439" spans="2:65" s="14" customFormat="1">
      <c r="B439" s="184"/>
      <c r="D439" s="171" t="s">
        <v>200</v>
      </c>
      <c r="E439" s="185" t="s">
        <v>1</v>
      </c>
      <c r="F439" s="186" t="s">
        <v>206</v>
      </c>
      <c r="H439" s="187">
        <v>18.8</v>
      </c>
      <c r="I439" s="188"/>
      <c r="L439" s="184"/>
      <c r="M439" s="189"/>
      <c r="T439" s="190"/>
      <c r="AT439" s="185" t="s">
        <v>200</v>
      </c>
      <c r="AU439" s="185" t="s">
        <v>89</v>
      </c>
      <c r="AV439" s="14" t="s">
        <v>194</v>
      </c>
      <c r="AW439" s="14" t="s">
        <v>31</v>
      </c>
      <c r="AX439" s="14" t="s">
        <v>83</v>
      </c>
      <c r="AY439" s="185" t="s">
        <v>187</v>
      </c>
    </row>
    <row r="440" spans="2:65" s="1" customFormat="1" ht="33" customHeight="1">
      <c r="B440" s="144"/>
      <c r="C440" s="160" t="s">
        <v>743</v>
      </c>
      <c r="D440" s="160" t="s">
        <v>196</v>
      </c>
      <c r="E440" s="161" t="s">
        <v>744</v>
      </c>
      <c r="F440" s="162" t="s">
        <v>745</v>
      </c>
      <c r="G440" s="163" t="s">
        <v>144</v>
      </c>
      <c r="H440" s="164">
        <v>118.575</v>
      </c>
      <c r="I440" s="165"/>
      <c r="J440" s="166">
        <f>ROUND(I440*H440,2)</f>
        <v>0</v>
      </c>
      <c r="K440" s="167"/>
      <c r="L440" s="32"/>
      <c r="M440" s="168" t="s">
        <v>1</v>
      </c>
      <c r="N440" s="169" t="s">
        <v>42</v>
      </c>
      <c r="P440" s="156">
        <f>O440*H440</f>
        <v>0</v>
      </c>
      <c r="Q440" s="156">
        <v>2.7699999999999999E-3</v>
      </c>
      <c r="R440" s="156">
        <f>Q440*H440</f>
        <v>0.32845275000000002</v>
      </c>
      <c r="S440" s="156">
        <v>0</v>
      </c>
      <c r="T440" s="157">
        <f>S440*H440</f>
        <v>0</v>
      </c>
      <c r="AR440" s="158" t="s">
        <v>353</v>
      </c>
      <c r="AT440" s="158" t="s">
        <v>196</v>
      </c>
      <c r="AU440" s="158" t="s">
        <v>89</v>
      </c>
      <c r="AY440" s="17" t="s">
        <v>187</v>
      </c>
      <c r="BE440" s="159">
        <f>IF(N440="základná",J440,0)</f>
        <v>0</v>
      </c>
      <c r="BF440" s="159">
        <f>IF(N440="znížená",J440,0)</f>
        <v>0</v>
      </c>
      <c r="BG440" s="159">
        <f>IF(N440="zákl. prenesená",J440,0)</f>
        <v>0</v>
      </c>
      <c r="BH440" s="159">
        <f>IF(N440="zníž. prenesená",J440,0)</f>
        <v>0</v>
      </c>
      <c r="BI440" s="159">
        <f>IF(N440="nulová",J440,0)</f>
        <v>0</v>
      </c>
      <c r="BJ440" s="17" t="s">
        <v>89</v>
      </c>
      <c r="BK440" s="159">
        <f>ROUND(I440*H440,2)</f>
        <v>0</v>
      </c>
      <c r="BL440" s="17" t="s">
        <v>353</v>
      </c>
      <c r="BM440" s="158" t="s">
        <v>746</v>
      </c>
    </row>
    <row r="441" spans="2:65" s="12" customFormat="1">
      <c r="B441" s="170"/>
      <c r="D441" s="171" t="s">
        <v>200</v>
      </c>
      <c r="E441" s="172" t="s">
        <v>1</v>
      </c>
      <c r="F441" s="173" t="s">
        <v>488</v>
      </c>
      <c r="H441" s="172" t="s">
        <v>1</v>
      </c>
      <c r="I441" s="174"/>
      <c r="L441" s="170"/>
      <c r="M441" s="175"/>
      <c r="T441" s="176"/>
      <c r="AT441" s="172" t="s">
        <v>200</v>
      </c>
      <c r="AU441" s="172" t="s">
        <v>89</v>
      </c>
      <c r="AV441" s="12" t="s">
        <v>83</v>
      </c>
      <c r="AW441" s="12" t="s">
        <v>31</v>
      </c>
      <c r="AX441" s="12" t="s">
        <v>76</v>
      </c>
      <c r="AY441" s="172" t="s">
        <v>187</v>
      </c>
    </row>
    <row r="442" spans="2:65" s="12" customFormat="1">
      <c r="B442" s="170"/>
      <c r="D442" s="171" t="s">
        <v>200</v>
      </c>
      <c r="E442" s="172" t="s">
        <v>1</v>
      </c>
      <c r="F442" s="173" t="s">
        <v>489</v>
      </c>
      <c r="H442" s="172" t="s">
        <v>1</v>
      </c>
      <c r="I442" s="174"/>
      <c r="L442" s="170"/>
      <c r="M442" s="175"/>
      <c r="T442" s="176"/>
      <c r="AT442" s="172" t="s">
        <v>200</v>
      </c>
      <c r="AU442" s="172" t="s">
        <v>89</v>
      </c>
      <c r="AV442" s="12" t="s">
        <v>83</v>
      </c>
      <c r="AW442" s="12" t="s">
        <v>31</v>
      </c>
      <c r="AX442" s="12" t="s">
        <v>76</v>
      </c>
      <c r="AY442" s="172" t="s">
        <v>187</v>
      </c>
    </row>
    <row r="443" spans="2:65" s="13" customFormat="1">
      <c r="B443" s="177"/>
      <c r="D443" s="171" t="s">
        <v>200</v>
      </c>
      <c r="E443" s="178" t="s">
        <v>1</v>
      </c>
      <c r="F443" s="179" t="s">
        <v>570</v>
      </c>
      <c r="H443" s="180">
        <v>43.094999999999999</v>
      </c>
      <c r="I443" s="181"/>
      <c r="L443" s="177"/>
      <c r="M443" s="182"/>
      <c r="T443" s="183"/>
      <c r="AT443" s="178" t="s">
        <v>200</v>
      </c>
      <c r="AU443" s="178" t="s">
        <v>89</v>
      </c>
      <c r="AV443" s="13" t="s">
        <v>89</v>
      </c>
      <c r="AW443" s="13" t="s">
        <v>31</v>
      </c>
      <c r="AX443" s="13" t="s">
        <v>76</v>
      </c>
      <c r="AY443" s="178" t="s">
        <v>187</v>
      </c>
    </row>
    <row r="444" spans="2:65" s="13" customFormat="1">
      <c r="B444" s="177"/>
      <c r="D444" s="171" t="s">
        <v>200</v>
      </c>
      <c r="E444" s="178" t="s">
        <v>1</v>
      </c>
      <c r="F444" s="179" t="s">
        <v>571</v>
      </c>
      <c r="H444" s="180">
        <v>1.08</v>
      </c>
      <c r="I444" s="181"/>
      <c r="L444" s="177"/>
      <c r="M444" s="182"/>
      <c r="T444" s="183"/>
      <c r="AT444" s="178" t="s">
        <v>200</v>
      </c>
      <c r="AU444" s="178" t="s">
        <v>89</v>
      </c>
      <c r="AV444" s="13" t="s">
        <v>89</v>
      </c>
      <c r="AW444" s="13" t="s">
        <v>31</v>
      </c>
      <c r="AX444" s="13" t="s">
        <v>76</v>
      </c>
      <c r="AY444" s="178" t="s">
        <v>187</v>
      </c>
    </row>
    <row r="445" spans="2:65" s="13" customFormat="1">
      <c r="B445" s="177"/>
      <c r="D445" s="171" t="s">
        <v>200</v>
      </c>
      <c r="E445" s="178" t="s">
        <v>1</v>
      </c>
      <c r="F445" s="179" t="s">
        <v>572</v>
      </c>
      <c r="H445" s="180">
        <v>1.56</v>
      </c>
      <c r="I445" s="181"/>
      <c r="L445" s="177"/>
      <c r="M445" s="182"/>
      <c r="T445" s="183"/>
      <c r="AT445" s="178" t="s">
        <v>200</v>
      </c>
      <c r="AU445" s="178" t="s">
        <v>89</v>
      </c>
      <c r="AV445" s="13" t="s">
        <v>89</v>
      </c>
      <c r="AW445" s="13" t="s">
        <v>31</v>
      </c>
      <c r="AX445" s="13" t="s">
        <v>76</v>
      </c>
      <c r="AY445" s="178" t="s">
        <v>187</v>
      </c>
    </row>
    <row r="446" spans="2:65" s="13" customFormat="1">
      <c r="B446" s="177"/>
      <c r="D446" s="171" t="s">
        <v>200</v>
      </c>
      <c r="E446" s="178" t="s">
        <v>1</v>
      </c>
      <c r="F446" s="179" t="s">
        <v>573</v>
      </c>
      <c r="H446" s="180">
        <v>0.56999999999999995</v>
      </c>
      <c r="I446" s="181"/>
      <c r="L446" s="177"/>
      <c r="M446" s="182"/>
      <c r="T446" s="183"/>
      <c r="AT446" s="178" t="s">
        <v>200</v>
      </c>
      <c r="AU446" s="178" t="s">
        <v>89</v>
      </c>
      <c r="AV446" s="13" t="s">
        <v>89</v>
      </c>
      <c r="AW446" s="13" t="s">
        <v>31</v>
      </c>
      <c r="AX446" s="13" t="s">
        <v>76</v>
      </c>
      <c r="AY446" s="178" t="s">
        <v>187</v>
      </c>
    </row>
    <row r="447" spans="2:65" s="15" customFormat="1">
      <c r="B447" s="191"/>
      <c r="D447" s="171" t="s">
        <v>200</v>
      </c>
      <c r="E447" s="192" t="s">
        <v>1</v>
      </c>
      <c r="F447" s="193" t="s">
        <v>494</v>
      </c>
      <c r="H447" s="194">
        <v>46.305</v>
      </c>
      <c r="I447" s="195"/>
      <c r="L447" s="191"/>
      <c r="M447" s="196"/>
      <c r="T447" s="197"/>
      <c r="AT447" s="192" t="s">
        <v>200</v>
      </c>
      <c r="AU447" s="192" t="s">
        <v>89</v>
      </c>
      <c r="AV447" s="15" t="s">
        <v>207</v>
      </c>
      <c r="AW447" s="15" t="s">
        <v>31</v>
      </c>
      <c r="AX447" s="15" t="s">
        <v>76</v>
      </c>
      <c r="AY447" s="192" t="s">
        <v>187</v>
      </c>
    </row>
    <row r="448" spans="2:65" s="12" customFormat="1">
      <c r="B448" s="170"/>
      <c r="D448" s="171" t="s">
        <v>200</v>
      </c>
      <c r="E448" s="172" t="s">
        <v>1</v>
      </c>
      <c r="F448" s="173" t="s">
        <v>495</v>
      </c>
      <c r="H448" s="172" t="s">
        <v>1</v>
      </c>
      <c r="I448" s="174"/>
      <c r="L448" s="170"/>
      <c r="M448" s="175"/>
      <c r="T448" s="176"/>
      <c r="AT448" s="172" t="s">
        <v>200</v>
      </c>
      <c r="AU448" s="172" t="s">
        <v>89</v>
      </c>
      <c r="AV448" s="12" t="s">
        <v>83</v>
      </c>
      <c r="AW448" s="12" t="s">
        <v>31</v>
      </c>
      <c r="AX448" s="12" t="s">
        <v>76</v>
      </c>
      <c r="AY448" s="172" t="s">
        <v>187</v>
      </c>
    </row>
    <row r="449" spans="2:65" s="12" customFormat="1">
      <c r="B449" s="170"/>
      <c r="D449" s="171" t="s">
        <v>200</v>
      </c>
      <c r="E449" s="172" t="s">
        <v>1</v>
      </c>
      <c r="F449" s="173" t="s">
        <v>489</v>
      </c>
      <c r="H449" s="172" t="s">
        <v>1</v>
      </c>
      <c r="I449" s="174"/>
      <c r="L449" s="170"/>
      <c r="M449" s="175"/>
      <c r="T449" s="176"/>
      <c r="AT449" s="172" t="s">
        <v>200</v>
      </c>
      <c r="AU449" s="172" t="s">
        <v>89</v>
      </c>
      <c r="AV449" s="12" t="s">
        <v>83</v>
      </c>
      <c r="AW449" s="12" t="s">
        <v>31</v>
      </c>
      <c r="AX449" s="12" t="s">
        <v>76</v>
      </c>
      <c r="AY449" s="172" t="s">
        <v>187</v>
      </c>
    </row>
    <row r="450" spans="2:65" s="13" customFormat="1">
      <c r="B450" s="177"/>
      <c r="D450" s="171" t="s">
        <v>200</v>
      </c>
      <c r="E450" s="178" t="s">
        <v>1</v>
      </c>
      <c r="F450" s="179" t="s">
        <v>575</v>
      </c>
      <c r="H450" s="180">
        <v>68.25</v>
      </c>
      <c r="I450" s="181"/>
      <c r="L450" s="177"/>
      <c r="M450" s="182"/>
      <c r="T450" s="183"/>
      <c r="AT450" s="178" t="s">
        <v>200</v>
      </c>
      <c r="AU450" s="178" t="s">
        <v>89</v>
      </c>
      <c r="AV450" s="13" t="s">
        <v>89</v>
      </c>
      <c r="AW450" s="13" t="s">
        <v>31</v>
      </c>
      <c r="AX450" s="13" t="s">
        <v>76</v>
      </c>
      <c r="AY450" s="178" t="s">
        <v>187</v>
      </c>
    </row>
    <row r="451" spans="2:65" s="13" customFormat="1">
      <c r="B451" s="177"/>
      <c r="D451" s="171" t="s">
        <v>200</v>
      </c>
      <c r="E451" s="178" t="s">
        <v>1</v>
      </c>
      <c r="F451" s="179" t="s">
        <v>576</v>
      </c>
      <c r="H451" s="180">
        <v>4.0199999999999996</v>
      </c>
      <c r="I451" s="181"/>
      <c r="L451" s="177"/>
      <c r="M451" s="182"/>
      <c r="T451" s="183"/>
      <c r="AT451" s="178" t="s">
        <v>200</v>
      </c>
      <c r="AU451" s="178" t="s">
        <v>89</v>
      </c>
      <c r="AV451" s="13" t="s">
        <v>89</v>
      </c>
      <c r="AW451" s="13" t="s">
        <v>31</v>
      </c>
      <c r="AX451" s="13" t="s">
        <v>76</v>
      </c>
      <c r="AY451" s="178" t="s">
        <v>187</v>
      </c>
    </row>
    <row r="452" spans="2:65" s="15" customFormat="1">
      <c r="B452" s="191"/>
      <c r="D452" s="171" t="s">
        <v>200</v>
      </c>
      <c r="E452" s="192" t="s">
        <v>1</v>
      </c>
      <c r="F452" s="193" t="s">
        <v>234</v>
      </c>
      <c r="H452" s="194">
        <v>72.27</v>
      </c>
      <c r="I452" s="195"/>
      <c r="L452" s="191"/>
      <c r="M452" s="196"/>
      <c r="T452" s="197"/>
      <c r="AT452" s="192" t="s">
        <v>200</v>
      </c>
      <c r="AU452" s="192" t="s">
        <v>89</v>
      </c>
      <c r="AV452" s="15" t="s">
        <v>207</v>
      </c>
      <c r="AW452" s="15" t="s">
        <v>31</v>
      </c>
      <c r="AX452" s="15" t="s">
        <v>76</v>
      </c>
      <c r="AY452" s="192" t="s">
        <v>187</v>
      </c>
    </row>
    <row r="453" spans="2:65" s="14" customFormat="1">
      <c r="B453" s="184"/>
      <c r="D453" s="171" t="s">
        <v>200</v>
      </c>
      <c r="E453" s="185" t="s">
        <v>1</v>
      </c>
      <c r="F453" s="186" t="s">
        <v>206</v>
      </c>
      <c r="H453" s="187">
        <v>118.575</v>
      </c>
      <c r="I453" s="188"/>
      <c r="L453" s="184"/>
      <c r="M453" s="189"/>
      <c r="T453" s="190"/>
      <c r="AT453" s="185" t="s">
        <v>200</v>
      </c>
      <c r="AU453" s="185" t="s">
        <v>89</v>
      </c>
      <c r="AV453" s="14" t="s">
        <v>194</v>
      </c>
      <c r="AW453" s="14" t="s">
        <v>31</v>
      </c>
      <c r="AX453" s="14" t="s">
        <v>83</v>
      </c>
      <c r="AY453" s="185" t="s">
        <v>187</v>
      </c>
    </row>
    <row r="454" spans="2:65" s="1" customFormat="1" ht="33" customHeight="1">
      <c r="B454" s="144"/>
      <c r="C454" s="160" t="s">
        <v>747</v>
      </c>
      <c r="D454" s="160" t="s">
        <v>196</v>
      </c>
      <c r="E454" s="161" t="s">
        <v>744</v>
      </c>
      <c r="F454" s="162" t="s">
        <v>745</v>
      </c>
      <c r="G454" s="163" t="s">
        <v>144</v>
      </c>
      <c r="H454" s="164">
        <v>7.56</v>
      </c>
      <c r="I454" s="165"/>
      <c r="J454" s="166">
        <f>ROUND(I454*H454,2)</f>
        <v>0</v>
      </c>
      <c r="K454" s="167"/>
      <c r="L454" s="32"/>
      <c r="M454" s="168" t="s">
        <v>1</v>
      </c>
      <c r="N454" s="169" t="s">
        <v>42</v>
      </c>
      <c r="P454" s="156">
        <f>O454*H454</f>
        <v>0</v>
      </c>
      <c r="Q454" s="156">
        <v>2.7699999999999999E-3</v>
      </c>
      <c r="R454" s="156">
        <f>Q454*H454</f>
        <v>2.0941199999999997E-2</v>
      </c>
      <c r="S454" s="156">
        <v>0</v>
      </c>
      <c r="T454" s="157">
        <f>S454*H454</f>
        <v>0</v>
      </c>
      <c r="AR454" s="158" t="s">
        <v>194</v>
      </c>
      <c r="AT454" s="158" t="s">
        <v>196</v>
      </c>
      <c r="AU454" s="158" t="s">
        <v>89</v>
      </c>
      <c r="AY454" s="17" t="s">
        <v>187</v>
      </c>
      <c r="BE454" s="159">
        <f>IF(N454="základná",J454,0)</f>
        <v>0</v>
      </c>
      <c r="BF454" s="159">
        <f>IF(N454="znížená",J454,0)</f>
        <v>0</v>
      </c>
      <c r="BG454" s="159">
        <f>IF(N454="zákl. prenesená",J454,0)</f>
        <v>0</v>
      </c>
      <c r="BH454" s="159">
        <f>IF(N454="zníž. prenesená",J454,0)</f>
        <v>0</v>
      </c>
      <c r="BI454" s="159">
        <f>IF(N454="nulová",J454,0)</f>
        <v>0</v>
      </c>
      <c r="BJ454" s="17" t="s">
        <v>89</v>
      </c>
      <c r="BK454" s="159">
        <f>ROUND(I454*H454,2)</f>
        <v>0</v>
      </c>
      <c r="BL454" s="17" t="s">
        <v>194</v>
      </c>
      <c r="BM454" s="158" t="s">
        <v>748</v>
      </c>
    </row>
    <row r="455" spans="2:65" s="13" customFormat="1">
      <c r="B455" s="177"/>
      <c r="D455" s="171" t="s">
        <v>200</v>
      </c>
      <c r="E455" s="178" t="s">
        <v>1</v>
      </c>
      <c r="F455" s="179" t="s">
        <v>749</v>
      </c>
      <c r="H455" s="180">
        <v>7.56</v>
      </c>
      <c r="I455" s="181"/>
      <c r="L455" s="177"/>
      <c r="M455" s="182"/>
      <c r="T455" s="183"/>
      <c r="AT455" s="178" t="s">
        <v>200</v>
      </c>
      <c r="AU455" s="178" t="s">
        <v>89</v>
      </c>
      <c r="AV455" s="13" t="s">
        <v>89</v>
      </c>
      <c r="AW455" s="13" t="s">
        <v>31</v>
      </c>
      <c r="AX455" s="13" t="s">
        <v>76</v>
      </c>
      <c r="AY455" s="178" t="s">
        <v>187</v>
      </c>
    </row>
    <row r="456" spans="2:65" s="14" customFormat="1">
      <c r="B456" s="184"/>
      <c r="D456" s="171" t="s">
        <v>200</v>
      </c>
      <c r="E456" s="185" t="s">
        <v>1</v>
      </c>
      <c r="F456" s="186" t="s">
        <v>206</v>
      </c>
      <c r="H456" s="187">
        <v>7.56</v>
      </c>
      <c r="I456" s="188"/>
      <c r="L456" s="184"/>
      <c r="M456" s="189"/>
      <c r="T456" s="190"/>
      <c r="AT456" s="185" t="s">
        <v>200</v>
      </c>
      <c r="AU456" s="185" t="s">
        <v>89</v>
      </c>
      <c r="AV456" s="14" t="s">
        <v>194</v>
      </c>
      <c r="AW456" s="14" t="s">
        <v>31</v>
      </c>
      <c r="AX456" s="14" t="s">
        <v>83</v>
      </c>
      <c r="AY456" s="185" t="s">
        <v>187</v>
      </c>
    </row>
    <row r="457" spans="2:65" s="1" customFormat="1" ht="24.2" customHeight="1">
      <c r="B457" s="144"/>
      <c r="C457" s="160" t="s">
        <v>750</v>
      </c>
      <c r="D457" s="160" t="s">
        <v>196</v>
      </c>
      <c r="E457" s="161" t="s">
        <v>751</v>
      </c>
      <c r="F457" s="162" t="s">
        <v>752</v>
      </c>
      <c r="G457" s="163" t="s">
        <v>375</v>
      </c>
      <c r="H457" s="164">
        <v>0.46200000000000002</v>
      </c>
      <c r="I457" s="165"/>
      <c r="J457" s="166">
        <f>ROUND(I457*H457,2)</f>
        <v>0</v>
      </c>
      <c r="K457" s="167"/>
      <c r="L457" s="32"/>
      <c r="M457" s="168" t="s">
        <v>1</v>
      </c>
      <c r="N457" s="169" t="s">
        <v>42</v>
      </c>
      <c r="P457" s="156">
        <f>O457*H457</f>
        <v>0</v>
      </c>
      <c r="Q457" s="156">
        <v>0</v>
      </c>
      <c r="R457" s="156">
        <f>Q457*H457</f>
        <v>0</v>
      </c>
      <c r="S457" s="156">
        <v>0</v>
      </c>
      <c r="T457" s="157">
        <f>S457*H457</f>
        <v>0</v>
      </c>
      <c r="AR457" s="158" t="s">
        <v>353</v>
      </c>
      <c r="AT457" s="158" t="s">
        <v>196</v>
      </c>
      <c r="AU457" s="158" t="s">
        <v>89</v>
      </c>
      <c r="AY457" s="17" t="s">
        <v>187</v>
      </c>
      <c r="BE457" s="159">
        <f>IF(N457="základná",J457,0)</f>
        <v>0</v>
      </c>
      <c r="BF457" s="159">
        <f>IF(N457="znížená",J457,0)</f>
        <v>0</v>
      </c>
      <c r="BG457" s="159">
        <f>IF(N457="zákl. prenesená",J457,0)</f>
        <v>0</v>
      </c>
      <c r="BH457" s="159">
        <f>IF(N457="zníž. prenesená",J457,0)</f>
        <v>0</v>
      </c>
      <c r="BI457" s="159">
        <f>IF(N457="nulová",J457,0)</f>
        <v>0</v>
      </c>
      <c r="BJ457" s="17" t="s">
        <v>89</v>
      </c>
      <c r="BK457" s="159">
        <f>ROUND(I457*H457,2)</f>
        <v>0</v>
      </c>
      <c r="BL457" s="17" t="s">
        <v>353</v>
      </c>
      <c r="BM457" s="158" t="s">
        <v>753</v>
      </c>
    </row>
    <row r="458" spans="2:65" s="1" customFormat="1" ht="24.2" customHeight="1">
      <c r="B458" s="144"/>
      <c r="C458" s="160" t="s">
        <v>754</v>
      </c>
      <c r="D458" s="160" t="s">
        <v>196</v>
      </c>
      <c r="E458" s="161" t="s">
        <v>755</v>
      </c>
      <c r="F458" s="162" t="s">
        <v>756</v>
      </c>
      <c r="G458" s="163" t="s">
        <v>375</v>
      </c>
      <c r="H458" s="164">
        <v>0.46200000000000002</v>
      </c>
      <c r="I458" s="165"/>
      <c r="J458" s="166">
        <f>ROUND(I458*H458,2)</f>
        <v>0</v>
      </c>
      <c r="K458" s="167"/>
      <c r="L458" s="32"/>
      <c r="M458" s="168" t="s">
        <v>1</v>
      </c>
      <c r="N458" s="169" t="s">
        <v>42</v>
      </c>
      <c r="P458" s="156">
        <f>O458*H458</f>
        <v>0</v>
      </c>
      <c r="Q458" s="156">
        <v>0</v>
      </c>
      <c r="R458" s="156">
        <f>Q458*H458</f>
        <v>0</v>
      </c>
      <c r="S458" s="156">
        <v>0</v>
      </c>
      <c r="T458" s="157">
        <f>S458*H458</f>
        <v>0</v>
      </c>
      <c r="AR458" s="158" t="s">
        <v>353</v>
      </c>
      <c r="AT458" s="158" t="s">
        <v>196</v>
      </c>
      <c r="AU458" s="158" t="s">
        <v>89</v>
      </c>
      <c r="AY458" s="17" t="s">
        <v>187</v>
      </c>
      <c r="BE458" s="159">
        <f>IF(N458="základná",J458,0)</f>
        <v>0</v>
      </c>
      <c r="BF458" s="159">
        <f>IF(N458="znížená",J458,0)</f>
        <v>0</v>
      </c>
      <c r="BG458" s="159">
        <f>IF(N458="zákl. prenesená",J458,0)</f>
        <v>0</v>
      </c>
      <c r="BH458" s="159">
        <f>IF(N458="zníž. prenesená",J458,0)</f>
        <v>0</v>
      </c>
      <c r="BI458" s="159">
        <f>IF(N458="nulová",J458,0)</f>
        <v>0</v>
      </c>
      <c r="BJ458" s="17" t="s">
        <v>89</v>
      </c>
      <c r="BK458" s="159">
        <f>ROUND(I458*H458,2)</f>
        <v>0</v>
      </c>
      <c r="BL458" s="17" t="s">
        <v>353</v>
      </c>
      <c r="BM458" s="158" t="s">
        <v>757</v>
      </c>
    </row>
    <row r="459" spans="2:65" s="11" customFormat="1" ht="22.9" customHeight="1">
      <c r="B459" s="132"/>
      <c r="D459" s="133" t="s">
        <v>75</v>
      </c>
      <c r="E459" s="142" t="s">
        <v>758</v>
      </c>
      <c r="F459" s="142" t="s">
        <v>759</v>
      </c>
      <c r="I459" s="135"/>
      <c r="J459" s="143">
        <f>BK459</f>
        <v>0</v>
      </c>
      <c r="L459" s="132"/>
      <c r="M459" s="137"/>
      <c r="P459" s="138">
        <f>SUM(P460:P468)</f>
        <v>0</v>
      </c>
      <c r="R459" s="138">
        <f>SUM(R460:R468)</f>
        <v>0.15004999999999999</v>
      </c>
      <c r="T459" s="139">
        <f>SUM(T460:T468)</f>
        <v>0</v>
      </c>
      <c r="AR459" s="133" t="s">
        <v>89</v>
      </c>
      <c r="AT459" s="140" t="s">
        <v>75</v>
      </c>
      <c r="AU459" s="140" t="s">
        <v>83</v>
      </c>
      <c r="AY459" s="133" t="s">
        <v>187</v>
      </c>
      <c r="BK459" s="141">
        <f>SUM(BK460:BK468)</f>
        <v>0</v>
      </c>
    </row>
    <row r="460" spans="2:65" s="1" customFormat="1" ht="16.5" customHeight="1">
      <c r="B460" s="144"/>
      <c r="C460" s="160" t="s">
        <v>760</v>
      </c>
      <c r="D460" s="160" t="s">
        <v>196</v>
      </c>
      <c r="E460" s="161" t="s">
        <v>761</v>
      </c>
      <c r="F460" s="162" t="s">
        <v>762</v>
      </c>
      <c r="G460" s="163" t="s">
        <v>337</v>
      </c>
      <c r="H460" s="164">
        <v>1</v>
      </c>
      <c r="I460" s="165"/>
      <c r="J460" s="166">
        <f>ROUND(I460*H460,2)</f>
        <v>0</v>
      </c>
      <c r="K460" s="167"/>
      <c r="L460" s="32"/>
      <c r="M460" s="168" t="s">
        <v>1</v>
      </c>
      <c r="N460" s="169" t="s">
        <v>42</v>
      </c>
      <c r="P460" s="156">
        <f>O460*H460</f>
        <v>0</v>
      </c>
      <c r="Q460" s="156">
        <v>5.0000000000000002E-5</v>
      </c>
      <c r="R460" s="156">
        <f>Q460*H460</f>
        <v>5.0000000000000002E-5</v>
      </c>
      <c r="S460" s="156">
        <v>0</v>
      </c>
      <c r="T460" s="157">
        <f>S460*H460</f>
        <v>0</v>
      </c>
      <c r="AR460" s="158" t="s">
        <v>353</v>
      </c>
      <c r="AT460" s="158" t="s">
        <v>196</v>
      </c>
      <c r="AU460" s="158" t="s">
        <v>89</v>
      </c>
      <c r="AY460" s="17" t="s">
        <v>187</v>
      </c>
      <c r="BE460" s="159">
        <f>IF(N460="základná",J460,0)</f>
        <v>0</v>
      </c>
      <c r="BF460" s="159">
        <f>IF(N460="znížená",J460,0)</f>
        <v>0</v>
      </c>
      <c r="BG460" s="159">
        <f>IF(N460="zákl. prenesená",J460,0)</f>
        <v>0</v>
      </c>
      <c r="BH460" s="159">
        <f>IF(N460="zníž. prenesená",J460,0)</f>
        <v>0</v>
      </c>
      <c r="BI460" s="159">
        <f>IF(N460="nulová",J460,0)</f>
        <v>0</v>
      </c>
      <c r="BJ460" s="17" t="s">
        <v>89</v>
      </c>
      <c r="BK460" s="159">
        <f>ROUND(I460*H460,2)</f>
        <v>0</v>
      </c>
      <c r="BL460" s="17" t="s">
        <v>353</v>
      </c>
      <c r="BM460" s="158" t="s">
        <v>763</v>
      </c>
    </row>
    <row r="461" spans="2:65" s="12" customFormat="1">
      <c r="B461" s="170"/>
      <c r="D461" s="171" t="s">
        <v>200</v>
      </c>
      <c r="E461" s="172" t="s">
        <v>1</v>
      </c>
      <c r="F461" s="173" t="s">
        <v>764</v>
      </c>
      <c r="H461" s="172" t="s">
        <v>1</v>
      </c>
      <c r="I461" s="174"/>
      <c r="L461" s="170"/>
      <c r="M461" s="175"/>
      <c r="T461" s="176"/>
      <c r="AT461" s="172" t="s">
        <v>200</v>
      </c>
      <c r="AU461" s="172" t="s">
        <v>89</v>
      </c>
      <c r="AV461" s="12" t="s">
        <v>83</v>
      </c>
      <c r="AW461" s="12" t="s">
        <v>31</v>
      </c>
      <c r="AX461" s="12" t="s">
        <v>76</v>
      </c>
      <c r="AY461" s="172" t="s">
        <v>187</v>
      </c>
    </row>
    <row r="462" spans="2:65" s="13" customFormat="1">
      <c r="B462" s="177"/>
      <c r="D462" s="171" t="s">
        <v>200</v>
      </c>
      <c r="E462" s="178" t="s">
        <v>1</v>
      </c>
      <c r="F462" s="179" t="s">
        <v>765</v>
      </c>
      <c r="H462" s="180">
        <v>1</v>
      </c>
      <c r="I462" s="181"/>
      <c r="L462" s="177"/>
      <c r="M462" s="182"/>
      <c r="T462" s="183"/>
      <c r="AT462" s="178" t="s">
        <v>200</v>
      </c>
      <c r="AU462" s="178" t="s">
        <v>89</v>
      </c>
      <c r="AV462" s="13" t="s">
        <v>89</v>
      </c>
      <c r="AW462" s="13" t="s">
        <v>31</v>
      </c>
      <c r="AX462" s="13" t="s">
        <v>76</v>
      </c>
      <c r="AY462" s="178" t="s">
        <v>187</v>
      </c>
    </row>
    <row r="463" spans="2:65" s="14" customFormat="1">
      <c r="B463" s="184"/>
      <c r="D463" s="171" t="s">
        <v>200</v>
      </c>
      <c r="E463" s="185" t="s">
        <v>1</v>
      </c>
      <c r="F463" s="186" t="s">
        <v>206</v>
      </c>
      <c r="H463" s="187">
        <v>1</v>
      </c>
      <c r="I463" s="188"/>
      <c r="L463" s="184"/>
      <c r="M463" s="189"/>
      <c r="T463" s="190"/>
      <c r="AT463" s="185" t="s">
        <v>200</v>
      </c>
      <c r="AU463" s="185" t="s">
        <v>89</v>
      </c>
      <c r="AV463" s="14" t="s">
        <v>194</v>
      </c>
      <c r="AW463" s="14" t="s">
        <v>31</v>
      </c>
      <c r="AX463" s="14" t="s">
        <v>83</v>
      </c>
      <c r="AY463" s="185" t="s">
        <v>187</v>
      </c>
    </row>
    <row r="464" spans="2:65" s="1" customFormat="1" ht="24.2" customHeight="1">
      <c r="B464" s="144"/>
      <c r="C464" s="145" t="s">
        <v>766</v>
      </c>
      <c r="D464" s="145" t="s">
        <v>190</v>
      </c>
      <c r="E464" s="146" t="s">
        <v>767</v>
      </c>
      <c r="F464" s="147" t="s">
        <v>768</v>
      </c>
      <c r="G464" s="148" t="s">
        <v>337</v>
      </c>
      <c r="H464" s="149">
        <v>1</v>
      </c>
      <c r="I464" s="150"/>
      <c r="J464" s="151">
        <f>ROUND(I464*H464,2)</f>
        <v>0</v>
      </c>
      <c r="K464" s="152"/>
      <c r="L464" s="153"/>
      <c r="M464" s="154" t="s">
        <v>1</v>
      </c>
      <c r="N464" s="155" t="s">
        <v>42</v>
      </c>
      <c r="P464" s="156">
        <f>O464*H464</f>
        <v>0</v>
      </c>
      <c r="Q464" s="156">
        <v>0.15</v>
      </c>
      <c r="R464" s="156">
        <f>Q464*H464</f>
        <v>0.15</v>
      </c>
      <c r="S464" s="156">
        <v>0</v>
      </c>
      <c r="T464" s="157">
        <f>S464*H464</f>
        <v>0</v>
      </c>
      <c r="AR464" s="158" t="s">
        <v>388</v>
      </c>
      <c r="AT464" s="158" t="s">
        <v>190</v>
      </c>
      <c r="AU464" s="158" t="s">
        <v>89</v>
      </c>
      <c r="AY464" s="17" t="s">
        <v>187</v>
      </c>
      <c r="BE464" s="159">
        <f>IF(N464="základná",J464,0)</f>
        <v>0</v>
      </c>
      <c r="BF464" s="159">
        <f>IF(N464="znížená",J464,0)</f>
        <v>0</v>
      </c>
      <c r="BG464" s="159">
        <f>IF(N464="zákl. prenesená",J464,0)</f>
        <v>0</v>
      </c>
      <c r="BH464" s="159">
        <f>IF(N464="zníž. prenesená",J464,0)</f>
        <v>0</v>
      </c>
      <c r="BI464" s="159">
        <f>IF(N464="nulová",J464,0)</f>
        <v>0</v>
      </c>
      <c r="BJ464" s="17" t="s">
        <v>89</v>
      </c>
      <c r="BK464" s="159">
        <f>ROUND(I464*H464,2)</f>
        <v>0</v>
      </c>
      <c r="BL464" s="17" t="s">
        <v>353</v>
      </c>
      <c r="BM464" s="158" t="s">
        <v>769</v>
      </c>
    </row>
    <row r="465" spans="2:65" s="13" customFormat="1">
      <c r="B465" s="177"/>
      <c r="D465" s="171" t="s">
        <v>200</v>
      </c>
      <c r="E465" s="178" t="s">
        <v>1</v>
      </c>
      <c r="F465" s="179" t="s">
        <v>83</v>
      </c>
      <c r="H465" s="180">
        <v>1</v>
      </c>
      <c r="I465" s="181"/>
      <c r="L465" s="177"/>
      <c r="M465" s="182"/>
      <c r="T465" s="183"/>
      <c r="AT465" s="178" t="s">
        <v>200</v>
      </c>
      <c r="AU465" s="178" t="s">
        <v>89</v>
      </c>
      <c r="AV465" s="13" t="s">
        <v>89</v>
      </c>
      <c r="AW465" s="13" t="s">
        <v>31</v>
      </c>
      <c r="AX465" s="13" t="s">
        <v>76</v>
      </c>
      <c r="AY465" s="178" t="s">
        <v>187</v>
      </c>
    </row>
    <row r="466" spans="2:65" s="14" customFormat="1">
      <c r="B466" s="184"/>
      <c r="D466" s="171" t="s">
        <v>200</v>
      </c>
      <c r="E466" s="185" t="s">
        <v>1</v>
      </c>
      <c r="F466" s="186" t="s">
        <v>206</v>
      </c>
      <c r="H466" s="187">
        <v>1</v>
      </c>
      <c r="I466" s="188"/>
      <c r="L466" s="184"/>
      <c r="M466" s="189"/>
      <c r="T466" s="190"/>
      <c r="AT466" s="185" t="s">
        <v>200</v>
      </c>
      <c r="AU466" s="185" t="s">
        <v>89</v>
      </c>
      <c r="AV466" s="14" t="s">
        <v>194</v>
      </c>
      <c r="AW466" s="14" t="s">
        <v>31</v>
      </c>
      <c r="AX466" s="14" t="s">
        <v>83</v>
      </c>
      <c r="AY466" s="185" t="s">
        <v>187</v>
      </c>
    </row>
    <row r="467" spans="2:65" s="1" customFormat="1" ht="24.2" customHeight="1">
      <c r="B467" s="144"/>
      <c r="C467" s="160" t="s">
        <v>770</v>
      </c>
      <c r="D467" s="160" t="s">
        <v>196</v>
      </c>
      <c r="E467" s="161" t="s">
        <v>771</v>
      </c>
      <c r="F467" s="162" t="s">
        <v>772</v>
      </c>
      <c r="G467" s="163" t="s">
        <v>375</v>
      </c>
      <c r="H467" s="164">
        <v>0.15</v>
      </c>
      <c r="I467" s="165"/>
      <c r="J467" s="166">
        <f>ROUND(I467*H467,2)</f>
        <v>0</v>
      </c>
      <c r="K467" s="167"/>
      <c r="L467" s="32"/>
      <c r="M467" s="168" t="s">
        <v>1</v>
      </c>
      <c r="N467" s="169" t="s">
        <v>42</v>
      </c>
      <c r="P467" s="156">
        <f>O467*H467</f>
        <v>0</v>
      </c>
      <c r="Q467" s="156">
        <v>0</v>
      </c>
      <c r="R467" s="156">
        <f>Q467*H467</f>
        <v>0</v>
      </c>
      <c r="S467" s="156">
        <v>0</v>
      </c>
      <c r="T467" s="157">
        <f>S467*H467</f>
        <v>0</v>
      </c>
      <c r="AR467" s="158" t="s">
        <v>353</v>
      </c>
      <c r="AT467" s="158" t="s">
        <v>196</v>
      </c>
      <c r="AU467" s="158" t="s">
        <v>89</v>
      </c>
      <c r="AY467" s="17" t="s">
        <v>187</v>
      </c>
      <c r="BE467" s="159">
        <f>IF(N467="základná",J467,0)</f>
        <v>0</v>
      </c>
      <c r="BF467" s="159">
        <f>IF(N467="znížená",J467,0)</f>
        <v>0</v>
      </c>
      <c r="BG467" s="159">
        <f>IF(N467="zákl. prenesená",J467,0)</f>
        <v>0</v>
      </c>
      <c r="BH467" s="159">
        <f>IF(N467="zníž. prenesená",J467,0)</f>
        <v>0</v>
      </c>
      <c r="BI467" s="159">
        <f>IF(N467="nulová",J467,0)</f>
        <v>0</v>
      </c>
      <c r="BJ467" s="17" t="s">
        <v>89</v>
      </c>
      <c r="BK467" s="159">
        <f>ROUND(I467*H467,2)</f>
        <v>0</v>
      </c>
      <c r="BL467" s="17" t="s">
        <v>353</v>
      </c>
      <c r="BM467" s="158" t="s">
        <v>773</v>
      </c>
    </row>
    <row r="468" spans="2:65" s="1" customFormat="1" ht="24.2" customHeight="1">
      <c r="B468" s="144"/>
      <c r="C468" s="160" t="s">
        <v>774</v>
      </c>
      <c r="D468" s="160" t="s">
        <v>196</v>
      </c>
      <c r="E468" s="161" t="s">
        <v>775</v>
      </c>
      <c r="F468" s="162" t="s">
        <v>776</v>
      </c>
      <c r="G468" s="163" t="s">
        <v>375</v>
      </c>
      <c r="H468" s="164">
        <v>0.15</v>
      </c>
      <c r="I468" s="165"/>
      <c r="J468" s="166">
        <f>ROUND(I468*H468,2)</f>
        <v>0</v>
      </c>
      <c r="K468" s="167"/>
      <c r="L468" s="32"/>
      <c r="M468" s="201" t="s">
        <v>1</v>
      </c>
      <c r="N468" s="202" t="s">
        <v>42</v>
      </c>
      <c r="O468" s="203"/>
      <c r="P468" s="204">
        <f>O468*H468</f>
        <v>0</v>
      </c>
      <c r="Q468" s="204">
        <v>0</v>
      </c>
      <c r="R468" s="204">
        <f>Q468*H468</f>
        <v>0</v>
      </c>
      <c r="S468" s="204">
        <v>0</v>
      </c>
      <c r="T468" s="205">
        <f>S468*H468</f>
        <v>0</v>
      </c>
      <c r="AR468" s="158" t="s">
        <v>353</v>
      </c>
      <c r="AT468" s="158" t="s">
        <v>196</v>
      </c>
      <c r="AU468" s="158" t="s">
        <v>89</v>
      </c>
      <c r="AY468" s="17" t="s">
        <v>187</v>
      </c>
      <c r="BE468" s="159">
        <f>IF(N468="základná",J468,0)</f>
        <v>0</v>
      </c>
      <c r="BF468" s="159">
        <f>IF(N468="znížená",J468,0)</f>
        <v>0</v>
      </c>
      <c r="BG468" s="159">
        <f>IF(N468="zákl. prenesená",J468,0)</f>
        <v>0</v>
      </c>
      <c r="BH468" s="159">
        <f>IF(N468="zníž. prenesená",J468,0)</f>
        <v>0</v>
      </c>
      <c r="BI468" s="159">
        <f>IF(N468="nulová",J468,0)</f>
        <v>0</v>
      </c>
      <c r="BJ468" s="17" t="s">
        <v>89</v>
      </c>
      <c r="BK468" s="159">
        <f>ROUND(I468*H468,2)</f>
        <v>0</v>
      </c>
      <c r="BL468" s="17" t="s">
        <v>353</v>
      </c>
      <c r="BM468" s="158" t="s">
        <v>777</v>
      </c>
    </row>
    <row r="469" spans="2:65" s="1" customFormat="1" ht="6.95" customHeight="1">
      <c r="B469" s="47"/>
      <c r="C469" s="48"/>
      <c r="D469" s="48"/>
      <c r="E469" s="48"/>
      <c r="F469" s="48"/>
      <c r="G469" s="48"/>
      <c r="H469" s="48"/>
      <c r="I469" s="48"/>
      <c r="J469" s="48"/>
      <c r="K469" s="48"/>
      <c r="L469" s="32"/>
    </row>
  </sheetData>
  <autoFilter ref="C130:K468" xr:uid="{00000000-0009-0000-0000-000002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44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 t="s">
        <v>5</v>
      </c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96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149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BRATISLAVA  SOŠ  PZ - rekonštrukcia  objektu č.103 (blok A a B)- suťaž</v>
      </c>
      <c r="F7" s="269"/>
      <c r="G7" s="269"/>
      <c r="H7" s="269"/>
      <c r="L7" s="20"/>
    </row>
    <row r="8" spans="2:46" ht="12" customHeight="1">
      <c r="B8" s="20"/>
      <c r="D8" s="27" t="s">
        <v>155</v>
      </c>
      <c r="L8" s="20"/>
    </row>
    <row r="9" spans="2:46" s="1" customFormat="1" ht="16.5" customHeight="1">
      <c r="B9" s="32"/>
      <c r="E9" s="268" t="s">
        <v>156</v>
      </c>
      <c r="F9" s="267"/>
      <c r="G9" s="267"/>
      <c r="H9" s="267"/>
      <c r="L9" s="32"/>
    </row>
    <row r="10" spans="2:46" s="1" customFormat="1" ht="12" customHeight="1">
      <c r="B10" s="32"/>
      <c r="D10" s="27" t="s">
        <v>157</v>
      </c>
      <c r="L10" s="32"/>
    </row>
    <row r="11" spans="2:46" s="1" customFormat="1" ht="30" customHeight="1">
      <c r="B11" s="32"/>
      <c r="E11" s="263" t="s">
        <v>778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18. 10. 2023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52" t="s">
        <v>1</v>
      </c>
      <c r="F29" s="252"/>
      <c r="G29" s="252"/>
      <c r="H29" s="252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ROUND(J130,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ROUND((SUM(BE130:BE441)),  2)</f>
        <v>0</v>
      </c>
      <c r="G35" s="101"/>
      <c r="H35" s="101"/>
      <c r="I35" s="102">
        <v>0.2</v>
      </c>
      <c r="J35" s="100">
        <f>ROUND(((SUM(BE130:BE441))*I35),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ROUND((SUM(BF130:BF441)),  2)</f>
        <v>0</v>
      </c>
      <c r="G36" s="101"/>
      <c r="H36" s="101"/>
      <c r="I36" s="102">
        <v>0.2</v>
      </c>
      <c r="J36" s="100">
        <f>ROUND(((SUM(BF130:BF441))*I36),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ROUND((SUM(BG130:BG441)),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ROUND((SUM(BH130:BH441)),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ROUND((SUM(BI130:BI441)),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BRATISLAVA  SOŠ  PZ - rekonštrukcia  objektu č.103 (blok A a B)- suťaž</v>
      </c>
      <c r="F85" s="269"/>
      <c r="G85" s="269"/>
      <c r="H85" s="269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8" t="s">
        <v>156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30" customHeight="1">
      <c r="B89" s="32"/>
      <c r="E89" s="263" t="str">
        <f>E11</f>
        <v>SO01.3Z - E1.3Z  Časť výmena otvorových konštrukcii  v.č.A15, A18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18. 10. 2023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Katarína 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J130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164</v>
      </c>
      <c r="E99" s="117"/>
      <c r="F99" s="117"/>
      <c r="G99" s="117"/>
      <c r="H99" s="117"/>
      <c r="I99" s="117"/>
      <c r="J99" s="118">
        <f>J131</f>
        <v>0</v>
      </c>
      <c r="L99" s="115"/>
    </row>
    <row r="100" spans="2:47" s="9" customFormat="1" ht="19.899999999999999" customHeight="1">
      <c r="B100" s="119"/>
      <c r="D100" s="120" t="s">
        <v>165</v>
      </c>
      <c r="E100" s="121"/>
      <c r="F100" s="121"/>
      <c r="G100" s="121"/>
      <c r="H100" s="121"/>
      <c r="I100" s="121"/>
      <c r="J100" s="122">
        <f>J132</f>
        <v>0</v>
      </c>
      <c r="L100" s="119"/>
    </row>
    <row r="101" spans="2:47" s="9" customFormat="1" ht="19.899999999999999" customHeight="1">
      <c r="B101" s="119"/>
      <c r="D101" s="120" t="s">
        <v>779</v>
      </c>
      <c r="E101" s="121"/>
      <c r="F101" s="121"/>
      <c r="G101" s="121"/>
      <c r="H101" s="121"/>
      <c r="I101" s="121"/>
      <c r="J101" s="122">
        <f>J145</f>
        <v>0</v>
      </c>
      <c r="L101" s="119"/>
    </row>
    <row r="102" spans="2:47" s="8" customFormat="1" ht="24.95" customHeight="1">
      <c r="B102" s="115"/>
      <c r="D102" s="116" t="s">
        <v>169</v>
      </c>
      <c r="E102" s="117"/>
      <c r="F102" s="117"/>
      <c r="G102" s="117"/>
      <c r="H102" s="117"/>
      <c r="I102" s="117"/>
      <c r="J102" s="118">
        <f>J156</f>
        <v>0</v>
      </c>
      <c r="L102" s="115"/>
    </row>
    <row r="103" spans="2:47" s="9" customFormat="1" ht="19.899999999999999" customHeight="1">
      <c r="B103" s="119"/>
      <c r="D103" s="120" t="s">
        <v>449</v>
      </c>
      <c r="E103" s="121"/>
      <c r="F103" s="121"/>
      <c r="G103" s="121"/>
      <c r="H103" s="121"/>
      <c r="I103" s="121"/>
      <c r="J103" s="122">
        <f>J157</f>
        <v>0</v>
      </c>
      <c r="L103" s="119"/>
    </row>
    <row r="104" spans="2:47" s="9" customFormat="1" ht="19.899999999999999" customHeight="1">
      <c r="B104" s="119"/>
      <c r="D104" s="120" t="s">
        <v>451</v>
      </c>
      <c r="E104" s="121"/>
      <c r="F104" s="121"/>
      <c r="G104" s="121"/>
      <c r="H104" s="121"/>
      <c r="I104" s="121"/>
      <c r="J104" s="122">
        <f>J166</f>
        <v>0</v>
      </c>
      <c r="L104" s="119"/>
    </row>
    <row r="105" spans="2:47" s="9" customFormat="1" ht="19.899999999999999" customHeight="1">
      <c r="B105" s="119"/>
      <c r="D105" s="120" t="s">
        <v>453</v>
      </c>
      <c r="E105" s="121"/>
      <c r="F105" s="121"/>
      <c r="G105" s="121"/>
      <c r="H105" s="121"/>
      <c r="I105" s="121"/>
      <c r="J105" s="122">
        <f>J175</f>
        <v>0</v>
      </c>
      <c r="L105" s="119"/>
    </row>
    <row r="106" spans="2:47" s="9" customFormat="1" ht="19.899999999999999" customHeight="1">
      <c r="B106" s="119"/>
      <c r="D106" s="120" t="s">
        <v>780</v>
      </c>
      <c r="E106" s="121"/>
      <c r="F106" s="121"/>
      <c r="G106" s="121"/>
      <c r="H106" s="121"/>
      <c r="I106" s="121"/>
      <c r="J106" s="122">
        <f>J208</f>
        <v>0</v>
      </c>
      <c r="L106" s="119"/>
    </row>
    <row r="107" spans="2:47" s="9" customFormat="1" ht="19.899999999999999" customHeight="1">
      <c r="B107" s="119"/>
      <c r="D107" s="120" t="s">
        <v>454</v>
      </c>
      <c r="E107" s="121"/>
      <c r="F107" s="121"/>
      <c r="G107" s="121"/>
      <c r="H107" s="121"/>
      <c r="I107" s="121"/>
      <c r="J107" s="122">
        <f>J397</f>
        <v>0</v>
      </c>
      <c r="L107" s="119"/>
    </row>
    <row r="108" spans="2:47" s="9" customFormat="1" ht="19.899999999999999" customHeight="1">
      <c r="B108" s="119"/>
      <c r="D108" s="120" t="s">
        <v>781</v>
      </c>
      <c r="E108" s="121"/>
      <c r="F108" s="121"/>
      <c r="G108" s="121"/>
      <c r="H108" s="121"/>
      <c r="I108" s="121"/>
      <c r="J108" s="122">
        <f>J409</f>
        <v>0</v>
      </c>
      <c r="L108" s="119"/>
    </row>
    <row r="109" spans="2:47" s="1" customFormat="1" ht="21.75" customHeight="1">
      <c r="B109" s="32"/>
      <c r="L109" s="32"/>
    </row>
    <row r="110" spans="2:47" s="1" customFormat="1" ht="6.9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32"/>
    </row>
    <row r="114" spans="2:12" s="1" customFormat="1" ht="6.95" customHeight="1"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32"/>
    </row>
    <row r="115" spans="2:12" s="1" customFormat="1" ht="24.95" customHeight="1">
      <c r="B115" s="32"/>
      <c r="C115" s="21" t="s">
        <v>173</v>
      </c>
      <c r="L115" s="32"/>
    </row>
    <row r="116" spans="2:12" s="1" customFormat="1" ht="6.95" customHeight="1">
      <c r="B116" s="32"/>
      <c r="L116" s="32"/>
    </row>
    <row r="117" spans="2:12" s="1" customFormat="1" ht="12" customHeight="1">
      <c r="B117" s="32"/>
      <c r="C117" s="27" t="s">
        <v>15</v>
      </c>
      <c r="L117" s="32"/>
    </row>
    <row r="118" spans="2:12" s="1" customFormat="1" ht="26.25" customHeight="1">
      <c r="B118" s="32"/>
      <c r="E118" s="268" t="str">
        <f>E7</f>
        <v>BRATISLAVA  SOŠ  PZ - rekonštrukcia  objektu č.103 (blok A a B)- suťaž</v>
      </c>
      <c r="F118" s="269"/>
      <c r="G118" s="269"/>
      <c r="H118" s="269"/>
      <c r="L118" s="32"/>
    </row>
    <row r="119" spans="2:12" ht="12" customHeight="1">
      <c r="B119" s="20"/>
      <c r="C119" s="27" t="s">
        <v>155</v>
      </c>
      <c r="L119" s="20"/>
    </row>
    <row r="120" spans="2:12" s="1" customFormat="1" ht="16.5" customHeight="1">
      <c r="B120" s="32"/>
      <c r="E120" s="268" t="s">
        <v>156</v>
      </c>
      <c r="F120" s="267"/>
      <c r="G120" s="267"/>
      <c r="H120" s="267"/>
      <c r="L120" s="32"/>
    </row>
    <row r="121" spans="2:12" s="1" customFormat="1" ht="12" customHeight="1">
      <c r="B121" s="32"/>
      <c r="C121" s="27" t="s">
        <v>157</v>
      </c>
      <c r="L121" s="32"/>
    </row>
    <row r="122" spans="2:12" s="1" customFormat="1" ht="30" customHeight="1">
      <c r="B122" s="32"/>
      <c r="E122" s="263" t="str">
        <f>E11</f>
        <v>SO01.3Z - E1.3Z  Časť výmena otvorových konštrukcii  v.č.A15, A18</v>
      </c>
      <c r="F122" s="267"/>
      <c r="G122" s="267"/>
      <c r="H122" s="267"/>
      <c r="L122" s="32"/>
    </row>
    <row r="123" spans="2:12" s="1" customFormat="1" ht="6.95" customHeight="1">
      <c r="B123" s="32"/>
      <c r="L123" s="32"/>
    </row>
    <row r="124" spans="2:12" s="1" customFormat="1" ht="12" customHeight="1">
      <c r="B124" s="32"/>
      <c r="C124" s="27" t="s">
        <v>19</v>
      </c>
      <c r="F124" s="25" t="str">
        <f>F14</f>
        <v xml:space="preserve">Vápencová 36, 84009 Bratislava </v>
      </c>
      <c r="I124" s="27" t="s">
        <v>21</v>
      </c>
      <c r="J124" s="55" t="str">
        <f>IF(J14="","",J14)</f>
        <v>18. 10. 2023</v>
      </c>
      <c r="L124" s="32"/>
    </row>
    <row r="125" spans="2:12" s="1" customFormat="1" ht="6.95" customHeight="1">
      <c r="B125" s="32"/>
      <c r="L125" s="32"/>
    </row>
    <row r="126" spans="2:12" s="1" customFormat="1" ht="54.4" customHeight="1">
      <c r="B126" s="32"/>
      <c r="C126" s="27" t="s">
        <v>23</v>
      </c>
      <c r="F126" s="25" t="str">
        <f>E17</f>
        <v>MV SR Pribinova č.2, 81272 Bratislava</v>
      </c>
      <c r="I126" s="27" t="s">
        <v>29</v>
      </c>
      <c r="J126" s="30" t="str">
        <f>E23</f>
        <v>STAPRING a.s.Cintorínska 9, 81108 BRATISLAVA/Nitra</v>
      </c>
      <c r="L126" s="32"/>
    </row>
    <row r="127" spans="2:12" s="1" customFormat="1" ht="15.2" customHeight="1">
      <c r="B127" s="32"/>
      <c r="C127" s="27" t="s">
        <v>27</v>
      </c>
      <c r="F127" s="25" t="str">
        <f>IF(E20="","",E20)</f>
        <v>Vyplň údaj</v>
      </c>
      <c r="I127" s="27" t="s">
        <v>32</v>
      </c>
      <c r="J127" s="30" t="str">
        <f>E26</f>
        <v>Katarína ŠINSKÁ</v>
      </c>
      <c r="L127" s="32"/>
    </row>
    <row r="128" spans="2:12" s="1" customFormat="1" ht="10.35" customHeight="1">
      <c r="B128" s="32"/>
      <c r="L128" s="32"/>
    </row>
    <row r="129" spans="2:65" s="10" customFormat="1" ht="29.25" customHeight="1">
      <c r="B129" s="123"/>
      <c r="C129" s="124" t="s">
        <v>174</v>
      </c>
      <c r="D129" s="125" t="s">
        <v>61</v>
      </c>
      <c r="E129" s="125" t="s">
        <v>57</v>
      </c>
      <c r="F129" s="125" t="s">
        <v>58</v>
      </c>
      <c r="G129" s="125" t="s">
        <v>175</v>
      </c>
      <c r="H129" s="125" t="s">
        <v>176</v>
      </c>
      <c r="I129" s="125" t="s">
        <v>177</v>
      </c>
      <c r="J129" s="126" t="s">
        <v>161</v>
      </c>
      <c r="K129" s="127" t="s">
        <v>178</v>
      </c>
      <c r="L129" s="123"/>
      <c r="M129" s="62" t="s">
        <v>1</v>
      </c>
      <c r="N129" s="63" t="s">
        <v>40</v>
      </c>
      <c r="O129" s="63" t="s">
        <v>179</v>
      </c>
      <c r="P129" s="63" t="s">
        <v>180</v>
      </c>
      <c r="Q129" s="63" t="s">
        <v>181</v>
      </c>
      <c r="R129" s="63" t="s">
        <v>182</v>
      </c>
      <c r="S129" s="63" t="s">
        <v>183</v>
      </c>
      <c r="T129" s="64" t="s">
        <v>184</v>
      </c>
    </row>
    <row r="130" spans="2:65" s="1" customFormat="1" ht="22.9" customHeight="1">
      <c r="B130" s="32"/>
      <c r="C130" s="67" t="s">
        <v>162</v>
      </c>
      <c r="J130" s="128">
        <f>BK130</f>
        <v>0</v>
      </c>
      <c r="L130" s="32"/>
      <c r="M130" s="65"/>
      <c r="N130" s="56"/>
      <c r="O130" s="56"/>
      <c r="P130" s="129">
        <f>P131+P156</f>
        <v>0</v>
      </c>
      <c r="Q130" s="56"/>
      <c r="R130" s="129">
        <f>R131+R156</f>
        <v>16.149342959999998</v>
      </c>
      <c r="S130" s="56"/>
      <c r="T130" s="130">
        <f>T131+T156</f>
        <v>0</v>
      </c>
      <c r="AT130" s="17" t="s">
        <v>75</v>
      </c>
      <c r="AU130" s="17" t="s">
        <v>163</v>
      </c>
      <c r="BK130" s="131">
        <f>BK131+BK156</f>
        <v>0</v>
      </c>
    </row>
    <row r="131" spans="2:65" s="11" customFormat="1" ht="25.9" customHeight="1">
      <c r="B131" s="132"/>
      <c r="D131" s="133" t="s">
        <v>75</v>
      </c>
      <c r="E131" s="134" t="s">
        <v>185</v>
      </c>
      <c r="F131" s="134" t="s">
        <v>186</v>
      </c>
      <c r="I131" s="135"/>
      <c r="J131" s="136">
        <f>BK131</f>
        <v>0</v>
      </c>
      <c r="L131" s="132"/>
      <c r="M131" s="137"/>
      <c r="P131" s="138">
        <f>P132+P145</f>
        <v>0</v>
      </c>
      <c r="R131" s="138">
        <f>R132+R145</f>
        <v>1.0872576</v>
      </c>
      <c r="T131" s="139">
        <f>T132+T145</f>
        <v>0</v>
      </c>
      <c r="AR131" s="133" t="s">
        <v>83</v>
      </c>
      <c r="AT131" s="140" t="s">
        <v>75</v>
      </c>
      <c r="AU131" s="140" t="s">
        <v>76</v>
      </c>
      <c r="AY131" s="133" t="s">
        <v>187</v>
      </c>
      <c r="BK131" s="141">
        <f>BK132+BK145</f>
        <v>0</v>
      </c>
    </row>
    <row r="132" spans="2:65" s="11" customFormat="1" ht="22.9" customHeight="1">
      <c r="B132" s="132"/>
      <c r="D132" s="133" t="s">
        <v>75</v>
      </c>
      <c r="E132" s="142" t="s">
        <v>188</v>
      </c>
      <c r="F132" s="142" t="s">
        <v>189</v>
      </c>
      <c r="I132" s="135"/>
      <c r="J132" s="143">
        <f>BK132</f>
        <v>0</v>
      </c>
      <c r="L132" s="132"/>
      <c r="M132" s="137"/>
      <c r="P132" s="138">
        <f>SUM(P133:P144)</f>
        <v>0</v>
      </c>
      <c r="R132" s="138">
        <f>SUM(R133:R144)</f>
        <v>1.0872576</v>
      </c>
      <c r="T132" s="139">
        <f>SUM(T133:T144)</f>
        <v>0</v>
      </c>
      <c r="AR132" s="133" t="s">
        <v>83</v>
      </c>
      <c r="AT132" s="140" t="s">
        <v>75</v>
      </c>
      <c r="AU132" s="140" t="s">
        <v>83</v>
      </c>
      <c r="AY132" s="133" t="s">
        <v>187</v>
      </c>
      <c r="BK132" s="141">
        <f>SUM(BK133:BK144)</f>
        <v>0</v>
      </c>
    </row>
    <row r="133" spans="2:65" s="1" customFormat="1" ht="33" customHeight="1">
      <c r="B133" s="144"/>
      <c r="C133" s="160" t="s">
        <v>83</v>
      </c>
      <c r="D133" s="160" t="s">
        <v>196</v>
      </c>
      <c r="E133" s="161" t="s">
        <v>782</v>
      </c>
      <c r="F133" s="162" t="s">
        <v>783</v>
      </c>
      <c r="G133" s="163" t="s">
        <v>144</v>
      </c>
      <c r="H133" s="164">
        <v>190.08</v>
      </c>
      <c r="I133" s="165"/>
      <c r="J133" s="166">
        <f>ROUND(I133*H133,2)</f>
        <v>0</v>
      </c>
      <c r="K133" s="167"/>
      <c r="L133" s="32"/>
      <c r="M133" s="168" t="s">
        <v>1</v>
      </c>
      <c r="N133" s="169" t="s">
        <v>42</v>
      </c>
      <c r="P133" s="156">
        <f>O133*H133</f>
        <v>0</v>
      </c>
      <c r="Q133" s="156">
        <v>5.7200000000000003E-3</v>
      </c>
      <c r="R133" s="156">
        <f>Q133*H133</f>
        <v>1.0872576</v>
      </c>
      <c r="S133" s="156">
        <v>0</v>
      </c>
      <c r="T133" s="157">
        <f>S133*H133</f>
        <v>0</v>
      </c>
      <c r="AR133" s="158" t="s">
        <v>194</v>
      </c>
      <c r="AT133" s="158" t="s">
        <v>196</v>
      </c>
      <c r="AU133" s="158" t="s">
        <v>89</v>
      </c>
      <c r="AY133" s="17" t="s">
        <v>187</v>
      </c>
      <c r="BE133" s="159">
        <f>IF(N133="základná",J133,0)</f>
        <v>0</v>
      </c>
      <c r="BF133" s="159">
        <f>IF(N133="znížená",J133,0)</f>
        <v>0</v>
      </c>
      <c r="BG133" s="159">
        <f>IF(N133="zákl. prenesená",J133,0)</f>
        <v>0</v>
      </c>
      <c r="BH133" s="159">
        <f>IF(N133="zníž. prenesená",J133,0)</f>
        <v>0</v>
      </c>
      <c r="BI133" s="159">
        <f>IF(N133="nulová",J133,0)</f>
        <v>0</v>
      </c>
      <c r="BJ133" s="17" t="s">
        <v>89</v>
      </c>
      <c r="BK133" s="159">
        <f>ROUND(I133*H133,2)</f>
        <v>0</v>
      </c>
      <c r="BL133" s="17" t="s">
        <v>194</v>
      </c>
      <c r="BM133" s="158" t="s">
        <v>784</v>
      </c>
    </row>
    <row r="134" spans="2:65" s="12" customFormat="1">
      <c r="B134" s="170"/>
      <c r="D134" s="171" t="s">
        <v>200</v>
      </c>
      <c r="E134" s="172" t="s">
        <v>1</v>
      </c>
      <c r="F134" s="173" t="s">
        <v>785</v>
      </c>
      <c r="H134" s="172" t="s">
        <v>1</v>
      </c>
      <c r="I134" s="174"/>
      <c r="L134" s="170"/>
      <c r="M134" s="175"/>
      <c r="T134" s="176"/>
      <c r="AT134" s="172" t="s">
        <v>200</v>
      </c>
      <c r="AU134" s="172" t="s">
        <v>89</v>
      </c>
      <c r="AV134" s="12" t="s">
        <v>83</v>
      </c>
      <c r="AW134" s="12" t="s">
        <v>31</v>
      </c>
      <c r="AX134" s="12" t="s">
        <v>76</v>
      </c>
      <c r="AY134" s="172" t="s">
        <v>187</v>
      </c>
    </row>
    <row r="135" spans="2:65" s="12" customFormat="1">
      <c r="B135" s="170"/>
      <c r="D135" s="171" t="s">
        <v>200</v>
      </c>
      <c r="E135" s="172" t="s">
        <v>1</v>
      </c>
      <c r="F135" s="173" t="s">
        <v>786</v>
      </c>
      <c r="H135" s="172" t="s">
        <v>1</v>
      </c>
      <c r="I135" s="174"/>
      <c r="L135" s="170"/>
      <c r="M135" s="175"/>
      <c r="T135" s="176"/>
      <c r="AT135" s="172" t="s">
        <v>200</v>
      </c>
      <c r="AU135" s="172" t="s">
        <v>89</v>
      </c>
      <c r="AV135" s="12" t="s">
        <v>83</v>
      </c>
      <c r="AW135" s="12" t="s">
        <v>31</v>
      </c>
      <c r="AX135" s="12" t="s">
        <v>76</v>
      </c>
      <c r="AY135" s="172" t="s">
        <v>187</v>
      </c>
    </row>
    <row r="136" spans="2:65" s="13" customFormat="1">
      <c r="B136" s="177"/>
      <c r="D136" s="171" t="s">
        <v>200</v>
      </c>
      <c r="E136" s="178" t="s">
        <v>1</v>
      </c>
      <c r="F136" s="179" t="s">
        <v>787</v>
      </c>
      <c r="H136" s="180">
        <v>180</v>
      </c>
      <c r="I136" s="181"/>
      <c r="L136" s="177"/>
      <c r="M136" s="182"/>
      <c r="T136" s="183"/>
      <c r="AT136" s="178" t="s">
        <v>200</v>
      </c>
      <c r="AU136" s="178" t="s">
        <v>89</v>
      </c>
      <c r="AV136" s="13" t="s">
        <v>89</v>
      </c>
      <c r="AW136" s="13" t="s">
        <v>31</v>
      </c>
      <c r="AX136" s="13" t="s">
        <v>76</v>
      </c>
      <c r="AY136" s="178" t="s">
        <v>187</v>
      </c>
    </row>
    <row r="137" spans="2:65" s="15" customFormat="1">
      <c r="B137" s="191"/>
      <c r="D137" s="171" t="s">
        <v>200</v>
      </c>
      <c r="E137" s="192" t="s">
        <v>1</v>
      </c>
      <c r="F137" s="193" t="s">
        <v>788</v>
      </c>
      <c r="H137" s="194">
        <v>180</v>
      </c>
      <c r="I137" s="195"/>
      <c r="L137" s="191"/>
      <c r="M137" s="196"/>
      <c r="T137" s="197"/>
      <c r="AT137" s="192" t="s">
        <v>200</v>
      </c>
      <c r="AU137" s="192" t="s">
        <v>89</v>
      </c>
      <c r="AV137" s="15" t="s">
        <v>207</v>
      </c>
      <c r="AW137" s="15" t="s">
        <v>31</v>
      </c>
      <c r="AX137" s="15" t="s">
        <v>76</v>
      </c>
      <c r="AY137" s="192" t="s">
        <v>187</v>
      </c>
    </row>
    <row r="138" spans="2:65" s="12" customFormat="1">
      <c r="B138" s="170"/>
      <c r="D138" s="171" t="s">
        <v>200</v>
      </c>
      <c r="E138" s="172" t="s">
        <v>1</v>
      </c>
      <c r="F138" s="173" t="s">
        <v>789</v>
      </c>
      <c r="H138" s="172" t="s">
        <v>1</v>
      </c>
      <c r="I138" s="174"/>
      <c r="L138" s="170"/>
      <c r="M138" s="175"/>
      <c r="T138" s="176"/>
      <c r="AT138" s="172" t="s">
        <v>200</v>
      </c>
      <c r="AU138" s="172" t="s">
        <v>89</v>
      </c>
      <c r="AV138" s="12" t="s">
        <v>83</v>
      </c>
      <c r="AW138" s="12" t="s">
        <v>31</v>
      </c>
      <c r="AX138" s="12" t="s">
        <v>76</v>
      </c>
      <c r="AY138" s="172" t="s">
        <v>187</v>
      </c>
    </row>
    <row r="139" spans="2:65" s="13" customFormat="1">
      <c r="B139" s="177"/>
      <c r="D139" s="171" t="s">
        <v>200</v>
      </c>
      <c r="E139" s="178" t="s">
        <v>1</v>
      </c>
      <c r="F139" s="179" t="s">
        <v>790</v>
      </c>
      <c r="H139" s="180">
        <v>2.52</v>
      </c>
      <c r="I139" s="181"/>
      <c r="L139" s="177"/>
      <c r="M139" s="182"/>
      <c r="T139" s="183"/>
      <c r="AT139" s="178" t="s">
        <v>200</v>
      </c>
      <c r="AU139" s="178" t="s">
        <v>89</v>
      </c>
      <c r="AV139" s="13" t="s">
        <v>89</v>
      </c>
      <c r="AW139" s="13" t="s">
        <v>31</v>
      </c>
      <c r="AX139" s="13" t="s">
        <v>76</v>
      </c>
      <c r="AY139" s="178" t="s">
        <v>187</v>
      </c>
    </row>
    <row r="140" spans="2:65" s="13" customFormat="1">
      <c r="B140" s="177"/>
      <c r="D140" s="171" t="s">
        <v>200</v>
      </c>
      <c r="E140" s="178" t="s">
        <v>1</v>
      </c>
      <c r="F140" s="179" t="s">
        <v>791</v>
      </c>
      <c r="H140" s="180">
        <v>2.52</v>
      </c>
      <c r="I140" s="181"/>
      <c r="L140" s="177"/>
      <c r="M140" s="182"/>
      <c r="T140" s="183"/>
      <c r="AT140" s="178" t="s">
        <v>200</v>
      </c>
      <c r="AU140" s="178" t="s">
        <v>89</v>
      </c>
      <c r="AV140" s="13" t="s">
        <v>89</v>
      </c>
      <c r="AW140" s="13" t="s">
        <v>31</v>
      </c>
      <c r="AX140" s="13" t="s">
        <v>76</v>
      </c>
      <c r="AY140" s="178" t="s">
        <v>187</v>
      </c>
    </row>
    <row r="141" spans="2:65" s="13" customFormat="1">
      <c r="B141" s="177"/>
      <c r="D141" s="171" t="s">
        <v>200</v>
      </c>
      <c r="E141" s="178" t="s">
        <v>1</v>
      </c>
      <c r="F141" s="179" t="s">
        <v>792</v>
      </c>
      <c r="H141" s="180">
        <v>2.52</v>
      </c>
      <c r="I141" s="181"/>
      <c r="L141" s="177"/>
      <c r="M141" s="182"/>
      <c r="T141" s="183"/>
      <c r="AT141" s="178" t="s">
        <v>200</v>
      </c>
      <c r="AU141" s="178" t="s">
        <v>89</v>
      </c>
      <c r="AV141" s="13" t="s">
        <v>89</v>
      </c>
      <c r="AW141" s="13" t="s">
        <v>31</v>
      </c>
      <c r="AX141" s="13" t="s">
        <v>76</v>
      </c>
      <c r="AY141" s="178" t="s">
        <v>187</v>
      </c>
    </row>
    <row r="142" spans="2:65" s="13" customFormat="1">
      <c r="B142" s="177"/>
      <c r="D142" s="171" t="s">
        <v>200</v>
      </c>
      <c r="E142" s="178" t="s">
        <v>1</v>
      </c>
      <c r="F142" s="179" t="s">
        <v>793</v>
      </c>
      <c r="H142" s="180">
        <v>2.52</v>
      </c>
      <c r="I142" s="181"/>
      <c r="L142" s="177"/>
      <c r="M142" s="182"/>
      <c r="T142" s="183"/>
      <c r="AT142" s="178" t="s">
        <v>200</v>
      </c>
      <c r="AU142" s="178" t="s">
        <v>89</v>
      </c>
      <c r="AV142" s="13" t="s">
        <v>89</v>
      </c>
      <c r="AW142" s="13" t="s">
        <v>31</v>
      </c>
      <c r="AX142" s="13" t="s">
        <v>76</v>
      </c>
      <c r="AY142" s="178" t="s">
        <v>187</v>
      </c>
    </row>
    <row r="143" spans="2:65" s="15" customFormat="1">
      <c r="B143" s="191"/>
      <c r="D143" s="171" t="s">
        <v>200</v>
      </c>
      <c r="E143" s="192" t="s">
        <v>1</v>
      </c>
      <c r="F143" s="193" t="s">
        <v>234</v>
      </c>
      <c r="H143" s="194">
        <v>10.08</v>
      </c>
      <c r="I143" s="195"/>
      <c r="L143" s="191"/>
      <c r="M143" s="196"/>
      <c r="T143" s="197"/>
      <c r="AT143" s="192" t="s">
        <v>200</v>
      </c>
      <c r="AU143" s="192" t="s">
        <v>89</v>
      </c>
      <c r="AV143" s="15" t="s">
        <v>207</v>
      </c>
      <c r="AW143" s="15" t="s">
        <v>31</v>
      </c>
      <c r="AX143" s="15" t="s">
        <v>76</v>
      </c>
      <c r="AY143" s="192" t="s">
        <v>187</v>
      </c>
    </row>
    <row r="144" spans="2:65" s="14" customFormat="1">
      <c r="B144" s="184"/>
      <c r="D144" s="171" t="s">
        <v>200</v>
      </c>
      <c r="E144" s="185" t="s">
        <v>1</v>
      </c>
      <c r="F144" s="186" t="s">
        <v>206</v>
      </c>
      <c r="H144" s="187">
        <v>190.08000000000004</v>
      </c>
      <c r="I144" s="188"/>
      <c r="L144" s="184"/>
      <c r="M144" s="189"/>
      <c r="T144" s="190"/>
      <c r="AT144" s="185" t="s">
        <v>200</v>
      </c>
      <c r="AU144" s="185" t="s">
        <v>89</v>
      </c>
      <c r="AV144" s="14" t="s">
        <v>194</v>
      </c>
      <c r="AW144" s="14" t="s">
        <v>31</v>
      </c>
      <c r="AX144" s="14" t="s">
        <v>83</v>
      </c>
      <c r="AY144" s="185" t="s">
        <v>187</v>
      </c>
    </row>
    <row r="145" spans="2:65" s="11" customFormat="1" ht="22.9" customHeight="1">
      <c r="B145" s="132"/>
      <c r="D145" s="133" t="s">
        <v>75</v>
      </c>
      <c r="E145" s="142" t="s">
        <v>794</v>
      </c>
      <c r="F145" s="142" t="s">
        <v>795</v>
      </c>
      <c r="I145" s="135"/>
      <c r="J145" s="143">
        <f>BK145</f>
        <v>0</v>
      </c>
      <c r="L145" s="132"/>
      <c r="M145" s="137"/>
      <c r="P145" s="138">
        <f>SUM(P146:P155)</f>
        <v>0</v>
      </c>
      <c r="R145" s="138">
        <f>SUM(R146:R155)</f>
        <v>0</v>
      </c>
      <c r="T145" s="139">
        <f>SUM(T146:T155)</f>
        <v>0</v>
      </c>
      <c r="AR145" s="133" t="s">
        <v>83</v>
      </c>
      <c r="AT145" s="140" t="s">
        <v>75</v>
      </c>
      <c r="AU145" s="140" t="s">
        <v>83</v>
      </c>
      <c r="AY145" s="133" t="s">
        <v>187</v>
      </c>
      <c r="BK145" s="141">
        <f>SUM(BK146:BK155)</f>
        <v>0</v>
      </c>
    </row>
    <row r="146" spans="2:65" s="1" customFormat="1" ht="16.5" customHeight="1">
      <c r="B146" s="144"/>
      <c r="C146" s="160" t="s">
        <v>89</v>
      </c>
      <c r="D146" s="160" t="s">
        <v>196</v>
      </c>
      <c r="E146" s="161" t="s">
        <v>796</v>
      </c>
      <c r="F146" s="162" t="s">
        <v>797</v>
      </c>
      <c r="G146" s="163" t="s">
        <v>798</v>
      </c>
      <c r="H146" s="164">
        <v>20</v>
      </c>
      <c r="I146" s="165"/>
      <c r="J146" s="166">
        <f>ROUND(I146*H146,2)</f>
        <v>0</v>
      </c>
      <c r="K146" s="167"/>
      <c r="L146" s="32"/>
      <c r="M146" s="168" t="s">
        <v>1</v>
      </c>
      <c r="N146" s="169" t="s">
        <v>42</v>
      </c>
      <c r="P146" s="156">
        <f>O146*H146</f>
        <v>0</v>
      </c>
      <c r="Q146" s="156">
        <v>0</v>
      </c>
      <c r="R146" s="156">
        <f>Q146*H146</f>
        <v>0</v>
      </c>
      <c r="S146" s="156">
        <v>0</v>
      </c>
      <c r="T146" s="157">
        <f>S146*H146</f>
        <v>0</v>
      </c>
      <c r="AR146" s="158" t="s">
        <v>799</v>
      </c>
      <c r="AT146" s="158" t="s">
        <v>196</v>
      </c>
      <c r="AU146" s="158" t="s">
        <v>89</v>
      </c>
      <c r="AY146" s="17" t="s">
        <v>187</v>
      </c>
      <c r="BE146" s="159">
        <f>IF(N146="základná",J146,0)</f>
        <v>0</v>
      </c>
      <c r="BF146" s="159">
        <f>IF(N146="znížená",J146,0)</f>
        <v>0</v>
      </c>
      <c r="BG146" s="159">
        <f>IF(N146="zákl. prenesená",J146,0)</f>
        <v>0</v>
      </c>
      <c r="BH146" s="159">
        <f>IF(N146="zníž. prenesená",J146,0)</f>
        <v>0</v>
      </c>
      <c r="BI146" s="159">
        <f>IF(N146="nulová",J146,0)</f>
        <v>0</v>
      </c>
      <c r="BJ146" s="17" t="s">
        <v>89</v>
      </c>
      <c r="BK146" s="159">
        <f>ROUND(I146*H146,2)</f>
        <v>0</v>
      </c>
      <c r="BL146" s="17" t="s">
        <v>799</v>
      </c>
      <c r="BM146" s="158" t="s">
        <v>800</v>
      </c>
    </row>
    <row r="147" spans="2:65" s="13" customFormat="1">
      <c r="B147" s="177"/>
      <c r="D147" s="171" t="s">
        <v>200</v>
      </c>
      <c r="E147" s="178" t="s">
        <v>1</v>
      </c>
      <c r="F147" s="179" t="s">
        <v>317</v>
      </c>
      <c r="H147" s="180">
        <v>10</v>
      </c>
      <c r="I147" s="181"/>
      <c r="L147" s="177"/>
      <c r="M147" s="182"/>
      <c r="T147" s="183"/>
      <c r="AT147" s="178" t="s">
        <v>200</v>
      </c>
      <c r="AU147" s="178" t="s">
        <v>89</v>
      </c>
      <c r="AV147" s="13" t="s">
        <v>89</v>
      </c>
      <c r="AW147" s="13" t="s">
        <v>31</v>
      </c>
      <c r="AX147" s="13" t="s">
        <v>76</v>
      </c>
      <c r="AY147" s="178" t="s">
        <v>187</v>
      </c>
    </row>
    <row r="148" spans="2:65" s="15" customFormat="1">
      <c r="B148" s="191"/>
      <c r="D148" s="171" t="s">
        <v>200</v>
      </c>
      <c r="E148" s="192" t="s">
        <v>1</v>
      </c>
      <c r="F148" s="193" t="s">
        <v>801</v>
      </c>
      <c r="H148" s="194">
        <v>10</v>
      </c>
      <c r="I148" s="195"/>
      <c r="L148" s="191"/>
      <c r="M148" s="196"/>
      <c r="T148" s="197"/>
      <c r="AT148" s="192" t="s">
        <v>200</v>
      </c>
      <c r="AU148" s="192" t="s">
        <v>89</v>
      </c>
      <c r="AV148" s="15" t="s">
        <v>207</v>
      </c>
      <c r="AW148" s="15" t="s">
        <v>31</v>
      </c>
      <c r="AX148" s="15" t="s">
        <v>76</v>
      </c>
      <c r="AY148" s="192" t="s">
        <v>187</v>
      </c>
    </row>
    <row r="149" spans="2:65" s="13" customFormat="1">
      <c r="B149" s="177"/>
      <c r="D149" s="171" t="s">
        <v>200</v>
      </c>
      <c r="E149" s="178" t="s">
        <v>1</v>
      </c>
      <c r="F149" s="179" t="s">
        <v>317</v>
      </c>
      <c r="H149" s="180">
        <v>10</v>
      </c>
      <c r="I149" s="181"/>
      <c r="L149" s="177"/>
      <c r="M149" s="182"/>
      <c r="T149" s="183"/>
      <c r="AT149" s="178" t="s">
        <v>200</v>
      </c>
      <c r="AU149" s="178" t="s">
        <v>89</v>
      </c>
      <c r="AV149" s="13" t="s">
        <v>89</v>
      </c>
      <c r="AW149" s="13" t="s">
        <v>31</v>
      </c>
      <c r="AX149" s="13" t="s">
        <v>76</v>
      </c>
      <c r="AY149" s="178" t="s">
        <v>187</v>
      </c>
    </row>
    <row r="150" spans="2:65" s="15" customFormat="1">
      <c r="B150" s="191"/>
      <c r="D150" s="171" t="s">
        <v>200</v>
      </c>
      <c r="E150" s="192" t="s">
        <v>1</v>
      </c>
      <c r="F150" s="193" t="s">
        <v>802</v>
      </c>
      <c r="H150" s="194">
        <v>10</v>
      </c>
      <c r="I150" s="195"/>
      <c r="L150" s="191"/>
      <c r="M150" s="196"/>
      <c r="T150" s="197"/>
      <c r="AT150" s="192" t="s">
        <v>200</v>
      </c>
      <c r="AU150" s="192" t="s">
        <v>89</v>
      </c>
      <c r="AV150" s="15" t="s">
        <v>207</v>
      </c>
      <c r="AW150" s="15" t="s">
        <v>31</v>
      </c>
      <c r="AX150" s="15" t="s">
        <v>76</v>
      </c>
      <c r="AY150" s="192" t="s">
        <v>187</v>
      </c>
    </row>
    <row r="151" spans="2:65" s="14" customFormat="1">
      <c r="B151" s="184"/>
      <c r="D151" s="171" t="s">
        <v>200</v>
      </c>
      <c r="E151" s="185" t="s">
        <v>1</v>
      </c>
      <c r="F151" s="186" t="s">
        <v>206</v>
      </c>
      <c r="H151" s="187">
        <v>20</v>
      </c>
      <c r="I151" s="188"/>
      <c r="L151" s="184"/>
      <c r="M151" s="189"/>
      <c r="T151" s="190"/>
      <c r="AT151" s="185" t="s">
        <v>200</v>
      </c>
      <c r="AU151" s="185" t="s">
        <v>89</v>
      </c>
      <c r="AV151" s="14" t="s">
        <v>194</v>
      </c>
      <c r="AW151" s="14" t="s">
        <v>31</v>
      </c>
      <c r="AX151" s="14" t="s">
        <v>83</v>
      </c>
      <c r="AY151" s="185" t="s">
        <v>187</v>
      </c>
    </row>
    <row r="152" spans="2:65" s="1" customFormat="1" ht="16.5" customHeight="1">
      <c r="B152" s="144"/>
      <c r="C152" s="160" t="s">
        <v>207</v>
      </c>
      <c r="D152" s="160" t="s">
        <v>196</v>
      </c>
      <c r="E152" s="161" t="s">
        <v>803</v>
      </c>
      <c r="F152" s="162" t="s">
        <v>804</v>
      </c>
      <c r="G152" s="163" t="s">
        <v>805</v>
      </c>
      <c r="H152" s="164">
        <v>20</v>
      </c>
      <c r="I152" s="165"/>
      <c r="J152" s="166">
        <f>ROUND(I152*H152,2)</f>
        <v>0</v>
      </c>
      <c r="K152" s="167"/>
      <c r="L152" s="32"/>
      <c r="M152" s="168" t="s">
        <v>1</v>
      </c>
      <c r="N152" s="169" t="s">
        <v>42</v>
      </c>
      <c r="P152" s="156">
        <f>O152*H152</f>
        <v>0</v>
      </c>
      <c r="Q152" s="156">
        <v>0</v>
      </c>
      <c r="R152" s="156">
        <f>Q152*H152</f>
        <v>0</v>
      </c>
      <c r="S152" s="156">
        <v>0</v>
      </c>
      <c r="T152" s="157">
        <f>S152*H152</f>
        <v>0</v>
      </c>
      <c r="AR152" s="158" t="s">
        <v>194</v>
      </c>
      <c r="AT152" s="158" t="s">
        <v>196</v>
      </c>
      <c r="AU152" s="158" t="s">
        <v>89</v>
      </c>
      <c r="AY152" s="17" t="s">
        <v>187</v>
      </c>
      <c r="BE152" s="159">
        <f>IF(N152="základná",J152,0)</f>
        <v>0</v>
      </c>
      <c r="BF152" s="159">
        <f>IF(N152="znížená",J152,0)</f>
        <v>0</v>
      </c>
      <c r="BG152" s="159">
        <f>IF(N152="zákl. prenesená",J152,0)</f>
        <v>0</v>
      </c>
      <c r="BH152" s="159">
        <f>IF(N152="zníž. prenesená",J152,0)</f>
        <v>0</v>
      </c>
      <c r="BI152" s="159">
        <f>IF(N152="nulová",J152,0)</f>
        <v>0</v>
      </c>
      <c r="BJ152" s="17" t="s">
        <v>89</v>
      </c>
      <c r="BK152" s="159">
        <f>ROUND(I152*H152,2)</f>
        <v>0</v>
      </c>
      <c r="BL152" s="17" t="s">
        <v>194</v>
      </c>
      <c r="BM152" s="158" t="s">
        <v>806</v>
      </c>
    </row>
    <row r="153" spans="2:65" s="13" customFormat="1">
      <c r="B153" s="177"/>
      <c r="D153" s="171" t="s">
        <v>200</v>
      </c>
      <c r="E153" s="178" t="s">
        <v>1</v>
      </c>
      <c r="F153" s="179" t="s">
        <v>7</v>
      </c>
      <c r="H153" s="180">
        <v>20</v>
      </c>
      <c r="I153" s="181"/>
      <c r="L153" s="177"/>
      <c r="M153" s="182"/>
      <c r="T153" s="183"/>
      <c r="AT153" s="178" t="s">
        <v>200</v>
      </c>
      <c r="AU153" s="178" t="s">
        <v>89</v>
      </c>
      <c r="AV153" s="13" t="s">
        <v>89</v>
      </c>
      <c r="AW153" s="13" t="s">
        <v>31</v>
      </c>
      <c r="AX153" s="13" t="s">
        <v>76</v>
      </c>
      <c r="AY153" s="178" t="s">
        <v>187</v>
      </c>
    </row>
    <row r="154" spans="2:65" s="15" customFormat="1">
      <c r="B154" s="191"/>
      <c r="D154" s="171" t="s">
        <v>200</v>
      </c>
      <c r="E154" s="192" t="s">
        <v>1</v>
      </c>
      <c r="F154" s="193" t="s">
        <v>807</v>
      </c>
      <c r="H154" s="194">
        <v>20</v>
      </c>
      <c r="I154" s="195"/>
      <c r="L154" s="191"/>
      <c r="M154" s="196"/>
      <c r="T154" s="197"/>
      <c r="AT154" s="192" t="s">
        <v>200</v>
      </c>
      <c r="AU154" s="192" t="s">
        <v>89</v>
      </c>
      <c r="AV154" s="15" t="s">
        <v>207</v>
      </c>
      <c r="AW154" s="15" t="s">
        <v>31</v>
      </c>
      <c r="AX154" s="15" t="s">
        <v>76</v>
      </c>
      <c r="AY154" s="192" t="s">
        <v>187</v>
      </c>
    </row>
    <row r="155" spans="2:65" s="14" customFormat="1">
      <c r="B155" s="184"/>
      <c r="D155" s="171" t="s">
        <v>200</v>
      </c>
      <c r="E155" s="185" t="s">
        <v>1</v>
      </c>
      <c r="F155" s="186" t="s">
        <v>206</v>
      </c>
      <c r="H155" s="187">
        <v>20</v>
      </c>
      <c r="I155" s="188"/>
      <c r="L155" s="184"/>
      <c r="M155" s="189"/>
      <c r="T155" s="190"/>
      <c r="AT155" s="185" t="s">
        <v>200</v>
      </c>
      <c r="AU155" s="185" t="s">
        <v>89</v>
      </c>
      <c r="AV155" s="14" t="s">
        <v>194</v>
      </c>
      <c r="AW155" s="14" t="s">
        <v>31</v>
      </c>
      <c r="AX155" s="14" t="s">
        <v>83</v>
      </c>
      <c r="AY155" s="185" t="s">
        <v>187</v>
      </c>
    </row>
    <row r="156" spans="2:65" s="11" customFormat="1" ht="25.9" customHeight="1">
      <c r="B156" s="132"/>
      <c r="D156" s="133" t="s">
        <v>75</v>
      </c>
      <c r="E156" s="134" t="s">
        <v>377</v>
      </c>
      <c r="F156" s="134" t="s">
        <v>378</v>
      </c>
      <c r="I156" s="135"/>
      <c r="J156" s="136">
        <f>BK156</f>
        <v>0</v>
      </c>
      <c r="L156" s="132"/>
      <c r="M156" s="137"/>
      <c r="P156" s="138">
        <f>P157+P166+P175+P208+P397+P409</f>
        <v>0</v>
      </c>
      <c r="R156" s="138">
        <f>R157+R166+R175+R208+R397+R409</f>
        <v>15.062085359999998</v>
      </c>
      <c r="T156" s="139">
        <f>T157+T166+T175+T208+T397+T409</f>
        <v>0</v>
      </c>
      <c r="AR156" s="133" t="s">
        <v>89</v>
      </c>
      <c r="AT156" s="140" t="s">
        <v>75</v>
      </c>
      <c r="AU156" s="140" t="s">
        <v>76</v>
      </c>
      <c r="AY156" s="133" t="s">
        <v>187</v>
      </c>
      <c r="BK156" s="141">
        <f>BK157+BK166+BK175+BK208+BK397+BK409</f>
        <v>0</v>
      </c>
    </row>
    <row r="157" spans="2:65" s="11" customFormat="1" ht="22.9" customHeight="1">
      <c r="B157" s="132"/>
      <c r="D157" s="133" t="s">
        <v>75</v>
      </c>
      <c r="E157" s="142" t="s">
        <v>478</v>
      </c>
      <c r="F157" s="142" t="s">
        <v>479</v>
      </c>
      <c r="I157" s="135"/>
      <c r="J157" s="143">
        <f>BK157</f>
        <v>0</v>
      </c>
      <c r="L157" s="132"/>
      <c r="M157" s="137"/>
      <c r="P157" s="138">
        <f>SUM(P158:P165)</f>
        <v>0</v>
      </c>
      <c r="R157" s="138">
        <f>SUM(R158:R165)</f>
        <v>2.7922319999999998</v>
      </c>
      <c r="T157" s="139">
        <f>SUM(T158:T165)</f>
        <v>0</v>
      </c>
      <c r="AR157" s="133" t="s">
        <v>89</v>
      </c>
      <c r="AT157" s="140" t="s">
        <v>75</v>
      </c>
      <c r="AU157" s="140" t="s">
        <v>83</v>
      </c>
      <c r="AY157" s="133" t="s">
        <v>187</v>
      </c>
      <c r="BK157" s="141">
        <f>SUM(BK158:BK165)</f>
        <v>0</v>
      </c>
    </row>
    <row r="158" spans="2:65" s="1" customFormat="1" ht="37.9" customHeight="1">
      <c r="B158" s="144"/>
      <c r="C158" s="160" t="s">
        <v>194</v>
      </c>
      <c r="D158" s="160" t="s">
        <v>196</v>
      </c>
      <c r="E158" s="161" t="s">
        <v>808</v>
      </c>
      <c r="F158" s="162" t="s">
        <v>809</v>
      </c>
      <c r="G158" s="163" t="s">
        <v>320</v>
      </c>
      <c r="H158" s="164">
        <v>500.4</v>
      </c>
      <c r="I158" s="165"/>
      <c r="J158" s="166">
        <f>ROUND(I158*H158,2)</f>
        <v>0</v>
      </c>
      <c r="K158" s="167"/>
      <c r="L158" s="32"/>
      <c r="M158" s="168" t="s">
        <v>1</v>
      </c>
      <c r="N158" s="169" t="s">
        <v>42</v>
      </c>
      <c r="P158" s="156">
        <f>O158*H158</f>
        <v>0</v>
      </c>
      <c r="Q158" s="156">
        <v>3.0000000000000001E-5</v>
      </c>
      <c r="R158" s="156">
        <f>Q158*H158</f>
        <v>1.5011999999999999E-2</v>
      </c>
      <c r="S158" s="156">
        <v>0</v>
      </c>
      <c r="T158" s="157">
        <f>S158*H158</f>
        <v>0</v>
      </c>
      <c r="AR158" s="158" t="s">
        <v>353</v>
      </c>
      <c r="AT158" s="158" t="s">
        <v>196</v>
      </c>
      <c r="AU158" s="158" t="s">
        <v>89</v>
      </c>
      <c r="AY158" s="17" t="s">
        <v>187</v>
      </c>
      <c r="BE158" s="159">
        <f>IF(N158="základná",J158,0)</f>
        <v>0</v>
      </c>
      <c r="BF158" s="159">
        <f>IF(N158="znížená",J158,0)</f>
        <v>0</v>
      </c>
      <c r="BG158" s="159">
        <f>IF(N158="zákl. prenesená",J158,0)</f>
        <v>0</v>
      </c>
      <c r="BH158" s="159">
        <f>IF(N158="zníž. prenesená",J158,0)</f>
        <v>0</v>
      </c>
      <c r="BI158" s="159">
        <f>IF(N158="nulová",J158,0)</f>
        <v>0</v>
      </c>
      <c r="BJ158" s="17" t="s">
        <v>89</v>
      </c>
      <c r="BK158" s="159">
        <f>ROUND(I158*H158,2)</f>
        <v>0</v>
      </c>
      <c r="BL158" s="17" t="s">
        <v>353</v>
      </c>
      <c r="BM158" s="158" t="s">
        <v>810</v>
      </c>
    </row>
    <row r="159" spans="2:65" s="13" customFormat="1">
      <c r="B159" s="177"/>
      <c r="D159" s="171" t="s">
        <v>200</v>
      </c>
      <c r="E159" s="178" t="s">
        <v>1</v>
      </c>
      <c r="F159" s="179" t="s">
        <v>811</v>
      </c>
      <c r="H159" s="180">
        <v>450</v>
      </c>
      <c r="I159" s="181"/>
      <c r="L159" s="177"/>
      <c r="M159" s="182"/>
      <c r="T159" s="183"/>
      <c r="AT159" s="178" t="s">
        <v>200</v>
      </c>
      <c r="AU159" s="178" t="s">
        <v>89</v>
      </c>
      <c r="AV159" s="13" t="s">
        <v>89</v>
      </c>
      <c r="AW159" s="13" t="s">
        <v>31</v>
      </c>
      <c r="AX159" s="13" t="s">
        <v>76</v>
      </c>
      <c r="AY159" s="178" t="s">
        <v>187</v>
      </c>
    </row>
    <row r="160" spans="2:65" s="13" customFormat="1" ht="22.5">
      <c r="B160" s="177"/>
      <c r="D160" s="171" t="s">
        <v>200</v>
      </c>
      <c r="E160" s="178" t="s">
        <v>1</v>
      </c>
      <c r="F160" s="179" t="s">
        <v>812</v>
      </c>
      <c r="H160" s="180">
        <v>50.4</v>
      </c>
      <c r="I160" s="181"/>
      <c r="L160" s="177"/>
      <c r="M160" s="182"/>
      <c r="T160" s="183"/>
      <c r="AT160" s="178" t="s">
        <v>200</v>
      </c>
      <c r="AU160" s="178" t="s">
        <v>89</v>
      </c>
      <c r="AV160" s="13" t="s">
        <v>89</v>
      </c>
      <c r="AW160" s="13" t="s">
        <v>31</v>
      </c>
      <c r="AX160" s="13" t="s">
        <v>76</v>
      </c>
      <c r="AY160" s="178" t="s">
        <v>187</v>
      </c>
    </row>
    <row r="161" spans="2:65" s="14" customFormat="1">
      <c r="B161" s="184"/>
      <c r="D161" s="171" t="s">
        <v>200</v>
      </c>
      <c r="E161" s="185" t="s">
        <v>1</v>
      </c>
      <c r="F161" s="186" t="s">
        <v>813</v>
      </c>
      <c r="H161" s="187">
        <v>500.4</v>
      </c>
      <c r="I161" s="188"/>
      <c r="L161" s="184"/>
      <c r="M161" s="189"/>
      <c r="T161" s="190"/>
      <c r="AT161" s="185" t="s">
        <v>200</v>
      </c>
      <c r="AU161" s="185" t="s">
        <v>89</v>
      </c>
      <c r="AV161" s="14" t="s">
        <v>194</v>
      </c>
      <c r="AW161" s="14" t="s">
        <v>31</v>
      </c>
      <c r="AX161" s="14" t="s">
        <v>83</v>
      </c>
      <c r="AY161" s="185" t="s">
        <v>187</v>
      </c>
    </row>
    <row r="162" spans="2:65" s="1" customFormat="1" ht="16.5" customHeight="1">
      <c r="B162" s="144"/>
      <c r="C162" s="145" t="s">
        <v>263</v>
      </c>
      <c r="D162" s="145" t="s">
        <v>190</v>
      </c>
      <c r="E162" s="146" t="s">
        <v>499</v>
      </c>
      <c r="F162" s="147" t="s">
        <v>500</v>
      </c>
      <c r="G162" s="148" t="s">
        <v>337</v>
      </c>
      <c r="H162" s="149">
        <v>4003.2</v>
      </c>
      <c r="I162" s="150"/>
      <c r="J162" s="151">
        <f>ROUND(I162*H162,2)</f>
        <v>0</v>
      </c>
      <c r="K162" s="152"/>
      <c r="L162" s="153"/>
      <c r="M162" s="154" t="s">
        <v>1</v>
      </c>
      <c r="N162" s="155" t="s">
        <v>42</v>
      </c>
      <c r="P162" s="156">
        <f>O162*H162</f>
        <v>0</v>
      </c>
      <c r="Q162" s="156">
        <v>3.5E-4</v>
      </c>
      <c r="R162" s="156">
        <f>Q162*H162</f>
        <v>1.4011199999999999</v>
      </c>
      <c r="S162" s="156">
        <v>0</v>
      </c>
      <c r="T162" s="157">
        <f>S162*H162</f>
        <v>0</v>
      </c>
      <c r="AR162" s="158" t="s">
        <v>388</v>
      </c>
      <c r="AT162" s="158" t="s">
        <v>190</v>
      </c>
      <c r="AU162" s="158" t="s">
        <v>89</v>
      </c>
      <c r="AY162" s="17" t="s">
        <v>187</v>
      </c>
      <c r="BE162" s="159">
        <f>IF(N162="základná",J162,0)</f>
        <v>0</v>
      </c>
      <c r="BF162" s="159">
        <f>IF(N162="znížená",J162,0)</f>
        <v>0</v>
      </c>
      <c r="BG162" s="159">
        <f>IF(N162="zákl. prenesená",J162,0)</f>
        <v>0</v>
      </c>
      <c r="BH162" s="159">
        <f>IF(N162="zníž. prenesená",J162,0)</f>
        <v>0</v>
      </c>
      <c r="BI162" s="159">
        <f>IF(N162="nulová",J162,0)</f>
        <v>0</v>
      </c>
      <c r="BJ162" s="17" t="s">
        <v>89</v>
      </c>
      <c r="BK162" s="159">
        <f>ROUND(I162*H162,2)</f>
        <v>0</v>
      </c>
      <c r="BL162" s="17" t="s">
        <v>353</v>
      </c>
      <c r="BM162" s="158" t="s">
        <v>814</v>
      </c>
    </row>
    <row r="163" spans="2:65" s="1" customFormat="1" ht="24.2" customHeight="1">
      <c r="B163" s="144"/>
      <c r="C163" s="145" t="s">
        <v>188</v>
      </c>
      <c r="D163" s="145" t="s">
        <v>190</v>
      </c>
      <c r="E163" s="146" t="s">
        <v>815</v>
      </c>
      <c r="F163" s="147" t="s">
        <v>816</v>
      </c>
      <c r="G163" s="148" t="s">
        <v>144</v>
      </c>
      <c r="H163" s="149">
        <v>125.1</v>
      </c>
      <c r="I163" s="150"/>
      <c r="J163" s="151">
        <f>ROUND(I163*H163,2)</f>
        <v>0</v>
      </c>
      <c r="K163" s="152"/>
      <c r="L163" s="153"/>
      <c r="M163" s="154" t="s">
        <v>1</v>
      </c>
      <c r="N163" s="155" t="s">
        <v>42</v>
      </c>
      <c r="P163" s="156">
        <f>O163*H163</f>
        <v>0</v>
      </c>
      <c r="Q163" s="156">
        <v>1.0999999999999999E-2</v>
      </c>
      <c r="R163" s="156">
        <f>Q163*H163</f>
        <v>1.3760999999999999</v>
      </c>
      <c r="S163" s="156">
        <v>0</v>
      </c>
      <c r="T163" s="157">
        <f>S163*H163</f>
        <v>0</v>
      </c>
      <c r="AR163" s="158" t="s">
        <v>388</v>
      </c>
      <c r="AT163" s="158" t="s">
        <v>190</v>
      </c>
      <c r="AU163" s="158" t="s">
        <v>89</v>
      </c>
      <c r="AY163" s="17" t="s">
        <v>187</v>
      </c>
      <c r="BE163" s="159">
        <f>IF(N163="základná",J163,0)</f>
        <v>0</v>
      </c>
      <c r="BF163" s="159">
        <f>IF(N163="znížená",J163,0)</f>
        <v>0</v>
      </c>
      <c r="BG163" s="159">
        <f>IF(N163="zákl. prenesená",J163,0)</f>
        <v>0</v>
      </c>
      <c r="BH163" s="159">
        <f>IF(N163="zníž. prenesená",J163,0)</f>
        <v>0</v>
      </c>
      <c r="BI163" s="159">
        <f>IF(N163="nulová",J163,0)</f>
        <v>0</v>
      </c>
      <c r="BJ163" s="17" t="s">
        <v>89</v>
      </c>
      <c r="BK163" s="159">
        <f>ROUND(I163*H163,2)</f>
        <v>0</v>
      </c>
      <c r="BL163" s="17" t="s">
        <v>353</v>
      </c>
      <c r="BM163" s="158" t="s">
        <v>817</v>
      </c>
    </row>
    <row r="164" spans="2:65" s="1" customFormat="1" ht="24.2" customHeight="1">
      <c r="B164" s="144"/>
      <c r="C164" s="160" t="s">
        <v>287</v>
      </c>
      <c r="D164" s="160" t="s">
        <v>196</v>
      </c>
      <c r="E164" s="161" t="s">
        <v>509</v>
      </c>
      <c r="F164" s="162" t="s">
        <v>510</v>
      </c>
      <c r="G164" s="163" t="s">
        <v>375</v>
      </c>
      <c r="H164" s="164">
        <v>2.7919999999999998</v>
      </c>
      <c r="I164" s="165"/>
      <c r="J164" s="166">
        <f>ROUND(I164*H164,2)</f>
        <v>0</v>
      </c>
      <c r="K164" s="167"/>
      <c r="L164" s="32"/>
      <c r="M164" s="168" t="s">
        <v>1</v>
      </c>
      <c r="N164" s="169" t="s">
        <v>42</v>
      </c>
      <c r="P164" s="156">
        <f>O164*H164</f>
        <v>0</v>
      </c>
      <c r="Q164" s="156">
        <v>0</v>
      </c>
      <c r="R164" s="156">
        <f>Q164*H164</f>
        <v>0</v>
      </c>
      <c r="S164" s="156">
        <v>0</v>
      </c>
      <c r="T164" s="157">
        <f>S164*H164</f>
        <v>0</v>
      </c>
      <c r="AR164" s="158" t="s">
        <v>353</v>
      </c>
      <c r="AT164" s="158" t="s">
        <v>196</v>
      </c>
      <c r="AU164" s="158" t="s">
        <v>89</v>
      </c>
      <c r="AY164" s="17" t="s">
        <v>187</v>
      </c>
      <c r="BE164" s="159">
        <f>IF(N164="základná",J164,0)</f>
        <v>0</v>
      </c>
      <c r="BF164" s="159">
        <f>IF(N164="znížená",J164,0)</f>
        <v>0</v>
      </c>
      <c r="BG164" s="159">
        <f>IF(N164="zákl. prenesená",J164,0)</f>
        <v>0</v>
      </c>
      <c r="BH164" s="159">
        <f>IF(N164="zníž. prenesená",J164,0)</f>
        <v>0</v>
      </c>
      <c r="BI164" s="159">
        <f>IF(N164="nulová",J164,0)</f>
        <v>0</v>
      </c>
      <c r="BJ164" s="17" t="s">
        <v>89</v>
      </c>
      <c r="BK164" s="159">
        <f>ROUND(I164*H164,2)</f>
        <v>0</v>
      </c>
      <c r="BL164" s="17" t="s">
        <v>353</v>
      </c>
      <c r="BM164" s="158" t="s">
        <v>818</v>
      </c>
    </row>
    <row r="165" spans="2:65" s="1" customFormat="1" ht="33" customHeight="1">
      <c r="B165" s="144"/>
      <c r="C165" s="160" t="s">
        <v>193</v>
      </c>
      <c r="D165" s="160" t="s">
        <v>196</v>
      </c>
      <c r="E165" s="161" t="s">
        <v>512</v>
      </c>
      <c r="F165" s="162" t="s">
        <v>513</v>
      </c>
      <c r="G165" s="163" t="s">
        <v>375</v>
      </c>
      <c r="H165" s="164">
        <v>2.7919999999999998</v>
      </c>
      <c r="I165" s="165"/>
      <c r="J165" s="166">
        <f>ROUND(I165*H165,2)</f>
        <v>0</v>
      </c>
      <c r="K165" s="167"/>
      <c r="L165" s="32"/>
      <c r="M165" s="168" t="s">
        <v>1</v>
      </c>
      <c r="N165" s="169" t="s">
        <v>42</v>
      </c>
      <c r="P165" s="156">
        <f>O165*H165</f>
        <v>0</v>
      </c>
      <c r="Q165" s="156">
        <v>0</v>
      </c>
      <c r="R165" s="156">
        <f>Q165*H165</f>
        <v>0</v>
      </c>
      <c r="S165" s="156">
        <v>0</v>
      </c>
      <c r="T165" s="157">
        <f>S165*H165</f>
        <v>0</v>
      </c>
      <c r="AR165" s="158" t="s">
        <v>353</v>
      </c>
      <c r="AT165" s="158" t="s">
        <v>196</v>
      </c>
      <c r="AU165" s="158" t="s">
        <v>89</v>
      </c>
      <c r="AY165" s="17" t="s">
        <v>187</v>
      </c>
      <c r="BE165" s="159">
        <f>IF(N165="základná",J165,0)</f>
        <v>0</v>
      </c>
      <c r="BF165" s="159">
        <f>IF(N165="znížená",J165,0)</f>
        <v>0</v>
      </c>
      <c r="BG165" s="159">
        <f>IF(N165="zákl. prenesená",J165,0)</f>
        <v>0</v>
      </c>
      <c r="BH165" s="159">
        <f>IF(N165="zníž. prenesená",J165,0)</f>
        <v>0</v>
      </c>
      <c r="BI165" s="159">
        <f>IF(N165="nulová",J165,0)</f>
        <v>0</v>
      </c>
      <c r="BJ165" s="17" t="s">
        <v>89</v>
      </c>
      <c r="BK165" s="159">
        <f>ROUND(I165*H165,2)</f>
        <v>0</v>
      </c>
      <c r="BL165" s="17" t="s">
        <v>353</v>
      </c>
      <c r="BM165" s="158" t="s">
        <v>819</v>
      </c>
    </row>
    <row r="166" spans="2:65" s="11" customFormat="1" ht="22.9" customHeight="1">
      <c r="B166" s="132"/>
      <c r="D166" s="133" t="s">
        <v>75</v>
      </c>
      <c r="E166" s="142" t="s">
        <v>656</v>
      </c>
      <c r="F166" s="142" t="s">
        <v>657</v>
      </c>
      <c r="I166" s="135"/>
      <c r="J166" s="143">
        <f>BK166</f>
        <v>0</v>
      </c>
      <c r="L166" s="132"/>
      <c r="M166" s="137"/>
      <c r="P166" s="138">
        <f>SUM(P167:P174)</f>
        <v>0</v>
      </c>
      <c r="R166" s="138">
        <f>SUM(R167:R174)</f>
        <v>0.39486599999999999</v>
      </c>
      <c r="T166" s="139">
        <f>SUM(T167:T174)</f>
        <v>0</v>
      </c>
      <c r="AR166" s="133" t="s">
        <v>89</v>
      </c>
      <c r="AT166" s="140" t="s">
        <v>75</v>
      </c>
      <c r="AU166" s="140" t="s">
        <v>83</v>
      </c>
      <c r="AY166" s="133" t="s">
        <v>187</v>
      </c>
      <c r="BK166" s="141">
        <f>SUM(BK167:BK174)</f>
        <v>0</v>
      </c>
    </row>
    <row r="167" spans="2:65" s="1" customFormat="1" ht="33" customHeight="1">
      <c r="B167" s="144"/>
      <c r="C167" s="160" t="s">
        <v>294</v>
      </c>
      <c r="D167" s="160" t="s">
        <v>196</v>
      </c>
      <c r="E167" s="161" t="s">
        <v>820</v>
      </c>
      <c r="F167" s="162" t="s">
        <v>821</v>
      </c>
      <c r="G167" s="163" t="s">
        <v>144</v>
      </c>
      <c r="H167" s="164">
        <v>90</v>
      </c>
      <c r="I167" s="165"/>
      <c r="J167" s="166">
        <f>ROUND(I167*H167,2)</f>
        <v>0</v>
      </c>
      <c r="K167" s="167"/>
      <c r="L167" s="32"/>
      <c r="M167" s="168" t="s">
        <v>1</v>
      </c>
      <c r="N167" s="169" t="s">
        <v>42</v>
      </c>
      <c r="P167" s="156">
        <f>O167*H167</f>
        <v>0</v>
      </c>
      <c r="Q167" s="156">
        <v>3.5000000000000001E-3</v>
      </c>
      <c r="R167" s="156">
        <f>Q167*H167</f>
        <v>0.315</v>
      </c>
      <c r="S167" s="156">
        <v>0</v>
      </c>
      <c r="T167" s="157">
        <f>S167*H167</f>
        <v>0</v>
      </c>
      <c r="AR167" s="158" t="s">
        <v>353</v>
      </c>
      <c r="AT167" s="158" t="s">
        <v>196</v>
      </c>
      <c r="AU167" s="158" t="s">
        <v>89</v>
      </c>
      <c r="AY167" s="17" t="s">
        <v>187</v>
      </c>
      <c r="BE167" s="159">
        <f>IF(N167="základná",J167,0)</f>
        <v>0</v>
      </c>
      <c r="BF167" s="159">
        <f>IF(N167="znížená",J167,0)</f>
        <v>0</v>
      </c>
      <c r="BG167" s="159">
        <f>IF(N167="zákl. prenesená",J167,0)</f>
        <v>0</v>
      </c>
      <c r="BH167" s="159">
        <f>IF(N167="zníž. prenesená",J167,0)</f>
        <v>0</v>
      </c>
      <c r="BI167" s="159">
        <f>IF(N167="nulová",J167,0)</f>
        <v>0</v>
      </c>
      <c r="BJ167" s="17" t="s">
        <v>89</v>
      </c>
      <c r="BK167" s="159">
        <f>ROUND(I167*H167,2)</f>
        <v>0</v>
      </c>
      <c r="BL167" s="17" t="s">
        <v>353</v>
      </c>
      <c r="BM167" s="158" t="s">
        <v>822</v>
      </c>
    </row>
    <row r="168" spans="2:65" s="12" customFormat="1">
      <c r="B168" s="170"/>
      <c r="D168" s="171" t="s">
        <v>200</v>
      </c>
      <c r="E168" s="172" t="s">
        <v>1</v>
      </c>
      <c r="F168" s="173" t="s">
        <v>823</v>
      </c>
      <c r="H168" s="172" t="s">
        <v>1</v>
      </c>
      <c r="I168" s="174"/>
      <c r="L168" s="170"/>
      <c r="M168" s="175"/>
      <c r="T168" s="176"/>
      <c r="AT168" s="172" t="s">
        <v>200</v>
      </c>
      <c r="AU168" s="172" t="s">
        <v>89</v>
      </c>
      <c r="AV168" s="12" t="s">
        <v>83</v>
      </c>
      <c r="AW168" s="12" t="s">
        <v>31</v>
      </c>
      <c r="AX168" s="12" t="s">
        <v>76</v>
      </c>
      <c r="AY168" s="172" t="s">
        <v>187</v>
      </c>
    </row>
    <row r="169" spans="2:65" s="13" customFormat="1">
      <c r="B169" s="177"/>
      <c r="D169" s="171" t="s">
        <v>200</v>
      </c>
      <c r="E169" s="178" t="s">
        <v>1</v>
      </c>
      <c r="F169" s="179" t="s">
        <v>824</v>
      </c>
      <c r="H169" s="180">
        <v>90</v>
      </c>
      <c r="I169" s="181"/>
      <c r="L169" s="177"/>
      <c r="M169" s="182"/>
      <c r="T169" s="183"/>
      <c r="AT169" s="178" t="s">
        <v>200</v>
      </c>
      <c r="AU169" s="178" t="s">
        <v>89</v>
      </c>
      <c r="AV169" s="13" t="s">
        <v>89</v>
      </c>
      <c r="AW169" s="13" t="s">
        <v>31</v>
      </c>
      <c r="AX169" s="13" t="s">
        <v>76</v>
      </c>
      <c r="AY169" s="178" t="s">
        <v>187</v>
      </c>
    </row>
    <row r="170" spans="2:65" s="14" customFormat="1">
      <c r="B170" s="184"/>
      <c r="D170" s="171" t="s">
        <v>200</v>
      </c>
      <c r="E170" s="185" t="s">
        <v>1</v>
      </c>
      <c r="F170" s="186" t="s">
        <v>206</v>
      </c>
      <c r="H170" s="187">
        <v>90</v>
      </c>
      <c r="I170" s="188"/>
      <c r="L170" s="184"/>
      <c r="M170" s="189"/>
      <c r="T170" s="190"/>
      <c r="AT170" s="185" t="s">
        <v>200</v>
      </c>
      <c r="AU170" s="185" t="s">
        <v>89</v>
      </c>
      <c r="AV170" s="14" t="s">
        <v>194</v>
      </c>
      <c r="AW170" s="14" t="s">
        <v>31</v>
      </c>
      <c r="AX170" s="14" t="s">
        <v>83</v>
      </c>
      <c r="AY170" s="185" t="s">
        <v>187</v>
      </c>
    </row>
    <row r="171" spans="2:65" s="1" customFormat="1" ht="21.75" customHeight="1">
      <c r="B171" s="144"/>
      <c r="C171" s="145" t="s">
        <v>317</v>
      </c>
      <c r="D171" s="145" t="s">
        <v>190</v>
      </c>
      <c r="E171" s="146" t="s">
        <v>825</v>
      </c>
      <c r="F171" s="147" t="s">
        <v>826</v>
      </c>
      <c r="G171" s="148" t="s">
        <v>144</v>
      </c>
      <c r="H171" s="149">
        <v>91.8</v>
      </c>
      <c r="I171" s="150"/>
      <c r="J171" s="151">
        <f>ROUND(I171*H171,2)</f>
        <v>0</v>
      </c>
      <c r="K171" s="152"/>
      <c r="L171" s="153"/>
      <c r="M171" s="154" t="s">
        <v>1</v>
      </c>
      <c r="N171" s="155" t="s">
        <v>42</v>
      </c>
      <c r="P171" s="156">
        <f>O171*H171</f>
        <v>0</v>
      </c>
      <c r="Q171" s="156">
        <v>8.7000000000000001E-4</v>
      </c>
      <c r="R171" s="156">
        <f>Q171*H171</f>
        <v>7.9865999999999993E-2</v>
      </c>
      <c r="S171" s="156">
        <v>0</v>
      </c>
      <c r="T171" s="157">
        <f>S171*H171</f>
        <v>0</v>
      </c>
      <c r="AR171" s="158" t="s">
        <v>388</v>
      </c>
      <c r="AT171" s="158" t="s">
        <v>190</v>
      </c>
      <c r="AU171" s="158" t="s">
        <v>89</v>
      </c>
      <c r="AY171" s="17" t="s">
        <v>187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7" t="s">
        <v>89</v>
      </c>
      <c r="BK171" s="159">
        <f>ROUND(I171*H171,2)</f>
        <v>0</v>
      </c>
      <c r="BL171" s="17" t="s">
        <v>353</v>
      </c>
      <c r="BM171" s="158" t="s">
        <v>827</v>
      </c>
    </row>
    <row r="172" spans="2:65" s="13" customFormat="1">
      <c r="B172" s="177"/>
      <c r="D172" s="171" t="s">
        <v>200</v>
      </c>
      <c r="F172" s="179" t="s">
        <v>828</v>
      </c>
      <c r="H172" s="180">
        <v>91.8</v>
      </c>
      <c r="I172" s="181"/>
      <c r="L172" s="177"/>
      <c r="M172" s="182"/>
      <c r="T172" s="183"/>
      <c r="AT172" s="178" t="s">
        <v>200</v>
      </c>
      <c r="AU172" s="178" t="s">
        <v>89</v>
      </c>
      <c r="AV172" s="13" t="s">
        <v>89</v>
      </c>
      <c r="AW172" s="13" t="s">
        <v>3</v>
      </c>
      <c r="AX172" s="13" t="s">
        <v>83</v>
      </c>
      <c r="AY172" s="178" t="s">
        <v>187</v>
      </c>
    </row>
    <row r="173" spans="2:65" s="1" customFormat="1" ht="24.2" customHeight="1">
      <c r="B173" s="144"/>
      <c r="C173" s="160" t="s">
        <v>323</v>
      </c>
      <c r="D173" s="160" t="s">
        <v>196</v>
      </c>
      <c r="E173" s="161" t="s">
        <v>701</v>
      </c>
      <c r="F173" s="162" t="s">
        <v>702</v>
      </c>
      <c r="G173" s="163" t="s">
        <v>375</v>
      </c>
      <c r="H173" s="164">
        <v>0.39500000000000002</v>
      </c>
      <c r="I173" s="165"/>
      <c r="J173" s="166">
        <f>ROUND(I173*H173,2)</f>
        <v>0</v>
      </c>
      <c r="K173" s="167"/>
      <c r="L173" s="32"/>
      <c r="M173" s="168" t="s">
        <v>1</v>
      </c>
      <c r="N173" s="169" t="s">
        <v>42</v>
      </c>
      <c r="P173" s="156">
        <f>O173*H173</f>
        <v>0</v>
      </c>
      <c r="Q173" s="156">
        <v>0</v>
      </c>
      <c r="R173" s="156">
        <f>Q173*H173</f>
        <v>0</v>
      </c>
      <c r="S173" s="156">
        <v>0</v>
      </c>
      <c r="T173" s="157">
        <f>S173*H173</f>
        <v>0</v>
      </c>
      <c r="AR173" s="158" t="s">
        <v>353</v>
      </c>
      <c r="AT173" s="158" t="s">
        <v>196</v>
      </c>
      <c r="AU173" s="158" t="s">
        <v>89</v>
      </c>
      <c r="AY173" s="17" t="s">
        <v>187</v>
      </c>
      <c r="BE173" s="159">
        <f>IF(N173="základná",J173,0)</f>
        <v>0</v>
      </c>
      <c r="BF173" s="159">
        <f>IF(N173="znížená",J173,0)</f>
        <v>0</v>
      </c>
      <c r="BG173" s="159">
        <f>IF(N173="zákl. prenesená",J173,0)</f>
        <v>0</v>
      </c>
      <c r="BH173" s="159">
        <f>IF(N173="zníž. prenesená",J173,0)</f>
        <v>0</v>
      </c>
      <c r="BI173" s="159">
        <f>IF(N173="nulová",J173,0)</f>
        <v>0</v>
      </c>
      <c r="BJ173" s="17" t="s">
        <v>89</v>
      </c>
      <c r="BK173" s="159">
        <f>ROUND(I173*H173,2)</f>
        <v>0</v>
      </c>
      <c r="BL173" s="17" t="s">
        <v>353</v>
      </c>
      <c r="BM173" s="158" t="s">
        <v>829</v>
      </c>
    </row>
    <row r="174" spans="2:65" s="1" customFormat="1" ht="24.2" customHeight="1">
      <c r="B174" s="144"/>
      <c r="C174" s="160" t="s">
        <v>334</v>
      </c>
      <c r="D174" s="160" t="s">
        <v>196</v>
      </c>
      <c r="E174" s="161" t="s">
        <v>705</v>
      </c>
      <c r="F174" s="162" t="s">
        <v>706</v>
      </c>
      <c r="G174" s="163" t="s">
        <v>375</v>
      </c>
      <c r="H174" s="164">
        <v>0.39500000000000002</v>
      </c>
      <c r="I174" s="165"/>
      <c r="J174" s="166">
        <f>ROUND(I174*H174,2)</f>
        <v>0</v>
      </c>
      <c r="K174" s="167"/>
      <c r="L174" s="32"/>
      <c r="M174" s="168" t="s">
        <v>1</v>
      </c>
      <c r="N174" s="169" t="s">
        <v>42</v>
      </c>
      <c r="P174" s="156">
        <f>O174*H174</f>
        <v>0</v>
      </c>
      <c r="Q174" s="156">
        <v>0</v>
      </c>
      <c r="R174" s="156">
        <f>Q174*H174</f>
        <v>0</v>
      </c>
      <c r="S174" s="156">
        <v>0</v>
      </c>
      <c r="T174" s="157">
        <f>S174*H174</f>
        <v>0</v>
      </c>
      <c r="AR174" s="158" t="s">
        <v>353</v>
      </c>
      <c r="AT174" s="158" t="s">
        <v>196</v>
      </c>
      <c r="AU174" s="158" t="s">
        <v>89</v>
      </c>
      <c r="AY174" s="17" t="s">
        <v>187</v>
      </c>
      <c r="BE174" s="159">
        <f>IF(N174="základná",J174,0)</f>
        <v>0</v>
      </c>
      <c r="BF174" s="159">
        <f>IF(N174="znížená",J174,0)</f>
        <v>0</v>
      </c>
      <c r="BG174" s="159">
        <f>IF(N174="zákl. prenesená",J174,0)</f>
        <v>0</v>
      </c>
      <c r="BH174" s="159">
        <f>IF(N174="zníž. prenesená",J174,0)</f>
        <v>0</v>
      </c>
      <c r="BI174" s="159">
        <f>IF(N174="nulová",J174,0)</f>
        <v>0</v>
      </c>
      <c r="BJ174" s="17" t="s">
        <v>89</v>
      </c>
      <c r="BK174" s="159">
        <f>ROUND(I174*H174,2)</f>
        <v>0</v>
      </c>
      <c r="BL174" s="17" t="s">
        <v>353</v>
      </c>
      <c r="BM174" s="158" t="s">
        <v>830</v>
      </c>
    </row>
    <row r="175" spans="2:65" s="11" customFormat="1" ht="22.9" customHeight="1">
      <c r="B175" s="132"/>
      <c r="D175" s="133" t="s">
        <v>75</v>
      </c>
      <c r="E175" s="142" t="s">
        <v>731</v>
      </c>
      <c r="F175" s="142" t="s">
        <v>732</v>
      </c>
      <c r="I175" s="135"/>
      <c r="J175" s="143">
        <f>BK175</f>
        <v>0</v>
      </c>
      <c r="L175" s="132"/>
      <c r="M175" s="137"/>
      <c r="P175" s="138">
        <f>SUM(P176:P207)</f>
        <v>0</v>
      </c>
      <c r="R175" s="138">
        <f>SUM(R176:R207)</f>
        <v>1.6886240000000001</v>
      </c>
      <c r="T175" s="139">
        <f>SUM(T176:T207)</f>
        <v>0</v>
      </c>
      <c r="AR175" s="133" t="s">
        <v>89</v>
      </c>
      <c r="AT175" s="140" t="s">
        <v>75</v>
      </c>
      <c r="AU175" s="140" t="s">
        <v>83</v>
      </c>
      <c r="AY175" s="133" t="s">
        <v>187</v>
      </c>
      <c r="BK175" s="141">
        <f>SUM(BK176:BK207)</f>
        <v>0</v>
      </c>
    </row>
    <row r="176" spans="2:65" s="1" customFormat="1" ht="37.9" customHeight="1">
      <c r="B176" s="144"/>
      <c r="C176" s="160" t="s">
        <v>342</v>
      </c>
      <c r="D176" s="160" t="s">
        <v>196</v>
      </c>
      <c r="E176" s="161" t="s">
        <v>831</v>
      </c>
      <c r="F176" s="162" t="s">
        <v>832</v>
      </c>
      <c r="G176" s="163" t="s">
        <v>320</v>
      </c>
      <c r="H176" s="164">
        <v>50.4</v>
      </c>
      <c r="I176" s="165"/>
      <c r="J176" s="166">
        <f>ROUND(I176*H176,2)</f>
        <v>0</v>
      </c>
      <c r="K176" s="167"/>
      <c r="L176" s="32"/>
      <c r="M176" s="168" t="s">
        <v>1</v>
      </c>
      <c r="N176" s="169" t="s">
        <v>42</v>
      </c>
      <c r="P176" s="156">
        <f>O176*H176</f>
        <v>0</v>
      </c>
      <c r="Q176" s="156">
        <v>1.81E-3</v>
      </c>
      <c r="R176" s="156">
        <f>Q176*H176</f>
        <v>9.1224E-2</v>
      </c>
      <c r="S176" s="156">
        <v>0</v>
      </c>
      <c r="T176" s="157">
        <f>S176*H176</f>
        <v>0</v>
      </c>
      <c r="AR176" s="158" t="s">
        <v>353</v>
      </c>
      <c r="AT176" s="158" t="s">
        <v>196</v>
      </c>
      <c r="AU176" s="158" t="s">
        <v>89</v>
      </c>
      <c r="AY176" s="17" t="s">
        <v>187</v>
      </c>
      <c r="BE176" s="159">
        <f>IF(N176="základná",J176,0)</f>
        <v>0</v>
      </c>
      <c r="BF176" s="159">
        <f>IF(N176="znížená",J176,0)</f>
        <v>0</v>
      </c>
      <c r="BG176" s="159">
        <f>IF(N176="zákl. prenesená",J176,0)</f>
        <v>0</v>
      </c>
      <c r="BH176" s="159">
        <f>IF(N176="zníž. prenesená",J176,0)</f>
        <v>0</v>
      </c>
      <c r="BI176" s="159">
        <f>IF(N176="nulová",J176,0)</f>
        <v>0</v>
      </c>
      <c r="BJ176" s="17" t="s">
        <v>89</v>
      </c>
      <c r="BK176" s="159">
        <f>ROUND(I176*H176,2)</f>
        <v>0</v>
      </c>
      <c r="BL176" s="17" t="s">
        <v>353</v>
      </c>
      <c r="BM176" s="158" t="s">
        <v>833</v>
      </c>
    </row>
    <row r="177" spans="2:65" s="12" customFormat="1">
      <c r="B177" s="170"/>
      <c r="D177" s="171" t="s">
        <v>200</v>
      </c>
      <c r="E177" s="172" t="s">
        <v>1</v>
      </c>
      <c r="F177" s="173" t="s">
        <v>834</v>
      </c>
      <c r="H177" s="172" t="s">
        <v>1</v>
      </c>
      <c r="I177" s="174"/>
      <c r="L177" s="170"/>
      <c r="M177" s="175"/>
      <c r="T177" s="176"/>
      <c r="AT177" s="172" t="s">
        <v>200</v>
      </c>
      <c r="AU177" s="172" t="s">
        <v>89</v>
      </c>
      <c r="AV177" s="12" t="s">
        <v>83</v>
      </c>
      <c r="AW177" s="12" t="s">
        <v>31</v>
      </c>
      <c r="AX177" s="12" t="s">
        <v>76</v>
      </c>
      <c r="AY177" s="172" t="s">
        <v>187</v>
      </c>
    </row>
    <row r="178" spans="2:65" s="13" customFormat="1">
      <c r="B178" s="177"/>
      <c r="D178" s="171" t="s">
        <v>200</v>
      </c>
      <c r="E178" s="178" t="s">
        <v>1</v>
      </c>
      <c r="F178" s="179" t="s">
        <v>835</v>
      </c>
      <c r="H178" s="180">
        <v>12.6</v>
      </c>
      <c r="I178" s="181"/>
      <c r="L178" s="177"/>
      <c r="M178" s="182"/>
      <c r="T178" s="183"/>
      <c r="AT178" s="178" t="s">
        <v>200</v>
      </c>
      <c r="AU178" s="178" t="s">
        <v>89</v>
      </c>
      <c r="AV178" s="13" t="s">
        <v>89</v>
      </c>
      <c r="AW178" s="13" t="s">
        <v>31</v>
      </c>
      <c r="AX178" s="13" t="s">
        <v>76</v>
      </c>
      <c r="AY178" s="178" t="s">
        <v>187</v>
      </c>
    </row>
    <row r="179" spans="2:65" s="13" customFormat="1">
      <c r="B179" s="177"/>
      <c r="D179" s="171" t="s">
        <v>200</v>
      </c>
      <c r="E179" s="178" t="s">
        <v>1</v>
      </c>
      <c r="F179" s="179" t="s">
        <v>836</v>
      </c>
      <c r="H179" s="180">
        <v>12.6</v>
      </c>
      <c r="I179" s="181"/>
      <c r="L179" s="177"/>
      <c r="M179" s="182"/>
      <c r="T179" s="183"/>
      <c r="AT179" s="178" t="s">
        <v>200</v>
      </c>
      <c r="AU179" s="178" t="s">
        <v>89</v>
      </c>
      <c r="AV179" s="13" t="s">
        <v>89</v>
      </c>
      <c r="AW179" s="13" t="s">
        <v>31</v>
      </c>
      <c r="AX179" s="13" t="s">
        <v>76</v>
      </c>
      <c r="AY179" s="178" t="s">
        <v>187</v>
      </c>
    </row>
    <row r="180" spans="2:65" s="13" customFormat="1">
      <c r="B180" s="177"/>
      <c r="D180" s="171" t="s">
        <v>200</v>
      </c>
      <c r="E180" s="178" t="s">
        <v>1</v>
      </c>
      <c r="F180" s="179" t="s">
        <v>837</v>
      </c>
      <c r="H180" s="180">
        <v>12.6</v>
      </c>
      <c r="I180" s="181"/>
      <c r="L180" s="177"/>
      <c r="M180" s="182"/>
      <c r="T180" s="183"/>
      <c r="AT180" s="178" t="s">
        <v>200</v>
      </c>
      <c r="AU180" s="178" t="s">
        <v>89</v>
      </c>
      <c r="AV180" s="13" t="s">
        <v>89</v>
      </c>
      <c r="AW180" s="13" t="s">
        <v>31</v>
      </c>
      <c r="AX180" s="13" t="s">
        <v>76</v>
      </c>
      <c r="AY180" s="178" t="s">
        <v>187</v>
      </c>
    </row>
    <row r="181" spans="2:65" s="13" customFormat="1">
      <c r="B181" s="177"/>
      <c r="D181" s="171" t="s">
        <v>200</v>
      </c>
      <c r="E181" s="178" t="s">
        <v>1</v>
      </c>
      <c r="F181" s="179" t="s">
        <v>838</v>
      </c>
      <c r="H181" s="180">
        <v>12.6</v>
      </c>
      <c r="I181" s="181"/>
      <c r="L181" s="177"/>
      <c r="M181" s="182"/>
      <c r="T181" s="183"/>
      <c r="AT181" s="178" t="s">
        <v>200</v>
      </c>
      <c r="AU181" s="178" t="s">
        <v>89</v>
      </c>
      <c r="AV181" s="13" t="s">
        <v>89</v>
      </c>
      <c r="AW181" s="13" t="s">
        <v>31</v>
      </c>
      <c r="AX181" s="13" t="s">
        <v>76</v>
      </c>
      <c r="AY181" s="178" t="s">
        <v>187</v>
      </c>
    </row>
    <row r="182" spans="2:65" s="15" customFormat="1">
      <c r="B182" s="191"/>
      <c r="D182" s="171" t="s">
        <v>200</v>
      </c>
      <c r="E182" s="192" t="s">
        <v>1</v>
      </c>
      <c r="F182" s="193" t="s">
        <v>234</v>
      </c>
      <c r="H182" s="194">
        <v>50.4</v>
      </c>
      <c r="I182" s="195"/>
      <c r="L182" s="191"/>
      <c r="M182" s="196"/>
      <c r="T182" s="197"/>
      <c r="AT182" s="192" t="s">
        <v>200</v>
      </c>
      <c r="AU182" s="192" t="s">
        <v>89</v>
      </c>
      <c r="AV182" s="15" t="s">
        <v>207</v>
      </c>
      <c r="AW182" s="15" t="s">
        <v>31</v>
      </c>
      <c r="AX182" s="15" t="s">
        <v>76</v>
      </c>
      <c r="AY182" s="192" t="s">
        <v>187</v>
      </c>
    </row>
    <row r="183" spans="2:65" s="12" customFormat="1" ht="22.5">
      <c r="B183" s="170"/>
      <c r="D183" s="171" t="s">
        <v>200</v>
      </c>
      <c r="E183" s="172" t="s">
        <v>1</v>
      </c>
      <c r="F183" s="173" t="s">
        <v>839</v>
      </c>
      <c r="H183" s="172" t="s">
        <v>1</v>
      </c>
      <c r="I183" s="174"/>
      <c r="L183" s="170"/>
      <c r="M183" s="175"/>
      <c r="T183" s="176"/>
      <c r="AT183" s="172" t="s">
        <v>200</v>
      </c>
      <c r="AU183" s="172" t="s">
        <v>89</v>
      </c>
      <c r="AV183" s="12" t="s">
        <v>83</v>
      </c>
      <c r="AW183" s="12" t="s">
        <v>31</v>
      </c>
      <c r="AX183" s="12" t="s">
        <v>76</v>
      </c>
      <c r="AY183" s="172" t="s">
        <v>187</v>
      </c>
    </row>
    <row r="184" spans="2:65" s="14" customFormat="1">
      <c r="B184" s="184"/>
      <c r="D184" s="171" t="s">
        <v>200</v>
      </c>
      <c r="E184" s="185" t="s">
        <v>1</v>
      </c>
      <c r="F184" s="186" t="s">
        <v>840</v>
      </c>
      <c r="H184" s="187">
        <v>50.4</v>
      </c>
      <c r="I184" s="188"/>
      <c r="L184" s="184"/>
      <c r="M184" s="189"/>
      <c r="T184" s="190"/>
      <c r="AT184" s="185" t="s">
        <v>200</v>
      </c>
      <c r="AU184" s="185" t="s">
        <v>89</v>
      </c>
      <c r="AV184" s="14" t="s">
        <v>194</v>
      </c>
      <c r="AW184" s="14" t="s">
        <v>31</v>
      </c>
      <c r="AX184" s="14" t="s">
        <v>83</v>
      </c>
      <c r="AY184" s="185" t="s">
        <v>187</v>
      </c>
    </row>
    <row r="185" spans="2:65" s="1" customFormat="1" ht="33" customHeight="1">
      <c r="B185" s="144"/>
      <c r="C185" s="160" t="s">
        <v>329</v>
      </c>
      <c r="D185" s="160" t="s">
        <v>196</v>
      </c>
      <c r="E185" s="161" t="s">
        <v>841</v>
      </c>
      <c r="F185" s="162" t="s">
        <v>842</v>
      </c>
      <c r="G185" s="163" t="s">
        <v>320</v>
      </c>
      <c r="H185" s="164">
        <v>450</v>
      </c>
      <c r="I185" s="165"/>
      <c r="J185" s="166">
        <f>ROUND(I185*H185,2)</f>
        <v>0</v>
      </c>
      <c r="K185" s="167"/>
      <c r="L185" s="32"/>
      <c r="M185" s="168" t="s">
        <v>1</v>
      </c>
      <c r="N185" s="169" t="s">
        <v>42</v>
      </c>
      <c r="P185" s="156">
        <f>O185*H185</f>
        <v>0</v>
      </c>
      <c r="Q185" s="156">
        <v>3.5000000000000001E-3</v>
      </c>
      <c r="R185" s="156">
        <f>Q185*H185</f>
        <v>1.575</v>
      </c>
      <c r="S185" s="156">
        <v>0</v>
      </c>
      <c r="T185" s="157">
        <f>S185*H185</f>
        <v>0</v>
      </c>
      <c r="AR185" s="158" t="s">
        <v>353</v>
      </c>
      <c r="AT185" s="158" t="s">
        <v>196</v>
      </c>
      <c r="AU185" s="158" t="s">
        <v>89</v>
      </c>
      <c r="AY185" s="17" t="s">
        <v>187</v>
      </c>
      <c r="BE185" s="159">
        <f>IF(N185="základná",J185,0)</f>
        <v>0</v>
      </c>
      <c r="BF185" s="159">
        <f>IF(N185="znížená",J185,0)</f>
        <v>0</v>
      </c>
      <c r="BG185" s="159">
        <f>IF(N185="zákl. prenesená",J185,0)</f>
        <v>0</v>
      </c>
      <c r="BH185" s="159">
        <f>IF(N185="zníž. prenesená",J185,0)</f>
        <v>0</v>
      </c>
      <c r="BI185" s="159">
        <f>IF(N185="nulová",J185,0)</f>
        <v>0</v>
      </c>
      <c r="BJ185" s="17" t="s">
        <v>89</v>
      </c>
      <c r="BK185" s="159">
        <f>ROUND(I185*H185,2)</f>
        <v>0</v>
      </c>
      <c r="BL185" s="17" t="s">
        <v>353</v>
      </c>
      <c r="BM185" s="158" t="s">
        <v>843</v>
      </c>
    </row>
    <row r="186" spans="2:65" s="12" customFormat="1" ht="22.5">
      <c r="B186" s="170"/>
      <c r="D186" s="171" t="s">
        <v>200</v>
      </c>
      <c r="E186" s="172" t="s">
        <v>1</v>
      </c>
      <c r="F186" s="173" t="s">
        <v>844</v>
      </c>
      <c r="H186" s="172" t="s">
        <v>1</v>
      </c>
      <c r="I186" s="174"/>
      <c r="L186" s="170"/>
      <c r="M186" s="175"/>
      <c r="T186" s="176"/>
      <c r="AT186" s="172" t="s">
        <v>200</v>
      </c>
      <c r="AU186" s="172" t="s">
        <v>89</v>
      </c>
      <c r="AV186" s="12" t="s">
        <v>83</v>
      </c>
      <c r="AW186" s="12" t="s">
        <v>31</v>
      </c>
      <c r="AX186" s="12" t="s">
        <v>76</v>
      </c>
      <c r="AY186" s="172" t="s">
        <v>187</v>
      </c>
    </row>
    <row r="187" spans="2:65" s="13" customFormat="1">
      <c r="B187" s="177"/>
      <c r="D187" s="171" t="s">
        <v>200</v>
      </c>
      <c r="E187" s="178" t="s">
        <v>1</v>
      </c>
      <c r="F187" s="179" t="s">
        <v>845</v>
      </c>
      <c r="H187" s="180">
        <v>450</v>
      </c>
      <c r="I187" s="181"/>
      <c r="L187" s="177"/>
      <c r="M187" s="182"/>
      <c r="T187" s="183"/>
      <c r="AT187" s="178" t="s">
        <v>200</v>
      </c>
      <c r="AU187" s="178" t="s">
        <v>89</v>
      </c>
      <c r="AV187" s="13" t="s">
        <v>89</v>
      </c>
      <c r="AW187" s="13" t="s">
        <v>31</v>
      </c>
      <c r="AX187" s="13" t="s">
        <v>76</v>
      </c>
      <c r="AY187" s="178" t="s">
        <v>187</v>
      </c>
    </row>
    <row r="188" spans="2:65" s="15" customFormat="1">
      <c r="B188" s="191"/>
      <c r="D188" s="171" t="s">
        <v>200</v>
      </c>
      <c r="E188" s="192" t="s">
        <v>1</v>
      </c>
      <c r="F188" s="193" t="s">
        <v>846</v>
      </c>
      <c r="H188" s="194">
        <v>450</v>
      </c>
      <c r="I188" s="195"/>
      <c r="L188" s="191"/>
      <c r="M188" s="196"/>
      <c r="T188" s="197"/>
      <c r="AT188" s="192" t="s">
        <v>200</v>
      </c>
      <c r="AU188" s="192" t="s">
        <v>89</v>
      </c>
      <c r="AV188" s="15" t="s">
        <v>207</v>
      </c>
      <c r="AW188" s="15" t="s">
        <v>31</v>
      </c>
      <c r="AX188" s="15" t="s">
        <v>76</v>
      </c>
      <c r="AY188" s="192" t="s">
        <v>187</v>
      </c>
    </row>
    <row r="189" spans="2:65" s="14" customFormat="1">
      <c r="B189" s="184"/>
      <c r="D189" s="171" t="s">
        <v>200</v>
      </c>
      <c r="E189" s="185" t="s">
        <v>1</v>
      </c>
      <c r="F189" s="186" t="s">
        <v>847</v>
      </c>
      <c r="H189" s="187">
        <v>450</v>
      </c>
      <c r="I189" s="188"/>
      <c r="L189" s="184"/>
      <c r="M189" s="189"/>
      <c r="T189" s="190"/>
      <c r="AT189" s="185" t="s">
        <v>200</v>
      </c>
      <c r="AU189" s="185" t="s">
        <v>89</v>
      </c>
      <c r="AV189" s="14" t="s">
        <v>194</v>
      </c>
      <c r="AW189" s="14" t="s">
        <v>31</v>
      </c>
      <c r="AX189" s="14" t="s">
        <v>83</v>
      </c>
      <c r="AY189" s="185" t="s">
        <v>187</v>
      </c>
    </row>
    <row r="190" spans="2:65" s="1" customFormat="1" ht="33" customHeight="1">
      <c r="B190" s="144"/>
      <c r="C190" s="160" t="s">
        <v>348</v>
      </c>
      <c r="D190" s="160" t="s">
        <v>196</v>
      </c>
      <c r="E190" s="161" t="s">
        <v>848</v>
      </c>
      <c r="F190" s="162" t="s">
        <v>849</v>
      </c>
      <c r="G190" s="163" t="s">
        <v>320</v>
      </c>
      <c r="H190" s="164">
        <v>16</v>
      </c>
      <c r="I190" s="165"/>
      <c r="J190" s="166">
        <f>ROUND(I190*H190,2)</f>
        <v>0</v>
      </c>
      <c r="K190" s="167"/>
      <c r="L190" s="32"/>
      <c r="M190" s="168" t="s">
        <v>1</v>
      </c>
      <c r="N190" s="169" t="s">
        <v>42</v>
      </c>
      <c r="P190" s="156">
        <f>O190*H190</f>
        <v>0</v>
      </c>
      <c r="Q190" s="156">
        <v>6.3000000000000003E-4</v>
      </c>
      <c r="R190" s="156">
        <f>Q190*H190</f>
        <v>1.008E-2</v>
      </c>
      <c r="S190" s="156">
        <v>0</v>
      </c>
      <c r="T190" s="157">
        <f>S190*H190</f>
        <v>0</v>
      </c>
      <c r="AR190" s="158" t="s">
        <v>353</v>
      </c>
      <c r="AT190" s="158" t="s">
        <v>196</v>
      </c>
      <c r="AU190" s="158" t="s">
        <v>89</v>
      </c>
      <c r="AY190" s="17" t="s">
        <v>187</v>
      </c>
      <c r="BE190" s="159">
        <f>IF(N190="základná",J190,0)</f>
        <v>0</v>
      </c>
      <c r="BF190" s="159">
        <f>IF(N190="znížená",J190,0)</f>
        <v>0</v>
      </c>
      <c r="BG190" s="159">
        <f>IF(N190="zákl. prenesená",J190,0)</f>
        <v>0</v>
      </c>
      <c r="BH190" s="159">
        <f>IF(N190="zníž. prenesená",J190,0)</f>
        <v>0</v>
      </c>
      <c r="BI190" s="159">
        <f>IF(N190="nulová",J190,0)</f>
        <v>0</v>
      </c>
      <c r="BJ190" s="17" t="s">
        <v>89</v>
      </c>
      <c r="BK190" s="159">
        <f>ROUND(I190*H190,2)</f>
        <v>0</v>
      </c>
      <c r="BL190" s="17" t="s">
        <v>353</v>
      </c>
      <c r="BM190" s="158" t="s">
        <v>850</v>
      </c>
    </row>
    <row r="191" spans="2:65" s="12" customFormat="1">
      <c r="B191" s="170"/>
      <c r="D191" s="171" t="s">
        <v>200</v>
      </c>
      <c r="E191" s="172" t="s">
        <v>1</v>
      </c>
      <c r="F191" s="173" t="s">
        <v>851</v>
      </c>
      <c r="H191" s="172" t="s">
        <v>1</v>
      </c>
      <c r="I191" s="174"/>
      <c r="L191" s="170"/>
      <c r="M191" s="175"/>
      <c r="T191" s="176"/>
      <c r="AT191" s="172" t="s">
        <v>200</v>
      </c>
      <c r="AU191" s="172" t="s">
        <v>89</v>
      </c>
      <c r="AV191" s="12" t="s">
        <v>83</v>
      </c>
      <c r="AW191" s="12" t="s">
        <v>31</v>
      </c>
      <c r="AX191" s="12" t="s">
        <v>76</v>
      </c>
      <c r="AY191" s="172" t="s">
        <v>187</v>
      </c>
    </row>
    <row r="192" spans="2:65" s="13" customFormat="1">
      <c r="B192" s="177"/>
      <c r="D192" s="171" t="s">
        <v>200</v>
      </c>
      <c r="E192" s="178" t="s">
        <v>1</v>
      </c>
      <c r="F192" s="179" t="s">
        <v>852</v>
      </c>
      <c r="H192" s="180">
        <v>12</v>
      </c>
      <c r="I192" s="181"/>
      <c r="L192" s="177"/>
      <c r="M192" s="182"/>
      <c r="T192" s="183"/>
      <c r="AT192" s="178" t="s">
        <v>200</v>
      </c>
      <c r="AU192" s="178" t="s">
        <v>89</v>
      </c>
      <c r="AV192" s="13" t="s">
        <v>89</v>
      </c>
      <c r="AW192" s="13" t="s">
        <v>31</v>
      </c>
      <c r="AX192" s="13" t="s">
        <v>76</v>
      </c>
      <c r="AY192" s="178" t="s">
        <v>187</v>
      </c>
    </row>
    <row r="193" spans="2:65" s="15" customFormat="1">
      <c r="B193" s="191"/>
      <c r="D193" s="171" t="s">
        <v>200</v>
      </c>
      <c r="E193" s="192" t="s">
        <v>1</v>
      </c>
      <c r="F193" s="193" t="s">
        <v>234</v>
      </c>
      <c r="H193" s="194">
        <v>12</v>
      </c>
      <c r="I193" s="195"/>
      <c r="L193" s="191"/>
      <c r="M193" s="196"/>
      <c r="T193" s="197"/>
      <c r="AT193" s="192" t="s">
        <v>200</v>
      </c>
      <c r="AU193" s="192" t="s">
        <v>89</v>
      </c>
      <c r="AV193" s="15" t="s">
        <v>207</v>
      </c>
      <c r="AW193" s="15" t="s">
        <v>31</v>
      </c>
      <c r="AX193" s="15" t="s">
        <v>76</v>
      </c>
      <c r="AY193" s="192" t="s">
        <v>187</v>
      </c>
    </row>
    <row r="194" spans="2:65" s="12" customFormat="1">
      <c r="B194" s="170"/>
      <c r="D194" s="171" t="s">
        <v>200</v>
      </c>
      <c r="E194" s="172" t="s">
        <v>1</v>
      </c>
      <c r="F194" s="173" t="s">
        <v>853</v>
      </c>
      <c r="H194" s="172" t="s">
        <v>1</v>
      </c>
      <c r="I194" s="174"/>
      <c r="L194" s="170"/>
      <c r="M194" s="175"/>
      <c r="T194" s="176"/>
      <c r="AT194" s="172" t="s">
        <v>200</v>
      </c>
      <c r="AU194" s="172" t="s">
        <v>89</v>
      </c>
      <c r="AV194" s="12" t="s">
        <v>83</v>
      </c>
      <c r="AW194" s="12" t="s">
        <v>31</v>
      </c>
      <c r="AX194" s="12" t="s">
        <v>76</v>
      </c>
      <c r="AY194" s="172" t="s">
        <v>187</v>
      </c>
    </row>
    <row r="195" spans="2:65" s="13" customFormat="1">
      <c r="B195" s="177"/>
      <c r="D195" s="171" t="s">
        <v>200</v>
      </c>
      <c r="E195" s="178" t="s">
        <v>1</v>
      </c>
      <c r="F195" s="179" t="s">
        <v>854</v>
      </c>
      <c r="H195" s="180">
        <v>4</v>
      </c>
      <c r="I195" s="181"/>
      <c r="L195" s="177"/>
      <c r="M195" s="182"/>
      <c r="T195" s="183"/>
      <c r="AT195" s="178" t="s">
        <v>200</v>
      </c>
      <c r="AU195" s="178" t="s">
        <v>89</v>
      </c>
      <c r="AV195" s="13" t="s">
        <v>89</v>
      </c>
      <c r="AW195" s="13" t="s">
        <v>31</v>
      </c>
      <c r="AX195" s="13" t="s">
        <v>76</v>
      </c>
      <c r="AY195" s="178" t="s">
        <v>187</v>
      </c>
    </row>
    <row r="196" spans="2:65" s="15" customFormat="1">
      <c r="B196" s="191"/>
      <c r="D196" s="171" t="s">
        <v>200</v>
      </c>
      <c r="E196" s="192" t="s">
        <v>1</v>
      </c>
      <c r="F196" s="193" t="s">
        <v>234</v>
      </c>
      <c r="H196" s="194">
        <v>4</v>
      </c>
      <c r="I196" s="195"/>
      <c r="L196" s="191"/>
      <c r="M196" s="196"/>
      <c r="T196" s="197"/>
      <c r="AT196" s="192" t="s">
        <v>200</v>
      </c>
      <c r="AU196" s="192" t="s">
        <v>89</v>
      </c>
      <c r="AV196" s="15" t="s">
        <v>207</v>
      </c>
      <c r="AW196" s="15" t="s">
        <v>31</v>
      </c>
      <c r="AX196" s="15" t="s">
        <v>76</v>
      </c>
      <c r="AY196" s="192" t="s">
        <v>187</v>
      </c>
    </row>
    <row r="197" spans="2:65" s="14" customFormat="1">
      <c r="B197" s="184"/>
      <c r="D197" s="171" t="s">
        <v>200</v>
      </c>
      <c r="E197" s="185" t="s">
        <v>1</v>
      </c>
      <c r="F197" s="186" t="s">
        <v>855</v>
      </c>
      <c r="H197" s="187">
        <v>16</v>
      </c>
      <c r="I197" s="188"/>
      <c r="L197" s="184"/>
      <c r="M197" s="189"/>
      <c r="T197" s="190"/>
      <c r="AT197" s="185" t="s">
        <v>200</v>
      </c>
      <c r="AU197" s="185" t="s">
        <v>89</v>
      </c>
      <c r="AV197" s="14" t="s">
        <v>194</v>
      </c>
      <c r="AW197" s="14" t="s">
        <v>31</v>
      </c>
      <c r="AX197" s="14" t="s">
        <v>83</v>
      </c>
      <c r="AY197" s="185" t="s">
        <v>187</v>
      </c>
    </row>
    <row r="198" spans="2:65" s="1" customFormat="1" ht="24.2" customHeight="1">
      <c r="B198" s="144"/>
      <c r="C198" s="160" t="s">
        <v>353</v>
      </c>
      <c r="D198" s="160" t="s">
        <v>196</v>
      </c>
      <c r="E198" s="161" t="s">
        <v>856</v>
      </c>
      <c r="F198" s="162" t="s">
        <v>857</v>
      </c>
      <c r="G198" s="163" t="s">
        <v>320</v>
      </c>
      <c r="H198" s="164">
        <v>16</v>
      </c>
      <c r="I198" s="165"/>
      <c r="J198" s="166">
        <f>ROUND(I198*H198,2)</f>
        <v>0</v>
      </c>
      <c r="K198" s="167"/>
      <c r="L198" s="32"/>
      <c r="M198" s="168" t="s">
        <v>1</v>
      </c>
      <c r="N198" s="169" t="s">
        <v>42</v>
      </c>
      <c r="P198" s="156">
        <f>O198*H198</f>
        <v>0</v>
      </c>
      <c r="Q198" s="156">
        <v>7.6999999999999996E-4</v>
      </c>
      <c r="R198" s="156">
        <f>Q198*H198</f>
        <v>1.2319999999999999E-2</v>
      </c>
      <c r="S198" s="156">
        <v>0</v>
      </c>
      <c r="T198" s="157">
        <f>S198*H198</f>
        <v>0</v>
      </c>
      <c r="AR198" s="158" t="s">
        <v>353</v>
      </c>
      <c r="AT198" s="158" t="s">
        <v>196</v>
      </c>
      <c r="AU198" s="158" t="s">
        <v>89</v>
      </c>
      <c r="AY198" s="17" t="s">
        <v>187</v>
      </c>
      <c r="BE198" s="159">
        <f>IF(N198="základná",J198,0)</f>
        <v>0</v>
      </c>
      <c r="BF198" s="159">
        <f>IF(N198="znížená",J198,0)</f>
        <v>0</v>
      </c>
      <c r="BG198" s="159">
        <f>IF(N198="zákl. prenesená",J198,0)</f>
        <v>0</v>
      </c>
      <c r="BH198" s="159">
        <f>IF(N198="zníž. prenesená",J198,0)</f>
        <v>0</v>
      </c>
      <c r="BI198" s="159">
        <f>IF(N198="nulová",J198,0)</f>
        <v>0</v>
      </c>
      <c r="BJ198" s="17" t="s">
        <v>89</v>
      </c>
      <c r="BK198" s="159">
        <f>ROUND(I198*H198,2)</f>
        <v>0</v>
      </c>
      <c r="BL198" s="17" t="s">
        <v>353</v>
      </c>
      <c r="BM198" s="158" t="s">
        <v>858</v>
      </c>
    </row>
    <row r="199" spans="2:65" s="12" customFormat="1">
      <c r="B199" s="170"/>
      <c r="D199" s="171" t="s">
        <v>200</v>
      </c>
      <c r="E199" s="172" t="s">
        <v>1</v>
      </c>
      <c r="F199" s="173" t="s">
        <v>851</v>
      </c>
      <c r="H199" s="172" t="s">
        <v>1</v>
      </c>
      <c r="I199" s="174"/>
      <c r="L199" s="170"/>
      <c r="M199" s="175"/>
      <c r="T199" s="176"/>
      <c r="AT199" s="172" t="s">
        <v>200</v>
      </c>
      <c r="AU199" s="172" t="s">
        <v>89</v>
      </c>
      <c r="AV199" s="12" t="s">
        <v>83</v>
      </c>
      <c r="AW199" s="12" t="s">
        <v>31</v>
      </c>
      <c r="AX199" s="12" t="s">
        <v>76</v>
      </c>
      <c r="AY199" s="172" t="s">
        <v>187</v>
      </c>
    </row>
    <row r="200" spans="2:65" s="13" customFormat="1">
      <c r="B200" s="177"/>
      <c r="D200" s="171" t="s">
        <v>200</v>
      </c>
      <c r="E200" s="178" t="s">
        <v>1</v>
      </c>
      <c r="F200" s="179" t="s">
        <v>852</v>
      </c>
      <c r="H200" s="180">
        <v>12</v>
      </c>
      <c r="I200" s="181"/>
      <c r="L200" s="177"/>
      <c r="M200" s="182"/>
      <c r="T200" s="183"/>
      <c r="AT200" s="178" t="s">
        <v>200</v>
      </c>
      <c r="AU200" s="178" t="s">
        <v>89</v>
      </c>
      <c r="AV200" s="13" t="s">
        <v>89</v>
      </c>
      <c r="AW200" s="13" t="s">
        <v>31</v>
      </c>
      <c r="AX200" s="13" t="s">
        <v>76</v>
      </c>
      <c r="AY200" s="178" t="s">
        <v>187</v>
      </c>
    </row>
    <row r="201" spans="2:65" s="15" customFormat="1">
      <c r="B201" s="191"/>
      <c r="D201" s="171" t="s">
        <v>200</v>
      </c>
      <c r="E201" s="192" t="s">
        <v>1</v>
      </c>
      <c r="F201" s="193" t="s">
        <v>234</v>
      </c>
      <c r="H201" s="194">
        <v>12</v>
      </c>
      <c r="I201" s="195"/>
      <c r="L201" s="191"/>
      <c r="M201" s="196"/>
      <c r="T201" s="197"/>
      <c r="AT201" s="192" t="s">
        <v>200</v>
      </c>
      <c r="AU201" s="192" t="s">
        <v>89</v>
      </c>
      <c r="AV201" s="15" t="s">
        <v>207</v>
      </c>
      <c r="AW201" s="15" t="s">
        <v>31</v>
      </c>
      <c r="AX201" s="15" t="s">
        <v>76</v>
      </c>
      <c r="AY201" s="192" t="s">
        <v>187</v>
      </c>
    </row>
    <row r="202" spans="2:65" s="12" customFormat="1">
      <c r="B202" s="170"/>
      <c r="D202" s="171" t="s">
        <v>200</v>
      </c>
      <c r="E202" s="172" t="s">
        <v>1</v>
      </c>
      <c r="F202" s="173" t="s">
        <v>853</v>
      </c>
      <c r="H202" s="172" t="s">
        <v>1</v>
      </c>
      <c r="I202" s="174"/>
      <c r="L202" s="170"/>
      <c r="M202" s="175"/>
      <c r="T202" s="176"/>
      <c r="AT202" s="172" t="s">
        <v>200</v>
      </c>
      <c r="AU202" s="172" t="s">
        <v>89</v>
      </c>
      <c r="AV202" s="12" t="s">
        <v>83</v>
      </c>
      <c r="AW202" s="12" t="s">
        <v>31</v>
      </c>
      <c r="AX202" s="12" t="s">
        <v>76</v>
      </c>
      <c r="AY202" s="172" t="s">
        <v>187</v>
      </c>
    </row>
    <row r="203" spans="2:65" s="13" customFormat="1">
      <c r="B203" s="177"/>
      <c r="D203" s="171" t="s">
        <v>200</v>
      </c>
      <c r="E203" s="178" t="s">
        <v>1</v>
      </c>
      <c r="F203" s="179" t="s">
        <v>854</v>
      </c>
      <c r="H203" s="180">
        <v>4</v>
      </c>
      <c r="I203" s="181"/>
      <c r="L203" s="177"/>
      <c r="M203" s="182"/>
      <c r="T203" s="183"/>
      <c r="AT203" s="178" t="s">
        <v>200</v>
      </c>
      <c r="AU203" s="178" t="s">
        <v>89</v>
      </c>
      <c r="AV203" s="13" t="s">
        <v>89</v>
      </c>
      <c r="AW203" s="13" t="s">
        <v>31</v>
      </c>
      <c r="AX203" s="13" t="s">
        <v>76</v>
      </c>
      <c r="AY203" s="178" t="s">
        <v>187</v>
      </c>
    </row>
    <row r="204" spans="2:65" s="15" customFormat="1">
      <c r="B204" s="191"/>
      <c r="D204" s="171" t="s">
        <v>200</v>
      </c>
      <c r="E204" s="192" t="s">
        <v>1</v>
      </c>
      <c r="F204" s="193" t="s">
        <v>234</v>
      </c>
      <c r="H204" s="194">
        <v>4</v>
      </c>
      <c r="I204" s="195"/>
      <c r="L204" s="191"/>
      <c r="M204" s="196"/>
      <c r="T204" s="197"/>
      <c r="AT204" s="192" t="s">
        <v>200</v>
      </c>
      <c r="AU204" s="192" t="s">
        <v>89</v>
      </c>
      <c r="AV204" s="15" t="s">
        <v>207</v>
      </c>
      <c r="AW204" s="15" t="s">
        <v>31</v>
      </c>
      <c r="AX204" s="15" t="s">
        <v>76</v>
      </c>
      <c r="AY204" s="192" t="s">
        <v>187</v>
      </c>
    </row>
    <row r="205" spans="2:65" s="14" customFormat="1">
      <c r="B205" s="184"/>
      <c r="D205" s="171" t="s">
        <v>200</v>
      </c>
      <c r="E205" s="185" t="s">
        <v>1</v>
      </c>
      <c r="F205" s="186" t="s">
        <v>206</v>
      </c>
      <c r="H205" s="187">
        <v>16</v>
      </c>
      <c r="I205" s="188"/>
      <c r="L205" s="184"/>
      <c r="M205" s="189"/>
      <c r="T205" s="190"/>
      <c r="AT205" s="185" t="s">
        <v>200</v>
      </c>
      <c r="AU205" s="185" t="s">
        <v>89</v>
      </c>
      <c r="AV205" s="14" t="s">
        <v>194</v>
      </c>
      <c r="AW205" s="14" t="s">
        <v>31</v>
      </c>
      <c r="AX205" s="14" t="s">
        <v>83</v>
      </c>
      <c r="AY205" s="185" t="s">
        <v>187</v>
      </c>
    </row>
    <row r="206" spans="2:65" s="1" customFormat="1" ht="24.2" customHeight="1">
      <c r="B206" s="144"/>
      <c r="C206" s="160" t="s">
        <v>359</v>
      </c>
      <c r="D206" s="160" t="s">
        <v>196</v>
      </c>
      <c r="E206" s="161" t="s">
        <v>751</v>
      </c>
      <c r="F206" s="162" t="s">
        <v>752</v>
      </c>
      <c r="G206" s="163" t="s">
        <v>375</v>
      </c>
      <c r="H206" s="164">
        <v>1.6890000000000001</v>
      </c>
      <c r="I206" s="165"/>
      <c r="J206" s="166">
        <f>ROUND(I206*H206,2)</f>
        <v>0</v>
      </c>
      <c r="K206" s="167"/>
      <c r="L206" s="32"/>
      <c r="M206" s="168" t="s">
        <v>1</v>
      </c>
      <c r="N206" s="169" t="s">
        <v>42</v>
      </c>
      <c r="P206" s="156">
        <f>O206*H206</f>
        <v>0</v>
      </c>
      <c r="Q206" s="156">
        <v>0</v>
      </c>
      <c r="R206" s="156">
        <f>Q206*H206</f>
        <v>0</v>
      </c>
      <c r="S206" s="156">
        <v>0</v>
      </c>
      <c r="T206" s="157">
        <f>S206*H206</f>
        <v>0</v>
      </c>
      <c r="AR206" s="158" t="s">
        <v>353</v>
      </c>
      <c r="AT206" s="158" t="s">
        <v>196</v>
      </c>
      <c r="AU206" s="158" t="s">
        <v>89</v>
      </c>
      <c r="AY206" s="17" t="s">
        <v>187</v>
      </c>
      <c r="BE206" s="159">
        <f>IF(N206="základná",J206,0)</f>
        <v>0</v>
      </c>
      <c r="BF206" s="159">
        <f>IF(N206="znížená",J206,0)</f>
        <v>0</v>
      </c>
      <c r="BG206" s="159">
        <f>IF(N206="zákl. prenesená",J206,0)</f>
        <v>0</v>
      </c>
      <c r="BH206" s="159">
        <f>IF(N206="zníž. prenesená",J206,0)</f>
        <v>0</v>
      </c>
      <c r="BI206" s="159">
        <f>IF(N206="nulová",J206,0)</f>
        <v>0</v>
      </c>
      <c r="BJ206" s="17" t="s">
        <v>89</v>
      </c>
      <c r="BK206" s="159">
        <f>ROUND(I206*H206,2)</f>
        <v>0</v>
      </c>
      <c r="BL206" s="17" t="s">
        <v>353</v>
      </c>
      <c r="BM206" s="158" t="s">
        <v>859</v>
      </c>
    </row>
    <row r="207" spans="2:65" s="1" customFormat="1" ht="24.2" customHeight="1">
      <c r="B207" s="144"/>
      <c r="C207" s="160" t="s">
        <v>363</v>
      </c>
      <c r="D207" s="160" t="s">
        <v>196</v>
      </c>
      <c r="E207" s="161" t="s">
        <v>755</v>
      </c>
      <c r="F207" s="162" t="s">
        <v>756</v>
      </c>
      <c r="G207" s="163" t="s">
        <v>375</v>
      </c>
      <c r="H207" s="164">
        <v>1.6890000000000001</v>
      </c>
      <c r="I207" s="165"/>
      <c r="J207" s="166">
        <f>ROUND(I207*H207,2)</f>
        <v>0</v>
      </c>
      <c r="K207" s="167"/>
      <c r="L207" s="32"/>
      <c r="M207" s="168" t="s">
        <v>1</v>
      </c>
      <c r="N207" s="169" t="s">
        <v>42</v>
      </c>
      <c r="P207" s="156">
        <f>O207*H207</f>
        <v>0</v>
      </c>
      <c r="Q207" s="156">
        <v>0</v>
      </c>
      <c r="R207" s="156">
        <f>Q207*H207</f>
        <v>0</v>
      </c>
      <c r="S207" s="156">
        <v>0</v>
      </c>
      <c r="T207" s="157">
        <f>S207*H207</f>
        <v>0</v>
      </c>
      <c r="AR207" s="158" t="s">
        <v>353</v>
      </c>
      <c r="AT207" s="158" t="s">
        <v>196</v>
      </c>
      <c r="AU207" s="158" t="s">
        <v>89</v>
      </c>
      <c r="AY207" s="17" t="s">
        <v>187</v>
      </c>
      <c r="BE207" s="159">
        <f>IF(N207="základná",J207,0)</f>
        <v>0</v>
      </c>
      <c r="BF207" s="159">
        <f>IF(N207="znížená",J207,0)</f>
        <v>0</v>
      </c>
      <c r="BG207" s="159">
        <f>IF(N207="zákl. prenesená",J207,0)</f>
        <v>0</v>
      </c>
      <c r="BH207" s="159">
        <f>IF(N207="zníž. prenesená",J207,0)</f>
        <v>0</v>
      </c>
      <c r="BI207" s="159">
        <f>IF(N207="nulová",J207,0)</f>
        <v>0</v>
      </c>
      <c r="BJ207" s="17" t="s">
        <v>89</v>
      </c>
      <c r="BK207" s="159">
        <f>ROUND(I207*H207,2)</f>
        <v>0</v>
      </c>
      <c r="BL207" s="17" t="s">
        <v>353</v>
      </c>
      <c r="BM207" s="158" t="s">
        <v>860</v>
      </c>
    </row>
    <row r="208" spans="2:65" s="11" customFormat="1" ht="22.9" customHeight="1">
      <c r="B208" s="132"/>
      <c r="D208" s="133" t="s">
        <v>75</v>
      </c>
      <c r="E208" s="142" t="s">
        <v>861</v>
      </c>
      <c r="F208" s="142" t="s">
        <v>862</v>
      </c>
      <c r="I208" s="135"/>
      <c r="J208" s="143">
        <f>BK208</f>
        <v>0</v>
      </c>
      <c r="L208" s="132"/>
      <c r="M208" s="137"/>
      <c r="P208" s="138">
        <f>SUM(P209:P396)</f>
        <v>0</v>
      </c>
      <c r="R208" s="138">
        <f>SUM(R209:R396)</f>
        <v>8.5293669999999988</v>
      </c>
      <c r="T208" s="139">
        <f>SUM(T209:T396)</f>
        <v>0</v>
      </c>
      <c r="AR208" s="133" t="s">
        <v>89</v>
      </c>
      <c r="AT208" s="140" t="s">
        <v>75</v>
      </c>
      <c r="AU208" s="140" t="s">
        <v>83</v>
      </c>
      <c r="AY208" s="133" t="s">
        <v>187</v>
      </c>
      <c r="BK208" s="141">
        <f>SUM(BK209:BK396)</f>
        <v>0</v>
      </c>
    </row>
    <row r="209" spans="2:65" s="1" customFormat="1" ht="33" customHeight="1">
      <c r="B209" s="144"/>
      <c r="C209" s="160" t="s">
        <v>367</v>
      </c>
      <c r="D209" s="160" t="s">
        <v>196</v>
      </c>
      <c r="E209" s="161" t="s">
        <v>863</v>
      </c>
      <c r="F209" s="162" t="s">
        <v>864</v>
      </c>
      <c r="G209" s="163" t="s">
        <v>320</v>
      </c>
      <c r="H209" s="164">
        <v>1310.0999999999999</v>
      </c>
      <c r="I209" s="165"/>
      <c r="J209" s="166">
        <f>ROUND(I209*H209,2)</f>
        <v>0</v>
      </c>
      <c r="K209" s="167"/>
      <c r="L209" s="32"/>
      <c r="M209" s="168" t="s">
        <v>1</v>
      </c>
      <c r="N209" s="169" t="s">
        <v>42</v>
      </c>
      <c r="P209" s="156">
        <f>O209*H209</f>
        <v>0</v>
      </c>
      <c r="Q209" s="156">
        <v>2.1000000000000001E-4</v>
      </c>
      <c r="R209" s="156">
        <f>Q209*H209</f>
        <v>0.275121</v>
      </c>
      <c r="S209" s="156">
        <v>0</v>
      </c>
      <c r="T209" s="157">
        <f>S209*H209</f>
        <v>0</v>
      </c>
      <c r="AR209" s="158" t="s">
        <v>353</v>
      </c>
      <c r="AT209" s="158" t="s">
        <v>196</v>
      </c>
      <c r="AU209" s="158" t="s">
        <v>89</v>
      </c>
      <c r="AY209" s="17" t="s">
        <v>187</v>
      </c>
      <c r="BE209" s="159">
        <f>IF(N209="základná",J209,0)</f>
        <v>0</v>
      </c>
      <c r="BF209" s="159">
        <f>IF(N209="znížená",J209,0)</f>
        <v>0</v>
      </c>
      <c r="BG209" s="159">
        <f>IF(N209="zákl. prenesená",J209,0)</f>
        <v>0</v>
      </c>
      <c r="BH209" s="159">
        <f>IF(N209="zníž. prenesená",J209,0)</f>
        <v>0</v>
      </c>
      <c r="BI209" s="159">
        <f>IF(N209="nulová",J209,0)</f>
        <v>0</v>
      </c>
      <c r="BJ209" s="17" t="s">
        <v>89</v>
      </c>
      <c r="BK209" s="159">
        <f>ROUND(I209*H209,2)</f>
        <v>0</v>
      </c>
      <c r="BL209" s="17" t="s">
        <v>353</v>
      </c>
      <c r="BM209" s="158" t="s">
        <v>865</v>
      </c>
    </row>
    <row r="210" spans="2:65" s="12" customFormat="1" ht="22.5">
      <c r="B210" s="170"/>
      <c r="D210" s="171" t="s">
        <v>200</v>
      </c>
      <c r="E210" s="172" t="s">
        <v>1</v>
      </c>
      <c r="F210" s="173" t="s">
        <v>866</v>
      </c>
      <c r="H210" s="172" t="s">
        <v>1</v>
      </c>
      <c r="I210" s="174"/>
      <c r="L210" s="170"/>
      <c r="M210" s="175"/>
      <c r="T210" s="176"/>
      <c r="AT210" s="172" t="s">
        <v>200</v>
      </c>
      <c r="AU210" s="172" t="s">
        <v>89</v>
      </c>
      <c r="AV210" s="12" t="s">
        <v>83</v>
      </c>
      <c r="AW210" s="12" t="s">
        <v>31</v>
      </c>
      <c r="AX210" s="12" t="s">
        <v>76</v>
      </c>
      <c r="AY210" s="172" t="s">
        <v>187</v>
      </c>
    </row>
    <row r="211" spans="2:65" s="12" customFormat="1">
      <c r="B211" s="170"/>
      <c r="D211" s="171" t="s">
        <v>200</v>
      </c>
      <c r="E211" s="172" t="s">
        <v>1</v>
      </c>
      <c r="F211" s="173" t="s">
        <v>867</v>
      </c>
      <c r="H211" s="172" t="s">
        <v>1</v>
      </c>
      <c r="I211" s="174"/>
      <c r="L211" s="170"/>
      <c r="M211" s="175"/>
      <c r="T211" s="176"/>
      <c r="AT211" s="172" t="s">
        <v>200</v>
      </c>
      <c r="AU211" s="172" t="s">
        <v>89</v>
      </c>
      <c r="AV211" s="12" t="s">
        <v>83</v>
      </c>
      <c r="AW211" s="12" t="s">
        <v>31</v>
      </c>
      <c r="AX211" s="12" t="s">
        <v>76</v>
      </c>
      <c r="AY211" s="172" t="s">
        <v>187</v>
      </c>
    </row>
    <row r="212" spans="2:65" s="12" customFormat="1">
      <c r="B212" s="170"/>
      <c r="D212" s="171" t="s">
        <v>200</v>
      </c>
      <c r="E212" s="172" t="s">
        <v>1</v>
      </c>
      <c r="F212" s="173" t="s">
        <v>868</v>
      </c>
      <c r="H212" s="172" t="s">
        <v>1</v>
      </c>
      <c r="I212" s="174"/>
      <c r="L212" s="170"/>
      <c r="M212" s="175"/>
      <c r="T212" s="176"/>
      <c r="AT212" s="172" t="s">
        <v>200</v>
      </c>
      <c r="AU212" s="172" t="s">
        <v>89</v>
      </c>
      <c r="AV212" s="12" t="s">
        <v>83</v>
      </c>
      <c r="AW212" s="12" t="s">
        <v>31</v>
      </c>
      <c r="AX212" s="12" t="s">
        <v>76</v>
      </c>
      <c r="AY212" s="172" t="s">
        <v>187</v>
      </c>
    </row>
    <row r="213" spans="2:65" s="12" customFormat="1">
      <c r="B213" s="170"/>
      <c r="D213" s="171" t="s">
        <v>200</v>
      </c>
      <c r="E213" s="172" t="s">
        <v>1</v>
      </c>
      <c r="F213" s="173" t="s">
        <v>869</v>
      </c>
      <c r="H213" s="172" t="s">
        <v>1</v>
      </c>
      <c r="I213" s="174"/>
      <c r="L213" s="170"/>
      <c r="M213" s="175"/>
      <c r="T213" s="176"/>
      <c r="AT213" s="172" t="s">
        <v>200</v>
      </c>
      <c r="AU213" s="172" t="s">
        <v>89</v>
      </c>
      <c r="AV213" s="12" t="s">
        <v>83</v>
      </c>
      <c r="AW213" s="12" t="s">
        <v>31</v>
      </c>
      <c r="AX213" s="12" t="s">
        <v>76</v>
      </c>
      <c r="AY213" s="172" t="s">
        <v>187</v>
      </c>
    </row>
    <row r="214" spans="2:65" s="12" customFormat="1">
      <c r="B214" s="170"/>
      <c r="D214" s="171" t="s">
        <v>200</v>
      </c>
      <c r="E214" s="172" t="s">
        <v>1</v>
      </c>
      <c r="F214" s="173" t="s">
        <v>870</v>
      </c>
      <c r="H214" s="172" t="s">
        <v>1</v>
      </c>
      <c r="I214" s="174"/>
      <c r="L214" s="170"/>
      <c r="M214" s="175"/>
      <c r="T214" s="176"/>
      <c r="AT214" s="172" t="s">
        <v>200</v>
      </c>
      <c r="AU214" s="172" t="s">
        <v>89</v>
      </c>
      <c r="AV214" s="12" t="s">
        <v>83</v>
      </c>
      <c r="AW214" s="12" t="s">
        <v>31</v>
      </c>
      <c r="AX214" s="12" t="s">
        <v>76</v>
      </c>
      <c r="AY214" s="172" t="s">
        <v>187</v>
      </c>
    </row>
    <row r="215" spans="2:65" s="12" customFormat="1">
      <c r="B215" s="170"/>
      <c r="D215" s="171" t="s">
        <v>200</v>
      </c>
      <c r="E215" s="172" t="s">
        <v>1</v>
      </c>
      <c r="F215" s="173" t="s">
        <v>871</v>
      </c>
      <c r="H215" s="172" t="s">
        <v>1</v>
      </c>
      <c r="I215" s="174"/>
      <c r="L215" s="170"/>
      <c r="M215" s="175"/>
      <c r="T215" s="176"/>
      <c r="AT215" s="172" t="s">
        <v>200</v>
      </c>
      <c r="AU215" s="172" t="s">
        <v>89</v>
      </c>
      <c r="AV215" s="12" t="s">
        <v>83</v>
      </c>
      <c r="AW215" s="12" t="s">
        <v>31</v>
      </c>
      <c r="AX215" s="12" t="s">
        <v>76</v>
      </c>
      <c r="AY215" s="172" t="s">
        <v>187</v>
      </c>
    </row>
    <row r="216" spans="2:65" s="12" customFormat="1">
      <c r="B216" s="170"/>
      <c r="D216" s="171" t="s">
        <v>200</v>
      </c>
      <c r="E216" s="172" t="s">
        <v>1</v>
      </c>
      <c r="F216" s="173" t="s">
        <v>872</v>
      </c>
      <c r="H216" s="172" t="s">
        <v>1</v>
      </c>
      <c r="I216" s="174"/>
      <c r="L216" s="170"/>
      <c r="M216" s="175"/>
      <c r="T216" s="176"/>
      <c r="AT216" s="172" t="s">
        <v>200</v>
      </c>
      <c r="AU216" s="172" t="s">
        <v>89</v>
      </c>
      <c r="AV216" s="12" t="s">
        <v>83</v>
      </c>
      <c r="AW216" s="12" t="s">
        <v>31</v>
      </c>
      <c r="AX216" s="12" t="s">
        <v>76</v>
      </c>
      <c r="AY216" s="172" t="s">
        <v>187</v>
      </c>
    </row>
    <row r="217" spans="2:65" s="12" customFormat="1">
      <c r="B217" s="170"/>
      <c r="D217" s="171" t="s">
        <v>200</v>
      </c>
      <c r="E217" s="172" t="s">
        <v>1</v>
      </c>
      <c r="F217" s="173" t="s">
        <v>873</v>
      </c>
      <c r="H217" s="172" t="s">
        <v>1</v>
      </c>
      <c r="I217" s="174"/>
      <c r="L217" s="170"/>
      <c r="M217" s="175"/>
      <c r="T217" s="176"/>
      <c r="AT217" s="172" t="s">
        <v>200</v>
      </c>
      <c r="AU217" s="172" t="s">
        <v>89</v>
      </c>
      <c r="AV217" s="12" t="s">
        <v>83</v>
      </c>
      <c r="AW217" s="12" t="s">
        <v>31</v>
      </c>
      <c r="AX217" s="12" t="s">
        <v>76</v>
      </c>
      <c r="AY217" s="172" t="s">
        <v>187</v>
      </c>
    </row>
    <row r="218" spans="2:65" s="12" customFormat="1">
      <c r="B218" s="170"/>
      <c r="D218" s="171" t="s">
        <v>200</v>
      </c>
      <c r="E218" s="172" t="s">
        <v>1</v>
      </c>
      <c r="F218" s="173" t="s">
        <v>237</v>
      </c>
      <c r="H218" s="172" t="s">
        <v>1</v>
      </c>
      <c r="I218" s="174"/>
      <c r="L218" s="170"/>
      <c r="M218" s="175"/>
      <c r="T218" s="176"/>
      <c r="AT218" s="172" t="s">
        <v>200</v>
      </c>
      <c r="AU218" s="172" t="s">
        <v>89</v>
      </c>
      <c r="AV218" s="12" t="s">
        <v>83</v>
      </c>
      <c r="AW218" s="12" t="s">
        <v>31</v>
      </c>
      <c r="AX218" s="12" t="s">
        <v>76</v>
      </c>
      <c r="AY218" s="172" t="s">
        <v>187</v>
      </c>
    </row>
    <row r="219" spans="2:65" s="13" customFormat="1" ht="22.5">
      <c r="B219" s="177"/>
      <c r="D219" s="171" t="s">
        <v>200</v>
      </c>
      <c r="E219" s="178" t="s">
        <v>1</v>
      </c>
      <c r="F219" s="179" t="s">
        <v>874</v>
      </c>
      <c r="H219" s="180">
        <v>315.10000000000002</v>
      </c>
      <c r="I219" s="181"/>
      <c r="L219" s="177"/>
      <c r="M219" s="182"/>
      <c r="T219" s="183"/>
      <c r="AT219" s="178" t="s">
        <v>200</v>
      </c>
      <c r="AU219" s="178" t="s">
        <v>89</v>
      </c>
      <c r="AV219" s="13" t="s">
        <v>89</v>
      </c>
      <c r="AW219" s="13" t="s">
        <v>31</v>
      </c>
      <c r="AX219" s="13" t="s">
        <v>76</v>
      </c>
      <c r="AY219" s="178" t="s">
        <v>187</v>
      </c>
    </row>
    <row r="220" spans="2:65" s="13" customFormat="1">
      <c r="B220" s="177"/>
      <c r="D220" s="171" t="s">
        <v>200</v>
      </c>
      <c r="E220" s="178" t="s">
        <v>1</v>
      </c>
      <c r="F220" s="179" t="s">
        <v>875</v>
      </c>
      <c r="H220" s="180">
        <v>110.4</v>
      </c>
      <c r="I220" s="181"/>
      <c r="L220" s="177"/>
      <c r="M220" s="182"/>
      <c r="T220" s="183"/>
      <c r="AT220" s="178" t="s">
        <v>200</v>
      </c>
      <c r="AU220" s="178" t="s">
        <v>89</v>
      </c>
      <c r="AV220" s="13" t="s">
        <v>89</v>
      </c>
      <c r="AW220" s="13" t="s">
        <v>31</v>
      </c>
      <c r="AX220" s="13" t="s">
        <v>76</v>
      </c>
      <c r="AY220" s="178" t="s">
        <v>187</v>
      </c>
    </row>
    <row r="221" spans="2:65" s="13" customFormat="1">
      <c r="B221" s="177"/>
      <c r="D221" s="171" t="s">
        <v>200</v>
      </c>
      <c r="E221" s="178" t="s">
        <v>1</v>
      </c>
      <c r="F221" s="179" t="s">
        <v>876</v>
      </c>
      <c r="H221" s="180">
        <v>72</v>
      </c>
      <c r="I221" s="181"/>
      <c r="L221" s="177"/>
      <c r="M221" s="182"/>
      <c r="T221" s="183"/>
      <c r="AT221" s="178" t="s">
        <v>200</v>
      </c>
      <c r="AU221" s="178" t="s">
        <v>89</v>
      </c>
      <c r="AV221" s="13" t="s">
        <v>89</v>
      </c>
      <c r="AW221" s="13" t="s">
        <v>31</v>
      </c>
      <c r="AX221" s="13" t="s">
        <v>76</v>
      </c>
      <c r="AY221" s="178" t="s">
        <v>187</v>
      </c>
    </row>
    <row r="222" spans="2:65" s="13" customFormat="1">
      <c r="B222" s="177"/>
      <c r="D222" s="171" t="s">
        <v>200</v>
      </c>
      <c r="E222" s="178" t="s">
        <v>1</v>
      </c>
      <c r="F222" s="179" t="s">
        <v>877</v>
      </c>
      <c r="H222" s="180">
        <v>414</v>
      </c>
      <c r="I222" s="181"/>
      <c r="L222" s="177"/>
      <c r="M222" s="182"/>
      <c r="T222" s="183"/>
      <c r="AT222" s="178" t="s">
        <v>200</v>
      </c>
      <c r="AU222" s="178" t="s">
        <v>89</v>
      </c>
      <c r="AV222" s="13" t="s">
        <v>89</v>
      </c>
      <c r="AW222" s="13" t="s">
        <v>31</v>
      </c>
      <c r="AX222" s="13" t="s">
        <v>76</v>
      </c>
      <c r="AY222" s="178" t="s">
        <v>187</v>
      </c>
    </row>
    <row r="223" spans="2:65" s="13" customFormat="1">
      <c r="B223" s="177"/>
      <c r="D223" s="171" t="s">
        <v>200</v>
      </c>
      <c r="E223" s="178" t="s">
        <v>1</v>
      </c>
      <c r="F223" s="179" t="s">
        <v>878</v>
      </c>
      <c r="H223" s="180">
        <v>144</v>
      </c>
      <c r="I223" s="181"/>
      <c r="L223" s="177"/>
      <c r="M223" s="182"/>
      <c r="T223" s="183"/>
      <c r="AT223" s="178" t="s">
        <v>200</v>
      </c>
      <c r="AU223" s="178" t="s">
        <v>89</v>
      </c>
      <c r="AV223" s="13" t="s">
        <v>89</v>
      </c>
      <c r="AW223" s="13" t="s">
        <v>31</v>
      </c>
      <c r="AX223" s="13" t="s">
        <v>76</v>
      </c>
      <c r="AY223" s="178" t="s">
        <v>187</v>
      </c>
    </row>
    <row r="224" spans="2:65" s="13" customFormat="1" ht="22.5">
      <c r="B224" s="177"/>
      <c r="D224" s="171" t="s">
        <v>200</v>
      </c>
      <c r="E224" s="178" t="s">
        <v>1</v>
      </c>
      <c r="F224" s="179" t="s">
        <v>879</v>
      </c>
      <c r="H224" s="180">
        <v>35.1</v>
      </c>
      <c r="I224" s="181"/>
      <c r="L224" s="177"/>
      <c r="M224" s="182"/>
      <c r="T224" s="183"/>
      <c r="AT224" s="178" t="s">
        <v>200</v>
      </c>
      <c r="AU224" s="178" t="s">
        <v>89</v>
      </c>
      <c r="AV224" s="13" t="s">
        <v>89</v>
      </c>
      <c r="AW224" s="13" t="s">
        <v>31</v>
      </c>
      <c r="AX224" s="13" t="s">
        <v>76</v>
      </c>
      <c r="AY224" s="178" t="s">
        <v>187</v>
      </c>
    </row>
    <row r="225" spans="2:65" s="13" customFormat="1">
      <c r="B225" s="177"/>
      <c r="D225" s="171" t="s">
        <v>200</v>
      </c>
      <c r="E225" s="178" t="s">
        <v>1</v>
      </c>
      <c r="F225" s="179" t="s">
        <v>880</v>
      </c>
      <c r="H225" s="180">
        <v>4.8</v>
      </c>
      <c r="I225" s="181"/>
      <c r="L225" s="177"/>
      <c r="M225" s="182"/>
      <c r="T225" s="183"/>
      <c r="AT225" s="178" t="s">
        <v>200</v>
      </c>
      <c r="AU225" s="178" t="s">
        <v>89</v>
      </c>
      <c r="AV225" s="13" t="s">
        <v>89</v>
      </c>
      <c r="AW225" s="13" t="s">
        <v>31</v>
      </c>
      <c r="AX225" s="13" t="s">
        <v>76</v>
      </c>
      <c r="AY225" s="178" t="s">
        <v>187</v>
      </c>
    </row>
    <row r="226" spans="2:65" s="13" customFormat="1">
      <c r="B226" s="177"/>
      <c r="D226" s="171" t="s">
        <v>200</v>
      </c>
      <c r="E226" s="178" t="s">
        <v>1</v>
      </c>
      <c r="F226" s="179" t="s">
        <v>881</v>
      </c>
      <c r="H226" s="180">
        <v>55.2</v>
      </c>
      <c r="I226" s="181"/>
      <c r="L226" s="177"/>
      <c r="M226" s="182"/>
      <c r="T226" s="183"/>
      <c r="AT226" s="178" t="s">
        <v>200</v>
      </c>
      <c r="AU226" s="178" t="s">
        <v>89</v>
      </c>
      <c r="AV226" s="13" t="s">
        <v>89</v>
      </c>
      <c r="AW226" s="13" t="s">
        <v>31</v>
      </c>
      <c r="AX226" s="13" t="s">
        <v>76</v>
      </c>
      <c r="AY226" s="178" t="s">
        <v>187</v>
      </c>
    </row>
    <row r="227" spans="2:65" s="13" customFormat="1">
      <c r="B227" s="177"/>
      <c r="D227" s="171" t="s">
        <v>200</v>
      </c>
      <c r="E227" s="178" t="s">
        <v>1</v>
      </c>
      <c r="F227" s="179" t="s">
        <v>882</v>
      </c>
      <c r="H227" s="180">
        <v>32.4</v>
      </c>
      <c r="I227" s="181"/>
      <c r="L227" s="177"/>
      <c r="M227" s="182"/>
      <c r="T227" s="183"/>
      <c r="AT227" s="178" t="s">
        <v>200</v>
      </c>
      <c r="AU227" s="178" t="s">
        <v>89</v>
      </c>
      <c r="AV227" s="13" t="s">
        <v>89</v>
      </c>
      <c r="AW227" s="13" t="s">
        <v>31</v>
      </c>
      <c r="AX227" s="13" t="s">
        <v>76</v>
      </c>
      <c r="AY227" s="178" t="s">
        <v>187</v>
      </c>
    </row>
    <row r="228" spans="2:65" s="13" customFormat="1">
      <c r="B228" s="177"/>
      <c r="D228" s="171" t="s">
        <v>200</v>
      </c>
      <c r="E228" s="178" t="s">
        <v>1</v>
      </c>
      <c r="F228" s="179" t="s">
        <v>883</v>
      </c>
      <c r="H228" s="180">
        <v>6.9</v>
      </c>
      <c r="I228" s="181"/>
      <c r="L228" s="177"/>
      <c r="M228" s="182"/>
      <c r="T228" s="183"/>
      <c r="AT228" s="178" t="s">
        <v>200</v>
      </c>
      <c r="AU228" s="178" t="s">
        <v>89</v>
      </c>
      <c r="AV228" s="13" t="s">
        <v>89</v>
      </c>
      <c r="AW228" s="13" t="s">
        <v>31</v>
      </c>
      <c r="AX228" s="13" t="s">
        <v>76</v>
      </c>
      <c r="AY228" s="178" t="s">
        <v>187</v>
      </c>
    </row>
    <row r="229" spans="2:65" s="13" customFormat="1">
      <c r="B229" s="177"/>
      <c r="D229" s="171" t="s">
        <v>200</v>
      </c>
      <c r="E229" s="178" t="s">
        <v>1</v>
      </c>
      <c r="F229" s="179" t="s">
        <v>884</v>
      </c>
      <c r="H229" s="180">
        <v>3.6</v>
      </c>
      <c r="I229" s="181"/>
      <c r="L229" s="177"/>
      <c r="M229" s="182"/>
      <c r="T229" s="183"/>
      <c r="AT229" s="178" t="s">
        <v>200</v>
      </c>
      <c r="AU229" s="178" t="s">
        <v>89</v>
      </c>
      <c r="AV229" s="13" t="s">
        <v>89</v>
      </c>
      <c r="AW229" s="13" t="s">
        <v>31</v>
      </c>
      <c r="AX229" s="13" t="s">
        <v>76</v>
      </c>
      <c r="AY229" s="178" t="s">
        <v>187</v>
      </c>
    </row>
    <row r="230" spans="2:65" s="13" customFormat="1">
      <c r="B230" s="177"/>
      <c r="D230" s="171" t="s">
        <v>200</v>
      </c>
      <c r="E230" s="178" t="s">
        <v>1</v>
      </c>
      <c r="F230" s="179" t="s">
        <v>885</v>
      </c>
      <c r="H230" s="180">
        <v>8.1</v>
      </c>
      <c r="I230" s="181"/>
      <c r="L230" s="177"/>
      <c r="M230" s="182"/>
      <c r="T230" s="183"/>
      <c r="AT230" s="178" t="s">
        <v>200</v>
      </c>
      <c r="AU230" s="178" t="s">
        <v>89</v>
      </c>
      <c r="AV230" s="13" t="s">
        <v>89</v>
      </c>
      <c r="AW230" s="13" t="s">
        <v>31</v>
      </c>
      <c r="AX230" s="13" t="s">
        <v>76</v>
      </c>
      <c r="AY230" s="178" t="s">
        <v>187</v>
      </c>
    </row>
    <row r="231" spans="2:65" s="13" customFormat="1">
      <c r="B231" s="177"/>
      <c r="D231" s="171" t="s">
        <v>200</v>
      </c>
      <c r="E231" s="178" t="s">
        <v>1</v>
      </c>
      <c r="F231" s="179" t="s">
        <v>886</v>
      </c>
      <c r="H231" s="180">
        <v>8.1</v>
      </c>
      <c r="I231" s="181"/>
      <c r="L231" s="177"/>
      <c r="M231" s="182"/>
      <c r="T231" s="183"/>
      <c r="AT231" s="178" t="s">
        <v>200</v>
      </c>
      <c r="AU231" s="178" t="s">
        <v>89</v>
      </c>
      <c r="AV231" s="13" t="s">
        <v>89</v>
      </c>
      <c r="AW231" s="13" t="s">
        <v>31</v>
      </c>
      <c r="AX231" s="13" t="s">
        <v>76</v>
      </c>
      <c r="AY231" s="178" t="s">
        <v>187</v>
      </c>
    </row>
    <row r="232" spans="2:65" s="13" customFormat="1">
      <c r="B232" s="177"/>
      <c r="D232" s="171" t="s">
        <v>200</v>
      </c>
      <c r="E232" s="178" t="s">
        <v>1</v>
      </c>
      <c r="F232" s="179" t="s">
        <v>887</v>
      </c>
      <c r="H232" s="180">
        <v>3.6</v>
      </c>
      <c r="I232" s="181"/>
      <c r="L232" s="177"/>
      <c r="M232" s="182"/>
      <c r="T232" s="183"/>
      <c r="AT232" s="178" t="s">
        <v>200</v>
      </c>
      <c r="AU232" s="178" t="s">
        <v>89</v>
      </c>
      <c r="AV232" s="13" t="s">
        <v>89</v>
      </c>
      <c r="AW232" s="13" t="s">
        <v>31</v>
      </c>
      <c r="AX232" s="13" t="s">
        <v>76</v>
      </c>
      <c r="AY232" s="178" t="s">
        <v>187</v>
      </c>
    </row>
    <row r="233" spans="2:65" s="13" customFormat="1">
      <c r="B233" s="177"/>
      <c r="D233" s="171" t="s">
        <v>200</v>
      </c>
      <c r="E233" s="178" t="s">
        <v>1</v>
      </c>
      <c r="F233" s="179" t="s">
        <v>888</v>
      </c>
      <c r="H233" s="180">
        <v>3.6</v>
      </c>
      <c r="I233" s="181"/>
      <c r="L233" s="177"/>
      <c r="M233" s="182"/>
      <c r="T233" s="183"/>
      <c r="AT233" s="178" t="s">
        <v>200</v>
      </c>
      <c r="AU233" s="178" t="s">
        <v>89</v>
      </c>
      <c r="AV233" s="13" t="s">
        <v>89</v>
      </c>
      <c r="AW233" s="13" t="s">
        <v>31</v>
      </c>
      <c r="AX233" s="13" t="s">
        <v>76</v>
      </c>
      <c r="AY233" s="178" t="s">
        <v>187</v>
      </c>
    </row>
    <row r="234" spans="2:65" s="13" customFormat="1">
      <c r="B234" s="177"/>
      <c r="D234" s="171" t="s">
        <v>200</v>
      </c>
      <c r="E234" s="178" t="s">
        <v>1</v>
      </c>
      <c r="F234" s="179" t="s">
        <v>889</v>
      </c>
      <c r="H234" s="180">
        <v>25.8</v>
      </c>
      <c r="I234" s="181"/>
      <c r="L234" s="177"/>
      <c r="M234" s="182"/>
      <c r="T234" s="183"/>
      <c r="AT234" s="178" t="s">
        <v>200</v>
      </c>
      <c r="AU234" s="178" t="s">
        <v>89</v>
      </c>
      <c r="AV234" s="13" t="s">
        <v>89</v>
      </c>
      <c r="AW234" s="13" t="s">
        <v>31</v>
      </c>
      <c r="AX234" s="13" t="s">
        <v>76</v>
      </c>
      <c r="AY234" s="178" t="s">
        <v>187</v>
      </c>
    </row>
    <row r="235" spans="2:65" s="13" customFormat="1">
      <c r="B235" s="177"/>
      <c r="D235" s="171" t="s">
        <v>200</v>
      </c>
      <c r="E235" s="178" t="s">
        <v>1</v>
      </c>
      <c r="F235" s="179" t="s">
        <v>890</v>
      </c>
      <c r="H235" s="180">
        <v>23.1</v>
      </c>
      <c r="I235" s="181"/>
      <c r="L235" s="177"/>
      <c r="M235" s="182"/>
      <c r="T235" s="183"/>
      <c r="AT235" s="178" t="s">
        <v>200</v>
      </c>
      <c r="AU235" s="178" t="s">
        <v>89</v>
      </c>
      <c r="AV235" s="13" t="s">
        <v>89</v>
      </c>
      <c r="AW235" s="13" t="s">
        <v>31</v>
      </c>
      <c r="AX235" s="13" t="s">
        <v>76</v>
      </c>
      <c r="AY235" s="178" t="s">
        <v>187</v>
      </c>
    </row>
    <row r="236" spans="2:65" s="13" customFormat="1">
      <c r="B236" s="177"/>
      <c r="D236" s="171" t="s">
        <v>200</v>
      </c>
      <c r="E236" s="178" t="s">
        <v>1</v>
      </c>
      <c r="F236" s="179" t="s">
        <v>891</v>
      </c>
      <c r="H236" s="180">
        <v>28.8</v>
      </c>
      <c r="I236" s="181"/>
      <c r="L236" s="177"/>
      <c r="M236" s="182"/>
      <c r="T236" s="183"/>
      <c r="AT236" s="178" t="s">
        <v>200</v>
      </c>
      <c r="AU236" s="178" t="s">
        <v>89</v>
      </c>
      <c r="AV236" s="13" t="s">
        <v>89</v>
      </c>
      <c r="AW236" s="13" t="s">
        <v>31</v>
      </c>
      <c r="AX236" s="13" t="s">
        <v>76</v>
      </c>
      <c r="AY236" s="178" t="s">
        <v>187</v>
      </c>
    </row>
    <row r="237" spans="2:65" s="13" customFormat="1">
      <c r="B237" s="177"/>
      <c r="D237" s="171" t="s">
        <v>200</v>
      </c>
      <c r="E237" s="178" t="s">
        <v>1</v>
      </c>
      <c r="F237" s="179" t="s">
        <v>892</v>
      </c>
      <c r="H237" s="180">
        <v>15.5</v>
      </c>
      <c r="I237" s="181"/>
      <c r="L237" s="177"/>
      <c r="M237" s="182"/>
      <c r="T237" s="183"/>
      <c r="AT237" s="178" t="s">
        <v>200</v>
      </c>
      <c r="AU237" s="178" t="s">
        <v>89</v>
      </c>
      <c r="AV237" s="13" t="s">
        <v>89</v>
      </c>
      <c r="AW237" s="13" t="s">
        <v>31</v>
      </c>
      <c r="AX237" s="13" t="s">
        <v>76</v>
      </c>
      <c r="AY237" s="178" t="s">
        <v>187</v>
      </c>
    </row>
    <row r="238" spans="2:65" s="15" customFormat="1">
      <c r="B238" s="191"/>
      <c r="D238" s="171" t="s">
        <v>200</v>
      </c>
      <c r="E238" s="192" t="s">
        <v>1</v>
      </c>
      <c r="F238" s="193" t="s">
        <v>234</v>
      </c>
      <c r="H238" s="194">
        <v>1310.0999999999995</v>
      </c>
      <c r="I238" s="195"/>
      <c r="L238" s="191"/>
      <c r="M238" s="196"/>
      <c r="T238" s="197"/>
      <c r="AT238" s="192" t="s">
        <v>200</v>
      </c>
      <c r="AU238" s="192" t="s">
        <v>89</v>
      </c>
      <c r="AV238" s="15" t="s">
        <v>207</v>
      </c>
      <c r="AW238" s="15" t="s">
        <v>31</v>
      </c>
      <c r="AX238" s="15" t="s">
        <v>76</v>
      </c>
      <c r="AY238" s="192" t="s">
        <v>187</v>
      </c>
    </row>
    <row r="239" spans="2:65" s="14" customFormat="1">
      <c r="B239" s="184"/>
      <c r="D239" s="171" t="s">
        <v>200</v>
      </c>
      <c r="E239" s="185" t="s">
        <v>1</v>
      </c>
      <c r="F239" s="186" t="s">
        <v>893</v>
      </c>
      <c r="H239" s="187">
        <v>1310.0999999999995</v>
      </c>
      <c r="I239" s="188"/>
      <c r="L239" s="184"/>
      <c r="M239" s="189"/>
      <c r="T239" s="190"/>
      <c r="AT239" s="185" t="s">
        <v>200</v>
      </c>
      <c r="AU239" s="185" t="s">
        <v>89</v>
      </c>
      <c r="AV239" s="14" t="s">
        <v>194</v>
      </c>
      <c r="AW239" s="14" t="s">
        <v>31</v>
      </c>
      <c r="AX239" s="14" t="s">
        <v>83</v>
      </c>
      <c r="AY239" s="185" t="s">
        <v>187</v>
      </c>
    </row>
    <row r="240" spans="2:65" s="1" customFormat="1" ht="37.9" customHeight="1">
      <c r="B240" s="144"/>
      <c r="C240" s="145" t="s">
        <v>7</v>
      </c>
      <c r="D240" s="145" t="s">
        <v>190</v>
      </c>
      <c r="E240" s="146" t="s">
        <v>894</v>
      </c>
      <c r="F240" s="147" t="s">
        <v>895</v>
      </c>
      <c r="G240" s="148" t="s">
        <v>320</v>
      </c>
      <c r="H240" s="149">
        <v>1310.0999999999999</v>
      </c>
      <c r="I240" s="150"/>
      <c r="J240" s="151">
        <f>ROUND(I240*H240,2)</f>
        <v>0</v>
      </c>
      <c r="K240" s="152"/>
      <c r="L240" s="153"/>
      <c r="M240" s="154" t="s">
        <v>1</v>
      </c>
      <c r="N240" s="155" t="s">
        <v>42</v>
      </c>
      <c r="P240" s="156">
        <f>O240*H240</f>
        <v>0</v>
      </c>
      <c r="Q240" s="156">
        <v>1E-4</v>
      </c>
      <c r="R240" s="156">
        <f>Q240*H240</f>
        <v>0.13100999999999999</v>
      </c>
      <c r="S240" s="156">
        <v>0</v>
      </c>
      <c r="T240" s="157">
        <f>S240*H240</f>
        <v>0</v>
      </c>
      <c r="AR240" s="158" t="s">
        <v>388</v>
      </c>
      <c r="AT240" s="158" t="s">
        <v>190</v>
      </c>
      <c r="AU240" s="158" t="s">
        <v>89</v>
      </c>
      <c r="AY240" s="17" t="s">
        <v>187</v>
      </c>
      <c r="BE240" s="159">
        <f>IF(N240="základná",J240,0)</f>
        <v>0</v>
      </c>
      <c r="BF240" s="159">
        <f>IF(N240="znížená",J240,0)</f>
        <v>0</v>
      </c>
      <c r="BG240" s="159">
        <f>IF(N240="zákl. prenesená",J240,0)</f>
        <v>0</v>
      </c>
      <c r="BH240" s="159">
        <f>IF(N240="zníž. prenesená",J240,0)</f>
        <v>0</v>
      </c>
      <c r="BI240" s="159">
        <f>IF(N240="nulová",J240,0)</f>
        <v>0</v>
      </c>
      <c r="BJ240" s="17" t="s">
        <v>89</v>
      </c>
      <c r="BK240" s="159">
        <f>ROUND(I240*H240,2)</f>
        <v>0</v>
      </c>
      <c r="BL240" s="17" t="s">
        <v>353</v>
      </c>
      <c r="BM240" s="158" t="s">
        <v>896</v>
      </c>
    </row>
    <row r="241" spans="2:65" s="1" customFormat="1" ht="37.9" customHeight="1">
      <c r="B241" s="144"/>
      <c r="C241" s="145" t="s">
        <v>381</v>
      </c>
      <c r="D241" s="145" t="s">
        <v>190</v>
      </c>
      <c r="E241" s="146" t="s">
        <v>897</v>
      </c>
      <c r="F241" s="147" t="s">
        <v>898</v>
      </c>
      <c r="G241" s="148" t="s">
        <v>320</v>
      </c>
      <c r="H241" s="149">
        <v>1310.0999999999999</v>
      </c>
      <c r="I241" s="150"/>
      <c r="J241" s="151">
        <f>ROUND(I241*H241,2)</f>
        <v>0</v>
      </c>
      <c r="K241" s="152"/>
      <c r="L241" s="153"/>
      <c r="M241" s="154" t="s">
        <v>1</v>
      </c>
      <c r="N241" s="155" t="s">
        <v>42</v>
      </c>
      <c r="P241" s="156">
        <f>O241*H241</f>
        <v>0</v>
      </c>
      <c r="Q241" s="156">
        <v>1E-4</v>
      </c>
      <c r="R241" s="156">
        <f>Q241*H241</f>
        <v>0.13100999999999999</v>
      </c>
      <c r="S241" s="156">
        <v>0</v>
      </c>
      <c r="T241" s="157">
        <f>S241*H241</f>
        <v>0</v>
      </c>
      <c r="AR241" s="158" t="s">
        <v>388</v>
      </c>
      <c r="AT241" s="158" t="s">
        <v>190</v>
      </c>
      <c r="AU241" s="158" t="s">
        <v>89</v>
      </c>
      <c r="AY241" s="17" t="s">
        <v>187</v>
      </c>
      <c r="BE241" s="159">
        <f>IF(N241="základná",J241,0)</f>
        <v>0</v>
      </c>
      <c r="BF241" s="159">
        <f>IF(N241="znížená",J241,0)</f>
        <v>0</v>
      </c>
      <c r="BG241" s="159">
        <f>IF(N241="zákl. prenesená",J241,0)</f>
        <v>0</v>
      </c>
      <c r="BH241" s="159">
        <f>IF(N241="zníž. prenesená",J241,0)</f>
        <v>0</v>
      </c>
      <c r="BI241" s="159">
        <f>IF(N241="nulová",J241,0)</f>
        <v>0</v>
      </c>
      <c r="BJ241" s="17" t="s">
        <v>89</v>
      </c>
      <c r="BK241" s="159">
        <f>ROUND(I241*H241,2)</f>
        <v>0</v>
      </c>
      <c r="BL241" s="17" t="s">
        <v>353</v>
      </c>
      <c r="BM241" s="158" t="s">
        <v>899</v>
      </c>
    </row>
    <row r="242" spans="2:65" s="1" customFormat="1" ht="37.9" customHeight="1">
      <c r="B242" s="144"/>
      <c r="C242" s="145" t="s">
        <v>385</v>
      </c>
      <c r="D242" s="145" t="s">
        <v>190</v>
      </c>
      <c r="E242" s="146" t="s">
        <v>900</v>
      </c>
      <c r="F242" s="147" t="s">
        <v>901</v>
      </c>
      <c r="G242" s="148" t="s">
        <v>337</v>
      </c>
      <c r="H242" s="149">
        <v>46</v>
      </c>
      <c r="I242" s="150"/>
      <c r="J242" s="151">
        <f>ROUND(I242*H242,2)</f>
        <v>0</v>
      </c>
      <c r="K242" s="152"/>
      <c r="L242" s="153"/>
      <c r="M242" s="154" t="s">
        <v>1</v>
      </c>
      <c r="N242" s="155" t="s">
        <v>42</v>
      </c>
      <c r="P242" s="156">
        <f>O242*H242</f>
        <v>0</v>
      </c>
      <c r="Q242" s="156">
        <v>2.1999999999999999E-2</v>
      </c>
      <c r="R242" s="156">
        <f>Q242*H242</f>
        <v>1.012</v>
      </c>
      <c r="S242" s="156">
        <v>0</v>
      </c>
      <c r="T242" s="157">
        <f>S242*H242</f>
        <v>0</v>
      </c>
      <c r="AR242" s="158" t="s">
        <v>388</v>
      </c>
      <c r="AT242" s="158" t="s">
        <v>190</v>
      </c>
      <c r="AU242" s="158" t="s">
        <v>89</v>
      </c>
      <c r="AY242" s="17" t="s">
        <v>187</v>
      </c>
      <c r="BE242" s="159">
        <f>IF(N242="základná",J242,0)</f>
        <v>0</v>
      </c>
      <c r="BF242" s="159">
        <f>IF(N242="znížená",J242,0)</f>
        <v>0</v>
      </c>
      <c r="BG242" s="159">
        <f>IF(N242="zákl. prenesená",J242,0)</f>
        <v>0</v>
      </c>
      <c r="BH242" s="159">
        <f>IF(N242="zníž. prenesená",J242,0)</f>
        <v>0</v>
      </c>
      <c r="BI242" s="159">
        <f>IF(N242="nulová",J242,0)</f>
        <v>0</v>
      </c>
      <c r="BJ242" s="17" t="s">
        <v>89</v>
      </c>
      <c r="BK242" s="159">
        <f>ROUND(I242*H242,2)</f>
        <v>0</v>
      </c>
      <c r="BL242" s="17" t="s">
        <v>353</v>
      </c>
      <c r="BM242" s="158" t="s">
        <v>902</v>
      </c>
    </row>
    <row r="243" spans="2:65" s="12" customFormat="1" ht="22.5">
      <c r="B243" s="170"/>
      <c r="D243" s="171" t="s">
        <v>200</v>
      </c>
      <c r="E243" s="172" t="s">
        <v>1</v>
      </c>
      <c r="F243" s="173" t="s">
        <v>866</v>
      </c>
      <c r="H243" s="172" t="s">
        <v>1</v>
      </c>
      <c r="I243" s="174"/>
      <c r="L243" s="170"/>
      <c r="M243" s="175"/>
      <c r="T243" s="176"/>
      <c r="AT243" s="172" t="s">
        <v>200</v>
      </c>
      <c r="AU243" s="172" t="s">
        <v>89</v>
      </c>
      <c r="AV243" s="12" t="s">
        <v>83</v>
      </c>
      <c r="AW243" s="12" t="s">
        <v>31</v>
      </c>
      <c r="AX243" s="12" t="s">
        <v>76</v>
      </c>
      <c r="AY243" s="172" t="s">
        <v>187</v>
      </c>
    </row>
    <row r="244" spans="2:65" s="12" customFormat="1">
      <c r="B244" s="170"/>
      <c r="D244" s="171" t="s">
        <v>200</v>
      </c>
      <c r="E244" s="172" t="s">
        <v>1</v>
      </c>
      <c r="F244" s="173" t="s">
        <v>867</v>
      </c>
      <c r="H244" s="172" t="s">
        <v>1</v>
      </c>
      <c r="I244" s="174"/>
      <c r="L244" s="170"/>
      <c r="M244" s="175"/>
      <c r="T244" s="176"/>
      <c r="AT244" s="172" t="s">
        <v>200</v>
      </c>
      <c r="AU244" s="172" t="s">
        <v>89</v>
      </c>
      <c r="AV244" s="12" t="s">
        <v>83</v>
      </c>
      <c r="AW244" s="12" t="s">
        <v>31</v>
      </c>
      <c r="AX244" s="12" t="s">
        <v>76</v>
      </c>
      <c r="AY244" s="172" t="s">
        <v>187</v>
      </c>
    </row>
    <row r="245" spans="2:65" s="12" customFormat="1">
      <c r="B245" s="170"/>
      <c r="D245" s="171" t="s">
        <v>200</v>
      </c>
      <c r="E245" s="172" t="s">
        <v>1</v>
      </c>
      <c r="F245" s="173" t="s">
        <v>868</v>
      </c>
      <c r="H245" s="172" t="s">
        <v>1</v>
      </c>
      <c r="I245" s="174"/>
      <c r="L245" s="170"/>
      <c r="M245" s="175"/>
      <c r="T245" s="176"/>
      <c r="AT245" s="172" t="s">
        <v>200</v>
      </c>
      <c r="AU245" s="172" t="s">
        <v>89</v>
      </c>
      <c r="AV245" s="12" t="s">
        <v>83</v>
      </c>
      <c r="AW245" s="12" t="s">
        <v>31</v>
      </c>
      <c r="AX245" s="12" t="s">
        <v>76</v>
      </c>
      <c r="AY245" s="172" t="s">
        <v>187</v>
      </c>
    </row>
    <row r="246" spans="2:65" s="12" customFormat="1">
      <c r="B246" s="170"/>
      <c r="D246" s="171" t="s">
        <v>200</v>
      </c>
      <c r="E246" s="172" t="s">
        <v>1</v>
      </c>
      <c r="F246" s="173" t="s">
        <v>869</v>
      </c>
      <c r="H246" s="172" t="s">
        <v>1</v>
      </c>
      <c r="I246" s="174"/>
      <c r="L246" s="170"/>
      <c r="M246" s="175"/>
      <c r="T246" s="176"/>
      <c r="AT246" s="172" t="s">
        <v>200</v>
      </c>
      <c r="AU246" s="172" t="s">
        <v>89</v>
      </c>
      <c r="AV246" s="12" t="s">
        <v>83</v>
      </c>
      <c r="AW246" s="12" t="s">
        <v>31</v>
      </c>
      <c r="AX246" s="12" t="s">
        <v>76</v>
      </c>
      <c r="AY246" s="172" t="s">
        <v>187</v>
      </c>
    </row>
    <row r="247" spans="2:65" s="12" customFormat="1">
      <c r="B247" s="170"/>
      <c r="D247" s="171" t="s">
        <v>200</v>
      </c>
      <c r="E247" s="172" t="s">
        <v>1</v>
      </c>
      <c r="F247" s="173" t="s">
        <v>870</v>
      </c>
      <c r="H247" s="172" t="s">
        <v>1</v>
      </c>
      <c r="I247" s="174"/>
      <c r="L247" s="170"/>
      <c r="M247" s="175"/>
      <c r="T247" s="176"/>
      <c r="AT247" s="172" t="s">
        <v>200</v>
      </c>
      <c r="AU247" s="172" t="s">
        <v>89</v>
      </c>
      <c r="AV247" s="12" t="s">
        <v>83</v>
      </c>
      <c r="AW247" s="12" t="s">
        <v>31</v>
      </c>
      <c r="AX247" s="12" t="s">
        <v>76</v>
      </c>
      <c r="AY247" s="172" t="s">
        <v>187</v>
      </c>
    </row>
    <row r="248" spans="2:65" s="12" customFormat="1">
      <c r="B248" s="170"/>
      <c r="D248" s="171" t="s">
        <v>200</v>
      </c>
      <c r="E248" s="172" t="s">
        <v>1</v>
      </c>
      <c r="F248" s="173" t="s">
        <v>871</v>
      </c>
      <c r="H248" s="172" t="s">
        <v>1</v>
      </c>
      <c r="I248" s="174"/>
      <c r="L248" s="170"/>
      <c r="M248" s="175"/>
      <c r="T248" s="176"/>
      <c r="AT248" s="172" t="s">
        <v>200</v>
      </c>
      <c r="AU248" s="172" t="s">
        <v>89</v>
      </c>
      <c r="AV248" s="12" t="s">
        <v>83</v>
      </c>
      <c r="AW248" s="12" t="s">
        <v>31</v>
      </c>
      <c r="AX248" s="12" t="s">
        <v>76</v>
      </c>
      <c r="AY248" s="172" t="s">
        <v>187</v>
      </c>
    </row>
    <row r="249" spans="2:65" s="12" customFormat="1">
      <c r="B249" s="170"/>
      <c r="D249" s="171" t="s">
        <v>200</v>
      </c>
      <c r="E249" s="172" t="s">
        <v>1</v>
      </c>
      <c r="F249" s="173" t="s">
        <v>872</v>
      </c>
      <c r="H249" s="172" t="s">
        <v>1</v>
      </c>
      <c r="I249" s="174"/>
      <c r="L249" s="170"/>
      <c r="M249" s="175"/>
      <c r="T249" s="176"/>
      <c r="AT249" s="172" t="s">
        <v>200</v>
      </c>
      <c r="AU249" s="172" t="s">
        <v>89</v>
      </c>
      <c r="AV249" s="12" t="s">
        <v>83</v>
      </c>
      <c r="AW249" s="12" t="s">
        <v>31</v>
      </c>
      <c r="AX249" s="12" t="s">
        <v>76</v>
      </c>
      <c r="AY249" s="172" t="s">
        <v>187</v>
      </c>
    </row>
    <row r="250" spans="2:65" s="12" customFormat="1">
      <c r="B250" s="170"/>
      <c r="D250" s="171" t="s">
        <v>200</v>
      </c>
      <c r="E250" s="172" t="s">
        <v>1</v>
      </c>
      <c r="F250" s="173" t="s">
        <v>873</v>
      </c>
      <c r="H250" s="172" t="s">
        <v>1</v>
      </c>
      <c r="I250" s="174"/>
      <c r="L250" s="170"/>
      <c r="M250" s="175"/>
      <c r="T250" s="176"/>
      <c r="AT250" s="172" t="s">
        <v>200</v>
      </c>
      <c r="AU250" s="172" t="s">
        <v>89</v>
      </c>
      <c r="AV250" s="12" t="s">
        <v>83</v>
      </c>
      <c r="AW250" s="12" t="s">
        <v>31</v>
      </c>
      <c r="AX250" s="12" t="s">
        <v>76</v>
      </c>
      <c r="AY250" s="172" t="s">
        <v>187</v>
      </c>
    </row>
    <row r="251" spans="2:65" s="12" customFormat="1">
      <c r="B251" s="170"/>
      <c r="D251" s="171" t="s">
        <v>200</v>
      </c>
      <c r="E251" s="172" t="s">
        <v>1</v>
      </c>
      <c r="F251" s="173" t="s">
        <v>237</v>
      </c>
      <c r="H251" s="172" t="s">
        <v>1</v>
      </c>
      <c r="I251" s="174"/>
      <c r="L251" s="170"/>
      <c r="M251" s="175"/>
      <c r="T251" s="176"/>
      <c r="AT251" s="172" t="s">
        <v>200</v>
      </c>
      <c r="AU251" s="172" t="s">
        <v>89</v>
      </c>
      <c r="AV251" s="12" t="s">
        <v>83</v>
      </c>
      <c r="AW251" s="12" t="s">
        <v>31</v>
      </c>
      <c r="AX251" s="12" t="s">
        <v>76</v>
      </c>
      <c r="AY251" s="172" t="s">
        <v>187</v>
      </c>
    </row>
    <row r="252" spans="2:65" s="12" customFormat="1">
      <c r="B252" s="170"/>
      <c r="D252" s="171" t="s">
        <v>200</v>
      </c>
      <c r="E252" s="172" t="s">
        <v>1</v>
      </c>
      <c r="F252" s="173" t="s">
        <v>903</v>
      </c>
      <c r="H252" s="172" t="s">
        <v>1</v>
      </c>
      <c r="I252" s="174"/>
      <c r="L252" s="170"/>
      <c r="M252" s="175"/>
      <c r="T252" s="176"/>
      <c r="AT252" s="172" t="s">
        <v>200</v>
      </c>
      <c r="AU252" s="172" t="s">
        <v>89</v>
      </c>
      <c r="AV252" s="12" t="s">
        <v>83</v>
      </c>
      <c r="AW252" s="12" t="s">
        <v>31</v>
      </c>
      <c r="AX252" s="12" t="s">
        <v>76</v>
      </c>
      <c r="AY252" s="172" t="s">
        <v>187</v>
      </c>
    </row>
    <row r="253" spans="2:65" s="12" customFormat="1">
      <c r="B253" s="170"/>
      <c r="D253" s="171" t="s">
        <v>200</v>
      </c>
      <c r="E253" s="172" t="s">
        <v>1</v>
      </c>
      <c r="F253" s="173" t="s">
        <v>904</v>
      </c>
      <c r="H253" s="172" t="s">
        <v>1</v>
      </c>
      <c r="I253" s="174"/>
      <c r="L253" s="170"/>
      <c r="M253" s="175"/>
      <c r="T253" s="176"/>
      <c r="AT253" s="172" t="s">
        <v>200</v>
      </c>
      <c r="AU253" s="172" t="s">
        <v>89</v>
      </c>
      <c r="AV253" s="12" t="s">
        <v>83</v>
      </c>
      <c r="AW253" s="12" t="s">
        <v>31</v>
      </c>
      <c r="AX253" s="12" t="s">
        <v>76</v>
      </c>
      <c r="AY253" s="172" t="s">
        <v>187</v>
      </c>
    </row>
    <row r="254" spans="2:65" s="13" customFormat="1">
      <c r="B254" s="177"/>
      <c r="D254" s="171" t="s">
        <v>200</v>
      </c>
      <c r="E254" s="178" t="s">
        <v>1</v>
      </c>
      <c r="F254" s="179" t="s">
        <v>905</v>
      </c>
      <c r="H254" s="180">
        <v>23</v>
      </c>
      <c r="I254" s="181"/>
      <c r="L254" s="177"/>
      <c r="M254" s="182"/>
      <c r="T254" s="183"/>
      <c r="AT254" s="178" t="s">
        <v>200</v>
      </c>
      <c r="AU254" s="178" t="s">
        <v>89</v>
      </c>
      <c r="AV254" s="13" t="s">
        <v>89</v>
      </c>
      <c r="AW254" s="13" t="s">
        <v>31</v>
      </c>
      <c r="AX254" s="13" t="s">
        <v>76</v>
      </c>
      <c r="AY254" s="178" t="s">
        <v>187</v>
      </c>
    </row>
    <row r="255" spans="2:65" s="13" customFormat="1">
      <c r="B255" s="177"/>
      <c r="D255" s="171" t="s">
        <v>200</v>
      </c>
      <c r="E255" s="178" t="s">
        <v>1</v>
      </c>
      <c r="F255" s="179" t="s">
        <v>906</v>
      </c>
      <c r="H255" s="180">
        <v>23</v>
      </c>
      <c r="I255" s="181"/>
      <c r="L255" s="177"/>
      <c r="M255" s="182"/>
      <c r="T255" s="183"/>
      <c r="AT255" s="178" t="s">
        <v>200</v>
      </c>
      <c r="AU255" s="178" t="s">
        <v>89</v>
      </c>
      <c r="AV255" s="13" t="s">
        <v>89</v>
      </c>
      <c r="AW255" s="13" t="s">
        <v>31</v>
      </c>
      <c r="AX255" s="13" t="s">
        <v>76</v>
      </c>
      <c r="AY255" s="178" t="s">
        <v>187</v>
      </c>
    </row>
    <row r="256" spans="2:65" s="14" customFormat="1">
      <c r="B256" s="184"/>
      <c r="D256" s="171" t="s">
        <v>200</v>
      </c>
      <c r="E256" s="185" t="s">
        <v>1</v>
      </c>
      <c r="F256" s="186" t="s">
        <v>907</v>
      </c>
      <c r="H256" s="187">
        <v>46</v>
      </c>
      <c r="I256" s="188"/>
      <c r="L256" s="184"/>
      <c r="M256" s="189"/>
      <c r="T256" s="190"/>
      <c r="AT256" s="185" t="s">
        <v>200</v>
      </c>
      <c r="AU256" s="185" t="s">
        <v>89</v>
      </c>
      <c r="AV256" s="14" t="s">
        <v>194</v>
      </c>
      <c r="AW256" s="14" t="s">
        <v>31</v>
      </c>
      <c r="AX256" s="14" t="s">
        <v>83</v>
      </c>
      <c r="AY256" s="185" t="s">
        <v>187</v>
      </c>
    </row>
    <row r="257" spans="2:65" s="1" customFormat="1" ht="16.5" customHeight="1">
      <c r="B257" s="144"/>
      <c r="C257" s="145" t="s">
        <v>391</v>
      </c>
      <c r="D257" s="145" t="s">
        <v>190</v>
      </c>
      <c r="E257" s="146" t="s">
        <v>908</v>
      </c>
      <c r="F257" s="147" t="s">
        <v>909</v>
      </c>
      <c r="G257" s="148" t="s">
        <v>337</v>
      </c>
      <c r="H257" s="149">
        <v>23</v>
      </c>
      <c r="I257" s="150"/>
      <c r="J257" s="151">
        <f>ROUND(I257*H257,2)</f>
        <v>0</v>
      </c>
      <c r="K257" s="152"/>
      <c r="L257" s="153"/>
      <c r="M257" s="154" t="s">
        <v>1</v>
      </c>
      <c r="N257" s="155" t="s">
        <v>42</v>
      </c>
      <c r="P257" s="156">
        <f>O257*H257</f>
        <v>0</v>
      </c>
      <c r="Q257" s="156">
        <v>0.06</v>
      </c>
      <c r="R257" s="156">
        <f>Q257*H257</f>
        <v>1.38</v>
      </c>
      <c r="S257" s="156">
        <v>0</v>
      </c>
      <c r="T257" s="157">
        <f>S257*H257</f>
        <v>0</v>
      </c>
      <c r="AR257" s="158" t="s">
        <v>388</v>
      </c>
      <c r="AT257" s="158" t="s">
        <v>190</v>
      </c>
      <c r="AU257" s="158" t="s">
        <v>89</v>
      </c>
      <c r="AY257" s="17" t="s">
        <v>187</v>
      </c>
      <c r="BE257" s="159">
        <f>IF(N257="základná",J257,0)</f>
        <v>0</v>
      </c>
      <c r="BF257" s="159">
        <f>IF(N257="znížená",J257,0)</f>
        <v>0</v>
      </c>
      <c r="BG257" s="159">
        <f>IF(N257="zákl. prenesená",J257,0)</f>
        <v>0</v>
      </c>
      <c r="BH257" s="159">
        <f>IF(N257="zníž. prenesená",J257,0)</f>
        <v>0</v>
      </c>
      <c r="BI257" s="159">
        <f>IF(N257="nulová",J257,0)</f>
        <v>0</v>
      </c>
      <c r="BJ257" s="17" t="s">
        <v>89</v>
      </c>
      <c r="BK257" s="159">
        <f>ROUND(I257*H257,2)</f>
        <v>0</v>
      </c>
      <c r="BL257" s="17" t="s">
        <v>353</v>
      </c>
      <c r="BM257" s="158" t="s">
        <v>910</v>
      </c>
    </row>
    <row r="258" spans="2:65" s="13" customFormat="1">
      <c r="B258" s="177"/>
      <c r="D258" s="171" t="s">
        <v>200</v>
      </c>
      <c r="E258" s="178" t="s">
        <v>1</v>
      </c>
      <c r="F258" s="179" t="s">
        <v>911</v>
      </c>
      <c r="H258" s="180">
        <v>23</v>
      </c>
      <c r="I258" s="181"/>
      <c r="L258" s="177"/>
      <c r="M258" s="182"/>
      <c r="T258" s="183"/>
      <c r="AT258" s="178" t="s">
        <v>200</v>
      </c>
      <c r="AU258" s="178" t="s">
        <v>89</v>
      </c>
      <c r="AV258" s="13" t="s">
        <v>89</v>
      </c>
      <c r="AW258" s="13" t="s">
        <v>31</v>
      </c>
      <c r="AX258" s="13" t="s">
        <v>76</v>
      </c>
      <c r="AY258" s="178" t="s">
        <v>187</v>
      </c>
    </row>
    <row r="259" spans="2:65" s="14" customFormat="1">
      <c r="B259" s="184"/>
      <c r="D259" s="171" t="s">
        <v>200</v>
      </c>
      <c r="E259" s="185" t="s">
        <v>1</v>
      </c>
      <c r="F259" s="186" t="s">
        <v>206</v>
      </c>
      <c r="H259" s="187">
        <v>23</v>
      </c>
      <c r="I259" s="188"/>
      <c r="L259" s="184"/>
      <c r="M259" s="189"/>
      <c r="T259" s="190"/>
      <c r="AT259" s="185" t="s">
        <v>200</v>
      </c>
      <c r="AU259" s="185" t="s">
        <v>89</v>
      </c>
      <c r="AV259" s="14" t="s">
        <v>194</v>
      </c>
      <c r="AW259" s="14" t="s">
        <v>31</v>
      </c>
      <c r="AX259" s="14" t="s">
        <v>83</v>
      </c>
      <c r="AY259" s="185" t="s">
        <v>187</v>
      </c>
    </row>
    <row r="260" spans="2:65" s="1" customFormat="1" ht="37.9" customHeight="1">
      <c r="B260" s="144"/>
      <c r="C260" s="145" t="s">
        <v>395</v>
      </c>
      <c r="D260" s="145" t="s">
        <v>190</v>
      </c>
      <c r="E260" s="146" t="s">
        <v>912</v>
      </c>
      <c r="F260" s="147" t="s">
        <v>913</v>
      </c>
      <c r="G260" s="148" t="s">
        <v>337</v>
      </c>
      <c r="H260" s="149">
        <v>8</v>
      </c>
      <c r="I260" s="150"/>
      <c r="J260" s="151">
        <f>ROUND(I260*H260,2)</f>
        <v>0</v>
      </c>
      <c r="K260" s="152"/>
      <c r="L260" s="153"/>
      <c r="M260" s="154" t="s">
        <v>1</v>
      </c>
      <c r="N260" s="155" t="s">
        <v>42</v>
      </c>
      <c r="P260" s="156">
        <f>O260*H260</f>
        <v>0</v>
      </c>
      <c r="Q260" s="156">
        <v>2.1999999999999999E-2</v>
      </c>
      <c r="R260" s="156">
        <f>Q260*H260</f>
        <v>0.17599999999999999</v>
      </c>
      <c r="S260" s="156">
        <v>0</v>
      </c>
      <c r="T260" s="157">
        <f>S260*H260</f>
        <v>0</v>
      </c>
      <c r="AR260" s="158" t="s">
        <v>388</v>
      </c>
      <c r="AT260" s="158" t="s">
        <v>190</v>
      </c>
      <c r="AU260" s="158" t="s">
        <v>89</v>
      </c>
      <c r="AY260" s="17" t="s">
        <v>187</v>
      </c>
      <c r="BE260" s="159">
        <f>IF(N260="základná",J260,0)</f>
        <v>0</v>
      </c>
      <c r="BF260" s="159">
        <f>IF(N260="znížená",J260,0)</f>
        <v>0</v>
      </c>
      <c r="BG260" s="159">
        <f>IF(N260="zákl. prenesená",J260,0)</f>
        <v>0</v>
      </c>
      <c r="BH260" s="159">
        <f>IF(N260="zníž. prenesená",J260,0)</f>
        <v>0</v>
      </c>
      <c r="BI260" s="159">
        <f>IF(N260="nulová",J260,0)</f>
        <v>0</v>
      </c>
      <c r="BJ260" s="17" t="s">
        <v>89</v>
      </c>
      <c r="BK260" s="159">
        <f>ROUND(I260*H260,2)</f>
        <v>0</v>
      </c>
      <c r="BL260" s="17" t="s">
        <v>353</v>
      </c>
      <c r="BM260" s="158" t="s">
        <v>914</v>
      </c>
    </row>
    <row r="261" spans="2:65" s="12" customFormat="1" ht="22.5">
      <c r="B261" s="170"/>
      <c r="D261" s="171" t="s">
        <v>200</v>
      </c>
      <c r="E261" s="172" t="s">
        <v>1</v>
      </c>
      <c r="F261" s="173" t="s">
        <v>866</v>
      </c>
      <c r="H261" s="172" t="s">
        <v>1</v>
      </c>
      <c r="I261" s="174"/>
      <c r="L261" s="170"/>
      <c r="M261" s="175"/>
      <c r="T261" s="176"/>
      <c r="AT261" s="172" t="s">
        <v>200</v>
      </c>
      <c r="AU261" s="172" t="s">
        <v>89</v>
      </c>
      <c r="AV261" s="12" t="s">
        <v>83</v>
      </c>
      <c r="AW261" s="12" t="s">
        <v>31</v>
      </c>
      <c r="AX261" s="12" t="s">
        <v>76</v>
      </c>
      <c r="AY261" s="172" t="s">
        <v>187</v>
      </c>
    </row>
    <row r="262" spans="2:65" s="12" customFormat="1">
      <c r="B262" s="170"/>
      <c r="D262" s="171" t="s">
        <v>200</v>
      </c>
      <c r="E262" s="172" t="s">
        <v>1</v>
      </c>
      <c r="F262" s="173" t="s">
        <v>867</v>
      </c>
      <c r="H262" s="172" t="s">
        <v>1</v>
      </c>
      <c r="I262" s="174"/>
      <c r="L262" s="170"/>
      <c r="M262" s="175"/>
      <c r="T262" s="176"/>
      <c r="AT262" s="172" t="s">
        <v>200</v>
      </c>
      <c r="AU262" s="172" t="s">
        <v>89</v>
      </c>
      <c r="AV262" s="12" t="s">
        <v>83</v>
      </c>
      <c r="AW262" s="12" t="s">
        <v>31</v>
      </c>
      <c r="AX262" s="12" t="s">
        <v>76</v>
      </c>
      <c r="AY262" s="172" t="s">
        <v>187</v>
      </c>
    </row>
    <row r="263" spans="2:65" s="12" customFormat="1">
      <c r="B263" s="170"/>
      <c r="D263" s="171" t="s">
        <v>200</v>
      </c>
      <c r="E263" s="172" t="s">
        <v>1</v>
      </c>
      <c r="F263" s="173" t="s">
        <v>868</v>
      </c>
      <c r="H263" s="172" t="s">
        <v>1</v>
      </c>
      <c r="I263" s="174"/>
      <c r="L263" s="170"/>
      <c r="M263" s="175"/>
      <c r="T263" s="176"/>
      <c r="AT263" s="172" t="s">
        <v>200</v>
      </c>
      <c r="AU263" s="172" t="s">
        <v>89</v>
      </c>
      <c r="AV263" s="12" t="s">
        <v>83</v>
      </c>
      <c r="AW263" s="12" t="s">
        <v>31</v>
      </c>
      <c r="AX263" s="12" t="s">
        <v>76</v>
      </c>
      <c r="AY263" s="172" t="s">
        <v>187</v>
      </c>
    </row>
    <row r="264" spans="2:65" s="12" customFormat="1">
      <c r="B264" s="170"/>
      <c r="D264" s="171" t="s">
        <v>200</v>
      </c>
      <c r="E264" s="172" t="s">
        <v>1</v>
      </c>
      <c r="F264" s="173" t="s">
        <v>869</v>
      </c>
      <c r="H264" s="172" t="s">
        <v>1</v>
      </c>
      <c r="I264" s="174"/>
      <c r="L264" s="170"/>
      <c r="M264" s="175"/>
      <c r="T264" s="176"/>
      <c r="AT264" s="172" t="s">
        <v>200</v>
      </c>
      <c r="AU264" s="172" t="s">
        <v>89</v>
      </c>
      <c r="AV264" s="12" t="s">
        <v>83</v>
      </c>
      <c r="AW264" s="12" t="s">
        <v>31</v>
      </c>
      <c r="AX264" s="12" t="s">
        <v>76</v>
      </c>
      <c r="AY264" s="172" t="s">
        <v>187</v>
      </c>
    </row>
    <row r="265" spans="2:65" s="12" customFormat="1">
      <c r="B265" s="170"/>
      <c r="D265" s="171" t="s">
        <v>200</v>
      </c>
      <c r="E265" s="172" t="s">
        <v>1</v>
      </c>
      <c r="F265" s="173" t="s">
        <v>870</v>
      </c>
      <c r="H265" s="172" t="s">
        <v>1</v>
      </c>
      <c r="I265" s="174"/>
      <c r="L265" s="170"/>
      <c r="M265" s="175"/>
      <c r="T265" s="176"/>
      <c r="AT265" s="172" t="s">
        <v>200</v>
      </c>
      <c r="AU265" s="172" t="s">
        <v>89</v>
      </c>
      <c r="AV265" s="12" t="s">
        <v>83</v>
      </c>
      <c r="AW265" s="12" t="s">
        <v>31</v>
      </c>
      <c r="AX265" s="12" t="s">
        <v>76</v>
      </c>
      <c r="AY265" s="172" t="s">
        <v>187</v>
      </c>
    </row>
    <row r="266" spans="2:65" s="12" customFormat="1">
      <c r="B266" s="170"/>
      <c r="D266" s="171" t="s">
        <v>200</v>
      </c>
      <c r="E266" s="172" t="s">
        <v>1</v>
      </c>
      <c r="F266" s="173" t="s">
        <v>871</v>
      </c>
      <c r="H266" s="172" t="s">
        <v>1</v>
      </c>
      <c r="I266" s="174"/>
      <c r="L266" s="170"/>
      <c r="M266" s="175"/>
      <c r="T266" s="176"/>
      <c r="AT266" s="172" t="s">
        <v>200</v>
      </c>
      <c r="AU266" s="172" t="s">
        <v>89</v>
      </c>
      <c r="AV266" s="12" t="s">
        <v>83</v>
      </c>
      <c r="AW266" s="12" t="s">
        <v>31</v>
      </c>
      <c r="AX266" s="12" t="s">
        <v>76</v>
      </c>
      <c r="AY266" s="172" t="s">
        <v>187</v>
      </c>
    </row>
    <row r="267" spans="2:65" s="12" customFormat="1">
      <c r="B267" s="170"/>
      <c r="D267" s="171" t="s">
        <v>200</v>
      </c>
      <c r="E267" s="172" t="s">
        <v>1</v>
      </c>
      <c r="F267" s="173" t="s">
        <v>872</v>
      </c>
      <c r="H267" s="172" t="s">
        <v>1</v>
      </c>
      <c r="I267" s="174"/>
      <c r="L267" s="170"/>
      <c r="M267" s="175"/>
      <c r="T267" s="176"/>
      <c r="AT267" s="172" t="s">
        <v>200</v>
      </c>
      <c r="AU267" s="172" t="s">
        <v>89</v>
      </c>
      <c r="AV267" s="12" t="s">
        <v>83</v>
      </c>
      <c r="AW267" s="12" t="s">
        <v>31</v>
      </c>
      <c r="AX267" s="12" t="s">
        <v>76</v>
      </c>
      <c r="AY267" s="172" t="s">
        <v>187</v>
      </c>
    </row>
    <row r="268" spans="2:65" s="12" customFormat="1">
      <c r="B268" s="170"/>
      <c r="D268" s="171" t="s">
        <v>200</v>
      </c>
      <c r="E268" s="172" t="s">
        <v>1</v>
      </c>
      <c r="F268" s="173" t="s">
        <v>873</v>
      </c>
      <c r="H268" s="172" t="s">
        <v>1</v>
      </c>
      <c r="I268" s="174"/>
      <c r="L268" s="170"/>
      <c r="M268" s="175"/>
      <c r="T268" s="176"/>
      <c r="AT268" s="172" t="s">
        <v>200</v>
      </c>
      <c r="AU268" s="172" t="s">
        <v>89</v>
      </c>
      <c r="AV268" s="12" t="s">
        <v>83</v>
      </c>
      <c r="AW268" s="12" t="s">
        <v>31</v>
      </c>
      <c r="AX268" s="12" t="s">
        <v>76</v>
      </c>
      <c r="AY268" s="172" t="s">
        <v>187</v>
      </c>
    </row>
    <row r="269" spans="2:65" s="12" customFormat="1">
      <c r="B269" s="170"/>
      <c r="D269" s="171" t="s">
        <v>200</v>
      </c>
      <c r="E269" s="172" t="s">
        <v>1</v>
      </c>
      <c r="F269" s="173" t="s">
        <v>237</v>
      </c>
      <c r="H269" s="172" t="s">
        <v>1</v>
      </c>
      <c r="I269" s="174"/>
      <c r="L269" s="170"/>
      <c r="M269" s="175"/>
      <c r="T269" s="176"/>
      <c r="AT269" s="172" t="s">
        <v>200</v>
      </c>
      <c r="AU269" s="172" t="s">
        <v>89</v>
      </c>
      <c r="AV269" s="12" t="s">
        <v>83</v>
      </c>
      <c r="AW269" s="12" t="s">
        <v>31</v>
      </c>
      <c r="AX269" s="12" t="s">
        <v>76</v>
      </c>
      <c r="AY269" s="172" t="s">
        <v>187</v>
      </c>
    </row>
    <row r="270" spans="2:65" s="12" customFormat="1">
      <c r="B270" s="170"/>
      <c r="D270" s="171" t="s">
        <v>200</v>
      </c>
      <c r="E270" s="172" t="s">
        <v>1</v>
      </c>
      <c r="F270" s="173" t="s">
        <v>915</v>
      </c>
      <c r="H270" s="172" t="s">
        <v>1</v>
      </c>
      <c r="I270" s="174"/>
      <c r="L270" s="170"/>
      <c r="M270" s="175"/>
      <c r="T270" s="176"/>
      <c r="AT270" s="172" t="s">
        <v>200</v>
      </c>
      <c r="AU270" s="172" t="s">
        <v>89</v>
      </c>
      <c r="AV270" s="12" t="s">
        <v>83</v>
      </c>
      <c r="AW270" s="12" t="s">
        <v>31</v>
      </c>
      <c r="AX270" s="12" t="s">
        <v>76</v>
      </c>
      <c r="AY270" s="172" t="s">
        <v>187</v>
      </c>
    </row>
    <row r="271" spans="2:65" s="13" customFormat="1">
      <c r="B271" s="177"/>
      <c r="D271" s="171" t="s">
        <v>200</v>
      </c>
      <c r="E271" s="178" t="s">
        <v>1</v>
      </c>
      <c r="F271" s="179" t="s">
        <v>916</v>
      </c>
      <c r="H271" s="180">
        <v>8</v>
      </c>
      <c r="I271" s="181"/>
      <c r="L271" s="177"/>
      <c r="M271" s="182"/>
      <c r="T271" s="183"/>
      <c r="AT271" s="178" t="s">
        <v>200</v>
      </c>
      <c r="AU271" s="178" t="s">
        <v>89</v>
      </c>
      <c r="AV271" s="13" t="s">
        <v>89</v>
      </c>
      <c r="AW271" s="13" t="s">
        <v>31</v>
      </c>
      <c r="AX271" s="13" t="s">
        <v>76</v>
      </c>
      <c r="AY271" s="178" t="s">
        <v>187</v>
      </c>
    </row>
    <row r="272" spans="2:65" s="14" customFormat="1">
      <c r="B272" s="184"/>
      <c r="D272" s="171" t="s">
        <v>200</v>
      </c>
      <c r="E272" s="185" t="s">
        <v>1</v>
      </c>
      <c r="F272" s="186" t="s">
        <v>907</v>
      </c>
      <c r="H272" s="187">
        <v>8</v>
      </c>
      <c r="I272" s="188"/>
      <c r="L272" s="184"/>
      <c r="M272" s="189"/>
      <c r="T272" s="190"/>
      <c r="AT272" s="185" t="s">
        <v>200</v>
      </c>
      <c r="AU272" s="185" t="s">
        <v>89</v>
      </c>
      <c r="AV272" s="14" t="s">
        <v>194</v>
      </c>
      <c r="AW272" s="14" t="s">
        <v>31</v>
      </c>
      <c r="AX272" s="14" t="s">
        <v>83</v>
      </c>
      <c r="AY272" s="185" t="s">
        <v>187</v>
      </c>
    </row>
    <row r="273" spans="2:65" s="1" customFormat="1" ht="37.9" customHeight="1">
      <c r="B273" s="144"/>
      <c r="C273" s="145" t="s">
        <v>400</v>
      </c>
      <c r="D273" s="145" t="s">
        <v>190</v>
      </c>
      <c r="E273" s="146" t="s">
        <v>917</v>
      </c>
      <c r="F273" s="147" t="s">
        <v>918</v>
      </c>
      <c r="G273" s="148" t="s">
        <v>337</v>
      </c>
      <c r="H273" s="149">
        <v>60</v>
      </c>
      <c r="I273" s="150"/>
      <c r="J273" s="151">
        <f>ROUND(I273*H273,2)</f>
        <v>0</v>
      </c>
      <c r="K273" s="152"/>
      <c r="L273" s="153"/>
      <c r="M273" s="154" t="s">
        <v>1</v>
      </c>
      <c r="N273" s="155" t="s">
        <v>42</v>
      </c>
      <c r="P273" s="156">
        <f>O273*H273</f>
        <v>0</v>
      </c>
      <c r="Q273" s="156">
        <v>2.1999999999999999E-2</v>
      </c>
      <c r="R273" s="156">
        <f>Q273*H273</f>
        <v>1.3199999999999998</v>
      </c>
      <c r="S273" s="156">
        <v>0</v>
      </c>
      <c r="T273" s="157">
        <f>S273*H273</f>
        <v>0</v>
      </c>
      <c r="AR273" s="158" t="s">
        <v>388</v>
      </c>
      <c r="AT273" s="158" t="s">
        <v>190</v>
      </c>
      <c r="AU273" s="158" t="s">
        <v>89</v>
      </c>
      <c r="AY273" s="17" t="s">
        <v>187</v>
      </c>
      <c r="BE273" s="159">
        <f>IF(N273="základná",J273,0)</f>
        <v>0</v>
      </c>
      <c r="BF273" s="159">
        <f>IF(N273="znížená",J273,0)</f>
        <v>0</v>
      </c>
      <c r="BG273" s="159">
        <f>IF(N273="zákl. prenesená",J273,0)</f>
        <v>0</v>
      </c>
      <c r="BH273" s="159">
        <f>IF(N273="zníž. prenesená",J273,0)</f>
        <v>0</v>
      </c>
      <c r="BI273" s="159">
        <f>IF(N273="nulová",J273,0)</f>
        <v>0</v>
      </c>
      <c r="BJ273" s="17" t="s">
        <v>89</v>
      </c>
      <c r="BK273" s="159">
        <f>ROUND(I273*H273,2)</f>
        <v>0</v>
      </c>
      <c r="BL273" s="17" t="s">
        <v>353</v>
      </c>
      <c r="BM273" s="158" t="s">
        <v>919</v>
      </c>
    </row>
    <row r="274" spans="2:65" s="12" customFormat="1" ht="22.5">
      <c r="B274" s="170"/>
      <c r="D274" s="171" t="s">
        <v>200</v>
      </c>
      <c r="E274" s="172" t="s">
        <v>1</v>
      </c>
      <c r="F274" s="173" t="s">
        <v>866</v>
      </c>
      <c r="H274" s="172" t="s">
        <v>1</v>
      </c>
      <c r="I274" s="174"/>
      <c r="L274" s="170"/>
      <c r="M274" s="175"/>
      <c r="T274" s="176"/>
      <c r="AT274" s="172" t="s">
        <v>200</v>
      </c>
      <c r="AU274" s="172" t="s">
        <v>89</v>
      </c>
      <c r="AV274" s="12" t="s">
        <v>83</v>
      </c>
      <c r="AW274" s="12" t="s">
        <v>31</v>
      </c>
      <c r="AX274" s="12" t="s">
        <v>76</v>
      </c>
      <c r="AY274" s="172" t="s">
        <v>187</v>
      </c>
    </row>
    <row r="275" spans="2:65" s="12" customFormat="1">
      <c r="B275" s="170"/>
      <c r="D275" s="171" t="s">
        <v>200</v>
      </c>
      <c r="E275" s="172" t="s">
        <v>1</v>
      </c>
      <c r="F275" s="173" t="s">
        <v>867</v>
      </c>
      <c r="H275" s="172" t="s">
        <v>1</v>
      </c>
      <c r="I275" s="174"/>
      <c r="L275" s="170"/>
      <c r="M275" s="175"/>
      <c r="T275" s="176"/>
      <c r="AT275" s="172" t="s">
        <v>200</v>
      </c>
      <c r="AU275" s="172" t="s">
        <v>89</v>
      </c>
      <c r="AV275" s="12" t="s">
        <v>83</v>
      </c>
      <c r="AW275" s="12" t="s">
        <v>31</v>
      </c>
      <c r="AX275" s="12" t="s">
        <v>76</v>
      </c>
      <c r="AY275" s="172" t="s">
        <v>187</v>
      </c>
    </row>
    <row r="276" spans="2:65" s="12" customFormat="1">
      <c r="B276" s="170"/>
      <c r="D276" s="171" t="s">
        <v>200</v>
      </c>
      <c r="E276" s="172" t="s">
        <v>1</v>
      </c>
      <c r="F276" s="173" t="s">
        <v>868</v>
      </c>
      <c r="H276" s="172" t="s">
        <v>1</v>
      </c>
      <c r="I276" s="174"/>
      <c r="L276" s="170"/>
      <c r="M276" s="175"/>
      <c r="T276" s="176"/>
      <c r="AT276" s="172" t="s">
        <v>200</v>
      </c>
      <c r="AU276" s="172" t="s">
        <v>89</v>
      </c>
      <c r="AV276" s="12" t="s">
        <v>83</v>
      </c>
      <c r="AW276" s="12" t="s">
        <v>31</v>
      </c>
      <c r="AX276" s="12" t="s">
        <v>76</v>
      </c>
      <c r="AY276" s="172" t="s">
        <v>187</v>
      </c>
    </row>
    <row r="277" spans="2:65" s="12" customFormat="1">
      <c r="B277" s="170"/>
      <c r="D277" s="171" t="s">
        <v>200</v>
      </c>
      <c r="E277" s="172" t="s">
        <v>1</v>
      </c>
      <c r="F277" s="173" t="s">
        <v>869</v>
      </c>
      <c r="H277" s="172" t="s">
        <v>1</v>
      </c>
      <c r="I277" s="174"/>
      <c r="L277" s="170"/>
      <c r="M277" s="175"/>
      <c r="T277" s="176"/>
      <c r="AT277" s="172" t="s">
        <v>200</v>
      </c>
      <c r="AU277" s="172" t="s">
        <v>89</v>
      </c>
      <c r="AV277" s="12" t="s">
        <v>83</v>
      </c>
      <c r="AW277" s="12" t="s">
        <v>31</v>
      </c>
      <c r="AX277" s="12" t="s">
        <v>76</v>
      </c>
      <c r="AY277" s="172" t="s">
        <v>187</v>
      </c>
    </row>
    <row r="278" spans="2:65" s="12" customFormat="1">
      <c r="B278" s="170"/>
      <c r="D278" s="171" t="s">
        <v>200</v>
      </c>
      <c r="E278" s="172" t="s">
        <v>1</v>
      </c>
      <c r="F278" s="173" t="s">
        <v>870</v>
      </c>
      <c r="H278" s="172" t="s">
        <v>1</v>
      </c>
      <c r="I278" s="174"/>
      <c r="L278" s="170"/>
      <c r="M278" s="175"/>
      <c r="T278" s="176"/>
      <c r="AT278" s="172" t="s">
        <v>200</v>
      </c>
      <c r="AU278" s="172" t="s">
        <v>89</v>
      </c>
      <c r="AV278" s="12" t="s">
        <v>83</v>
      </c>
      <c r="AW278" s="12" t="s">
        <v>31</v>
      </c>
      <c r="AX278" s="12" t="s">
        <v>76</v>
      </c>
      <c r="AY278" s="172" t="s">
        <v>187</v>
      </c>
    </row>
    <row r="279" spans="2:65" s="12" customFormat="1">
      <c r="B279" s="170"/>
      <c r="D279" s="171" t="s">
        <v>200</v>
      </c>
      <c r="E279" s="172" t="s">
        <v>1</v>
      </c>
      <c r="F279" s="173" t="s">
        <v>871</v>
      </c>
      <c r="H279" s="172" t="s">
        <v>1</v>
      </c>
      <c r="I279" s="174"/>
      <c r="L279" s="170"/>
      <c r="M279" s="175"/>
      <c r="T279" s="176"/>
      <c r="AT279" s="172" t="s">
        <v>200</v>
      </c>
      <c r="AU279" s="172" t="s">
        <v>89</v>
      </c>
      <c r="AV279" s="12" t="s">
        <v>83</v>
      </c>
      <c r="AW279" s="12" t="s">
        <v>31</v>
      </c>
      <c r="AX279" s="12" t="s">
        <v>76</v>
      </c>
      <c r="AY279" s="172" t="s">
        <v>187</v>
      </c>
    </row>
    <row r="280" spans="2:65" s="12" customFormat="1">
      <c r="B280" s="170"/>
      <c r="D280" s="171" t="s">
        <v>200</v>
      </c>
      <c r="E280" s="172" t="s">
        <v>1</v>
      </c>
      <c r="F280" s="173" t="s">
        <v>872</v>
      </c>
      <c r="H280" s="172" t="s">
        <v>1</v>
      </c>
      <c r="I280" s="174"/>
      <c r="L280" s="170"/>
      <c r="M280" s="175"/>
      <c r="T280" s="176"/>
      <c r="AT280" s="172" t="s">
        <v>200</v>
      </c>
      <c r="AU280" s="172" t="s">
        <v>89</v>
      </c>
      <c r="AV280" s="12" t="s">
        <v>83</v>
      </c>
      <c r="AW280" s="12" t="s">
        <v>31</v>
      </c>
      <c r="AX280" s="12" t="s">
        <v>76</v>
      </c>
      <c r="AY280" s="172" t="s">
        <v>187</v>
      </c>
    </row>
    <row r="281" spans="2:65" s="12" customFormat="1">
      <c r="B281" s="170"/>
      <c r="D281" s="171" t="s">
        <v>200</v>
      </c>
      <c r="E281" s="172" t="s">
        <v>1</v>
      </c>
      <c r="F281" s="173" t="s">
        <v>873</v>
      </c>
      <c r="H281" s="172" t="s">
        <v>1</v>
      </c>
      <c r="I281" s="174"/>
      <c r="L281" s="170"/>
      <c r="M281" s="175"/>
      <c r="T281" s="176"/>
      <c r="AT281" s="172" t="s">
        <v>200</v>
      </c>
      <c r="AU281" s="172" t="s">
        <v>89</v>
      </c>
      <c r="AV281" s="12" t="s">
        <v>83</v>
      </c>
      <c r="AW281" s="12" t="s">
        <v>31</v>
      </c>
      <c r="AX281" s="12" t="s">
        <v>76</v>
      </c>
      <c r="AY281" s="172" t="s">
        <v>187</v>
      </c>
    </row>
    <row r="282" spans="2:65" s="12" customFormat="1">
      <c r="B282" s="170"/>
      <c r="D282" s="171" t="s">
        <v>200</v>
      </c>
      <c r="E282" s="172" t="s">
        <v>1</v>
      </c>
      <c r="F282" s="173" t="s">
        <v>237</v>
      </c>
      <c r="H282" s="172" t="s">
        <v>1</v>
      </c>
      <c r="I282" s="174"/>
      <c r="L282" s="170"/>
      <c r="M282" s="175"/>
      <c r="T282" s="176"/>
      <c r="AT282" s="172" t="s">
        <v>200</v>
      </c>
      <c r="AU282" s="172" t="s">
        <v>89</v>
      </c>
      <c r="AV282" s="12" t="s">
        <v>83</v>
      </c>
      <c r="AW282" s="12" t="s">
        <v>31</v>
      </c>
      <c r="AX282" s="12" t="s">
        <v>76</v>
      </c>
      <c r="AY282" s="172" t="s">
        <v>187</v>
      </c>
    </row>
    <row r="283" spans="2:65" s="12" customFormat="1">
      <c r="B283" s="170"/>
      <c r="D283" s="171" t="s">
        <v>200</v>
      </c>
      <c r="E283" s="172" t="s">
        <v>1</v>
      </c>
      <c r="F283" s="173" t="s">
        <v>920</v>
      </c>
      <c r="H283" s="172" t="s">
        <v>1</v>
      </c>
      <c r="I283" s="174"/>
      <c r="L283" s="170"/>
      <c r="M283" s="175"/>
      <c r="T283" s="176"/>
      <c r="AT283" s="172" t="s">
        <v>200</v>
      </c>
      <c r="AU283" s="172" t="s">
        <v>89</v>
      </c>
      <c r="AV283" s="12" t="s">
        <v>83</v>
      </c>
      <c r="AW283" s="12" t="s">
        <v>31</v>
      </c>
      <c r="AX283" s="12" t="s">
        <v>76</v>
      </c>
      <c r="AY283" s="172" t="s">
        <v>187</v>
      </c>
    </row>
    <row r="284" spans="2:65" s="12" customFormat="1">
      <c r="B284" s="170"/>
      <c r="D284" s="171" t="s">
        <v>200</v>
      </c>
      <c r="E284" s="172" t="s">
        <v>1</v>
      </c>
      <c r="F284" s="173" t="s">
        <v>921</v>
      </c>
      <c r="H284" s="172" t="s">
        <v>1</v>
      </c>
      <c r="I284" s="174"/>
      <c r="L284" s="170"/>
      <c r="M284" s="175"/>
      <c r="T284" s="176"/>
      <c r="AT284" s="172" t="s">
        <v>200</v>
      </c>
      <c r="AU284" s="172" t="s">
        <v>89</v>
      </c>
      <c r="AV284" s="12" t="s">
        <v>83</v>
      </c>
      <c r="AW284" s="12" t="s">
        <v>31</v>
      </c>
      <c r="AX284" s="12" t="s">
        <v>76</v>
      </c>
      <c r="AY284" s="172" t="s">
        <v>187</v>
      </c>
    </row>
    <row r="285" spans="2:65" s="13" customFormat="1">
      <c r="B285" s="177"/>
      <c r="D285" s="171" t="s">
        <v>200</v>
      </c>
      <c r="E285" s="178" t="s">
        <v>1</v>
      </c>
      <c r="F285" s="179" t="s">
        <v>922</v>
      </c>
      <c r="H285" s="180">
        <v>60</v>
      </c>
      <c r="I285" s="181"/>
      <c r="L285" s="177"/>
      <c r="M285" s="182"/>
      <c r="T285" s="183"/>
      <c r="AT285" s="178" t="s">
        <v>200</v>
      </c>
      <c r="AU285" s="178" t="s">
        <v>89</v>
      </c>
      <c r="AV285" s="13" t="s">
        <v>89</v>
      </c>
      <c r="AW285" s="13" t="s">
        <v>31</v>
      </c>
      <c r="AX285" s="13" t="s">
        <v>76</v>
      </c>
      <c r="AY285" s="178" t="s">
        <v>187</v>
      </c>
    </row>
    <row r="286" spans="2:65" s="14" customFormat="1">
      <c r="B286" s="184"/>
      <c r="D286" s="171" t="s">
        <v>200</v>
      </c>
      <c r="E286" s="185" t="s">
        <v>1</v>
      </c>
      <c r="F286" s="186" t="s">
        <v>907</v>
      </c>
      <c r="H286" s="187">
        <v>60</v>
      </c>
      <c r="I286" s="188"/>
      <c r="L286" s="184"/>
      <c r="M286" s="189"/>
      <c r="T286" s="190"/>
      <c r="AT286" s="185" t="s">
        <v>200</v>
      </c>
      <c r="AU286" s="185" t="s">
        <v>89</v>
      </c>
      <c r="AV286" s="14" t="s">
        <v>194</v>
      </c>
      <c r="AW286" s="14" t="s">
        <v>31</v>
      </c>
      <c r="AX286" s="14" t="s">
        <v>83</v>
      </c>
      <c r="AY286" s="185" t="s">
        <v>187</v>
      </c>
    </row>
    <row r="287" spans="2:65" s="1" customFormat="1" ht="16.5" customHeight="1">
      <c r="B287" s="144"/>
      <c r="C287" s="145" t="s">
        <v>410</v>
      </c>
      <c r="D287" s="145" t="s">
        <v>190</v>
      </c>
      <c r="E287" s="146" t="s">
        <v>908</v>
      </c>
      <c r="F287" s="147" t="s">
        <v>909</v>
      </c>
      <c r="G287" s="148" t="s">
        <v>337</v>
      </c>
      <c r="H287" s="149">
        <v>30</v>
      </c>
      <c r="I287" s="150"/>
      <c r="J287" s="151">
        <f>ROUND(I287*H287,2)</f>
        <v>0</v>
      </c>
      <c r="K287" s="152"/>
      <c r="L287" s="153"/>
      <c r="M287" s="154" t="s">
        <v>1</v>
      </c>
      <c r="N287" s="155" t="s">
        <v>42</v>
      </c>
      <c r="P287" s="156">
        <f>O287*H287</f>
        <v>0</v>
      </c>
      <c r="Q287" s="156">
        <v>0.06</v>
      </c>
      <c r="R287" s="156">
        <f>Q287*H287</f>
        <v>1.7999999999999998</v>
      </c>
      <c r="S287" s="156">
        <v>0</v>
      </c>
      <c r="T287" s="157">
        <f>S287*H287</f>
        <v>0</v>
      </c>
      <c r="AR287" s="158" t="s">
        <v>388</v>
      </c>
      <c r="AT287" s="158" t="s">
        <v>190</v>
      </c>
      <c r="AU287" s="158" t="s">
        <v>89</v>
      </c>
      <c r="AY287" s="17" t="s">
        <v>187</v>
      </c>
      <c r="BE287" s="159">
        <f>IF(N287="základná",J287,0)</f>
        <v>0</v>
      </c>
      <c r="BF287" s="159">
        <f>IF(N287="znížená",J287,0)</f>
        <v>0</v>
      </c>
      <c r="BG287" s="159">
        <f>IF(N287="zákl. prenesená",J287,0)</f>
        <v>0</v>
      </c>
      <c r="BH287" s="159">
        <f>IF(N287="zníž. prenesená",J287,0)</f>
        <v>0</v>
      </c>
      <c r="BI287" s="159">
        <f>IF(N287="nulová",J287,0)</f>
        <v>0</v>
      </c>
      <c r="BJ287" s="17" t="s">
        <v>89</v>
      </c>
      <c r="BK287" s="159">
        <f>ROUND(I287*H287,2)</f>
        <v>0</v>
      </c>
      <c r="BL287" s="17" t="s">
        <v>353</v>
      </c>
      <c r="BM287" s="158" t="s">
        <v>923</v>
      </c>
    </row>
    <row r="288" spans="2:65" s="13" customFormat="1">
      <c r="B288" s="177"/>
      <c r="D288" s="171" t="s">
        <v>200</v>
      </c>
      <c r="E288" s="178" t="s">
        <v>1</v>
      </c>
      <c r="F288" s="179" t="s">
        <v>924</v>
      </c>
      <c r="H288" s="180">
        <v>30</v>
      </c>
      <c r="I288" s="181"/>
      <c r="L288" s="177"/>
      <c r="M288" s="182"/>
      <c r="T288" s="183"/>
      <c r="AT288" s="178" t="s">
        <v>200</v>
      </c>
      <c r="AU288" s="178" t="s">
        <v>89</v>
      </c>
      <c r="AV288" s="13" t="s">
        <v>89</v>
      </c>
      <c r="AW288" s="13" t="s">
        <v>31</v>
      </c>
      <c r="AX288" s="13" t="s">
        <v>76</v>
      </c>
      <c r="AY288" s="178" t="s">
        <v>187</v>
      </c>
    </row>
    <row r="289" spans="2:65" s="14" customFormat="1">
      <c r="B289" s="184"/>
      <c r="D289" s="171" t="s">
        <v>200</v>
      </c>
      <c r="E289" s="185" t="s">
        <v>1</v>
      </c>
      <c r="F289" s="186" t="s">
        <v>206</v>
      </c>
      <c r="H289" s="187">
        <v>30</v>
      </c>
      <c r="I289" s="188"/>
      <c r="L289" s="184"/>
      <c r="M289" s="189"/>
      <c r="T289" s="190"/>
      <c r="AT289" s="185" t="s">
        <v>200</v>
      </c>
      <c r="AU289" s="185" t="s">
        <v>89</v>
      </c>
      <c r="AV289" s="14" t="s">
        <v>194</v>
      </c>
      <c r="AW289" s="14" t="s">
        <v>31</v>
      </c>
      <c r="AX289" s="14" t="s">
        <v>83</v>
      </c>
      <c r="AY289" s="185" t="s">
        <v>187</v>
      </c>
    </row>
    <row r="290" spans="2:65" s="1" customFormat="1" ht="37.9" customHeight="1">
      <c r="B290" s="144"/>
      <c r="C290" s="145" t="s">
        <v>404</v>
      </c>
      <c r="D290" s="145" t="s">
        <v>190</v>
      </c>
      <c r="E290" s="146" t="s">
        <v>925</v>
      </c>
      <c r="F290" s="147" t="s">
        <v>918</v>
      </c>
      <c r="G290" s="148" t="s">
        <v>337</v>
      </c>
      <c r="H290" s="149">
        <v>3</v>
      </c>
      <c r="I290" s="150"/>
      <c r="J290" s="151">
        <f>ROUND(I290*H290,2)</f>
        <v>0</v>
      </c>
      <c r="K290" s="152"/>
      <c r="L290" s="153"/>
      <c r="M290" s="154" t="s">
        <v>1</v>
      </c>
      <c r="N290" s="155" t="s">
        <v>42</v>
      </c>
      <c r="P290" s="156">
        <f>O290*H290</f>
        <v>0</v>
      </c>
      <c r="Q290" s="156">
        <v>2.1999999999999999E-2</v>
      </c>
      <c r="R290" s="156">
        <f>Q290*H290</f>
        <v>6.6000000000000003E-2</v>
      </c>
      <c r="S290" s="156">
        <v>0</v>
      </c>
      <c r="T290" s="157">
        <f>S290*H290</f>
        <v>0</v>
      </c>
      <c r="AR290" s="158" t="s">
        <v>388</v>
      </c>
      <c r="AT290" s="158" t="s">
        <v>190</v>
      </c>
      <c r="AU290" s="158" t="s">
        <v>89</v>
      </c>
      <c r="AY290" s="17" t="s">
        <v>187</v>
      </c>
      <c r="BE290" s="159">
        <f>IF(N290="základná",J290,0)</f>
        <v>0</v>
      </c>
      <c r="BF290" s="159">
        <f>IF(N290="znížená",J290,0)</f>
        <v>0</v>
      </c>
      <c r="BG290" s="159">
        <f>IF(N290="zákl. prenesená",J290,0)</f>
        <v>0</v>
      </c>
      <c r="BH290" s="159">
        <f>IF(N290="zníž. prenesená",J290,0)</f>
        <v>0</v>
      </c>
      <c r="BI290" s="159">
        <f>IF(N290="nulová",J290,0)</f>
        <v>0</v>
      </c>
      <c r="BJ290" s="17" t="s">
        <v>89</v>
      </c>
      <c r="BK290" s="159">
        <f>ROUND(I290*H290,2)</f>
        <v>0</v>
      </c>
      <c r="BL290" s="17" t="s">
        <v>353</v>
      </c>
      <c r="BM290" s="158" t="s">
        <v>926</v>
      </c>
    </row>
    <row r="291" spans="2:65" s="12" customFormat="1" ht="22.5">
      <c r="B291" s="170"/>
      <c r="D291" s="171" t="s">
        <v>200</v>
      </c>
      <c r="E291" s="172" t="s">
        <v>1</v>
      </c>
      <c r="F291" s="173" t="s">
        <v>866</v>
      </c>
      <c r="H291" s="172" t="s">
        <v>1</v>
      </c>
      <c r="I291" s="174"/>
      <c r="L291" s="170"/>
      <c r="M291" s="175"/>
      <c r="T291" s="176"/>
      <c r="AT291" s="172" t="s">
        <v>200</v>
      </c>
      <c r="AU291" s="172" t="s">
        <v>89</v>
      </c>
      <c r="AV291" s="12" t="s">
        <v>83</v>
      </c>
      <c r="AW291" s="12" t="s">
        <v>31</v>
      </c>
      <c r="AX291" s="12" t="s">
        <v>76</v>
      </c>
      <c r="AY291" s="172" t="s">
        <v>187</v>
      </c>
    </row>
    <row r="292" spans="2:65" s="12" customFormat="1">
      <c r="B292" s="170"/>
      <c r="D292" s="171" t="s">
        <v>200</v>
      </c>
      <c r="E292" s="172" t="s">
        <v>1</v>
      </c>
      <c r="F292" s="173" t="s">
        <v>867</v>
      </c>
      <c r="H292" s="172" t="s">
        <v>1</v>
      </c>
      <c r="I292" s="174"/>
      <c r="L292" s="170"/>
      <c r="M292" s="175"/>
      <c r="T292" s="176"/>
      <c r="AT292" s="172" t="s">
        <v>200</v>
      </c>
      <c r="AU292" s="172" t="s">
        <v>89</v>
      </c>
      <c r="AV292" s="12" t="s">
        <v>83</v>
      </c>
      <c r="AW292" s="12" t="s">
        <v>31</v>
      </c>
      <c r="AX292" s="12" t="s">
        <v>76</v>
      </c>
      <c r="AY292" s="172" t="s">
        <v>187</v>
      </c>
    </row>
    <row r="293" spans="2:65" s="12" customFormat="1">
      <c r="B293" s="170"/>
      <c r="D293" s="171" t="s">
        <v>200</v>
      </c>
      <c r="E293" s="172" t="s">
        <v>1</v>
      </c>
      <c r="F293" s="173" t="s">
        <v>868</v>
      </c>
      <c r="H293" s="172" t="s">
        <v>1</v>
      </c>
      <c r="I293" s="174"/>
      <c r="L293" s="170"/>
      <c r="M293" s="175"/>
      <c r="T293" s="176"/>
      <c r="AT293" s="172" t="s">
        <v>200</v>
      </c>
      <c r="AU293" s="172" t="s">
        <v>89</v>
      </c>
      <c r="AV293" s="12" t="s">
        <v>83</v>
      </c>
      <c r="AW293" s="12" t="s">
        <v>31</v>
      </c>
      <c r="AX293" s="12" t="s">
        <v>76</v>
      </c>
      <c r="AY293" s="172" t="s">
        <v>187</v>
      </c>
    </row>
    <row r="294" spans="2:65" s="12" customFormat="1">
      <c r="B294" s="170"/>
      <c r="D294" s="171" t="s">
        <v>200</v>
      </c>
      <c r="E294" s="172" t="s">
        <v>1</v>
      </c>
      <c r="F294" s="173" t="s">
        <v>869</v>
      </c>
      <c r="H294" s="172" t="s">
        <v>1</v>
      </c>
      <c r="I294" s="174"/>
      <c r="L294" s="170"/>
      <c r="M294" s="175"/>
      <c r="T294" s="176"/>
      <c r="AT294" s="172" t="s">
        <v>200</v>
      </c>
      <c r="AU294" s="172" t="s">
        <v>89</v>
      </c>
      <c r="AV294" s="12" t="s">
        <v>83</v>
      </c>
      <c r="AW294" s="12" t="s">
        <v>31</v>
      </c>
      <c r="AX294" s="12" t="s">
        <v>76</v>
      </c>
      <c r="AY294" s="172" t="s">
        <v>187</v>
      </c>
    </row>
    <row r="295" spans="2:65" s="12" customFormat="1">
      <c r="B295" s="170"/>
      <c r="D295" s="171" t="s">
        <v>200</v>
      </c>
      <c r="E295" s="172" t="s">
        <v>1</v>
      </c>
      <c r="F295" s="173" t="s">
        <v>870</v>
      </c>
      <c r="H295" s="172" t="s">
        <v>1</v>
      </c>
      <c r="I295" s="174"/>
      <c r="L295" s="170"/>
      <c r="M295" s="175"/>
      <c r="T295" s="176"/>
      <c r="AT295" s="172" t="s">
        <v>200</v>
      </c>
      <c r="AU295" s="172" t="s">
        <v>89</v>
      </c>
      <c r="AV295" s="12" t="s">
        <v>83</v>
      </c>
      <c r="AW295" s="12" t="s">
        <v>31</v>
      </c>
      <c r="AX295" s="12" t="s">
        <v>76</v>
      </c>
      <c r="AY295" s="172" t="s">
        <v>187</v>
      </c>
    </row>
    <row r="296" spans="2:65" s="12" customFormat="1">
      <c r="B296" s="170"/>
      <c r="D296" s="171" t="s">
        <v>200</v>
      </c>
      <c r="E296" s="172" t="s">
        <v>1</v>
      </c>
      <c r="F296" s="173" t="s">
        <v>871</v>
      </c>
      <c r="H296" s="172" t="s">
        <v>1</v>
      </c>
      <c r="I296" s="174"/>
      <c r="L296" s="170"/>
      <c r="M296" s="175"/>
      <c r="T296" s="176"/>
      <c r="AT296" s="172" t="s">
        <v>200</v>
      </c>
      <c r="AU296" s="172" t="s">
        <v>89</v>
      </c>
      <c r="AV296" s="12" t="s">
        <v>83</v>
      </c>
      <c r="AW296" s="12" t="s">
        <v>31</v>
      </c>
      <c r="AX296" s="12" t="s">
        <v>76</v>
      </c>
      <c r="AY296" s="172" t="s">
        <v>187</v>
      </c>
    </row>
    <row r="297" spans="2:65" s="12" customFormat="1">
      <c r="B297" s="170"/>
      <c r="D297" s="171" t="s">
        <v>200</v>
      </c>
      <c r="E297" s="172" t="s">
        <v>1</v>
      </c>
      <c r="F297" s="173" t="s">
        <v>872</v>
      </c>
      <c r="H297" s="172" t="s">
        <v>1</v>
      </c>
      <c r="I297" s="174"/>
      <c r="L297" s="170"/>
      <c r="M297" s="175"/>
      <c r="T297" s="176"/>
      <c r="AT297" s="172" t="s">
        <v>200</v>
      </c>
      <c r="AU297" s="172" t="s">
        <v>89</v>
      </c>
      <c r="AV297" s="12" t="s">
        <v>83</v>
      </c>
      <c r="AW297" s="12" t="s">
        <v>31</v>
      </c>
      <c r="AX297" s="12" t="s">
        <v>76</v>
      </c>
      <c r="AY297" s="172" t="s">
        <v>187</v>
      </c>
    </row>
    <row r="298" spans="2:65" s="12" customFormat="1">
      <c r="B298" s="170"/>
      <c r="D298" s="171" t="s">
        <v>200</v>
      </c>
      <c r="E298" s="172" t="s">
        <v>1</v>
      </c>
      <c r="F298" s="173" t="s">
        <v>873</v>
      </c>
      <c r="H298" s="172" t="s">
        <v>1</v>
      </c>
      <c r="I298" s="174"/>
      <c r="L298" s="170"/>
      <c r="M298" s="175"/>
      <c r="T298" s="176"/>
      <c r="AT298" s="172" t="s">
        <v>200</v>
      </c>
      <c r="AU298" s="172" t="s">
        <v>89</v>
      </c>
      <c r="AV298" s="12" t="s">
        <v>83</v>
      </c>
      <c r="AW298" s="12" t="s">
        <v>31</v>
      </c>
      <c r="AX298" s="12" t="s">
        <v>76</v>
      </c>
      <c r="AY298" s="172" t="s">
        <v>187</v>
      </c>
    </row>
    <row r="299" spans="2:65" s="12" customFormat="1">
      <c r="B299" s="170"/>
      <c r="D299" s="171" t="s">
        <v>200</v>
      </c>
      <c r="E299" s="172" t="s">
        <v>1</v>
      </c>
      <c r="F299" s="173" t="s">
        <v>237</v>
      </c>
      <c r="H299" s="172" t="s">
        <v>1</v>
      </c>
      <c r="I299" s="174"/>
      <c r="L299" s="170"/>
      <c r="M299" s="175"/>
      <c r="T299" s="176"/>
      <c r="AT299" s="172" t="s">
        <v>200</v>
      </c>
      <c r="AU299" s="172" t="s">
        <v>89</v>
      </c>
      <c r="AV299" s="12" t="s">
        <v>83</v>
      </c>
      <c r="AW299" s="12" t="s">
        <v>31</v>
      </c>
      <c r="AX299" s="12" t="s">
        <v>76</v>
      </c>
      <c r="AY299" s="172" t="s">
        <v>187</v>
      </c>
    </row>
    <row r="300" spans="2:65" s="12" customFormat="1">
      <c r="B300" s="170"/>
      <c r="D300" s="171" t="s">
        <v>200</v>
      </c>
      <c r="E300" s="172" t="s">
        <v>1</v>
      </c>
      <c r="F300" s="173" t="s">
        <v>927</v>
      </c>
      <c r="H300" s="172" t="s">
        <v>1</v>
      </c>
      <c r="I300" s="174"/>
      <c r="L300" s="170"/>
      <c r="M300" s="175"/>
      <c r="T300" s="176"/>
      <c r="AT300" s="172" t="s">
        <v>200</v>
      </c>
      <c r="AU300" s="172" t="s">
        <v>89</v>
      </c>
      <c r="AV300" s="12" t="s">
        <v>83</v>
      </c>
      <c r="AW300" s="12" t="s">
        <v>31</v>
      </c>
      <c r="AX300" s="12" t="s">
        <v>76</v>
      </c>
      <c r="AY300" s="172" t="s">
        <v>187</v>
      </c>
    </row>
    <row r="301" spans="2:65" s="12" customFormat="1">
      <c r="B301" s="170"/>
      <c r="D301" s="171" t="s">
        <v>200</v>
      </c>
      <c r="E301" s="172" t="s">
        <v>1</v>
      </c>
      <c r="F301" s="173" t="s">
        <v>928</v>
      </c>
      <c r="H301" s="172" t="s">
        <v>1</v>
      </c>
      <c r="I301" s="174"/>
      <c r="L301" s="170"/>
      <c r="M301" s="175"/>
      <c r="T301" s="176"/>
      <c r="AT301" s="172" t="s">
        <v>200</v>
      </c>
      <c r="AU301" s="172" t="s">
        <v>89</v>
      </c>
      <c r="AV301" s="12" t="s">
        <v>83</v>
      </c>
      <c r="AW301" s="12" t="s">
        <v>31</v>
      </c>
      <c r="AX301" s="12" t="s">
        <v>76</v>
      </c>
      <c r="AY301" s="172" t="s">
        <v>187</v>
      </c>
    </row>
    <row r="302" spans="2:65" s="13" customFormat="1">
      <c r="B302" s="177"/>
      <c r="D302" s="171" t="s">
        <v>200</v>
      </c>
      <c r="E302" s="178" t="s">
        <v>1</v>
      </c>
      <c r="F302" s="179" t="s">
        <v>929</v>
      </c>
      <c r="H302" s="180">
        <v>3</v>
      </c>
      <c r="I302" s="181"/>
      <c r="L302" s="177"/>
      <c r="M302" s="182"/>
      <c r="T302" s="183"/>
      <c r="AT302" s="178" t="s">
        <v>200</v>
      </c>
      <c r="AU302" s="178" t="s">
        <v>89</v>
      </c>
      <c r="AV302" s="13" t="s">
        <v>89</v>
      </c>
      <c r="AW302" s="13" t="s">
        <v>31</v>
      </c>
      <c r="AX302" s="13" t="s">
        <v>76</v>
      </c>
      <c r="AY302" s="178" t="s">
        <v>187</v>
      </c>
    </row>
    <row r="303" spans="2:65" s="14" customFormat="1">
      <c r="B303" s="184"/>
      <c r="D303" s="171" t="s">
        <v>200</v>
      </c>
      <c r="E303" s="185" t="s">
        <v>1</v>
      </c>
      <c r="F303" s="186" t="s">
        <v>907</v>
      </c>
      <c r="H303" s="187">
        <v>3</v>
      </c>
      <c r="I303" s="188"/>
      <c r="L303" s="184"/>
      <c r="M303" s="189"/>
      <c r="T303" s="190"/>
      <c r="AT303" s="185" t="s">
        <v>200</v>
      </c>
      <c r="AU303" s="185" t="s">
        <v>89</v>
      </c>
      <c r="AV303" s="14" t="s">
        <v>194</v>
      </c>
      <c r="AW303" s="14" t="s">
        <v>31</v>
      </c>
      <c r="AX303" s="14" t="s">
        <v>83</v>
      </c>
      <c r="AY303" s="185" t="s">
        <v>187</v>
      </c>
    </row>
    <row r="304" spans="2:65" s="1" customFormat="1" ht="37.9" customHeight="1">
      <c r="B304" s="144"/>
      <c r="C304" s="145" t="s">
        <v>414</v>
      </c>
      <c r="D304" s="145" t="s">
        <v>190</v>
      </c>
      <c r="E304" s="146" t="s">
        <v>930</v>
      </c>
      <c r="F304" s="147" t="s">
        <v>931</v>
      </c>
      <c r="G304" s="148" t="s">
        <v>337</v>
      </c>
      <c r="H304" s="149">
        <v>3</v>
      </c>
      <c r="I304" s="150"/>
      <c r="J304" s="151">
        <f>ROUND(I304*H304,2)</f>
        <v>0</v>
      </c>
      <c r="K304" s="152"/>
      <c r="L304" s="153"/>
      <c r="M304" s="154" t="s">
        <v>1</v>
      </c>
      <c r="N304" s="155" t="s">
        <v>42</v>
      </c>
      <c r="P304" s="156">
        <f>O304*H304</f>
        <v>0</v>
      </c>
      <c r="Q304" s="156">
        <v>2.1999999999999999E-2</v>
      </c>
      <c r="R304" s="156">
        <f>Q304*H304</f>
        <v>6.6000000000000003E-2</v>
      </c>
      <c r="S304" s="156">
        <v>0</v>
      </c>
      <c r="T304" s="157">
        <f>S304*H304</f>
        <v>0</v>
      </c>
      <c r="AR304" s="158" t="s">
        <v>388</v>
      </c>
      <c r="AT304" s="158" t="s">
        <v>190</v>
      </c>
      <c r="AU304" s="158" t="s">
        <v>89</v>
      </c>
      <c r="AY304" s="17" t="s">
        <v>187</v>
      </c>
      <c r="BE304" s="159">
        <f>IF(N304="základná",J304,0)</f>
        <v>0</v>
      </c>
      <c r="BF304" s="159">
        <f>IF(N304="znížená",J304,0)</f>
        <v>0</v>
      </c>
      <c r="BG304" s="159">
        <f>IF(N304="zákl. prenesená",J304,0)</f>
        <v>0</v>
      </c>
      <c r="BH304" s="159">
        <f>IF(N304="zníž. prenesená",J304,0)</f>
        <v>0</v>
      </c>
      <c r="BI304" s="159">
        <f>IF(N304="nulová",J304,0)</f>
        <v>0</v>
      </c>
      <c r="BJ304" s="17" t="s">
        <v>89</v>
      </c>
      <c r="BK304" s="159">
        <f>ROUND(I304*H304,2)</f>
        <v>0</v>
      </c>
      <c r="BL304" s="17" t="s">
        <v>353</v>
      </c>
      <c r="BM304" s="158" t="s">
        <v>932</v>
      </c>
    </row>
    <row r="305" spans="2:65" s="12" customFormat="1" ht="22.5">
      <c r="B305" s="170"/>
      <c r="D305" s="171" t="s">
        <v>200</v>
      </c>
      <c r="E305" s="172" t="s">
        <v>1</v>
      </c>
      <c r="F305" s="173" t="s">
        <v>866</v>
      </c>
      <c r="H305" s="172" t="s">
        <v>1</v>
      </c>
      <c r="I305" s="174"/>
      <c r="L305" s="170"/>
      <c r="M305" s="175"/>
      <c r="T305" s="176"/>
      <c r="AT305" s="172" t="s">
        <v>200</v>
      </c>
      <c r="AU305" s="172" t="s">
        <v>89</v>
      </c>
      <c r="AV305" s="12" t="s">
        <v>83</v>
      </c>
      <c r="AW305" s="12" t="s">
        <v>31</v>
      </c>
      <c r="AX305" s="12" t="s">
        <v>76</v>
      </c>
      <c r="AY305" s="172" t="s">
        <v>187</v>
      </c>
    </row>
    <row r="306" spans="2:65" s="12" customFormat="1">
      <c r="B306" s="170"/>
      <c r="D306" s="171" t="s">
        <v>200</v>
      </c>
      <c r="E306" s="172" t="s">
        <v>1</v>
      </c>
      <c r="F306" s="173" t="s">
        <v>867</v>
      </c>
      <c r="H306" s="172" t="s">
        <v>1</v>
      </c>
      <c r="I306" s="174"/>
      <c r="L306" s="170"/>
      <c r="M306" s="175"/>
      <c r="T306" s="176"/>
      <c r="AT306" s="172" t="s">
        <v>200</v>
      </c>
      <c r="AU306" s="172" t="s">
        <v>89</v>
      </c>
      <c r="AV306" s="12" t="s">
        <v>83</v>
      </c>
      <c r="AW306" s="12" t="s">
        <v>31</v>
      </c>
      <c r="AX306" s="12" t="s">
        <v>76</v>
      </c>
      <c r="AY306" s="172" t="s">
        <v>187</v>
      </c>
    </row>
    <row r="307" spans="2:65" s="12" customFormat="1">
      <c r="B307" s="170"/>
      <c r="D307" s="171" t="s">
        <v>200</v>
      </c>
      <c r="E307" s="172" t="s">
        <v>1</v>
      </c>
      <c r="F307" s="173" t="s">
        <v>868</v>
      </c>
      <c r="H307" s="172" t="s">
        <v>1</v>
      </c>
      <c r="I307" s="174"/>
      <c r="L307" s="170"/>
      <c r="M307" s="175"/>
      <c r="T307" s="176"/>
      <c r="AT307" s="172" t="s">
        <v>200</v>
      </c>
      <c r="AU307" s="172" t="s">
        <v>89</v>
      </c>
      <c r="AV307" s="12" t="s">
        <v>83</v>
      </c>
      <c r="AW307" s="12" t="s">
        <v>31</v>
      </c>
      <c r="AX307" s="12" t="s">
        <v>76</v>
      </c>
      <c r="AY307" s="172" t="s">
        <v>187</v>
      </c>
    </row>
    <row r="308" spans="2:65" s="12" customFormat="1">
      <c r="B308" s="170"/>
      <c r="D308" s="171" t="s">
        <v>200</v>
      </c>
      <c r="E308" s="172" t="s">
        <v>1</v>
      </c>
      <c r="F308" s="173" t="s">
        <v>869</v>
      </c>
      <c r="H308" s="172" t="s">
        <v>1</v>
      </c>
      <c r="I308" s="174"/>
      <c r="L308" s="170"/>
      <c r="M308" s="175"/>
      <c r="T308" s="176"/>
      <c r="AT308" s="172" t="s">
        <v>200</v>
      </c>
      <c r="AU308" s="172" t="s">
        <v>89</v>
      </c>
      <c r="AV308" s="12" t="s">
        <v>83</v>
      </c>
      <c r="AW308" s="12" t="s">
        <v>31</v>
      </c>
      <c r="AX308" s="12" t="s">
        <v>76</v>
      </c>
      <c r="AY308" s="172" t="s">
        <v>187</v>
      </c>
    </row>
    <row r="309" spans="2:65" s="12" customFormat="1">
      <c r="B309" s="170"/>
      <c r="D309" s="171" t="s">
        <v>200</v>
      </c>
      <c r="E309" s="172" t="s">
        <v>1</v>
      </c>
      <c r="F309" s="173" t="s">
        <v>870</v>
      </c>
      <c r="H309" s="172" t="s">
        <v>1</v>
      </c>
      <c r="I309" s="174"/>
      <c r="L309" s="170"/>
      <c r="M309" s="175"/>
      <c r="T309" s="176"/>
      <c r="AT309" s="172" t="s">
        <v>200</v>
      </c>
      <c r="AU309" s="172" t="s">
        <v>89</v>
      </c>
      <c r="AV309" s="12" t="s">
        <v>83</v>
      </c>
      <c r="AW309" s="12" t="s">
        <v>31</v>
      </c>
      <c r="AX309" s="12" t="s">
        <v>76</v>
      </c>
      <c r="AY309" s="172" t="s">
        <v>187</v>
      </c>
    </row>
    <row r="310" spans="2:65" s="12" customFormat="1">
      <c r="B310" s="170"/>
      <c r="D310" s="171" t="s">
        <v>200</v>
      </c>
      <c r="E310" s="172" t="s">
        <v>1</v>
      </c>
      <c r="F310" s="173" t="s">
        <v>871</v>
      </c>
      <c r="H310" s="172" t="s">
        <v>1</v>
      </c>
      <c r="I310" s="174"/>
      <c r="L310" s="170"/>
      <c r="M310" s="175"/>
      <c r="T310" s="176"/>
      <c r="AT310" s="172" t="s">
        <v>200</v>
      </c>
      <c r="AU310" s="172" t="s">
        <v>89</v>
      </c>
      <c r="AV310" s="12" t="s">
        <v>83</v>
      </c>
      <c r="AW310" s="12" t="s">
        <v>31</v>
      </c>
      <c r="AX310" s="12" t="s">
        <v>76</v>
      </c>
      <c r="AY310" s="172" t="s">
        <v>187</v>
      </c>
    </row>
    <row r="311" spans="2:65" s="12" customFormat="1">
      <c r="B311" s="170"/>
      <c r="D311" s="171" t="s">
        <v>200</v>
      </c>
      <c r="E311" s="172" t="s">
        <v>1</v>
      </c>
      <c r="F311" s="173" t="s">
        <v>872</v>
      </c>
      <c r="H311" s="172" t="s">
        <v>1</v>
      </c>
      <c r="I311" s="174"/>
      <c r="L311" s="170"/>
      <c r="M311" s="175"/>
      <c r="T311" s="176"/>
      <c r="AT311" s="172" t="s">
        <v>200</v>
      </c>
      <c r="AU311" s="172" t="s">
        <v>89</v>
      </c>
      <c r="AV311" s="12" t="s">
        <v>83</v>
      </c>
      <c r="AW311" s="12" t="s">
        <v>31</v>
      </c>
      <c r="AX311" s="12" t="s">
        <v>76</v>
      </c>
      <c r="AY311" s="172" t="s">
        <v>187</v>
      </c>
    </row>
    <row r="312" spans="2:65" s="12" customFormat="1">
      <c r="B312" s="170"/>
      <c r="D312" s="171" t="s">
        <v>200</v>
      </c>
      <c r="E312" s="172" t="s">
        <v>1</v>
      </c>
      <c r="F312" s="173" t="s">
        <v>873</v>
      </c>
      <c r="H312" s="172" t="s">
        <v>1</v>
      </c>
      <c r="I312" s="174"/>
      <c r="L312" s="170"/>
      <c r="M312" s="175"/>
      <c r="T312" s="176"/>
      <c r="AT312" s="172" t="s">
        <v>200</v>
      </c>
      <c r="AU312" s="172" t="s">
        <v>89</v>
      </c>
      <c r="AV312" s="12" t="s">
        <v>83</v>
      </c>
      <c r="AW312" s="12" t="s">
        <v>31</v>
      </c>
      <c r="AX312" s="12" t="s">
        <v>76</v>
      </c>
      <c r="AY312" s="172" t="s">
        <v>187</v>
      </c>
    </row>
    <row r="313" spans="2:65" s="12" customFormat="1">
      <c r="B313" s="170"/>
      <c r="D313" s="171" t="s">
        <v>200</v>
      </c>
      <c r="E313" s="172" t="s">
        <v>1</v>
      </c>
      <c r="F313" s="173" t="s">
        <v>237</v>
      </c>
      <c r="H313" s="172" t="s">
        <v>1</v>
      </c>
      <c r="I313" s="174"/>
      <c r="L313" s="170"/>
      <c r="M313" s="175"/>
      <c r="T313" s="176"/>
      <c r="AT313" s="172" t="s">
        <v>200</v>
      </c>
      <c r="AU313" s="172" t="s">
        <v>89</v>
      </c>
      <c r="AV313" s="12" t="s">
        <v>83</v>
      </c>
      <c r="AW313" s="12" t="s">
        <v>31</v>
      </c>
      <c r="AX313" s="12" t="s">
        <v>76</v>
      </c>
      <c r="AY313" s="172" t="s">
        <v>187</v>
      </c>
    </row>
    <row r="314" spans="2:65" s="12" customFormat="1">
      <c r="B314" s="170"/>
      <c r="D314" s="171" t="s">
        <v>200</v>
      </c>
      <c r="E314" s="172" t="s">
        <v>1</v>
      </c>
      <c r="F314" s="173" t="s">
        <v>933</v>
      </c>
      <c r="H314" s="172" t="s">
        <v>1</v>
      </c>
      <c r="I314" s="174"/>
      <c r="L314" s="170"/>
      <c r="M314" s="175"/>
      <c r="T314" s="176"/>
      <c r="AT314" s="172" t="s">
        <v>200</v>
      </c>
      <c r="AU314" s="172" t="s">
        <v>89</v>
      </c>
      <c r="AV314" s="12" t="s">
        <v>83</v>
      </c>
      <c r="AW314" s="12" t="s">
        <v>31</v>
      </c>
      <c r="AX314" s="12" t="s">
        <v>76</v>
      </c>
      <c r="AY314" s="172" t="s">
        <v>187</v>
      </c>
    </row>
    <row r="315" spans="2:65" s="12" customFormat="1">
      <c r="B315" s="170"/>
      <c r="D315" s="171" t="s">
        <v>200</v>
      </c>
      <c r="E315" s="172" t="s">
        <v>1</v>
      </c>
      <c r="F315" s="173" t="s">
        <v>928</v>
      </c>
      <c r="H315" s="172" t="s">
        <v>1</v>
      </c>
      <c r="I315" s="174"/>
      <c r="L315" s="170"/>
      <c r="M315" s="175"/>
      <c r="T315" s="176"/>
      <c r="AT315" s="172" t="s">
        <v>200</v>
      </c>
      <c r="AU315" s="172" t="s">
        <v>89</v>
      </c>
      <c r="AV315" s="12" t="s">
        <v>83</v>
      </c>
      <c r="AW315" s="12" t="s">
        <v>31</v>
      </c>
      <c r="AX315" s="12" t="s">
        <v>76</v>
      </c>
      <c r="AY315" s="172" t="s">
        <v>187</v>
      </c>
    </row>
    <row r="316" spans="2:65" s="13" customFormat="1">
      <c r="B316" s="177"/>
      <c r="D316" s="171" t="s">
        <v>200</v>
      </c>
      <c r="E316" s="178" t="s">
        <v>1</v>
      </c>
      <c r="F316" s="179" t="s">
        <v>934</v>
      </c>
      <c r="H316" s="180">
        <v>3</v>
      </c>
      <c r="I316" s="181"/>
      <c r="L316" s="177"/>
      <c r="M316" s="182"/>
      <c r="T316" s="183"/>
      <c r="AT316" s="178" t="s">
        <v>200</v>
      </c>
      <c r="AU316" s="178" t="s">
        <v>89</v>
      </c>
      <c r="AV316" s="13" t="s">
        <v>89</v>
      </c>
      <c r="AW316" s="13" t="s">
        <v>31</v>
      </c>
      <c r="AX316" s="13" t="s">
        <v>76</v>
      </c>
      <c r="AY316" s="178" t="s">
        <v>187</v>
      </c>
    </row>
    <row r="317" spans="2:65" s="14" customFormat="1">
      <c r="B317" s="184"/>
      <c r="D317" s="171" t="s">
        <v>200</v>
      </c>
      <c r="E317" s="185" t="s">
        <v>1</v>
      </c>
      <c r="F317" s="186" t="s">
        <v>907</v>
      </c>
      <c r="H317" s="187">
        <v>3</v>
      </c>
      <c r="I317" s="188"/>
      <c r="L317" s="184"/>
      <c r="M317" s="189"/>
      <c r="T317" s="190"/>
      <c r="AT317" s="185" t="s">
        <v>200</v>
      </c>
      <c r="AU317" s="185" t="s">
        <v>89</v>
      </c>
      <c r="AV317" s="14" t="s">
        <v>194</v>
      </c>
      <c r="AW317" s="14" t="s">
        <v>31</v>
      </c>
      <c r="AX317" s="14" t="s">
        <v>83</v>
      </c>
      <c r="AY317" s="185" t="s">
        <v>187</v>
      </c>
    </row>
    <row r="318" spans="2:65" s="1" customFormat="1" ht="16.5" customHeight="1">
      <c r="B318" s="144"/>
      <c r="C318" s="145" t="s">
        <v>754</v>
      </c>
      <c r="D318" s="145" t="s">
        <v>190</v>
      </c>
      <c r="E318" s="146" t="s">
        <v>935</v>
      </c>
      <c r="F318" s="147" t="s">
        <v>936</v>
      </c>
      <c r="G318" s="148" t="s">
        <v>337</v>
      </c>
      <c r="H318" s="149">
        <v>3</v>
      </c>
      <c r="I318" s="150"/>
      <c r="J318" s="151">
        <f>ROUND(I318*H318,2)</f>
        <v>0</v>
      </c>
      <c r="K318" s="152"/>
      <c r="L318" s="153"/>
      <c r="M318" s="154" t="s">
        <v>1</v>
      </c>
      <c r="N318" s="155" t="s">
        <v>42</v>
      </c>
      <c r="P318" s="156">
        <f>O318*H318</f>
        <v>0</v>
      </c>
      <c r="Q318" s="156">
        <v>0.06</v>
      </c>
      <c r="R318" s="156">
        <f>Q318*H318</f>
        <v>0.18</v>
      </c>
      <c r="S318" s="156">
        <v>0</v>
      </c>
      <c r="T318" s="157">
        <f>S318*H318</f>
        <v>0</v>
      </c>
      <c r="AR318" s="158" t="s">
        <v>388</v>
      </c>
      <c r="AT318" s="158" t="s">
        <v>190</v>
      </c>
      <c r="AU318" s="158" t="s">
        <v>89</v>
      </c>
      <c r="AY318" s="17" t="s">
        <v>187</v>
      </c>
      <c r="BE318" s="159">
        <f>IF(N318="základná",J318,0)</f>
        <v>0</v>
      </c>
      <c r="BF318" s="159">
        <f>IF(N318="znížená",J318,0)</f>
        <v>0</v>
      </c>
      <c r="BG318" s="159">
        <f>IF(N318="zákl. prenesená",J318,0)</f>
        <v>0</v>
      </c>
      <c r="BH318" s="159">
        <f>IF(N318="zníž. prenesená",J318,0)</f>
        <v>0</v>
      </c>
      <c r="BI318" s="159">
        <f>IF(N318="nulová",J318,0)</f>
        <v>0</v>
      </c>
      <c r="BJ318" s="17" t="s">
        <v>89</v>
      </c>
      <c r="BK318" s="159">
        <f>ROUND(I318*H318,2)</f>
        <v>0</v>
      </c>
      <c r="BL318" s="17" t="s">
        <v>353</v>
      </c>
      <c r="BM318" s="158" t="s">
        <v>937</v>
      </c>
    </row>
    <row r="319" spans="2:65" s="13" customFormat="1">
      <c r="B319" s="177"/>
      <c r="D319" s="171" t="s">
        <v>200</v>
      </c>
      <c r="E319" s="178" t="s">
        <v>1</v>
      </c>
      <c r="F319" s="179" t="s">
        <v>938</v>
      </c>
      <c r="H319" s="180">
        <v>3</v>
      </c>
      <c r="I319" s="181"/>
      <c r="L319" s="177"/>
      <c r="M319" s="182"/>
      <c r="T319" s="183"/>
      <c r="AT319" s="178" t="s">
        <v>200</v>
      </c>
      <c r="AU319" s="178" t="s">
        <v>89</v>
      </c>
      <c r="AV319" s="13" t="s">
        <v>89</v>
      </c>
      <c r="AW319" s="13" t="s">
        <v>31</v>
      </c>
      <c r="AX319" s="13" t="s">
        <v>76</v>
      </c>
      <c r="AY319" s="178" t="s">
        <v>187</v>
      </c>
    </row>
    <row r="320" spans="2:65" s="14" customFormat="1">
      <c r="B320" s="184"/>
      <c r="D320" s="171" t="s">
        <v>200</v>
      </c>
      <c r="E320" s="185" t="s">
        <v>1</v>
      </c>
      <c r="F320" s="186" t="s">
        <v>206</v>
      </c>
      <c r="H320" s="187">
        <v>3</v>
      </c>
      <c r="I320" s="188"/>
      <c r="L320" s="184"/>
      <c r="M320" s="189"/>
      <c r="T320" s="190"/>
      <c r="AT320" s="185" t="s">
        <v>200</v>
      </c>
      <c r="AU320" s="185" t="s">
        <v>89</v>
      </c>
      <c r="AV320" s="14" t="s">
        <v>194</v>
      </c>
      <c r="AW320" s="14" t="s">
        <v>31</v>
      </c>
      <c r="AX320" s="14" t="s">
        <v>83</v>
      </c>
      <c r="AY320" s="185" t="s">
        <v>187</v>
      </c>
    </row>
    <row r="321" spans="2:65" s="1" customFormat="1" ht="37.9" customHeight="1">
      <c r="B321" s="144"/>
      <c r="C321" s="145" t="s">
        <v>419</v>
      </c>
      <c r="D321" s="145" t="s">
        <v>190</v>
      </c>
      <c r="E321" s="146" t="s">
        <v>939</v>
      </c>
      <c r="F321" s="147" t="s">
        <v>940</v>
      </c>
      <c r="G321" s="148" t="s">
        <v>337</v>
      </c>
      <c r="H321" s="149">
        <v>8</v>
      </c>
      <c r="I321" s="150"/>
      <c r="J321" s="151">
        <f>ROUND(I321*H321,2)</f>
        <v>0</v>
      </c>
      <c r="K321" s="152"/>
      <c r="L321" s="153"/>
      <c r="M321" s="154" t="s">
        <v>1</v>
      </c>
      <c r="N321" s="155" t="s">
        <v>42</v>
      </c>
      <c r="P321" s="156">
        <f>O321*H321</f>
        <v>0</v>
      </c>
      <c r="Q321" s="156">
        <v>2.1999999999999999E-2</v>
      </c>
      <c r="R321" s="156">
        <f>Q321*H321</f>
        <v>0.17599999999999999</v>
      </c>
      <c r="S321" s="156">
        <v>0</v>
      </c>
      <c r="T321" s="157">
        <f>S321*H321</f>
        <v>0</v>
      </c>
      <c r="AR321" s="158" t="s">
        <v>388</v>
      </c>
      <c r="AT321" s="158" t="s">
        <v>190</v>
      </c>
      <c r="AU321" s="158" t="s">
        <v>89</v>
      </c>
      <c r="AY321" s="17" t="s">
        <v>187</v>
      </c>
      <c r="BE321" s="159">
        <f>IF(N321="základná",J321,0)</f>
        <v>0</v>
      </c>
      <c r="BF321" s="159">
        <f>IF(N321="znížená",J321,0)</f>
        <v>0</v>
      </c>
      <c r="BG321" s="159">
        <f>IF(N321="zákl. prenesená",J321,0)</f>
        <v>0</v>
      </c>
      <c r="BH321" s="159">
        <f>IF(N321="zníž. prenesená",J321,0)</f>
        <v>0</v>
      </c>
      <c r="BI321" s="159">
        <f>IF(N321="nulová",J321,0)</f>
        <v>0</v>
      </c>
      <c r="BJ321" s="17" t="s">
        <v>89</v>
      </c>
      <c r="BK321" s="159">
        <f>ROUND(I321*H321,2)</f>
        <v>0</v>
      </c>
      <c r="BL321" s="17" t="s">
        <v>353</v>
      </c>
      <c r="BM321" s="158" t="s">
        <v>941</v>
      </c>
    </row>
    <row r="322" spans="2:65" s="12" customFormat="1">
      <c r="B322" s="170"/>
      <c r="D322" s="171" t="s">
        <v>200</v>
      </c>
      <c r="E322" s="172" t="s">
        <v>1</v>
      </c>
      <c r="F322" s="173" t="s">
        <v>942</v>
      </c>
      <c r="H322" s="172" t="s">
        <v>1</v>
      </c>
      <c r="I322" s="174"/>
      <c r="L322" s="170"/>
      <c r="M322" s="175"/>
      <c r="T322" s="176"/>
      <c r="AT322" s="172" t="s">
        <v>200</v>
      </c>
      <c r="AU322" s="172" t="s">
        <v>89</v>
      </c>
      <c r="AV322" s="12" t="s">
        <v>83</v>
      </c>
      <c r="AW322" s="12" t="s">
        <v>31</v>
      </c>
      <c r="AX322" s="12" t="s">
        <v>76</v>
      </c>
      <c r="AY322" s="172" t="s">
        <v>187</v>
      </c>
    </row>
    <row r="323" spans="2:65" s="13" customFormat="1">
      <c r="B323" s="177"/>
      <c r="D323" s="171" t="s">
        <v>200</v>
      </c>
      <c r="E323" s="178" t="s">
        <v>1</v>
      </c>
      <c r="F323" s="179" t="s">
        <v>943</v>
      </c>
      <c r="H323" s="180">
        <v>8</v>
      </c>
      <c r="I323" s="181"/>
      <c r="L323" s="177"/>
      <c r="M323" s="182"/>
      <c r="T323" s="183"/>
      <c r="AT323" s="178" t="s">
        <v>200</v>
      </c>
      <c r="AU323" s="178" t="s">
        <v>89</v>
      </c>
      <c r="AV323" s="13" t="s">
        <v>89</v>
      </c>
      <c r="AW323" s="13" t="s">
        <v>31</v>
      </c>
      <c r="AX323" s="13" t="s">
        <v>76</v>
      </c>
      <c r="AY323" s="178" t="s">
        <v>187</v>
      </c>
    </row>
    <row r="324" spans="2:65" s="14" customFormat="1">
      <c r="B324" s="184"/>
      <c r="D324" s="171" t="s">
        <v>200</v>
      </c>
      <c r="E324" s="185" t="s">
        <v>1</v>
      </c>
      <c r="F324" s="186" t="s">
        <v>206</v>
      </c>
      <c r="H324" s="187">
        <v>8</v>
      </c>
      <c r="I324" s="188"/>
      <c r="L324" s="184"/>
      <c r="M324" s="189"/>
      <c r="T324" s="190"/>
      <c r="AT324" s="185" t="s">
        <v>200</v>
      </c>
      <c r="AU324" s="185" t="s">
        <v>89</v>
      </c>
      <c r="AV324" s="14" t="s">
        <v>194</v>
      </c>
      <c r="AW324" s="14" t="s">
        <v>31</v>
      </c>
      <c r="AX324" s="14" t="s">
        <v>83</v>
      </c>
      <c r="AY324" s="185" t="s">
        <v>187</v>
      </c>
    </row>
    <row r="325" spans="2:65" s="1" customFormat="1" ht="37.9" customHeight="1">
      <c r="B325" s="144"/>
      <c r="C325" s="145" t="s">
        <v>423</v>
      </c>
      <c r="D325" s="145" t="s">
        <v>190</v>
      </c>
      <c r="E325" s="146" t="s">
        <v>944</v>
      </c>
      <c r="F325" s="147" t="s">
        <v>945</v>
      </c>
      <c r="G325" s="148" t="s">
        <v>337</v>
      </c>
      <c r="H325" s="149">
        <v>4</v>
      </c>
      <c r="I325" s="150"/>
      <c r="J325" s="151">
        <f>ROUND(I325*H325,2)</f>
        <v>0</v>
      </c>
      <c r="K325" s="152"/>
      <c r="L325" s="153"/>
      <c r="M325" s="154" t="s">
        <v>1</v>
      </c>
      <c r="N325" s="155" t="s">
        <v>42</v>
      </c>
      <c r="P325" s="156">
        <f>O325*H325</f>
        <v>0</v>
      </c>
      <c r="Q325" s="156">
        <v>2.1999999999999999E-2</v>
      </c>
      <c r="R325" s="156">
        <f>Q325*H325</f>
        <v>8.7999999999999995E-2</v>
      </c>
      <c r="S325" s="156">
        <v>0</v>
      </c>
      <c r="T325" s="157">
        <f>S325*H325</f>
        <v>0</v>
      </c>
      <c r="AR325" s="158" t="s">
        <v>388</v>
      </c>
      <c r="AT325" s="158" t="s">
        <v>190</v>
      </c>
      <c r="AU325" s="158" t="s">
        <v>89</v>
      </c>
      <c r="AY325" s="17" t="s">
        <v>187</v>
      </c>
      <c r="BE325" s="159">
        <f>IF(N325="základná",J325,0)</f>
        <v>0</v>
      </c>
      <c r="BF325" s="159">
        <f>IF(N325="znížená",J325,0)</f>
        <v>0</v>
      </c>
      <c r="BG325" s="159">
        <f>IF(N325="zákl. prenesená",J325,0)</f>
        <v>0</v>
      </c>
      <c r="BH325" s="159">
        <f>IF(N325="zníž. prenesená",J325,0)</f>
        <v>0</v>
      </c>
      <c r="BI325" s="159">
        <f>IF(N325="nulová",J325,0)</f>
        <v>0</v>
      </c>
      <c r="BJ325" s="17" t="s">
        <v>89</v>
      </c>
      <c r="BK325" s="159">
        <f>ROUND(I325*H325,2)</f>
        <v>0</v>
      </c>
      <c r="BL325" s="17" t="s">
        <v>353</v>
      </c>
      <c r="BM325" s="158" t="s">
        <v>946</v>
      </c>
    </row>
    <row r="326" spans="2:65" s="12" customFormat="1">
      <c r="B326" s="170"/>
      <c r="D326" s="171" t="s">
        <v>200</v>
      </c>
      <c r="E326" s="172" t="s">
        <v>1</v>
      </c>
      <c r="F326" s="173" t="s">
        <v>947</v>
      </c>
      <c r="H326" s="172" t="s">
        <v>1</v>
      </c>
      <c r="I326" s="174"/>
      <c r="L326" s="170"/>
      <c r="M326" s="175"/>
      <c r="T326" s="176"/>
      <c r="AT326" s="172" t="s">
        <v>200</v>
      </c>
      <c r="AU326" s="172" t="s">
        <v>89</v>
      </c>
      <c r="AV326" s="12" t="s">
        <v>83</v>
      </c>
      <c r="AW326" s="12" t="s">
        <v>31</v>
      </c>
      <c r="AX326" s="12" t="s">
        <v>76</v>
      </c>
      <c r="AY326" s="172" t="s">
        <v>187</v>
      </c>
    </row>
    <row r="327" spans="2:65" s="13" customFormat="1">
      <c r="B327" s="177"/>
      <c r="D327" s="171" t="s">
        <v>200</v>
      </c>
      <c r="E327" s="178" t="s">
        <v>1</v>
      </c>
      <c r="F327" s="179" t="s">
        <v>948</v>
      </c>
      <c r="H327" s="180">
        <v>4</v>
      </c>
      <c r="I327" s="181"/>
      <c r="L327" s="177"/>
      <c r="M327" s="182"/>
      <c r="T327" s="183"/>
      <c r="AT327" s="178" t="s">
        <v>200</v>
      </c>
      <c r="AU327" s="178" t="s">
        <v>89</v>
      </c>
      <c r="AV327" s="13" t="s">
        <v>89</v>
      </c>
      <c r="AW327" s="13" t="s">
        <v>31</v>
      </c>
      <c r="AX327" s="13" t="s">
        <v>76</v>
      </c>
      <c r="AY327" s="178" t="s">
        <v>187</v>
      </c>
    </row>
    <row r="328" spans="2:65" s="14" customFormat="1">
      <c r="B328" s="184"/>
      <c r="D328" s="171" t="s">
        <v>200</v>
      </c>
      <c r="E328" s="185" t="s">
        <v>1</v>
      </c>
      <c r="F328" s="186" t="s">
        <v>206</v>
      </c>
      <c r="H328" s="187">
        <v>4</v>
      </c>
      <c r="I328" s="188"/>
      <c r="L328" s="184"/>
      <c r="M328" s="189"/>
      <c r="T328" s="190"/>
      <c r="AT328" s="185" t="s">
        <v>200</v>
      </c>
      <c r="AU328" s="185" t="s">
        <v>89</v>
      </c>
      <c r="AV328" s="14" t="s">
        <v>194</v>
      </c>
      <c r="AW328" s="14" t="s">
        <v>31</v>
      </c>
      <c r="AX328" s="14" t="s">
        <v>83</v>
      </c>
      <c r="AY328" s="185" t="s">
        <v>187</v>
      </c>
    </row>
    <row r="329" spans="2:65" s="1" customFormat="1" ht="37.9" customHeight="1">
      <c r="B329" s="144"/>
      <c r="C329" s="145" t="s">
        <v>429</v>
      </c>
      <c r="D329" s="145" t="s">
        <v>190</v>
      </c>
      <c r="E329" s="146" t="s">
        <v>949</v>
      </c>
      <c r="F329" s="147" t="s">
        <v>940</v>
      </c>
      <c r="G329" s="148" t="s">
        <v>337</v>
      </c>
      <c r="H329" s="149">
        <v>1</v>
      </c>
      <c r="I329" s="150"/>
      <c r="J329" s="151">
        <f>ROUND(I329*H329,2)</f>
        <v>0</v>
      </c>
      <c r="K329" s="152"/>
      <c r="L329" s="153"/>
      <c r="M329" s="154" t="s">
        <v>1</v>
      </c>
      <c r="N329" s="155" t="s">
        <v>42</v>
      </c>
      <c r="P329" s="156">
        <f>O329*H329</f>
        <v>0</v>
      </c>
      <c r="Q329" s="156">
        <v>2.1999999999999999E-2</v>
      </c>
      <c r="R329" s="156">
        <f>Q329*H329</f>
        <v>2.1999999999999999E-2</v>
      </c>
      <c r="S329" s="156">
        <v>0</v>
      </c>
      <c r="T329" s="157">
        <f>S329*H329</f>
        <v>0</v>
      </c>
      <c r="AR329" s="158" t="s">
        <v>388</v>
      </c>
      <c r="AT329" s="158" t="s">
        <v>190</v>
      </c>
      <c r="AU329" s="158" t="s">
        <v>89</v>
      </c>
      <c r="AY329" s="17" t="s">
        <v>187</v>
      </c>
      <c r="BE329" s="159">
        <f>IF(N329="základná",J329,0)</f>
        <v>0</v>
      </c>
      <c r="BF329" s="159">
        <f>IF(N329="znížená",J329,0)</f>
        <v>0</v>
      </c>
      <c r="BG329" s="159">
        <f>IF(N329="zákl. prenesená",J329,0)</f>
        <v>0</v>
      </c>
      <c r="BH329" s="159">
        <f>IF(N329="zníž. prenesená",J329,0)</f>
        <v>0</v>
      </c>
      <c r="BI329" s="159">
        <f>IF(N329="nulová",J329,0)</f>
        <v>0</v>
      </c>
      <c r="BJ329" s="17" t="s">
        <v>89</v>
      </c>
      <c r="BK329" s="159">
        <f>ROUND(I329*H329,2)</f>
        <v>0</v>
      </c>
      <c r="BL329" s="17" t="s">
        <v>353</v>
      </c>
      <c r="BM329" s="158" t="s">
        <v>950</v>
      </c>
    </row>
    <row r="330" spans="2:65" s="12" customFormat="1" ht="22.5">
      <c r="B330" s="170"/>
      <c r="D330" s="171" t="s">
        <v>200</v>
      </c>
      <c r="E330" s="172" t="s">
        <v>1</v>
      </c>
      <c r="F330" s="173" t="s">
        <v>951</v>
      </c>
      <c r="H330" s="172" t="s">
        <v>1</v>
      </c>
      <c r="I330" s="174"/>
      <c r="L330" s="170"/>
      <c r="M330" s="175"/>
      <c r="T330" s="176"/>
      <c r="AT330" s="172" t="s">
        <v>200</v>
      </c>
      <c r="AU330" s="172" t="s">
        <v>89</v>
      </c>
      <c r="AV330" s="12" t="s">
        <v>83</v>
      </c>
      <c r="AW330" s="12" t="s">
        <v>31</v>
      </c>
      <c r="AX330" s="12" t="s">
        <v>76</v>
      </c>
      <c r="AY330" s="172" t="s">
        <v>187</v>
      </c>
    </row>
    <row r="331" spans="2:65" s="12" customFormat="1">
      <c r="B331" s="170"/>
      <c r="D331" s="171" t="s">
        <v>200</v>
      </c>
      <c r="E331" s="172" t="s">
        <v>1</v>
      </c>
      <c r="F331" s="173" t="s">
        <v>952</v>
      </c>
      <c r="H331" s="172" t="s">
        <v>1</v>
      </c>
      <c r="I331" s="174"/>
      <c r="L331" s="170"/>
      <c r="M331" s="175"/>
      <c r="T331" s="176"/>
      <c r="AT331" s="172" t="s">
        <v>200</v>
      </c>
      <c r="AU331" s="172" t="s">
        <v>89</v>
      </c>
      <c r="AV331" s="12" t="s">
        <v>83</v>
      </c>
      <c r="AW331" s="12" t="s">
        <v>31</v>
      </c>
      <c r="AX331" s="12" t="s">
        <v>76</v>
      </c>
      <c r="AY331" s="172" t="s">
        <v>187</v>
      </c>
    </row>
    <row r="332" spans="2:65" s="13" customFormat="1">
      <c r="B332" s="177"/>
      <c r="D332" s="171" t="s">
        <v>200</v>
      </c>
      <c r="E332" s="178" t="s">
        <v>1</v>
      </c>
      <c r="F332" s="179" t="s">
        <v>953</v>
      </c>
      <c r="H332" s="180">
        <v>1</v>
      </c>
      <c r="I332" s="181"/>
      <c r="L332" s="177"/>
      <c r="M332" s="182"/>
      <c r="T332" s="183"/>
      <c r="AT332" s="178" t="s">
        <v>200</v>
      </c>
      <c r="AU332" s="178" t="s">
        <v>89</v>
      </c>
      <c r="AV332" s="13" t="s">
        <v>89</v>
      </c>
      <c r="AW332" s="13" t="s">
        <v>31</v>
      </c>
      <c r="AX332" s="13" t="s">
        <v>76</v>
      </c>
      <c r="AY332" s="178" t="s">
        <v>187</v>
      </c>
    </row>
    <row r="333" spans="2:65" s="14" customFormat="1">
      <c r="B333" s="184"/>
      <c r="D333" s="171" t="s">
        <v>200</v>
      </c>
      <c r="E333" s="185" t="s">
        <v>1</v>
      </c>
      <c r="F333" s="186" t="s">
        <v>206</v>
      </c>
      <c r="H333" s="187">
        <v>1</v>
      </c>
      <c r="I333" s="188"/>
      <c r="L333" s="184"/>
      <c r="M333" s="189"/>
      <c r="T333" s="190"/>
      <c r="AT333" s="185" t="s">
        <v>200</v>
      </c>
      <c r="AU333" s="185" t="s">
        <v>89</v>
      </c>
      <c r="AV333" s="14" t="s">
        <v>194</v>
      </c>
      <c r="AW333" s="14" t="s">
        <v>31</v>
      </c>
      <c r="AX333" s="14" t="s">
        <v>83</v>
      </c>
      <c r="AY333" s="185" t="s">
        <v>187</v>
      </c>
    </row>
    <row r="334" spans="2:65" s="1" customFormat="1" ht="37.9" customHeight="1">
      <c r="B334" s="144"/>
      <c r="C334" s="145" t="s">
        <v>388</v>
      </c>
      <c r="D334" s="145" t="s">
        <v>190</v>
      </c>
      <c r="E334" s="146" t="s">
        <v>954</v>
      </c>
      <c r="F334" s="147" t="s">
        <v>945</v>
      </c>
      <c r="G334" s="148" t="s">
        <v>337</v>
      </c>
      <c r="H334" s="149">
        <v>1</v>
      </c>
      <c r="I334" s="150"/>
      <c r="J334" s="151">
        <f>ROUND(I334*H334,2)</f>
        <v>0</v>
      </c>
      <c r="K334" s="152"/>
      <c r="L334" s="153"/>
      <c r="M334" s="154" t="s">
        <v>1</v>
      </c>
      <c r="N334" s="155" t="s">
        <v>42</v>
      </c>
      <c r="P334" s="156">
        <f>O334*H334</f>
        <v>0</v>
      </c>
      <c r="Q334" s="156">
        <v>2.1999999999999999E-2</v>
      </c>
      <c r="R334" s="156">
        <f>Q334*H334</f>
        <v>2.1999999999999999E-2</v>
      </c>
      <c r="S334" s="156">
        <v>0</v>
      </c>
      <c r="T334" s="157">
        <f>S334*H334</f>
        <v>0</v>
      </c>
      <c r="AR334" s="158" t="s">
        <v>388</v>
      </c>
      <c r="AT334" s="158" t="s">
        <v>190</v>
      </c>
      <c r="AU334" s="158" t="s">
        <v>89</v>
      </c>
      <c r="AY334" s="17" t="s">
        <v>187</v>
      </c>
      <c r="BE334" s="159">
        <f>IF(N334="základná",J334,0)</f>
        <v>0</v>
      </c>
      <c r="BF334" s="159">
        <f>IF(N334="znížená",J334,0)</f>
        <v>0</v>
      </c>
      <c r="BG334" s="159">
        <f>IF(N334="zákl. prenesená",J334,0)</f>
        <v>0</v>
      </c>
      <c r="BH334" s="159">
        <f>IF(N334="zníž. prenesená",J334,0)</f>
        <v>0</v>
      </c>
      <c r="BI334" s="159">
        <f>IF(N334="nulová",J334,0)</f>
        <v>0</v>
      </c>
      <c r="BJ334" s="17" t="s">
        <v>89</v>
      </c>
      <c r="BK334" s="159">
        <f>ROUND(I334*H334,2)</f>
        <v>0</v>
      </c>
      <c r="BL334" s="17" t="s">
        <v>353</v>
      </c>
      <c r="BM334" s="158" t="s">
        <v>955</v>
      </c>
    </row>
    <row r="335" spans="2:65" s="12" customFormat="1">
      <c r="B335" s="170"/>
      <c r="D335" s="171" t="s">
        <v>200</v>
      </c>
      <c r="E335" s="172" t="s">
        <v>1</v>
      </c>
      <c r="F335" s="173" t="s">
        <v>956</v>
      </c>
      <c r="H335" s="172" t="s">
        <v>1</v>
      </c>
      <c r="I335" s="174"/>
      <c r="L335" s="170"/>
      <c r="M335" s="175"/>
      <c r="T335" s="176"/>
      <c r="AT335" s="172" t="s">
        <v>200</v>
      </c>
      <c r="AU335" s="172" t="s">
        <v>89</v>
      </c>
      <c r="AV335" s="12" t="s">
        <v>83</v>
      </c>
      <c r="AW335" s="12" t="s">
        <v>31</v>
      </c>
      <c r="AX335" s="12" t="s">
        <v>76</v>
      </c>
      <c r="AY335" s="172" t="s">
        <v>187</v>
      </c>
    </row>
    <row r="336" spans="2:65" s="13" customFormat="1">
      <c r="B336" s="177"/>
      <c r="D336" s="171" t="s">
        <v>200</v>
      </c>
      <c r="E336" s="178" t="s">
        <v>1</v>
      </c>
      <c r="F336" s="179" t="s">
        <v>957</v>
      </c>
      <c r="H336" s="180">
        <v>1</v>
      </c>
      <c r="I336" s="181"/>
      <c r="L336" s="177"/>
      <c r="M336" s="182"/>
      <c r="T336" s="183"/>
      <c r="AT336" s="178" t="s">
        <v>200</v>
      </c>
      <c r="AU336" s="178" t="s">
        <v>89</v>
      </c>
      <c r="AV336" s="13" t="s">
        <v>89</v>
      </c>
      <c r="AW336" s="13" t="s">
        <v>31</v>
      </c>
      <c r="AX336" s="13" t="s">
        <v>76</v>
      </c>
      <c r="AY336" s="178" t="s">
        <v>187</v>
      </c>
    </row>
    <row r="337" spans="2:65" s="14" customFormat="1">
      <c r="B337" s="184"/>
      <c r="D337" s="171" t="s">
        <v>200</v>
      </c>
      <c r="E337" s="185" t="s">
        <v>1</v>
      </c>
      <c r="F337" s="186" t="s">
        <v>206</v>
      </c>
      <c r="H337" s="187">
        <v>1</v>
      </c>
      <c r="I337" s="188"/>
      <c r="L337" s="184"/>
      <c r="M337" s="189"/>
      <c r="T337" s="190"/>
      <c r="AT337" s="185" t="s">
        <v>200</v>
      </c>
      <c r="AU337" s="185" t="s">
        <v>89</v>
      </c>
      <c r="AV337" s="14" t="s">
        <v>194</v>
      </c>
      <c r="AW337" s="14" t="s">
        <v>31</v>
      </c>
      <c r="AX337" s="14" t="s">
        <v>83</v>
      </c>
      <c r="AY337" s="185" t="s">
        <v>187</v>
      </c>
    </row>
    <row r="338" spans="2:65" s="1" customFormat="1" ht="16.5" customHeight="1">
      <c r="B338" s="144"/>
      <c r="C338" s="145" t="s">
        <v>760</v>
      </c>
      <c r="D338" s="145" t="s">
        <v>190</v>
      </c>
      <c r="E338" s="146" t="s">
        <v>958</v>
      </c>
      <c r="F338" s="147" t="s">
        <v>959</v>
      </c>
      <c r="G338" s="148" t="s">
        <v>337</v>
      </c>
      <c r="H338" s="149">
        <v>1</v>
      </c>
      <c r="I338" s="150"/>
      <c r="J338" s="151">
        <f>ROUND(I338*H338,2)</f>
        <v>0</v>
      </c>
      <c r="K338" s="152"/>
      <c r="L338" s="153"/>
      <c r="M338" s="154" t="s">
        <v>1</v>
      </c>
      <c r="N338" s="155" t="s">
        <v>42</v>
      </c>
      <c r="P338" s="156">
        <f>O338*H338</f>
        <v>0</v>
      </c>
      <c r="Q338" s="156">
        <v>0.06</v>
      </c>
      <c r="R338" s="156">
        <f>Q338*H338</f>
        <v>0.06</v>
      </c>
      <c r="S338" s="156">
        <v>0</v>
      </c>
      <c r="T338" s="157">
        <f>S338*H338</f>
        <v>0</v>
      </c>
      <c r="AR338" s="158" t="s">
        <v>388</v>
      </c>
      <c r="AT338" s="158" t="s">
        <v>190</v>
      </c>
      <c r="AU338" s="158" t="s">
        <v>89</v>
      </c>
      <c r="AY338" s="17" t="s">
        <v>187</v>
      </c>
      <c r="BE338" s="159">
        <f>IF(N338="základná",J338,0)</f>
        <v>0</v>
      </c>
      <c r="BF338" s="159">
        <f>IF(N338="znížená",J338,0)</f>
        <v>0</v>
      </c>
      <c r="BG338" s="159">
        <f>IF(N338="zákl. prenesená",J338,0)</f>
        <v>0</v>
      </c>
      <c r="BH338" s="159">
        <f>IF(N338="zníž. prenesená",J338,0)</f>
        <v>0</v>
      </c>
      <c r="BI338" s="159">
        <f>IF(N338="nulová",J338,0)</f>
        <v>0</v>
      </c>
      <c r="BJ338" s="17" t="s">
        <v>89</v>
      </c>
      <c r="BK338" s="159">
        <f>ROUND(I338*H338,2)</f>
        <v>0</v>
      </c>
      <c r="BL338" s="17" t="s">
        <v>353</v>
      </c>
      <c r="BM338" s="158" t="s">
        <v>960</v>
      </c>
    </row>
    <row r="339" spans="2:65" s="13" customFormat="1">
      <c r="B339" s="177"/>
      <c r="D339" s="171" t="s">
        <v>200</v>
      </c>
      <c r="E339" s="178" t="s">
        <v>1</v>
      </c>
      <c r="F339" s="179" t="s">
        <v>961</v>
      </c>
      <c r="H339" s="180">
        <v>1</v>
      </c>
      <c r="I339" s="181"/>
      <c r="L339" s="177"/>
      <c r="M339" s="182"/>
      <c r="T339" s="183"/>
      <c r="AT339" s="178" t="s">
        <v>200</v>
      </c>
      <c r="AU339" s="178" t="s">
        <v>89</v>
      </c>
      <c r="AV339" s="13" t="s">
        <v>89</v>
      </c>
      <c r="AW339" s="13" t="s">
        <v>31</v>
      </c>
      <c r="AX339" s="13" t="s">
        <v>76</v>
      </c>
      <c r="AY339" s="178" t="s">
        <v>187</v>
      </c>
    </row>
    <row r="340" spans="2:65" s="14" customFormat="1">
      <c r="B340" s="184"/>
      <c r="D340" s="171" t="s">
        <v>200</v>
      </c>
      <c r="E340" s="185" t="s">
        <v>1</v>
      </c>
      <c r="F340" s="186" t="s">
        <v>206</v>
      </c>
      <c r="H340" s="187">
        <v>1</v>
      </c>
      <c r="I340" s="188"/>
      <c r="L340" s="184"/>
      <c r="M340" s="189"/>
      <c r="T340" s="190"/>
      <c r="AT340" s="185" t="s">
        <v>200</v>
      </c>
      <c r="AU340" s="185" t="s">
        <v>89</v>
      </c>
      <c r="AV340" s="14" t="s">
        <v>194</v>
      </c>
      <c r="AW340" s="14" t="s">
        <v>31</v>
      </c>
      <c r="AX340" s="14" t="s">
        <v>83</v>
      </c>
      <c r="AY340" s="185" t="s">
        <v>187</v>
      </c>
    </row>
    <row r="341" spans="2:65" s="1" customFormat="1" ht="37.9" customHeight="1">
      <c r="B341" s="144"/>
      <c r="C341" s="145" t="s">
        <v>629</v>
      </c>
      <c r="D341" s="145" t="s">
        <v>190</v>
      </c>
      <c r="E341" s="146" t="s">
        <v>962</v>
      </c>
      <c r="F341" s="147" t="s">
        <v>945</v>
      </c>
      <c r="G341" s="148" t="s">
        <v>337</v>
      </c>
      <c r="H341" s="149">
        <v>1</v>
      </c>
      <c r="I341" s="150"/>
      <c r="J341" s="151">
        <f>ROUND(I341*H341,2)</f>
        <v>0</v>
      </c>
      <c r="K341" s="152"/>
      <c r="L341" s="153"/>
      <c r="M341" s="154" t="s">
        <v>1</v>
      </c>
      <c r="N341" s="155" t="s">
        <v>42</v>
      </c>
      <c r="P341" s="156">
        <f>O341*H341</f>
        <v>0</v>
      </c>
      <c r="Q341" s="156">
        <v>2.1999999999999999E-2</v>
      </c>
      <c r="R341" s="156">
        <f>Q341*H341</f>
        <v>2.1999999999999999E-2</v>
      </c>
      <c r="S341" s="156">
        <v>0</v>
      </c>
      <c r="T341" s="157">
        <f>S341*H341</f>
        <v>0</v>
      </c>
      <c r="AR341" s="158" t="s">
        <v>388</v>
      </c>
      <c r="AT341" s="158" t="s">
        <v>190</v>
      </c>
      <c r="AU341" s="158" t="s">
        <v>89</v>
      </c>
      <c r="AY341" s="17" t="s">
        <v>187</v>
      </c>
      <c r="BE341" s="159">
        <f>IF(N341="základná",J341,0)</f>
        <v>0</v>
      </c>
      <c r="BF341" s="159">
        <f>IF(N341="znížená",J341,0)</f>
        <v>0</v>
      </c>
      <c r="BG341" s="159">
        <f>IF(N341="zákl. prenesená",J341,0)</f>
        <v>0</v>
      </c>
      <c r="BH341" s="159">
        <f>IF(N341="zníž. prenesená",J341,0)</f>
        <v>0</v>
      </c>
      <c r="BI341" s="159">
        <f>IF(N341="nulová",J341,0)</f>
        <v>0</v>
      </c>
      <c r="BJ341" s="17" t="s">
        <v>89</v>
      </c>
      <c r="BK341" s="159">
        <f>ROUND(I341*H341,2)</f>
        <v>0</v>
      </c>
      <c r="BL341" s="17" t="s">
        <v>353</v>
      </c>
      <c r="BM341" s="158" t="s">
        <v>963</v>
      </c>
    </row>
    <row r="342" spans="2:65" s="12" customFormat="1">
      <c r="B342" s="170"/>
      <c r="D342" s="171" t="s">
        <v>200</v>
      </c>
      <c r="E342" s="172" t="s">
        <v>1</v>
      </c>
      <c r="F342" s="173" t="s">
        <v>964</v>
      </c>
      <c r="H342" s="172" t="s">
        <v>1</v>
      </c>
      <c r="I342" s="174"/>
      <c r="L342" s="170"/>
      <c r="M342" s="175"/>
      <c r="T342" s="176"/>
      <c r="AT342" s="172" t="s">
        <v>200</v>
      </c>
      <c r="AU342" s="172" t="s">
        <v>89</v>
      </c>
      <c r="AV342" s="12" t="s">
        <v>83</v>
      </c>
      <c r="AW342" s="12" t="s">
        <v>31</v>
      </c>
      <c r="AX342" s="12" t="s">
        <v>76</v>
      </c>
      <c r="AY342" s="172" t="s">
        <v>187</v>
      </c>
    </row>
    <row r="343" spans="2:65" s="13" customFormat="1">
      <c r="B343" s="177"/>
      <c r="D343" s="171" t="s">
        <v>200</v>
      </c>
      <c r="E343" s="178" t="s">
        <v>1</v>
      </c>
      <c r="F343" s="179" t="s">
        <v>957</v>
      </c>
      <c r="H343" s="180">
        <v>1</v>
      </c>
      <c r="I343" s="181"/>
      <c r="L343" s="177"/>
      <c r="M343" s="182"/>
      <c r="T343" s="183"/>
      <c r="AT343" s="178" t="s">
        <v>200</v>
      </c>
      <c r="AU343" s="178" t="s">
        <v>89</v>
      </c>
      <c r="AV343" s="13" t="s">
        <v>89</v>
      </c>
      <c r="AW343" s="13" t="s">
        <v>31</v>
      </c>
      <c r="AX343" s="13" t="s">
        <v>76</v>
      </c>
      <c r="AY343" s="178" t="s">
        <v>187</v>
      </c>
    </row>
    <row r="344" spans="2:65" s="14" customFormat="1">
      <c r="B344" s="184"/>
      <c r="D344" s="171" t="s">
        <v>200</v>
      </c>
      <c r="E344" s="185" t="s">
        <v>1</v>
      </c>
      <c r="F344" s="186" t="s">
        <v>206</v>
      </c>
      <c r="H344" s="187">
        <v>1</v>
      </c>
      <c r="I344" s="188"/>
      <c r="L344" s="184"/>
      <c r="M344" s="189"/>
      <c r="T344" s="190"/>
      <c r="AT344" s="185" t="s">
        <v>200</v>
      </c>
      <c r="AU344" s="185" t="s">
        <v>89</v>
      </c>
      <c r="AV344" s="14" t="s">
        <v>194</v>
      </c>
      <c r="AW344" s="14" t="s">
        <v>31</v>
      </c>
      <c r="AX344" s="14" t="s">
        <v>83</v>
      </c>
      <c r="AY344" s="185" t="s">
        <v>187</v>
      </c>
    </row>
    <row r="345" spans="2:65" s="1" customFormat="1" ht="16.5" customHeight="1">
      <c r="B345" s="144"/>
      <c r="C345" s="145" t="s">
        <v>633</v>
      </c>
      <c r="D345" s="145" t="s">
        <v>190</v>
      </c>
      <c r="E345" s="146" t="s">
        <v>965</v>
      </c>
      <c r="F345" s="147" t="s">
        <v>966</v>
      </c>
      <c r="G345" s="148" t="s">
        <v>337</v>
      </c>
      <c r="H345" s="149">
        <v>1</v>
      </c>
      <c r="I345" s="150"/>
      <c r="J345" s="151">
        <f>ROUND(I345*H345,2)</f>
        <v>0</v>
      </c>
      <c r="K345" s="152"/>
      <c r="L345" s="153"/>
      <c r="M345" s="154" t="s">
        <v>1</v>
      </c>
      <c r="N345" s="155" t="s">
        <v>42</v>
      </c>
      <c r="P345" s="156">
        <f>O345*H345</f>
        <v>0</v>
      </c>
      <c r="Q345" s="156">
        <v>0.06</v>
      </c>
      <c r="R345" s="156">
        <f>Q345*H345</f>
        <v>0.06</v>
      </c>
      <c r="S345" s="156">
        <v>0</v>
      </c>
      <c r="T345" s="157">
        <f>S345*H345</f>
        <v>0</v>
      </c>
      <c r="AR345" s="158" t="s">
        <v>388</v>
      </c>
      <c r="AT345" s="158" t="s">
        <v>190</v>
      </c>
      <c r="AU345" s="158" t="s">
        <v>89</v>
      </c>
      <c r="AY345" s="17" t="s">
        <v>187</v>
      </c>
      <c r="BE345" s="159">
        <f>IF(N345="základná",J345,0)</f>
        <v>0</v>
      </c>
      <c r="BF345" s="159">
        <f>IF(N345="znížená",J345,0)</f>
        <v>0</v>
      </c>
      <c r="BG345" s="159">
        <f>IF(N345="zákl. prenesená",J345,0)</f>
        <v>0</v>
      </c>
      <c r="BH345" s="159">
        <f>IF(N345="zníž. prenesená",J345,0)</f>
        <v>0</v>
      </c>
      <c r="BI345" s="159">
        <f>IF(N345="nulová",J345,0)</f>
        <v>0</v>
      </c>
      <c r="BJ345" s="17" t="s">
        <v>89</v>
      </c>
      <c r="BK345" s="159">
        <f>ROUND(I345*H345,2)</f>
        <v>0</v>
      </c>
      <c r="BL345" s="17" t="s">
        <v>353</v>
      </c>
      <c r="BM345" s="158" t="s">
        <v>967</v>
      </c>
    </row>
    <row r="346" spans="2:65" s="13" customFormat="1">
      <c r="B346" s="177"/>
      <c r="D346" s="171" t="s">
        <v>200</v>
      </c>
      <c r="E346" s="178" t="s">
        <v>1</v>
      </c>
      <c r="F346" s="179" t="s">
        <v>968</v>
      </c>
      <c r="H346" s="180">
        <v>1</v>
      </c>
      <c r="I346" s="181"/>
      <c r="L346" s="177"/>
      <c r="M346" s="182"/>
      <c r="T346" s="183"/>
      <c r="AT346" s="178" t="s">
        <v>200</v>
      </c>
      <c r="AU346" s="178" t="s">
        <v>89</v>
      </c>
      <c r="AV346" s="13" t="s">
        <v>89</v>
      </c>
      <c r="AW346" s="13" t="s">
        <v>31</v>
      </c>
      <c r="AX346" s="13" t="s">
        <v>76</v>
      </c>
      <c r="AY346" s="178" t="s">
        <v>187</v>
      </c>
    </row>
    <row r="347" spans="2:65" s="14" customFormat="1">
      <c r="B347" s="184"/>
      <c r="D347" s="171" t="s">
        <v>200</v>
      </c>
      <c r="E347" s="185" t="s">
        <v>1</v>
      </c>
      <c r="F347" s="186" t="s">
        <v>206</v>
      </c>
      <c r="H347" s="187">
        <v>1</v>
      </c>
      <c r="I347" s="188"/>
      <c r="L347" s="184"/>
      <c r="M347" s="189"/>
      <c r="T347" s="190"/>
      <c r="AT347" s="185" t="s">
        <v>200</v>
      </c>
      <c r="AU347" s="185" t="s">
        <v>89</v>
      </c>
      <c r="AV347" s="14" t="s">
        <v>194</v>
      </c>
      <c r="AW347" s="14" t="s">
        <v>31</v>
      </c>
      <c r="AX347" s="14" t="s">
        <v>83</v>
      </c>
      <c r="AY347" s="185" t="s">
        <v>187</v>
      </c>
    </row>
    <row r="348" spans="2:65" s="1" customFormat="1" ht="37.9" customHeight="1">
      <c r="B348" s="144"/>
      <c r="C348" s="145" t="s">
        <v>637</v>
      </c>
      <c r="D348" s="145" t="s">
        <v>190</v>
      </c>
      <c r="E348" s="146" t="s">
        <v>969</v>
      </c>
      <c r="F348" s="147" t="s">
        <v>970</v>
      </c>
      <c r="G348" s="148" t="s">
        <v>337</v>
      </c>
      <c r="H348" s="149">
        <v>1</v>
      </c>
      <c r="I348" s="150"/>
      <c r="J348" s="151">
        <f>ROUND(I348*H348,2)</f>
        <v>0</v>
      </c>
      <c r="K348" s="152"/>
      <c r="L348" s="153"/>
      <c r="M348" s="154" t="s">
        <v>1</v>
      </c>
      <c r="N348" s="155" t="s">
        <v>42</v>
      </c>
      <c r="P348" s="156">
        <f>O348*H348</f>
        <v>0</v>
      </c>
      <c r="Q348" s="156">
        <v>2.1999999999999999E-2</v>
      </c>
      <c r="R348" s="156">
        <f>Q348*H348</f>
        <v>2.1999999999999999E-2</v>
      </c>
      <c r="S348" s="156">
        <v>0</v>
      </c>
      <c r="T348" s="157">
        <f>S348*H348</f>
        <v>0</v>
      </c>
      <c r="AR348" s="158" t="s">
        <v>388</v>
      </c>
      <c r="AT348" s="158" t="s">
        <v>190</v>
      </c>
      <c r="AU348" s="158" t="s">
        <v>89</v>
      </c>
      <c r="AY348" s="17" t="s">
        <v>187</v>
      </c>
      <c r="BE348" s="159">
        <f>IF(N348="základná",J348,0)</f>
        <v>0</v>
      </c>
      <c r="BF348" s="159">
        <f>IF(N348="znížená",J348,0)</f>
        <v>0</v>
      </c>
      <c r="BG348" s="159">
        <f>IF(N348="zákl. prenesená",J348,0)</f>
        <v>0</v>
      </c>
      <c r="BH348" s="159">
        <f>IF(N348="zníž. prenesená",J348,0)</f>
        <v>0</v>
      </c>
      <c r="BI348" s="159">
        <f>IF(N348="nulová",J348,0)</f>
        <v>0</v>
      </c>
      <c r="BJ348" s="17" t="s">
        <v>89</v>
      </c>
      <c r="BK348" s="159">
        <f>ROUND(I348*H348,2)</f>
        <v>0</v>
      </c>
      <c r="BL348" s="17" t="s">
        <v>353</v>
      </c>
      <c r="BM348" s="158" t="s">
        <v>971</v>
      </c>
    </row>
    <row r="349" spans="2:65" s="12" customFormat="1">
      <c r="B349" s="170"/>
      <c r="D349" s="171" t="s">
        <v>200</v>
      </c>
      <c r="E349" s="172" t="s">
        <v>1</v>
      </c>
      <c r="F349" s="173" t="s">
        <v>972</v>
      </c>
      <c r="H349" s="172" t="s">
        <v>1</v>
      </c>
      <c r="I349" s="174"/>
      <c r="L349" s="170"/>
      <c r="M349" s="175"/>
      <c r="T349" s="176"/>
      <c r="AT349" s="172" t="s">
        <v>200</v>
      </c>
      <c r="AU349" s="172" t="s">
        <v>89</v>
      </c>
      <c r="AV349" s="12" t="s">
        <v>83</v>
      </c>
      <c r="AW349" s="12" t="s">
        <v>31</v>
      </c>
      <c r="AX349" s="12" t="s">
        <v>76</v>
      </c>
      <c r="AY349" s="172" t="s">
        <v>187</v>
      </c>
    </row>
    <row r="350" spans="2:65" s="13" customFormat="1">
      <c r="B350" s="177"/>
      <c r="D350" s="171" t="s">
        <v>200</v>
      </c>
      <c r="E350" s="178" t="s">
        <v>1</v>
      </c>
      <c r="F350" s="179" t="s">
        <v>957</v>
      </c>
      <c r="H350" s="180">
        <v>1</v>
      </c>
      <c r="I350" s="181"/>
      <c r="L350" s="177"/>
      <c r="M350" s="182"/>
      <c r="T350" s="183"/>
      <c r="AT350" s="178" t="s">
        <v>200</v>
      </c>
      <c r="AU350" s="178" t="s">
        <v>89</v>
      </c>
      <c r="AV350" s="13" t="s">
        <v>89</v>
      </c>
      <c r="AW350" s="13" t="s">
        <v>31</v>
      </c>
      <c r="AX350" s="13" t="s">
        <v>76</v>
      </c>
      <c r="AY350" s="178" t="s">
        <v>187</v>
      </c>
    </row>
    <row r="351" spans="2:65" s="14" customFormat="1">
      <c r="B351" s="184"/>
      <c r="D351" s="171" t="s">
        <v>200</v>
      </c>
      <c r="E351" s="185" t="s">
        <v>1</v>
      </c>
      <c r="F351" s="186" t="s">
        <v>206</v>
      </c>
      <c r="H351" s="187">
        <v>1</v>
      </c>
      <c r="I351" s="188"/>
      <c r="L351" s="184"/>
      <c r="M351" s="189"/>
      <c r="T351" s="190"/>
      <c r="AT351" s="185" t="s">
        <v>200</v>
      </c>
      <c r="AU351" s="185" t="s">
        <v>89</v>
      </c>
      <c r="AV351" s="14" t="s">
        <v>194</v>
      </c>
      <c r="AW351" s="14" t="s">
        <v>31</v>
      </c>
      <c r="AX351" s="14" t="s">
        <v>83</v>
      </c>
      <c r="AY351" s="185" t="s">
        <v>187</v>
      </c>
    </row>
    <row r="352" spans="2:65" s="1" customFormat="1" ht="37.9" customHeight="1">
      <c r="B352" s="144"/>
      <c r="C352" s="145" t="s">
        <v>646</v>
      </c>
      <c r="D352" s="145" t="s">
        <v>190</v>
      </c>
      <c r="E352" s="146" t="s">
        <v>973</v>
      </c>
      <c r="F352" s="147" t="s">
        <v>974</v>
      </c>
      <c r="G352" s="148" t="s">
        <v>337</v>
      </c>
      <c r="H352" s="149">
        <v>3</v>
      </c>
      <c r="I352" s="150"/>
      <c r="J352" s="151">
        <f>ROUND(I352*H352,2)</f>
        <v>0</v>
      </c>
      <c r="K352" s="152"/>
      <c r="L352" s="153"/>
      <c r="M352" s="154" t="s">
        <v>1</v>
      </c>
      <c r="N352" s="155" t="s">
        <v>42</v>
      </c>
      <c r="P352" s="156">
        <f>O352*H352</f>
        <v>0</v>
      </c>
      <c r="Q352" s="156">
        <v>2.1999999999999999E-2</v>
      </c>
      <c r="R352" s="156">
        <f>Q352*H352</f>
        <v>6.6000000000000003E-2</v>
      </c>
      <c r="S352" s="156">
        <v>0</v>
      </c>
      <c r="T352" s="157">
        <f>S352*H352</f>
        <v>0</v>
      </c>
      <c r="AR352" s="158" t="s">
        <v>388</v>
      </c>
      <c r="AT352" s="158" t="s">
        <v>190</v>
      </c>
      <c r="AU352" s="158" t="s">
        <v>89</v>
      </c>
      <c r="AY352" s="17" t="s">
        <v>187</v>
      </c>
      <c r="BE352" s="159">
        <f>IF(N352="základná",J352,0)</f>
        <v>0</v>
      </c>
      <c r="BF352" s="159">
        <f>IF(N352="znížená",J352,0)</f>
        <v>0</v>
      </c>
      <c r="BG352" s="159">
        <f>IF(N352="zákl. prenesená",J352,0)</f>
        <v>0</v>
      </c>
      <c r="BH352" s="159">
        <f>IF(N352="zníž. prenesená",J352,0)</f>
        <v>0</v>
      </c>
      <c r="BI352" s="159">
        <f>IF(N352="nulová",J352,0)</f>
        <v>0</v>
      </c>
      <c r="BJ352" s="17" t="s">
        <v>89</v>
      </c>
      <c r="BK352" s="159">
        <f>ROUND(I352*H352,2)</f>
        <v>0</v>
      </c>
      <c r="BL352" s="17" t="s">
        <v>353</v>
      </c>
      <c r="BM352" s="158" t="s">
        <v>975</v>
      </c>
    </row>
    <row r="353" spans="2:65" s="12" customFormat="1">
      <c r="B353" s="170"/>
      <c r="D353" s="171" t="s">
        <v>200</v>
      </c>
      <c r="E353" s="172" t="s">
        <v>1</v>
      </c>
      <c r="F353" s="173" t="s">
        <v>976</v>
      </c>
      <c r="H353" s="172" t="s">
        <v>1</v>
      </c>
      <c r="I353" s="174"/>
      <c r="L353" s="170"/>
      <c r="M353" s="175"/>
      <c r="T353" s="176"/>
      <c r="AT353" s="172" t="s">
        <v>200</v>
      </c>
      <c r="AU353" s="172" t="s">
        <v>89</v>
      </c>
      <c r="AV353" s="12" t="s">
        <v>83</v>
      </c>
      <c r="AW353" s="12" t="s">
        <v>31</v>
      </c>
      <c r="AX353" s="12" t="s">
        <v>76</v>
      </c>
      <c r="AY353" s="172" t="s">
        <v>187</v>
      </c>
    </row>
    <row r="354" spans="2:65" s="13" customFormat="1">
      <c r="B354" s="177"/>
      <c r="D354" s="171" t="s">
        <v>200</v>
      </c>
      <c r="E354" s="178" t="s">
        <v>1</v>
      </c>
      <c r="F354" s="179" t="s">
        <v>977</v>
      </c>
      <c r="H354" s="180">
        <v>3</v>
      </c>
      <c r="I354" s="181"/>
      <c r="L354" s="177"/>
      <c r="M354" s="182"/>
      <c r="T354" s="183"/>
      <c r="AT354" s="178" t="s">
        <v>200</v>
      </c>
      <c r="AU354" s="178" t="s">
        <v>89</v>
      </c>
      <c r="AV354" s="13" t="s">
        <v>89</v>
      </c>
      <c r="AW354" s="13" t="s">
        <v>31</v>
      </c>
      <c r="AX354" s="13" t="s">
        <v>76</v>
      </c>
      <c r="AY354" s="178" t="s">
        <v>187</v>
      </c>
    </row>
    <row r="355" spans="2:65" s="14" customFormat="1">
      <c r="B355" s="184"/>
      <c r="D355" s="171" t="s">
        <v>200</v>
      </c>
      <c r="E355" s="185" t="s">
        <v>1</v>
      </c>
      <c r="F355" s="186" t="s">
        <v>206</v>
      </c>
      <c r="H355" s="187">
        <v>3</v>
      </c>
      <c r="I355" s="188"/>
      <c r="L355" s="184"/>
      <c r="M355" s="189"/>
      <c r="T355" s="190"/>
      <c r="AT355" s="185" t="s">
        <v>200</v>
      </c>
      <c r="AU355" s="185" t="s">
        <v>89</v>
      </c>
      <c r="AV355" s="14" t="s">
        <v>194</v>
      </c>
      <c r="AW355" s="14" t="s">
        <v>31</v>
      </c>
      <c r="AX355" s="14" t="s">
        <v>83</v>
      </c>
      <c r="AY355" s="185" t="s">
        <v>187</v>
      </c>
    </row>
    <row r="356" spans="2:65" s="1" customFormat="1" ht="33" customHeight="1">
      <c r="B356" s="144"/>
      <c r="C356" s="145" t="s">
        <v>652</v>
      </c>
      <c r="D356" s="145" t="s">
        <v>190</v>
      </c>
      <c r="E356" s="146" t="s">
        <v>978</v>
      </c>
      <c r="F356" s="147" t="s">
        <v>979</v>
      </c>
      <c r="G356" s="148" t="s">
        <v>337</v>
      </c>
      <c r="H356" s="149">
        <v>3</v>
      </c>
      <c r="I356" s="150"/>
      <c r="J356" s="151">
        <f>ROUND(I356*H356,2)</f>
        <v>0</v>
      </c>
      <c r="K356" s="152"/>
      <c r="L356" s="153"/>
      <c r="M356" s="154" t="s">
        <v>1</v>
      </c>
      <c r="N356" s="155" t="s">
        <v>42</v>
      </c>
      <c r="P356" s="156">
        <f>O356*H356</f>
        <v>0</v>
      </c>
      <c r="Q356" s="156">
        <v>2.1999999999999999E-2</v>
      </c>
      <c r="R356" s="156">
        <f>Q356*H356</f>
        <v>6.6000000000000003E-2</v>
      </c>
      <c r="S356" s="156">
        <v>0</v>
      </c>
      <c r="T356" s="157">
        <f>S356*H356</f>
        <v>0</v>
      </c>
      <c r="AR356" s="158" t="s">
        <v>388</v>
      </c>
      <c r="AT356" s="158" t="s">
        <v>190</v>
      </c>
      <c r="AU356" s="158" t="s">
        <v>89</v>
      </c>
      <c r="AY356" s="17" t="s">
        <v>187</v>
      </c>
      <c r="BE356" s="159">
        <f>IF(N356="základná",J356,0)</f>
        <v>0</v>
      </c>
      <c r="BF356" s="159">
        <f>IF(N356="znížená",J356,0)</f>
        <v>0</v>
      </c>
      <c r="BG356" s="159">
        <f>IF(N356="zákl. prenesená",J356,0)</f>
        <v>0</v>
      </c>
      <c r="BH356" s="159">
        <f>IF(N356="zníž. prenesená",J356,0)</f>
        <v>0</v>
      </c>
      <c r="BI356" s="159">
        <f>IF(N356="nulová",J356,0)</f>
        <v>0</v>
      </c>
      <c r="BJ356" s="17" t="s">
        <v>89</v>
      </c>
      <c r="BK356" s="159">
        <f>ROUND(I356*H356,2)</f>
        <v>0</v>
      </c>
      <c r="BL356" s="17" t="s">
        <v>353</v>
      </c>
      <c r="BM356" s="158" t="s">
        <v>980</v>
      </c>
    </row>
    <row r="357" spans="2:65" s="12" customFormat="1">
      <c r="B357" s="170"/>
      <c r="D357" s="171" t="s">
        <v>200</v>
      </c>
      <c r="E357" s="172" t="s">
        <v>1</v>
      </c>
      <c r="F357" s="173" t="s">
        <v>981</v>
      </c>
      <c r="H357" s="172" t="s">
        <v>1</v>
      </c>
      <c r="I357" s="174"/>
      <c r="L357" s="170"/>
      <c r="M357" s="175"/>
      <c r="T357" s="176"/>
      <c r="AT357" s="172" t="s">
        <v>200</v>
      </c>
      <c r="AU357" s="172" t="s">
        <v>89</v>
      </c>
      <c r="AV357" s="12" t="s">
        <v>83</v>
      </c>
      <c r="AW357" s="12" t="s">
        <v>31</v>
      </c>
      <c r="AX357" s="12" t="s">
        <v>76</v>
      </c>
      <c r="AY357" s="172" t="s">
        <v>187</v>
      </c>
    </row>
    <row r="358" spans="2:65" s="13" customFormat="1">
      <c r="B358" s="177"/>
      <c r="D358" s="171" t="s">
        <v>200</v>
      </c>
      <c r="E358" s="178" t="s">
        <v>1</v>
      </c>
      <c r="F358" s="179" t="s">
        <v>977</v>
      </c>
      <c r="H358" s="180">
        <v>3</v>
      </c>
      <c r="I358" s="181"/>
      <c r="L358" s="177"/>
      <c r="M358" s="182"/>
      <c r="T358" s="183"/>
      <c r="AT358" s="178" t="s">
        <v>200</v>
      </c>
      <c r="AU358" s="178" t="s">
        <v>89</v>
      </c>
      <c r="AV358" s="13" t="s">
        <v>89</v>
      </c>
      <c r="AW358" s="13" t="s">
        <v>31</v>
      </c>
      <c r="AX358" s="13" t="s">
        <v>76</v>
      </c>
      <c r="AY358" s="178" t="s">
        <v>187</v>
      </c>
    </row>
    <row r="359" spans="2:65" s="14" customFormat="1">
      <c r="B359" s="184"/>
      <c r="D359" s="171" t="s">
        <v>200</v>
      </c>
      <c r="E359" s="185" t="s">
        <v>1</v>
      </c>
      <c r="F359" s="186" t="s">
        <v>206</v>
      </c>
      <c r="H359" s="187">
        <v>3</v>
      </c>
      <c r="I359" s="188"/>
      <c r="L359" s="184"/>
      <c r="M359" s="189"/>
      <c r="T359" s="190"/>
      <c r="AT359" s="185" t="s">
        <v>200</v>
      </c>
      <c r="AU359" s="185" t="s">
        <v>89</v>
      </c>
      <c r="AV359" s="14" t="s">
        <v>194</v>
      </c>
      <c r="AW359" s="14" t="s">
        <v>31</v>
      </c>
      <c r="AX359" s="14" t="s">
        <v>83</v>
      </c>
      <c r="AY359" s="185" t="s">
        <v>187</v>
      </c>
    </row>
    <row r="360" spans="2:65" s="1" customFormat="1" ht="37.9" customHeight="1">
      <c r="B360" s="144"/>
      <c r="C360" s="145" t="s">
        <v>654</v>
      </c>
      <c r="D360" s="145" t="s">
        <v>190</v>
      </c>
      <c r="E360" s="146" t="s">
        <v>982</v>
      </c>
      <c r="F360" s="147" t="s">
        <v>983</v>
      </c>
      <c r="G360" s="148" t="s">
        <v>337</v>
      </c>
      <c r="H360" s="149">
        <v>4</v>
      </c>
      <c r="I360" s="150"/>
      <c r="J360" s="151">
        <f>ROUND(I360*H360,2)</f>
        <v>0</v>
      </c>
      <c r="K360" s="152"/>
      <c r="L360" s="153"/>
      <c r="M360" s="154" t="s">
        <v>1</v>
      </c>
      <c r="N360" s="155" t="s">
        <v>42</v>
      </c>
      <c r="P360" s="156">
        <f>O360*H360</f>
        <v>0</v>
      </c>
      <c r="Q360" s="156">
        <v>2.1999999999999999E-2</v>
      </c>
      <c r="R360" s="156">
        <f>Q360*H360</f>
        <v>8.7999999999999995E-2</v>
      </c>
      <c r="S360" s="156">
        <v>0</v>
      </c>
      <c r="T360" s="157">
        <f>S360*H360</f>
        <v>0</v>
      </c>
      <c r="AR360" s="158" t="s">
        <v>388</v>
      </c>
      <c r="AT360" s="158" t="s">
        <v>190</v>
      </c>
      <c r="AU360" s="158" t="s">
        <v>89</v>
      </c>
      <c r="AY360" s="17" t="s">
        <v>187</v>
      </c>
      <c r="BE360" s="159">
        <f>IF(N360="základná",J360,0)</f>
        <v>0</v>
      </c>
      <c r="BF360" s="159">
        <f>IF(N360="znížená",J360,0)</f>
        <v>0</v>
      </c>
      <c r="BG360" s="159">
        <f>IF(N360="zákl. prenesená",J360,0)</f>
        <v>0</v>
      </c>
      <c r="BH360" s="159">
        <f>IF(N360="zníž. prenesená",J360,0)</f>
        <v>0</v>
      </c>
      <c r="BI360" s="159">
        <f>IF(N360="nulová",J360,0)</f>
        <v>0</v>
      </c>
      <c r="BJ360" s="17" t="s">
        <v>89</v>
      </c>
      <c r="BK360" s="159">
        <f>ROUND(I360*H360,2)</f>
        <v>0</v>
      </c>
      <c r="BL360" s="17" t="s">
        <v>353</v>
      </c>
      <c r="BM360" s="158" t="s">
        <v>984</v>
      </c>
    </row>
    <row r="361" spans="2:65" s="12" customFormat="1">
      <c r="B361" s="170"/>
      <c r="D361" s="171" t="s">
        <v>200</v>
      </c>
      <c r="E361" s="172" t="s">
        <v>1</v>
      </c>
      <c r="F361" s="173" t="s">
        <v>985</v>
      </c>
      <c r="H361" s="172" t="s">
        <v>1</v>
      </c>
      <c r="I361" s="174"/>
      <c r="L361" s="170"/>
      <c r="M361" s="175"/>
      <c r="T361" s="176"/>
      <c r="AT361" s="172" t="s">
        <v>200</v>
      </c>
      <c r="AU361" s="172" t="s">
        <v>89</v>
      </c>
      <c r="AV361" s="12" t="s">
        <v>83</v>
      </c>
      <c r="AW361" s="12" t="s">
        <v>31</v>
      </c>
      <c r="AX361" s="12" t="s">
        <v>76</v>
      </c>
      <c r="AY361" s="172" t="s">
        <v>187</v>
      </c>
    </row>
    <row r="362" spans="2:65" s="13" customFormat="1">
      <c r="B362" s="177"/>
      <c r="D362" s="171" t="s">
        <v>200</v>
      </c>
      <c r="E362" s="178" t="s">
        <v>1</v>
      </c>
      <c r="F362" s="179" t="s">
        <v>986</v>
      </c>
      <c r="H362" s="180">
        <v>4</v>
      </c>
      <c r="I362" s="181"/>
      <c r="L362" s="177"/>
      <c r="M362" s="182"/>
      <c r="T362" s="183"/>
      <c r="AT362" s="178" t="s">
        <v>200</v>
      </c>
      <c r="AU362" s="178" t="s">
        <v>89</v>
      </c>
      <c r="AV362" s="13" t="s">
        <v>89</v>
      </c>
      <c r="AW362" s="13" t="s">
        <v>31</v>
      </c>
      <c r="AX362" s="13" t="s">
        <v>76</v>
      </c>
      <c r="AY362" s="178" t="s">
        <v>187</v>
      </c>
    </row>
    <row r="363" spans="2:65" s="14" customFormat="1">
      <c r="B363" s="184"/>
      <c r="D363" s="171" t="s">
        <v>200</v>
      </c>
      <c r="E363" s="185" t="s">
        <v>1</v>
      </c>
      <c r="F363" s="186" t="s">
        <v>206</v>
      </c>
      <c r="H363" s="187">
        <v>4</v>
      </c>
      <c r="I363" s="188"/>
      <c r="L363" s="184"/>
      <c r="M363" s="189"/>
      <c r="T363" s="190"/>
      <c r="AT363" s="185" t="s">
        <v>200</v>
      </c>
      <c r="AU363" s="185" t="s">
        <v>89</v>
      </c>
      <c r="AV363" s="14" t="s">
        <v>194</v>
      </c>
      <c r="AW363" s="14" t="s">
        <v>31</v>
      </c>
      <c r="AX363" s="14" t="s">
        <v>83</v>
      </c>
      <c r="AY363" s="185" t="s">
        <v>187</v>
      </c>
    </row>
    <row r="364" spans="2:65" s="1" customFormat="1" ht="37.9" customHeight="1">
      <c r="B364" s="144"/>
      <c r="C364" s="145" t="s">
        <v>658</v>
      </c>
      <c r="D364" s="145" t="s">
        <v>190</v>
      </c>
      <c r="E364" s="146" t="s">
        <v>987</v>
      </c>
      <c r="F364" s="147" t="s">
        <v>988</v>
      </c>
      <c r="G364" s="148" t="s">
        <v>337</v>
      </c>
      <c r="H364" s="149">
        <v>2</v>
      </c>
      <c r="I364" s="150"/>
      <c r="J364" s="151">
        <f>ROUND(I364*H364,2)</f>
        <v>0</v>
      </c>
      <c r="K364" s="152"/>
      <c r="L364" s="153"/>
      <c r="M364" s="154" t="s">
        <v>1</v>
      </c>
      <c r="N364" s="155" t="s">
        <v>42</v>
      </c>
      <c r="P364" s="156">
        <f>O364*H364</f>
        <v>0</v>
      </c>
      <c r="Q364" s="156">
        <v>2.1999999999999999E-2</v>
      </c>
      <c r="R364" s="156">
        <f>Q364*H364</f>
        <v>4.3999999999999997E-2</v>
      </c>
      <c r="S364" s="156">
        <v>0</v>
      </c>
      <c r="T364" s="157">
        <f>S364*H364</f>
        <v>0</v>
      </c>
      <c r="AR364" s="158" t="s">
        <v>388</v>
      </c>
      <c r="AT364" s="158" t="s">
        <v>190</v>
      </c>
      <c r="AU364" s="158" t="s">
        <v>89</v>
      </c>
      <c r="AY364" s="17" t="s">
        <v>187</v>
      </c>
      <c r="BE364" s="159">
        <f>IF(N364="základná",J364,0)</f>
        <v>0</v>
      </c>
      <c r="BF364" s="159">
        <f>IF(N364="znížená",J364,0)</f>
        <v>0</v>
      </c>
      <c r="BG364" s="159">
        <f>IF(N364="zákl. prenesená",J364,0)</f>
        <v>0</v>
      </c>
      <c r="BH364" s="159">
        <f>IF(N364="zníž. prenesená",J364,0)</f>
        <v>0</v>
      </c>
      <c r="BI364" s="159">
        <f>IF(N364="nulová",J364,0)</f>
        <v>0</v>
      </c>
      <c r="BJ364" s="17" t="s">
        <v>89</v>
      </c>
      <c r="BK364" s="159">
        <f>ROUND(I364*H364,2)</f>
        <v>0</v>
      </c>
      <c r="BL364" s="17" t="s">
        <v>353</v>
      </c>
      <c r="BM364" s="158" t="s">
        <v>989</v>
      </c>
    </row>
    <row r="365" spans="2:65" s="12" customFormat="1">
      <c r="B365" s="170"/>
      <c r="D365" s="171" t="s">
        <v>200</v>
      </c>
      <c r="E365" s="172" t="s">
        <v>1</v>
      </c>
      <c r="F365" s="173" t="s">
        <v>990</v>
      </c>
      <c r="H365" s="172" t="s">
        <v>1</v>
      </c>
      <c r="I365" s="174"/>
      <c r="L365" s="170"/>
      <c r="M365" s="175"/>
      <c r="T365" s="176"/>
      <c r="AT365" s="172" t="s">
        <v>200</v>
      </c>
      <c r="AU365" s="172" t="s">
        <v>89</v>
      </c>
      <c r="AV365" s="12" t="s">
        <v>83</v>
      </c>
      <c r="AW365" s="12" t="s">
        <v>31</v>
      </c>
      <c r="AX365" s="12" t="s">
        <v>76</v>
      </c>
      <c r="AY365" s="172" t="s">
        <v>187</v>
      </c>
    </row>
    <row r="366" spans="2:65" s="13" customFormat="1">
      <c r="B366" s="177"/>
      <c r="D366" s="171" t="s">
        <v>200</v>
      </c>
      <c r="E366" s="178" t="s">
        <v>1</v>
      </c>
      <c r="F366" s="179" t="s">
        <v>991</v>
      </c>
      <c r="H366" s="180">
        <v>2</v>
      </c>
      <c r="I366" s="181"/>
      <c r="L366" s="177"/>
      <c r="M366" s="182"/>
      <c r="T366" s="183"/>
      <c r="AT366" s="178" t="s">
        <v>200</v>
      </c>
      <c r="AU366" s="178" t="s">
        <v>89</v>
      </c>
      <c r="AV366" s="13" t="s">
        <v>89</v>
      </c>
      <c r="AW366" s="13" t="s">
        <v>31</v>
      </c>
      <c r="AX366" s="13" t="s">
        <v>76</v>
      </c>
      <c r="AY366" s="178" t="s">
        <v>187</v>
      </c>
    </row>
    <row r="367" spans="2:65" s="14" customFormat="1">
      <c r="B367" s="184"/>
      <c r="D367" s="171" t="s">
        <v>200</v>
      </c>
      <c r="E367" s="185" t="s">
        <v>1</v>
      </c>
      <c r="F367" s="186" t="s">
        <v>206</v>
      </c>
      <c r="H367" s="187">
        <v>2</v>
      </c>
      <c r="I367" s="188"/>
      <c r="L367" s="184"/>
      <c r="M367" s="189"/>
      <c r="T367" s="190"/>
      <c r="AT367" s="185" t="s">
        <v>200</v>
      </c>
      <c r="AU367" s="185" t="s">
        <v>89</v>
      </c>
      <c r="AV367" s="14" t="s">
        <v>194</v>
      </c>
      <c r="AW367" s="14" t="s">
        <v>31</v>
      </c>
      <c r="AX367" s="14" t="s">
        <v>83</v>
      </c>
      <c r="AY367" s="185" t="s">
        <v>187</v>
      </c>
    </row>
    <row r="368" spans="2:65" s="1" customFormat="1" ht="24.2" customHeight="1">
      <c r="B368" s="144"/>
      <c r="C368" s="160" t="s">
        <v>663</v>
      </c>
      <c r="D368" s="160" t="s">
        <v>196</v>
      </c>
      <c r="E368" s="161" t="s">
        <v>992</v>
      </c>
      <c r="F368" s="162" t="s">
        <v>993</v>
      </c>
      <c r="G368" s="163" t="s">
        <v>144</v>
      </c>
      <c r="H368" s="164">
        <v>603.72</v>
      </c>
      <c r="I368" s="165"/>
      <c r="J368" s="166">
        <f>ROUND(I368*H368,2)</f>
        <v>0</v>
      </c>
      <c r="K368" s="167"/>
      <c r="L368" s="32"/>
      <c r="M368" s="168" t="s">
        <v>1</v>
      </c>
      <c r="N368" s="169" t="s">
        <v>42</v>
      </c>
      <c r="P368" s="156">
        <f>O368*H368</f>
        <v>0</v>
      </c>
      <c r="Q368" s="156">
        <v>0</v>
      </c>
      <c r="R368" s="156">
        <f>Q368*H368</f>
        <v>0</v>
      </c>
      <c r="S368" s="156">
        <v>0</v>
      </c>
      <c r="T368" s="157">
        <f>S368*H368</f>
        <v>0</v>
      </c>
      <c r="AR368" s="158" t="s">
        <v>353</v>
      </c>
      <c r="AT368" s="158" t="s">
        <v>196</v>
      </c>
      <c r="AU368" s="158" t="s">
        <v>89</v>
      </c>
      <c r="AY368" s="17" t="s">
        <v>187</v>
      </c>
      <c r="BE368" s="159">
        <f>IF(N368="základná",J368,0)</f>
        <v>0</v>
      </c>
      <c r="BF368" s="159">
        <f>IF(N368="znížená",J368,0)</f>
        <v>0</v>
      </c>
      <c r="BG368" s="159">
        <f>IF(N368="zákl. prenesená",J368,0)</f>
        <v>0</v>
      </c>
      <c r="BH368" s="159">
        <f>IF(N368="zníž. prenesená",J368,0)</f>
        <v>0</v>
      </c>
      <c r="BI368" s="159">
        <f>IF(N368="nulová",J368,0)</f>
        <v>0</v>
      </c>
      <c r="BJ368" s="17" t="s">
        <v>89</v>
      </c>
      <c r="BK368" s="159">
        <f>ROUND(I368*H368,2)</f>
        <v>0</v>
      </c>
      <c r="BL368" s="17" t="s">
        <v>353</v>
      </c>
      <c r="BM368" s="158" t="s">
        <v>994</v>
      </c>
    </row>
    <row r="369" spans="2:65" s="12" customFormat="1">
      <c r="B369" s="170"/>
      <c r="D369" s="171" t="s">
        <v>200</v>
      </c>
      <c r="E369" s="172" t="s">
        <v>1</v>
      </c>
      <c r="F369" s="173" t="s">
        <v>995</v>
      </c>
      <c r="H369" s="172" t="s">
        <v>1</v>
      </c>
      <c r="I369" s="174"/>
      <c r="L369" s="170"/>
      <c r="M369" s="175"/>
      <c r="T369" s="176"/>
      <c r="AT369" s="172" t="s">
        <v>200</v>
      </c>
      <c r="AU369" s="172" t="s">
        <v>89</v>
      </c>
      <c r="AV369" s="12" t="s">
        <v>83</v>
      </c>
      <c r="AW369" s="12" t="s">
        <v>31</v>
      </c>
      <c r="AX369" s="12" t="s">
        <v>76</v>
      </c>
      <c r="AY369" s="172" t="s">
        <v>187</v>
      </c>
    </row>
    <row r="370" spans="2:65" s="13" customFormat="1">
      <c r="B370" s="177"/>
      <c r="D370" s="171" t="s">
        <v>200</v>
      </c>
      <c r="E370" s="178" t="s">
        <v>1</v>
      </c>
      <c r="F370" s="179" t="s">
        <v>996</v>
      </c>
      <c r="H370" s="180">
        <v>198.72</v>
      </c>
      <c r="I370" s="181"/>
      <c r="L370" s="177"/>
      <c r="M370" s="182"/>
      <c r="T370" s="183"/>
      <c r="AT370" s="178" t="s">
        <v>200</v>
      </c>
      <c r="AU370" s="178" t="s">
        <v>89</v>
      </c>
      <c r="AV370" s="13" t="s">
        <v>89</v>
      </c>
      <c r="AW370" s="13" t="s">
        <v>31</v>
      </c>
      <c r="AX370" s="13" t="s">
        <v>76</v>
      </c>
      <c r="AY370" s="178" t="s">
        <v>187</v>
      </c>
    </row>
    <row r="371" spans="2:65" s="13" customFormat="1">
      <c r="B371" s="177"/>
      <c r="D371" s="171" t="s">
        <v>200</v>
      </c>
      <c r="E371" s="178" t="s">
        <v>1</v>
      </c>
      <c r="F371" s="179" t="s">
        <v>997</v>
      </c>
      <c r="H371" s="180">
        <v>38.880000000000003</v>
      </c>
      <c r="I371" s="181"/>
      <c r="L371" s="177"/>
      <c r="M371" s="182"/>
      <c r="T371" s="183"/>
      <c r="AT371" s="178" t="s">
        <v>200</v>
      </c>
      <c r="AU371" s="178" t="s">
        <v>89</v>
      </c>
      <c r="AV371" s="13" t="s">
        <v>89</v>
      </c>
      <c r="AW371" s="13" t="s">
        <v>31</v>
      </c>
      <c r="AX371" s="13" t="s">
        <v>76</v>
      </c>
      <c r="AY371" s="178" t="s">
        <v>187</v>
      </c>
    </row>
    <row r="372" spans="2:65" s="13" customFormat="1">
      <c r="B372" s="177"/>
      <c r="D372" s="171" t="s">
        <v>200</v>
      </c>
      <c r="E372" s="178" t="s">
        <v>1</v>
      </c>
      <c r="F372" s="179" t="s">
        <v>998</v>
      </c>
      <c r="H372" s="180">
        <v>302.39999999999998</v>
      </c>
      <c r="I372" s="181"/>
      <c r="L372" s="177"/>
      <c r="M372" s="182"/>
      <c r="T372" s="183"/>
      <c r="AT372" s="178" t="s">
        <v>200</v>
      </c>
      <c r="AU372" s="178" t="s">
        <v>89</v>
      </c>
      <c r="AV372" s="13" t="s">
        <v>89</v>
      </c>
      <c r="AW372" s="13" t="s">
        <v>31</v>
      </c>
      <c r="AX372" s="13" t="s">
        <v>76</v>
      </c>
      <c r="AY372" s="178" t="s">
        <v>187</v>
      </c>
    </row>
    <row r="373" spans="2:65" s="13" customFormat="1">
      <c r="B373" s="177"/>
      <c r="D373" s="171" t="s">
        <v>200</v>
      </c>
      <c r="E373" s="178" t="s">
        <v>1</v>
      </c>
      <c r="F373" s="179" t="s">
        <v>999</v>
      </c>
      <c r="H373" s="180">
        <v>6.48</v>
      </c>
      <c r="I373" s="181"/>
      <c r="L373" s="177"/>
      <c r="M373" s="182"/>
      <c r="T373" s="183"/>
      <c r="AT373" s="178" t="s">
        <v>200</v>
      </c>
      <c r="AU373" s="178" t="s">
        <v>89</v>
      </c>
      <c r="AV373" s="13" t="s">
        <v>89</v>
      </c>
      <c r="AW373" s="13" t="s">
        <v>31</v>
      </c>
      <c r="AX373" s="13" t="s">
        <v>76</v>
      </c>
      <c r="AY373" s="178" t="s">
        <v>187</v>
      </c>
    </row>
    <row r="374" spans="2:65" s="13" customFormat="1">
      <c r="B374" s="177"/>
      <c r="D374" s="171" t="s">
        <v>200</v>
      </c>
      <c r="E374" s="178" t="s">
        <v>1</v>
      </c>
      <c r="F374" s="179" t="s">
        <v>1000</v>
      </c>
      <c r="H374" s="180">
        <v>25.92</v>
      </c>
      <c r="I374" s="181"/>
      <c r="L374" s="177"/>
      <c r="M374" s="182"/>
      <c r="T374" s="183"/>
      <c r="AT374" s="178" t="s">
        <v>200</v>
      </c>
      <c r="AU374" s="178" t="s">
        <v>89</v>
      </c>
      <c r="AV374" s="13" t="s">
        <v>89</v>
      </c>
      <c r="AW374" s="13" t="s">
        <v>31</v>
      </c>
      <c r="AX374" s="13" t="s">
        <v>76</v>
      </c>
      <c r="AY374" s="178" t="s">
        <v>187</v>
      </c>
    </row>
    <row r="375" spans="2:65" s="13" customFormat="1">
      <c r="B375" s="177"/>
      <c r="D375" s="171" t="s">
        <v>200</v>
      </c>
      <c r="E375" s="178" t="s">
        <v>1</v>
      </c>
      <c r="F375" s="179" t="s">
        <v>1001</v>
      </c>
      <c r="H375" s="180">
        <v>1.08</v>
      </c>
      <c r="I375" s="181"/>
      <c r="L375" s="177"/>
      <c r="M375" s="182"/>
      <c r="T375" s="183"/>
      <c r="AT375" s="178" t="s">
        <v>200</v>
      </c>
      <c r="AU375" s="178" t="s">
        <v>89</v>
      </c>
      <c r="AV375" s="13" t="s">
        <v>89</v>
      </c>
      <c r="AW375" s="13" t="s">
        <v>31</v>
      </c>
      <c r="AX375" s="13" t="s">
        <v>76</v>
      </c>
      <c r="AY375" s="178" t="s">
        <v>187</v>
      </c>
    </row>
    <row r="376" spans="2:65" s="13" customFormat="1">
      <c r="B376" s="177"/>
      <c r="D376" s="171" t="s">
        <v>200</v>
      </c>
      <c r="E376" s="178" t="s">
        <v>1</v>
      </c>
      <c r="F376" s="179" t="s">
        <v>1002</v>
      </c>
      <c r="H376" s="180">
        <v>13.5</v>
      </c>
      <c r="I376" s="181"/>
      <c r="L376" s="177"/>
      <c r="M376" s="182"/>
      <c r="T376" s="183"/>
      <c r="AT376" s="178" t="s">
        <v>200</v>
      </c>
      <c r="AU376" s="178" t="s">
        <v>89</v>
      </c>
      <c r="AV376" s="13" t="s">
        <v>89</v>
      </c>
      <c r="AW376" s="13" t="s">
        <v>31</v>
      </c>
      <c r="AX376" s="13" t="s">
        <v>76</v>
      </c>
      <c r="AY376" s="178" t="s">
        <v>187</v>
      </c>
    </row>
    <row r="377" spans="2:65" s="13" customFormat="1">
      <c r="B377" s="177"/>
      <c r="D377" s="171" t="s">
        <v>200</v>
      </c>
      <c r="E377" s="178" t="s">
        <v>1</v>
      </c>
      <c r="F377" s="179" t="s">
        <v>1003</v>
      </c>
      <c r="H377" s="180">
        <v>12.96</v>
      </c>
      <c r="I377" s="181"/>
      <c r="L377" s="177"/>
      <c r="M377" s="182"/>
      <c r="T377" s="183"/>
      <c r="AT377" s="178" t="s">
        <v>200</v>
      </c>
      <c r="AU377" s="178" t="s">
        <v>89</v>
      </c>
      <c r="AV377" s="13" t="s">
        <v>89</v>
      </c>
      <c r="AW377" s="13" t="s">
        <v>31</v>
      </c>
      <c r="AX377" s="13" t="s">
        <v>76</v>
      </c>
      <c r="AY377" s="178" t="s">
        <v>187</v>
      </c>
    </row>
    <row r="378" spans="2:65" s="13" customFormat="1">
      <c r="B378" s="177"/>
      <c r="D378" s="171" t="s">
        <v>200</v>
      </c>
      <c r="E378" s="178" t="s">
        <v>1</v>
      </c>
      <c r="F378" s="179" t="s">
        <v>1004</v>
      </c>
      <c r="H378" s="180">
        <v>3.78</v>
      </c>
      <c r="I378" s="181"/>
      <c r="L378" s="177"/>
      <c r="M378" s="182"/>
      <c r="T378" s="183"/>
      <c r="AT378" s="178" t="s">
        <v>200</v>
      </c>
      <c r="AU378" s="178" t="s">
        <v>89</v>
      </c>
      <c r="AV378" s="13" t="s">
        <v>89</v>
      </c>
      <c r="AW378" s="13" t="s">
        <v>31</v>
      </c>
      <c r="AX378" s="13" t="s">
        <v>76</v>
      </c>
      <c r="AY378" s="178" t="s">
        <v>187</v>
      </c>
    </row>
    <row r="379" spans="2:65" s="15" customFormat="1">
      <c r="B379" s="191"/>
      <c r="D379" s="171" t="s">
        <v>200</v>
      </c>
      <c r="E379" s="192" t="s">
        <v>1</v>
      </c>
      <c r="F379" s="193" t="s">
        <v>234</v>
      </c>
      <c r="H379" s="194">
        <v>603.72</v>
      </c>
      <c r="I379" s="195"/>
      <c r="L379" s="191"/>
      <c r="M379" s="196"/>
      <c r="T379" s="197"/>
      <c r="AT379" s="192" t="s">
        <v>200</v>
      </c>
      <c r="AU379" s="192" t="s">
        <v>89</v>
      </c>
      <c r="AV379" s="15" t="s">
        <v>207</v>
      </c>
      <c r="AW379" s="15" t="s">
        <v>31</v>
      </c>
      <c r="AX379" s="15" t="s">
        <v>76</v>
      </c>
      <c r="AY379" s="192" t="s">
        <v>187</v>
      </c>
    </row>
    <row r="380" spans="2:65" s="14" customFormat="1">
      <c r="B380" s="184"/>
      <c r="D380" s="171" t="s">
        <v>200</v>
      </c>
      <c r="E380" s="185" t="s">
        <v>1</v>
      </c>
      <c r="F380" s="186" t="s">
        <v>206</v>
      </c>
      <c r="H380" s="187">
        <v>603.72</v>
      </c>
      <c r="I380" s="188"/>
      <c r="L380" s="184"/>
      <c r="M380" s="189"/>
      <c r="T380" s="190"/>
      <c r="AT380" s="185" t="s">
        <v>200</v>
      </c>
      <c r="AU380" s="185" t="s">
        <v>89</v>
      </c>
      <c r="AV380" s="14" t="s">
        <v>194</v>
      </c>
      <c r="AW380" s="14" t="s">
        <v>31</v>
      </c>
      <c r="AX380" s="14" t="s">
        <v>83</v>
      </c>
      <c r="AY380" s="185" t="s">
        <v>187</v>
      </c>
    </row>
    <row r="381" spans="2:65" s="1" customFormat="1" ht="37.9" customHeight="1">
      <c r="B381" s="144"/>
      <c r="C381" s="145" t="s">
        <v>670</v>
      </c>
      <c r="D381" s="145" t="s">
        <v>190</v>
      </c>
      <c r="E381" s="146" t="s">
        <v>1005</v>
      </c>
      <c r="F381" s="147" t="s">
        <v>1006</v>
      </c>
      <c r="G381" s="148" t="s">
        <v>144</v>
      </c>
      <c r="H381" s="149">
        <v>603.72</v>
      </c>
      <c r="I381" s="150"/>
      <c r="J381" s="151">
        <f>ROUND(I381*H381,2)</f>
        <v>0</v>
      </c>
      <c r="K381" s="152"/>
      <c r="L381" s="153"/>
      <c r="M381" s="154" t="s">
        <v>1</v>
      </c>
      <c r="N381" s="155" t="s">
        <v>42</v>
      </c>
      <c r="P381" s="156">
        <f>O381*H381</f>
        <v>0</v>
      </c>
      <c r="Q381" s="156">
        <v>1.4999999999999999E-4</v>
      </c>
      <c r="R381" s="156">
        <f>Q381*H381</f>
        <v>9.0558E-2</v>
      </c>
      <c r="S381" s="156">
        <v>0</v>
      </c>
      <c r="T381" s="157">
        <f>S381*H381</f>
        <v>0</v>
      </c>
      <c r="AR381" s="158" t="s">
        <v>388</v>
      </c>
      <c r="AT381" s="158" t="s">
        <v>190</v>
      </c>
      <c r="AU381" s="158" t="s">
        <v>89</v>
      </c>
      <c r="AY381" s="17" t="s">
        <v>187</v>
      </c>
      <c r="BE381" s="159">
        <f>IF(N381="základná",J381,0)</f>
        <v>0</v>
      </c>
      <c r="BF381" s="159">
        <f>IF(N381="znížená",J381,0)</f>
        <v>0</v>
      </c>
      <c r="BG381" s="159">
        <f>IF(N381="zákl. prenesená",J381,0)</f>
        <v>0</v>
      </c>
      <c r="BH381" s="159">
        <f>IF(N381="zníž. prenesená",J381,0)</f>
        <v>0</v>
      </c>
      <c r="BI381" s="159">
        <f>IF(N381="nulová",J381,0)</f>
        <v>0</v>
      </c>
      <c r="BJ381" s="17" t="s">
        <v>89</v>
      </c>
      <c r="BK381" s="159">
        <f>ROUND(I381*H381,2)</f>
        <v>0</v>
      </c>
      <c r="BL381" s="17" t="s">
        <v>353</v>
      </c>
      <c r="BM381" s="158" t="s">
        <v>1007</v>
      </c>
    </row>
    <row r="382" spans="2:65" s="1" customFormat="1" ht="37.9" customHeight="1">
      <c r="B382" s="144"/>
      <c r="C382" s="160" t="s">
        <v>675</v>
      </c>
      <c r="D382" s="160" t="s">
        <v>196</v>
      </c>
      <c r="E382" s="161" t="s">
        <v>1008</v>
      </c>
      <c r="F382" s="162" t="s">
        <v>1009</v>
      </c>
      <c r="G382" s="163" t="s">
        <v>144</v>
      </c>
      <c r="H382" s="164">
        <v>555.08000000000004</v>
      </c>
      <c r="I382" s="165"/>
      <c r="J382" s="166">
        <f>ROUND(I382*H382,2)</f>
        <v>0</v>
      </c>
      <c r="K382" s="167"/>
      <c r="L382" s="32"/>
      <c r="M382" s="168" t="s">
        <v>1</v>
      </c>
      <c r="N382" s="169" t="s">
        <v>42</v>
      </c>
      <c r="P382" s="156">
        <f>O382*H382</f>
        <v>0</v>
      </c>
      <c r="Q382" s="156">
        <v>1E-4</v>
      </c>
      <c r="R382" s="156">
        <f>Q382*H382</f>
        <v>5.5508000000000009E-2</v>
      </c>
      <c r="S382" s="156">
        <v>0</v>
      </c>
      <c r="T382" s="157">
        <f>S382*H382</f>
        <v>0</v>
      </c>
      <c r="AR382" s="158" t="s">
        <v>353</v>
      </c>
      <c r="AT382" s="158" t="s">
        <v>196</v>
      </c>
      <c r="AU382" s="158" t="s">
        <v>89</v>
      </c>
      <c r="AY382" s="17" t="s">
        <v>187</v>
      </c>
      <c r="BE382" s="159">
        <f>IF(N382="základná",J382,0)</f>
        <v>0</v>
      </c>
      <c r="BF382" s="159">
        <f>IF(N382="znížená",J382,0)</f>
        <v>0</v>
      </c>
      <c r="BG382" s="159">
        <f>IF(N382="zákl. prenesená",J382,0)</f>
        <v>0</v>
      </c>
      <c r="BH382" s="159">
        <f>IF(N382="zníž. prenesená",J382,0)</f>
        <v>0</v>
      </c>
      <c r="BI382" s="159">
        <f>IF(N382="nulová",J382,0)</f>
        <v>0</v>
      </c>
      <c r="BJ382" s="17" t="s">
        <v>89</v>
      </c>
      <c r="BK382" s="159">
        <f>ROUND(I382*H382,2)</f>
        <v>0</v>
      </c>
      <c r="BL382" s="17" t="s">
        <v>353</v>
      </c>
      <c r="BM382" s="158" t="s">
        <v>1010</v>
      </c>
    </row>
    <row r="383" spans="2:65" s="12" customFormat="1">
      <c r="B383" s="170"/>
      <c r="D383" s="171" t="s">
        <v>200</v>
      </c>
      <c r="E383" s="172" t="s">
        <v>1</v>
      </c>
      <c r="F383" s="173" t="s">
        <v>1011</v>
      </c>
      <c r="H383" s="172" t="s">
        <v>1</v>
      </c>
      <c r="I383" s="174"/>
      <c r="L383" s="170"/>
      <c r="M383" s="175"/>
      <c r="T383" s="176"/>
      <c r="AT383" s="172" t="s">
        <v>200</v>
      </c>
      <c r="AU383" s="172" t="s">
        <v>89</v>
      </c>
      <c r="AV383" s="12" t="s">
        <v>83</v>
      </c>
      <c r="AW383" s="12" t="s">
        <v>31</v>
      </c>
      <c r="AX383" s="12" t="s">
        <v>76</v>
      </c>
      <c r="AY383" s="172" t="s">
        <v>187</v>
      </c>
    </row>
    <row r="384" spans="2:65" s="13" customFormat="1">
      <c r="B384" s="177"/>
      <c r="D384" s="171" t="s">
        <v>200</v>
      </c>
      <c r="E384" s="178" t="s">
        <v>1</v>
      </c>
      <c r="F384" s="179" t="s">
        <v>1012</v>
      </c>
      <c r="H384" s="180">
        <v>184.14699999999999</v>
      </c>
      <c r="I384" s="181"/>
      <c r="L384" s="177"/>
      <c r="M384" s="182"/>
      <c r="T384" s="183"/>
      <c r="AT384" s="178" t="s">
        <v>200</v>
      </c>
      <c r="AU384" s="178" t="s">
        <v>89</v>
      </c>
      <c r="AV384" s="13" t="s">
        <v>89</v>
      </c>
      <c r="AW384" s="13" t="s">
        <v>31</v>
      </c>
      <c r="AX384" s="13" t="s">
        <v>76</v>
      </c>
      <c r="AY384" s="178" t="s">
        <v>187</v>
      </c>
    </row>
    <row r="385" spans="2:65" s="13" customFormat="1">
      <c r="B385" s="177"/>
      <c r="D385" s="171" t="s">
        <v>200</v>
      </c>
      <c r="E385" s="178" t="s">
        <v>1</v>
      </c>
      <c r="F385" s="179" t="s">
        <v>1013</v>
      </c>
      <c r="H385" s="180">
        <v>38.880000000000003</v>
      </c>
      <c r="I385" s="181"/>
      <c r="L385" s="177"/>
      <c r="M385" s="182"/>
      <c r="T385" s="183"/>
      <c r="AT385" s="178" t="s">
        <v>200</v>
      </c>
      <c r="AU385" s="178" t="s">
        <v>89</v>
      </c>
      <c r="AV385" s="13" t="s">
        <v>89</v>
      </c>
      <c r="AW385" s="13" t="s">
        <v>31</v>
      </c>
      <c r="AX385" s="13" t="s">
        <v>76</v>
      </c>
      <c r="AY385" s="178" t="s">
        <v>187</v>
      </c>
    </row>
    <row r="386" spans="2:65" s="13" customFormat="1">
      <c r="B386" s="177"/>
      <c r="D386" s="171" t="s">
        <v>200</v>
      </c>
      <c r="E386" s="178" t="s">
        <v>1</v>
      </c>
      <c r="F386" s="179" t="s">
        <v>1014</v>
      </c>
      <c r="H386" s="180">
        <v>283.5</v>
      </c>
      <c r="I386" s="181"/>
      <c r="L386" s="177"/>
      <c r="M386" s="182"/>
      <c r="T386" s="183"/>
      <c r="AT386" s="178" t="s">
        <v>200</v>
      </c>
      <c r="AU386" s="178" t="s">
        <v>89</v>
      </c>
      <c r="AV386" s="13" t="s">
        <v>89</v>
      </c>
      <c r="AW386" s="13" t="s">
        <v>31</v>
      </c>
      <c r="AX386" s="13" t="s">
        <v>76</v>
      </c>
      <c r="AY386" s="178" t="s">
        <v>187</v>
      </c>
    </row>
    <row r="387" spans="2:65" s="13" customFormat="1">
      <c r="B387" s="177"/>
      <c r="D387" s="171" t="s">
        <v>200</v>
      </c>
      <c r="E387" s="178" t="s">
        <v>1</v>
      </c>
      <c r="F387" s="179" t="s">
        <v>1015</v>
      </c>
      <c r="H387" s="180">
        <v>6.48</v>
      </c>
      <c r="I387" s="181"/>
      <c r="L387" s="177"/>
      <c r="M387" s="182"/>
      <c r="T387" s="183"/>
      <c r="AT387" s="178" t="s">
        <v>200</v>
      </c>
      <c r="AU387" s="178" t="s">
        <v>89</v>
      </c>
      <c r="AV387" s="13" t="s">
        <v>89</v>
      </c>
      <c r="AW387" s="13" t="s">
        <v>31</v>
      </c>
      <c r="AX387" s="13" t="s">
        <v>76</v>
      </c>
      <c r="AY387" s="178" t="s">
        <v>187</v>
      </c>
    </row>
    <row r="388" spans="2:65" s="13" customFormat="1">
      <c r="B388" s="177"/>
      <c r="D388" s="171" t="s">
        <v>200</v>
      </c>
      <c r="E388" s="178" t="s">
        <v>1</v>
      </c>
      <c r="F388" s="179" t="s">
        <v>1016</v>
      </c>
      <c r="H388" s="180">
        <v>24.3</v>
      </c>
      <c r="I388" s="181"/>
      <c r="L388" s="177"/>
      <c r="M388" s="182"/>
      <c r="T388" s="183"/>
      <c r="AT388" s="178" t="s">
        <v>200</v>
      </c>
      <c r="AU388" s="178" t="s">
        <v>89</v>
      </c>
      <c r="AV388" s="13" t="s">
        <v>89</v>
      </c>
      <c r="AW388" s="13" t="s">
        <v>31</v>
      </c>
      <c r="AX388" s="13" t="s">
        <v>76</v>
      </c>
      <c r="AY388" s="178" t="s">
        <v>187</v>
      </c>
    </row>
    <row r="389" spans="2:65" s="13" customFormat="1">
      <c r="B389" s="177"/>
      <c r="D389" s="171" t="s">
        <v>200</v>
      </c>
      <c r="E389" s="178" t="s">
        <v>1</v>
      </c>
      <c r="F389" s="179" t="s">
        <v>1017</v>
      </c>
      <c r="H389" s="180">
        <v>1.08</v>
      </c>
      <c r="I389" s="181"/>
      <c r="L389" s="177"/>
      <c r="M389" s="182"/>
      <c r="T389" s="183"/>
      <c r="AT389" s="178" t="s">
        <v>200</v>
      </c>
      <c r="AU389" s="178" t="s">
        <v>89</v>
      </c>
      <c r="AV389" s="13" t="s">
        <v>89</v>
      </c>
      <c r="AW389" s="13" t="s">
        <v>31</v>
      </c>
      <c r="AX389" s="13" t="s">
        <v>76</v>
      </c>
      <c r="AY389" s="178" t="s">
        <v>187</v>
      </c>
    </row>
    <row r="390" spans="2:65" s="13" customFormat="1">
      <c r="B390" s="177"/>
      <c r="D390" s="171" t="s">
        <v>200</v>
      </c>
      <c r="E390" s="178" t="s">
        <v>1</v>
      </c>
      <c r="F390" s="179" t="s">
        <v>1018</v>
      </c>
      <c r="H390" s="180">
        <v>12.96</v>
      </c>
      <c r="I390" s="181"/>
      <c r="L390" s="177"/>
      <c r="M390" s="182"/>
      <c r="T390" s="183"/>
      <c r="AT390" s="178" t="s">
        <v>200</v>
      </c>
      <c r="AU390" s="178" t="s">
        <v>89</v>
      </c>
      <c r="AV390" s="13" t="s">
        <v>89</v>
      </c>
      <c r="AW390" s="13" t="s">
        <v>31</v>
      </c>
      <c r="AX390" s="13" t="s">
        <v>76</v>
      </c>
      <c r="AY390" s="178" t="s">
        <v>187</v>
      </c>
    </row>
    <row r="391" spans="2:65" s="13" customFormat="1">
      <c r="B391" s="177"/>
      <c r="D391" s="171" t="s">
        <v>200</v>
      </c>
      <c r="E391" s="178" t="s">
        <v>1</v>
      </c>
      <c r="F391" s="179" t="s">
        <v>1019</v>
      </c>
      <c r="H391" s="180">
        <v>3.7330000000000001</v>
      </c>
      <c r="I391" s="181"/>
      <c r="L391" s="177"/>
      <c r="M391" s="182"/>
      <c r="T391" s="183"/>
      <c r="AT391" s="178" t="s">
        <v>200</v>
      </c>
      <c r="AU391" s="178" t="s">
        <v>89</v>
      </c>
      <c r="AV391" s="13" t="s">
        <v>89</v>
      </c>
      <c r="AW391" s="13" t="s">
        <v>31</v>
      </c>
      <c r="AX391" s="13" t="s">
        <v>76</v>
      </c>
      <c r="AY391" s="178" t="s">
        <v>187</v>
      </c>
    </row>
    <row r="392" spans="2:65" s="15" customFormat="1">
      <c r="B392" s="191"/>
      <c r="D392" s="171" t="s">
        <v>200</v>
      </c>
      <c r="E392" s="192" t="s">
        <v>1</v>
      </c>
      <c r="F392" s="193" t="s">
        <v>234</v>
      </c>
      <c r="H392" s="194">
        <v>555.08000000000004</v>
      </c>
      <c r="I392" s="195"/>
      <c r="L392" s="191"/>
      <c r="M392" s="196"/>
      <c r="T392" s="197"/>
      <c r="AT392" s="192" t="s">
        <v>200</v>
      </c>
      <c r="AU392" s="192" t="s">
        <v>89</v>
      </c>
      <c r="AV392" s="15" t="s">
        <v>207</v>
      </c>
      <c r="AW392" s="15" t="s">
        <v>31</v>
      </c>
      <c r="AX392" s="15" t="s">
        <v>76</v>
      </c>
      <c r="AY392" s="192" t="s">
        <v>187</v>
      </c>
    </row>
    <row r="393" spans="2:65" s="14" customFormat="1">
      <c r="B393" s="184"/>
      <c r="D393" s="171" t="s">
        <v>200</v>
      </c>
      <c r="E393" s="185" t="s">
        <v>1</v>
      </c>
      <c r="F393" s="186" t="s">
        <v>893</v>
      </c>
      <c r="H393" s="187">
        <v>555.08000000000004</v>
      </c>
      <c r="I393" s="188"/>
      <c r="L393" s="184"/>
      <c r="M393" s="189"/>
      <c r="T393" s="190"/>
      <c r="AT393" s="185" t="s">
        <v>200</v>
      </c>
      <c r="AU393" s="185" t="s">
        <v>89</v>
      </c>
      <c r="AV393" s="14" t="s">
        <v>194</v>
      </c>
      <c r="AW393" s="14" t="s">
        <v>31</v>
      </c>
      <c r="AX393" s="14" t="s">
        <v>83</v>
      </c>
      <c r="AY393" s="185" t="s">
        <v>187</v>
      </c>
    </row>
    <row r="394" spans="2:65" s="1" customFormat="1" ht="24.2" customHeight="1">
      <c r="B394" s="144"/>
      <c r="C394" s="145" t="s">
        <v>683</v>
      </c>
      <c r="D394" s="145" t="s">
        <v>190</v>
      </c>
      <c r="E394" s="146" t="s">
        <v>1020</v>
      </c>
      <c r="F394" s="147" t="s">
        <v>1021</v>
      </c>
      <c r="G394" s="148" t="s">
        <v>144</v>
      </c>
      <c r="H394" s="149">
        <v>555.08000000000004</v>
      </c>
      <c r="I394" s="150"/>
      <c r="J394" s="151">
        <f>ROUND(I394*H394,2)</f>
        <v>0</v>
      </c>
      <c r="K394" s="152"/>
      <c r="L394" s="153"/>
      <c r="M394" s="154" t="s">
        <v>1</v>
      </c>
      <c r="N394" s="155" t="s">
        <v>42</v>
      </c>
      <c r="P394" s="156">
        <f>O394*H394</f>
        <v>0</v>
      </c>
      <c r="Q394" s="156">
        <v>2E-3</v>
      </c>
      <c r="R394" s="156">
        <f>Q394*H394</f>
        <v>1.11016</v>
      </c>
      <c r="S394" s="156">
        <v>0</v>
      </c>
      <c r="T394" s="157">
        <f>S394*H394</f>
        <v>0</v>
      </c>
      <c r="AR394" s="158" t="s">
        <v>388</v>
      </c>
      <c r="AT394" s="158" t="s">
        <v>190</v>
      </c>
      <c r="AU394" s="158" t="s">
        <v>89</v>
      </c>
      <c r="AY394" s="17" t="s">
        <v>187</v>
      </c>
      <c r="BE394" s="159">
        <f>IF(N394="základná",J394,0)</f>
        <v>0</v>
      </c>
      <c r="BF394" s="159">
        <f>IF(N394="znížená",J394,0)</f>
        <v>0</v>
      </c>
      <c r="BG394" s="159">
        <f>IF(N394="zákl. prenesená",J394,0)</f>
        <v>0</v>
      </c>
      <c r="BH394" s="159">
        <f>IF(N394="zníž. prenesená",J394,0)</f>
        <v>0</v>
      </c>
      <c r="BI394" s="159">
        <f>IF(N394="nulová",J394,0)</f>
        <v>0</v>
      </c>
      <c r="BJ394" s="17" t="s">
        <v>89</v>
      </c>
      <c r="BK394" s="159">
        <f>ROUND(I394*H394,2)</f>
        <v>0</v>
      </c>
      <c r="BL394" s="17" t="s">
        <v>353</v>
      </c>
      <c r="BM394" s="158" t="s">
        <v>1022</v>
      </c>
    </row>
    <row r="395" spans="2:65" s="1" customFormat="1" ht="24.2" customHeight="1">
      <c r="B395" s="144"/>
      <c r="C395" s="160" t="s">
        <v>692</v>
      </c>
      <c r="D395" s="160" t="s">
        <v>196</v>
      </c>
      <c r="E395" s="161" t="s">
        <v>1023</v>
      </c>
      <c r="F395" s="162" t="s">
        <v>1024</v>
      </c>
      <c r="G395" s="163" t="s">
        <v>375</v>
      </c>
      <c r="H395" s="164">
        <v>8.2889999999999997</v>
      </c>
      <c r="I395" s="165"/>
      <c r="J395" s="166">
        <f>ROUND(I395*H395,2)</f>
        <v>0</v>
      </c>
      <c r="K395" s="167"/>
      <c r="L395" s="32"/>
      <c r="M395" s="168" t="s">
        <v>1</v>
      </c>
      <c r="N395" s="169" t="s">
        <v>42</v>
      </c>
      <c r="P395" s="156">
        <f>O395*H395</f>
        <v>0</v>
      </c>
      <c r="Q395" s="156">
        <v>0</v>
      </c>
      <c r="R395" s="156">
        <f>Q395*H395</f>
        <v>0</v>
      </c>
      <c r="S395" s="156">
        <v>0</v>
      </c>
      <c r="T395" s="157">
        <f>S395*H395</f>
        <v>0</v>
      </c>
      <c r="AR395" s="158" t="s">
        <v>353</v>
      </c>
      <c r="AT395" s="158" t="s">
        <v>196</v>
      </c>
      <c r="AU395" s="158" t="s">
        <v>89</v>
      </c>
      <c r="AY395" s="17" t="s">
        <v>187</v>
      </c>
      <c r="BE395" s="159">
        <f>IF(N395="základná",J395,0)</f>
        <v>0</v>
      </c>
      <c r="BF395" s="159">
        <f>IF(N395="znížená",J395,0)</f>
        <v>0</v>
      </c>
      <c r="BG395" s="159">
        <f>IF(N395="zákl. prenesená",J395,0)</f>
        <v>0</v>
      </c>
      <c r="BH395" s="159">
        <f>IF(N395="zníž. prenesená",J395,0)</f>
        <v>0</v>
      </c>
      <c r="BI395" s="159">
        <f>IF(N395="nulová",J395,0)</f>
        <v>0</v>
      </c>
      <c r="BJ395" s="17" t="s">
        <v>89</v>
      </c>
      <c r="BK395" s="159">
        <f>ROUND(I395*H395,2)</f>
        <v>0</v>
      </c>
      <c r="BL395" s="17" t="s">
        <v>353</v>
      </c>
      <c r="BM395" s="158" t="s">
        <v>1025</v>
      </c>
    </row>
    <row r="396" spans="2:65" s="1" customFormat="1" ht="24.2" customHeight="1">
      <c r="B396" s="144"/>
      <c r="C396" s="160" t="s">
        <v>695</v>
      </c>
      <c r="D396" s="160" t="s">
        <v>196</v>
      </c>
      <c r="E396" s="161" t="s">
        <v>1026</v>
      </c>
      <c r="F396" s="162" t="s">
        <v>1027</v>
      </c>
      <c r="G396" s="163" t="s">
        <v>375</v>
      </c>
      <c r="H396" s="164">
        <v>8.2889999999999997</v>
      </c>
      <c r="I396" s="165"/>
      <c r="J396" s="166">
        <f>ROUND(I396*H396,2)</f>
        <v>0</v>
      </c>
      <c r="K396" s="167"/>
      <c r="L396" s="32"/>
      <c r="M396" s="168" t="s">
        <v>1</v>
      </c>
      <c r="N396" s="169" t="s">
        <v>42</v>
      </c>
      <c r="P396" s="156">
        <f>O396*H396</f>
        <v>0</v>
      </c>
      <c r="Q396" s="156">
        <v>0</v>
      </c>
      <c r="R396" s="156">
        <f>Q396*H396</f>
        <v>0</v>
      </c>
      <c r="S396" s="156">
        <v>0</v>
      </c>
      <c r="T396" s="157">
        <f>S396*H396</f>
        <v>0</v>
      </c>
      <c r="AR396" s="158" t="s">
        <v>353</v>
      </c>
      <c r="AT396" s="158" t="s">
        <v>196</v>
      </c>
      <c r="AU396" s="158" t="s">
        <v>89</v>
      </c>
      <c r="AY396" s="17" t="s">
        <v>187</v>
      </c>
      <c r="BE396" s="159">
        <f>IF(N396="základná",J396,0)</f>
        <v>0</v>
      </c>
      <c r="BF396" s="159">
        <f>IF(N396="znížená",J396,0)</f>
        <v>0</v>
      </c>
      <c r="BG396" s="159">
        <f>IF(N396="zákl. prenesená",J396,0)</f>
        <v>0</v>
      </c>
      <c r="BH396" s="159">
        <f>IF(N396="zníž. prenesená",J396,0)</f>
        <v>0</v>
      </c>
      <c r="BI396" s="159">
        <f>IF(N396="nulová",J396,0)</f>
        <v>0</v>
      </c>
      <c r="BJ396" s="17" t="s">
        <v>89</v>
      </c>
      <c r="BK396" s="159">
        <f>ROUND(I396*H396,2)</f>
        <v>0</v>
      </c>
      <c r="BL396" s="17" t="s">
        <v>353</v>
      </c>
      <c r="BM396" s="158" t="s">
        <v>1028</v>
      </c>
    </row>
    <row r="397" spans="2:65" s="11" customFormat="1" ht="22.9" customHeight="1">
      <c r="B397" s="132"/>
      <c r="D397" s="133" t="s">
        <v>75</v>
      </c>
      <c r="E397" s="142" t="s">
        <v>758</v>
      </c>
      <c r="F397" s="142" t="s">
        <v>759</v>
      </c>
      <c r="I397" s="135"/>
      <c r="J397" s="143">
        <f>BK397</f>
        <v>0</v>
      </c>
      <c r="L397" s="132"/>
      <c r="M397" s="137"/>
      <c r="P397" s="138">
        <f>SUM(P398:P408)</f>
        <v>0</v>
      </c>
      <c r="R397" s="138">
        <f>SUM(R398:R408)</f>
        <v>3.6826560000000001E-2</v>
      </c>
      <c r="T397" s="139">
        <f>SUM(T398:T408)</f>
        <v>0</v>
      </c>
      <c r="AR397" s="133" t="s">
        <v>89</v>
      </c>
      <c r="AT397" s="140" t="s">
        <v>75</v>
      </c>
      <c r="AU397" s="140" t="s">
        <v>83</v>
      </c>
      <c r="AY397" s="133" t="s">
        <v>187</v>
      </c>
      <c r="BK397" s="141">
        <f>SUM(BK398:BK408)</f>
        <v>0</v>
      </c>
    </row>
    <row r="398" spans="2:65" s="1" customFormat="1" ht="37.9" customHeight="1">
      <c r="B398" s="144"/>
      <c r="C398" s="160" t="s">
        <v>700</v>
      </c>
      <c r="D398" s="160" t="s">
        <v>196</v>
      </c>
      <c r="E398" s="161" t="s">
        <v>1029</v>
      </c>
      <c r="F398" s="162" t="s">
        <v>1030</v>
      </c>
      <c r="G398" s="163" t="s">
        <v>1031</v>
      </c>
      <c r="H398" s="164">
        <v>460.33199999999999</v>
      </c>
      <c r="I398" s="165"/>
      <c r="J398" s="166">
        <f>ROUND(I398*H398,2)</f>
        <v>0</v>
      </c>
      <c r="K398" s="167"/>
      <c r="L398" s="32"/>
      <c r="M398" s="168" t="s">
        <v>1</v>
      </c>
      <c r="N398" s="169" t="s">
        <v>42</v>
      </c>
      <c r="P398" s="156">
        <f>O398*H398</f>
        <v>0</v>
      </c>
      <c r="Q398" s="156">
        <v>8.0000000000000007E-5</v>
      </c>
      <c r="R398" s="156">
        <f>Q398*H398</f>
        <v>3.6826560000000001E-2</v>
      </c>
      <c r="S398" s="156">
        <v>0</v>
      </c>
      <c r="T398" s="157">
        <f>S398*H398</f>
        <v>0</v>
      </c>
      <c r="AR398" s="158" t="s">
        <v>353</v>
      </c>
      <c r="AT398" s="158" t="s">
        <v>196</v>
      </c>
      <c r="AU398" s="158" t="s">
        <v>89</v>
      </c>
      <c r="AY398" s="17" t="s">
        <v>187</v>
      </c>
      <c r="BE398" s="159">
        <f>IF(N398="základná",J398,0)</f>
        <v>0</v>
      </c>
      <c r="BF398" s="159">
        <f>IF(N398="znížená",J398,0)</f>
        <v>0</v>
      </c>
      <c r="BG398" s="159">
        <f>IF(N398="zákl. prenesená",J398,0)</f>
        <v>0</v>
      </c>
      <c r="BH398" s="159">
        <f>IF(N398="zníž. prenesená",J398,0)</f>
        <v>0</v>
      </c>
      <c r="BI398" s="159">
        <f>IF(N398="nulová",J398,0)</f>
        <v>0</v>
      </c>
      <c r="BJ398" s="17" t="s">
        <v>89</v>
      </c>
      <c r="BK398" s="159">
        <f>ROUND(I398*H398,2)</f>
        <v>0</v>
      </c>
      <c r="BL398" s="17" t="s">
        <v>353</v>
      </c>
      <c r="BM398" s="158" t="s">
        <v>1032</v>
      </c>
    </row>
    <row r="399" spans="2:65" s="12" customFormat="1">
      <c r="B399" s="170"/>
      <c r="D399" s="171" t="s">
        <v>200</v>
      </c>
      <c r="E399" s="172" t="s">
        <v>1</v>
      </c>
      <c r="F399" s="173" t="s">
        <v>1033</v>
      </c>
      <c r="H399" s="172" t="s">
        <v>1</v>
      </c>
      <c r="I399" s="174"/>
      <c r="L399" s="170"/>
      <c r="M399" s="175"/>
      <c r="T399" s="176"/>
      <c r="AT399" s="172" t="s">
        <v>200</v>
      </c>
      <c r="AU399" s="172" t="s">
        <v>89</v>
      </c>
      <c r="AV399" s="12" t="s">
        <v>83</v>
      </c>
      <c r="AW399" s="12" t="s">
        <v>31</v>
      </c>
      <c r="AX399" s="12" t="s">
        <v>76</v>
      </c>
      <c r="AY399" s="172" t="s">
        <v>187</v>
      </c>
    </row>
    <row r="400" spans="2:65" s="13" customFormat="1">
      <c r="B400" s="177"/>
      <c r="D400" s="171" t="s">
        <v>200</v>
      </c>
      <c r="E400" s="178" t="s">
        <v>1</v>
      </c>
      <c r="F400" s="179" t="s">
        <v>1034</v>
      </c>
      <c r="H400" s="180">
        <v>460.33199999999999</v>
      </c>
      <c r="I400" s="181"/>
      <c r="L400" s="177"/>
      <c r="M400" s="182"/>
      <c r="T400" s="183"/>
      <c r="AT400" s="178" t="s">
        <v>200</v>
      </c>
      <c r="AU400" s="178" t="s">
        <v>89</v>
      </c>
      <c r="AV400" s="13" t="s">
        <v>89</v>
      </c>
      <c r="AW400" s="13" t="s">
        <v>31</v>
      </c>
      <c r="AX400" s="13" t="s">
        <v>76</v>
      </c>
      <c r="AY400" s="178" t="s">
        <v>187</v>
      </c>
    </row>
    <row r="401" spans="2:65" s="14" customFormat="1">
      <c r="B401" s="184"/>
      <c r="D401" s="171" t="s">
        <v>200</v>
      </c>
      <c r="E401" s="185" t="s">
        <v>1</v>
      </c>
      <c r="F401" s="186" t="s">
        <v>206</v>
      </c>
      <c r="H401" s="187">
        <v>460.33199999999999</v>
      </c>
      <c r="I401" s="188"/>
      <c r="L401" s="184"/>
      <c r="M401" s="189"/>
      <c r="T401" s="190"/>
      <c r="AT401" s="185" t="s">
        <v>200</v>
      </c>
      <c r="AU401" s="185" t="s">
        <v>89</v>
      </c>
      <c r="AV401" s="14" t="s">
        <v>194</v>
      </c>
      <c r="AW401" s="14" t="s">
        <v>31</v>
      </c>
      <c r="AX401" s="14" t="s">
        <v>83</v>
      </c>
      <c r="AY401" s="185" t="s">
        <v>187</v>
      </c>
    </row>
    <row r="402" spans="2:65" s="1" customFormat="1" ht="37.9" customHeight="1">
      <c r="B402" s="144"/>
      <c r="C402" s="145" t="s">
        <v>704</v>
      </c>
      <c r="D402" s="145" t="s">
        <v>190</v>
      </c>
      <c r="E402" s="146" t="s">
        <v>1035</v>
      </c>
      <c r="F402" s="147" t="s">
        <v>1036</v>
      </c>
      <c r="G402" s="148" t="s">
        <v>1031</v>
      </c>
      <c r="H402" s="149">
        <v>460.33199999999999</v>
      </c>
      <c r="I402" s="150"/>
      <c r="J402" s="151">
        <f>ROUND(I402*H402,2)</f>
        <v>0</v>
      </c>
      <c r="K402" s="152"/>
      <c r="L402" s="153"/>
      <c r="M402" s="154" t="s">
        <v>1</v>
      </c>
      <c r="N402" s="155" t="s">
        <v>42</v>
      </c>
      <c r="P402" s="156">
        <f>O402*H402</f>
        <v>0</v>
      </c>
      <c r="Q402" s="156">
        <v>0</v>
      </c>
      <c r="R402" s="156">
        <f>Q402*H402</f>
        <v>0</v>
      </c>
      <c r="S402" s="156">
        <v>0</v>
      </c>
      <c r="T402" s="157">
        <f>S402*H402</f>
        <v>0</v>
      </c>
      <c r="AR402" s="158" t="s">
        <v>388</v>
      </c>
      <c r="AT402" s="158" t="s">
        <v>190</v>
      </c>
      <c r="AU402" s="158" t="s">
        <v>89</v>
      </c>
      <c r="AY402" s="17" t="s">
        <v>187</v>
      </c>
      <c r="BE402" s="159">
        <f>IF(N402="základná",J402,0)</f>
        <v>0</v>
      </c>
      <c r="BF402" s="159">
        <f>IF(N402="znížená",J402,0)</f>
        <v>0</v>
      </c>
      <c r="BG402" s="159">
        <f>IF(N402="zákl. prenesená",J402,0)</f>
        <v>0</v>
      </c>
      <c r="BH402" s="159">
        <f>IF(N402="zníž. prenesená",J402,0)</f>
        <v>0</v>
      </c>
      <c r="BI402" s="159">
        <f>IF(N402="nulová",J402,0)</f>
        <v>0</v>
      </c>
      <c r="BJ402" s="17" t="s">
        <v>89</v>
      </c>
      <c r="BK402" s="159">
        <f>ROUND(I402*H402,2)</f>
        <v>0</v>
      </c>
      <c r="BL402" s="17" t="s">
        <v>353</v>
      </c>
      <c r="BM402" s="158" t="s">
        <v>1037</v>
      </c>
    </row>
    <row r="403" spans="2:65" s="12" customFormat="1">
      <c r="B403" s="170"/>
      <c r="D403" s="171" t="s">
        <v>200</v>
      </c>
      <c r="E403" s="172" t="s">
        <v>1</v>
      </c>
      <c r="F403" s="173" t="s">
        <v>1038</v>
      </c>
      <c r="H403" s="172" t="s">
        <v>1</v>
      </c>
      <c r="I403" s="174"/>
      <c r="L403" s="170"/>
      <c r="M403" s="175"/>
      <c r="T403" s="176"/>
      <c r="AT403" s="172" t="s">
        <v>200</v>
      </c>
      <c r="AU403" s="172" t="s">
        <v>89</v>
      </c>
      <c r="AV403" s="12" t="s">
        <v>83</v>
      </c>
      <c r="AW403" s="12" t="s">
        <v>31</v>
      </c>
      <c r="AX403" s="12" t="s">
        <v>76</v>
      </c>
      <c r="AY403" s="172" t="s">
        <v>187</v>
      </c>
    </row>
    <row r="404" spans="2:65" s="12" customFormat="1">
      <c r="B404" s="170"/>
      <c r="D404" s="171" t="s">
        <v>200</v>
      </c>
      <c r="E404" s="172" t="s">
        <v>1</v>
      </c>
      <c r="F404" s="173" t="s">
        <v>1033</v>
      </c>
      <c r="H404" s="172" t="s">
        <v>1</v>
      </c>
      <c r="I404" s="174"/>
      <c r="L404" s="170"/>
      <c r="M404" s="175"/>
      <c r="T404" s="176"/>
      <c r="AT404" s="172" t="s">
        <v>200</v>
      </c>
      <c r="AU404" s="172" t="s">
        <v>89</v>
      </c>
      <c r="AV404" s="12" t="s">
        <v>83</v>
      </c>
      <c r="AW404" s="12" t="s">
        <v>31</v>
      </c>
      <c r="AX404" s="12" t="s">
        <v>76</v>
      </c>
      <c r="AY404" s="172" t="s">
        <v>187</v>
      </c>
    </row>
    <row r="405" spans="2:65" s="13" customFormat="1">
      <c r="B405" s="177"/>
      <c r="D405" s="171" t="s">
        <v>200</v>
      </c>
      <c r="E405" s="178" t="s">
        <v>1</v>
      </c>
      <c r="F405" s="179" t="s">
        <v>1034</v>
      </c>
      <c r="H405" s="180">
        <v>460.33199999999999</v>
      </c>
      <c r="I405" s="181"/>
      <c r="L405" s="177"/>
      <c r="M405" s="182"/>
      <c r="T405" s="183"/>
      <c r="AT405" s="178" t="s">
        <v>200</v>
      </c>
      <c r="AU405" s="178" t="s">
        <v>89</v>
      </c>
      <c r="AV405" s="13" t="s">
        <v>89</v>
      </c>
      <c r="AW405" s="13" t="s">
        <v>31</v>
      </c>
      <c r="AX405" s="13" t="s">
        <v>76</v>
      </c>
      <c r="AY405" s="178" t="s">
        <v>187</v>
      </c>
    </row>
    <row r="406" spans="2:65" s="14" customFormat="1">
      <c r="B406" s="184"/>
      <c r="D406" s="171" t="s">
        <v>200</v>
      </c>
      <c r="E406" s="185" t="s">
        <v>1</v>
      </c>
      <c r="F406" s="186" t="s">
        <v>206</v>
      </c>
      <c r="H406" s="187">
        <v>460.33199999999999</v>
      </c>
      <c r="I406" s="188"/>
      <c r="L406" s="184"/>
      <c r="M406" s="189"/>
      <c r="T406" s="190"/>
      <c r="AT406" s="185" t="s">
        <v>200</v>
      </c>
      <c r="AU406" s="185" t="s">
        <v>89</v>
      </c>
      <c r="AV406" s="14" t="s">
        <v>194</v>
      </c>
      <c r="AW406" s="14" t="s">
        <v>31</v>
      </c>
      <c r="AX406" s="14" t="s">
        <v>83</v>
      </c>
      <c r="AY406" s="185" t="s">
        <v>187</v>
      </c>
    </row>
    <row r="407" spans="2:65" s="1" customFormat="1" ht="24.2" customHeight="1">
      <c r="B407" s="144"/>
      <c r="C407" s="160" t="s">
        <v>710</v>
      </c>
      <c r="D407" s="160" t="s">
        <v>196</v>
      </c>
      <c r="E407" s="161" t="s">
        <v>771</v>
      </c>
      <c r="F407" s="162" t="s">
        <v>772</v>
      </c>
      <c r="G407" s="163" t="s">
        <v>375</v>
      </c>
      <c r="H407" s="164">
        <v>3.6999999999999998E-2</v>
      </c>
      <c r="I407" s="165"/>
      <c r="J407" s="166">
        <f>ROUND(I407*H407,2)</f>
        <v>0</v>
      </c>
      <c r="K407" s="167"/>
      <c r="L407" s="32"/>
      <c r="M407" s="168" t="s">
        <v>1</v>
      </c>
      <c r="N407" s="169" t="s">
        <v>42</v>
      </c>
      <c r="P407" s="156">
        <f>O407*H407</f>
        <v>0</v>
      </c>
      <c r="Q407" s="156">
        <v>0</v>
      </c>
      <c r="R407" s="156">
        <f>Q407*H407</f>
        <v>0</v>
      </c>
      <c r="S407" s="156">
        <v>0</v>
      </c>
      <c r="T407" s="157">
        <f>S407*H407</f>
        <v>0</v>
      </c>
      <c r="AR407" s="158" t="s">
        <v>353</v>
      </c>
      <c r="AT407" s="158" t="s">
        <v>196</v>
      </c>
      <c r="AU407" s="158" t="s">
        <v>89</v>
      </c>
      <c r="AY407" s="17" t="s">
        <v>187</v>
      </c>
      <c r="BE407" s="159">
        <f>IF(N407="základná",J407,0)</f>
        <v>0</v>
      </c>
      <c r="BF407" s="159">
        <f>IF(N407="znížená",J407,0)</f>
        <v>0</v>
      </c>
      <c r="BG407" s="159">
        <f>IF(N407="zákl. prenesená",J407,0)</f>
        <v>0</v>
      </c>
      <c r="BH407" s="159">
        <f>IF(N407="zníž. prenesená",J407,0)</f>
        <v>0</v>
      </c>
      <c r="BI407" s="159">
        <f>IF(N407="nulová",J407,0)</f>
        <v>0</v>
      </c>
      <c r="BJ407" s="17" t="s">
        <v>89</v>
      </c>
      <c r="BK407" s="159">
        <f>ROUND(I407*H407,2)</f>
        <v>0</v>
      </c>
      <c r="BL407" s="17" t="s">
        <v>353</v>
      </c>
      <c r="BM407" s="158" t="s">
        <v>1039</v>
      </c>
    </row>
    <row r="408" spans="2:65" s="1" customFormat="1" ht="24.2" customHeight="1">
      <c r="B408" s="144"/>
      <c r="C408" s="160" t="s">
        <v>714</v>
      </c>
      <c r="D408" s="160" t="s">
        <v>196</v>
      </c>
      <c r="E408" s="161" t="s">
        <v>775</v>
      </c>
      <c r="F408" s="162" t="s">
        <v>776</v>
      </c>
      <c r="G408" s="163" t="s">
        <v>375</v>
      </c>
      <c r="H408" s="164">
        <v>3.6999999999999998E-2</v>
      </c>
      <c r="I408" s="165"/>
      <c r="J408" s="166">
        <f>ROUND(I408*H408,2)</f>
        <v>0</v>
      </c>
      <c r="K408" s="167"/>
      <c r="L408" s="32"/>
      <c r="M408" s="168" t="s">
        <v>1</v>
      </c>
      <c r="N408" s="169" t="s">
        <v>42</v>
      </c>
      <c r="P408" s="156">
        <f>O408*H408</f>
        <v>0</v>
      </c>
      <c r="Q408" s="156">
        <v>0</v>
      </c>
      <c r="R408" s="156">
        <f>Q408*H408</f>
        <v>0</v>
      </c>
      <c r="S408" s="156">
        <v>0</v>
      </c>
      <c r="T408" s="157">
        <f>S408*H408</f>
        <v>0</v>
      </c>
      <c r="AR408" s="158" t="s">
        <v>353</v>
      </c>
      <c r="AT408" s="158" t="s">
        <v>196</v>
      </c>
      <c r="AU408" s="158" t="s">
        <v>89</v>
      </c>
      <c r="AY408" s="17" t="s">
        <v>187</v>
      </c>
      <c r="BE408" s="159">
        <f>IF(N408="základná",J408,0)</f>
        <v>0</v>
      </c>
      <c r="BF408" s="159">
        <f>IF(N408="znížená",J408,0)</f>
        <v>0</v>
      </c>
      <c r="BG408" s="159">
        <f>IF(N408="zákl. prenesená",J408,0)</f>
        <v>0</v>
      </c>
      <c r="BH408" s="159">
        <f>IF(N408="zníž. prenesená",J408,0)</f>
        <v>0</v>
      </c>
      <c r="BI408" s="159">
        <f>IF(N408="nulová",J408,0)</f>
        <v>0</v>
      </c>
      <c r="BJ408" s="17" t="s">
        <v>89</v>
      </c>
      <c r="BK408" s="159">
        <f>ROUND(I408*H408,2)</f>
        <v>0</v>
      </c>
      <c r="BL408" s="17" t="s">
        <v>353</v>
      </c>
      <c r="BM408" s="158" t="s">
        <v>1040</v>
      </c>
    </row>
    <row r="409" spans="2:65" s="11" customFormat="1" ht="22.9" customHeight="1">
      <c r="B409" s="132"/>
      <c r="D409" s="133" t="s">
        <v>75</v>
      </c>
      <c r="E409" s="142" t="s">
        <v>1041</v>
      </c>
      <c r="F409" s="142" t="s">
        <v>1042</v>
      </c>
      <c r="I409" s="135"/>
      <c r="J409" s="143">
        <f>BK409</f>
        <v>0</v>
      </c>
      <c r="L409" s="132"/>
      <c r="M409" s="137"/>
      <c r="P409" s="138">
        <f>SUM(P410:P441)</f>
        <v>0</v>
      </c>
      <c r="R409" s="138">
        <f>SUM(R410:R441)</f>
        <v>1.6201698000000002</v>
      </c>
      <c r="T409" s="139">
        <f>SUM(T410:T441)</f>
        <v>0</v>
      </c>
      <c r="AR409" s="133" t="s">
        <v>89</v>
      </c>
      <c r="AT409" s="140" t="s">
        <v>75</v>
      </c>
      <c r="AU409" s="140" t="s">
        <v>83</v>
      </c>
      <c r="AY409" s="133" t="s">
        <v>187</v>
      </c>
      <c r="BK409" s="141">
        <f>SUM(BK410:BK441)</f>
        <v>0</v>
      </c>
    </row>
    <row r="410" spans="2:65" s="1" customFormat="1" ht="44.25" customHeight="1">
      <c r="B410" s="144"/>
      <c r="C410" s="160" t="s">
        <v>718</v>
      </c>
      <c r="D410" s="160" t="s">
        <v>196</v>
      </c>
      <c r="E410" s="161" t="s">
        <v>1043</v>
      </c>
      <c r="F410" s="162" t="s">
        <v>1044</v>
      </c>
      <c r="G410" s="163" t="s">
        <v>144</v>
      </c>
      <c r="H410" s="164">
        <v>34.200000000000003</v>
      </c>
      <c r="I410" s="165"/>
      <c r="J410" s="166">
        <f>ROUND(I410*H410,2)</f>
        <v>0</v>
      </c>
      <c r="K410" s="167"/>
      <c r="L410" s="32"/>
      <c r="M410" s="168" t="s">
        <v>1</v>
      </c>
      <c r="N410" s="169" t="s">
        <v>42</v>
      </c>
      <c r="P410" s="156">
        <f>O410*H410</f>
        <v>0</v>
      </c>
      <c r="Q410" s="156">
        <v>2.1000000000000001E-4</v>
      </c>
      <c r="R410" s="156">
        <f>Q410*H410</f>
        <v>7.1820000000000009E-3</v>
      </c>
      <c r="S410" s="156">
        <v>0</v>
      </c>
      <c r="T410" s="157">
        <f>S410*H410</f>
        <v>0</v>
      </c>
      <c r="AR410" s="158" t="s">
        <v>353</v>
      </c>
      <c r="AT410" s="158" t="s">
        <v>196</v>
      </c>
      <c r="AU410" s="158" t="s">
        <v>89</v>
      </c>
      <c r="AY410" s="17" t="s">
        <v>187</v>
      </c>
      <c r="BE410" s="159">
        <f>IF(N410="základná",J410,0)</f>
        <v>0</v>
      </c>
      <c r="BF410" s="159">
        <f>IF(N410="znížená",J410,0)</f>
        <v>0</v>
      </c>
      <c r="BG410" s="159">
        <f>IF(N410="zákl. prenesená",J410,0)</f>
        <v>0</v>
      </c>
      <c r="BH410" s="159">
        <f>IF(N410="zníž. prenesená",J410,0)</f>
        <v>0</v>
      </c>
      <c r="BI410" s="159">
        <f>IF(N410="nulová",J410,0)</f>
        <v>0</v>
      </c>
      <c r="BJ410" s="17" t="s">
        <v>89</v>
      </c>
      <c r="BK410" s="159">
        <f>ROUND(I410*H410,2)</f>
        <v>0</v>
      </c>
      <c r="BL410" s="17" t="s">
        <v>353</v>
      </c>
      <c r="BM410" s="158" t="s">
        <v>1045</v>
      </c>
    </row>
    <row r="411" spans="2:65" s="12" customFormat="1">
      <c r="B411" s="170"/>
      <c r="D411" s="171" t="s">
        <v>200</v>
      </c>
      <c r="E411" s="172" t="s">
        <v>1</v>
      </c>
      <c r="F411" s="173" t="s">
        <v>1046</v>
      </c>
      <c r="H411" s="172" t="s">
        <v>1</v>
      </c>
      <c r="I411" s="174"/>
      <c r="L411" s="170"/>
      <c r="M411" s="175"/>
      <c r="T411" s="176"/>
      <c r="AT411" s="172" t="s">
        <v>200</v>
      </c>
      <c r="AU411" s="172" t="s">
        <v>89</v>
      </c>
      <c r="AV411" s="12" t="s">
        <v>83</v>
      </c>
      <c r="AW411" s="12" t="s">
        <v>31</v>
      </c>
      <c r="AX411" s="12" t="s">
        <v>76</v>
      </c>
      <c r="AY411" s="172" t="s">
        <v>187</v>
      </c>
    </row>
    <row r="412" spans="2:65" s="13" customFormat="1">
      <c r="B412" s="177"/>
      <c r="D412" s="171" t="s">
        <v>200</v>
      </c>
      <c r="E412" s="178" t="s">
        <v>1</v>
      </c>
      <c r="F412" s="179" t="s">
        <v>1047</v>
      </c>
      <c r="H412" s="180">
        <v>34.200000000000003</v>
      </c>
      <c r="I412" s="181"/>
      <c r="L412" s="177"/>
      <c r="M412" s="182"/>
      <c r="T412" s="183"/>
      <c r="AT412" s="178" t="s">
        <v>200</v>
      </c>
      <c r="AU412" s="178" t="s">
        <v>89</v>
      </c>
      <c r="AV412" s="13" t="s">
        <v>89</v>
      </c>
      <c r="AW412" s="13" t="s">
        <v>31</v>
      </c>
      <c r="AX412" s="13" t="s">
        <v>76</v>
      </c>
      <c r="AY412" s="178" t="s">
        <v>187</v>
      </c>
    </row>
    <row r="413" spans="2:65" s="15" customFormat="1">
      <c r="B413" s="191"/>
      <c r="D413" s="171" t="s">
        <v>200</v>
      </c>
      <c r="E413" s="192" t="s">
        <v>1</v>
      </c>
      <c r="F413" s="193" t="s">
        <v>1048</v>
      </c>
      <c r="H413" s="194">
        <v>34.200000000000003</v>
      </c>
      <c r="I413" s="195"/>
      <c r="L413" s="191"/>
      <c r="M413" s="196"/>
      <c r="T413" s="197"/>
      <c r="AT413" s="192" t="s">
        <v>200</v>
      </c>
      <c r="AU413" s="192" t="s">
        <v>89</v>
      </c>
      <c r="AV413" s="15" t="s">
        <v>207</v>
      </c>
      <c r="AW413" s="15" t="s">
        <v>31</v>
      </c>
      <c r="AX413" s="15" t="s">
        <v>76</v>
      </c>
      <c r="AY413" s="192" t="s">
        <v>187</v>
      </c>
    </row>
    <row r="414" spans="2:65" s="14" customFormat="1">
      <c r="B414" s="184"/>
      <c r="D414" s="171" t="s">
        <v>200</v>
      </c>
      <c r="E414" s="185" t="s">
        <v>1</v>
      </c>
      <c r="F414" s="186" t="s">
        <v>206</v>
      </c>
      <c r="H414" s="187">
        <v>34.200000000000003</v>
      </c>
      <c r="I414" s="188"/>
      <c r="L414" s="184"/>
      <c r="M414" s="189"/>
      <c r="T414" s="190"/>
      <c r="AT414" s="185" t="s">
        <v>200</v>
      </c>
      <c r="AU414" s="185" t="s">
        <v>89</v>
      </c>
      <c r="AV414" s="14" t="s">
        <v>194</v>
      </c>
      <c r="AW414" s="14" t="s">
        <v>31</v>
      </c>
      <c r="AX414" s="14" t="s">
        <v>83</v>
      </c>
      <c r="AY414" s="185" t="s">
        <v>187</v>
      </c>
    </row>
    <row r="415" spans="2:65" s="1" customFormat="1" ht="66.75" customHeight="1">
      <c r="B415" s="144"/>
      <c r="C415" s="145" t="s">
        <v>723</v>
      </c>
      <c r="D415" s="145" t="s">
        <v>190</v>
      </c>
      <c r="E415" s="146" t="s">
        <v>1049</v>
      </c>
      <c r="F415" s="147" t="s">
        <v>1050</v>
      </c>
      <c r="G415" s="148" t="s">
        <v>144</v>
      </c>
      <c r="H415" s="149">
        <v>34.200000000000003</v>
      </c>
      <c r="I415" s="150"/>
      <c r="J415" s="151">
        <f>ROUND(I415*H415,2)</f>
        <v>0</v>
      </c>
      <c r="K415" s="152"/>
      <c r="L415" s="153"/>
      <c r="M415" s="154" t="s">
        <v>1</v>
      </c>
      <c r="N415" s="155" t="s">
        <v>42</v>
      </c>
      <c r="P415" s="156">
        <f>O415*H415</f>
        <v>0</v>
      </c>
      <c r="Q415" s="156">
        <v>3.2000000000000001E-2</v>
      </c>
      <c r="R415" s="156">
        <f>Q415*H415</f>
        <v>1.0944</v>
      </c>
      <c r="S415" s="156">
        <v>0</v>
      </c>
      <c r="T415" s="157">
        <f>S415*H415</f>
        <v>0</v>
      </c>
      <c r="AR415" s="158" t="s">
        <v>388</v>
      </c>
      <c r="AT415" s="158" t="s">
        <v>190</v>
      </c>
      <c r="AU415" s="158" t="s">
        <v>89</v>
      </c>
      <c r="AY415" s="17" t="s">
        <v>187</v>
      </c>
      <c r="BE415" s="159">
        <f>IF(N415="základná",J415,0)</f>
        <v>0</v>
      </c>
      <c r="BF415" s="159">
        <f>IF(N415="znížená",J415,0)</f>
        <v>0</v>
      </c>
      <c r="BG415" s="159">
        <f>IF(N415="zákl. prenesená",J415,0)</f>
        <v>0</v>
      </c>
      <c r="BH415" s="159">
        <f>IF(N415="zníž. prenesená",J415,0)</f>
        <v>0</v>
      </c>
      <c r="BI415" s="159">
        <f>IF(N415="nulová",J415,0)</f>
        <v>0</v>
      </c>
      <c r="BJ415" s="17" t="s">
        <v>89</v>
      </c>
      <c r="BK415" s="159">
        <f>ROUND(I415*H415,2)</f>
        <v>0</v>
      </c>
      <c r="BL415" s="17" t="s">
        <v>353</v>
      </c>
      <c r="BM415" s="158" t="s">
        <v>1051</v>
      </c>
    </row>
    <row r="416" spans="2:65" s="12" customFormat="1">
      <c r="B416" s="170"/>
      <c r="D416" s="171" t="s">
        <v>200</v>
      </c>
      <c r="E416" s="172" t="s">
        <v>1</v>
      </c>
      <c r="F416" s="173" t="s">
        <v>1052</v>
      </c>
      <c r="H416" s="172" t="s">
        <v>1</v>
      </c>
      <c r="I416" s="174"/>
      <c r="L416" s="170"/>
      <c r="M416" s="175"/>
      <c r="T416" s="176"/>
      <c r="AT416" s="172" t="s">
        <v>200</v>
      </c>
      <c r="AU416" s="172" t="s">
        <v>89</v>
      </c>
      <c r="AV416" s="12" t="s">
        <v>83</v>
      </c>
      <c r="AW416" s="12" t="s">
        <v>31</v>
      </c>
      <c r="AX416" s="12" t="s">
        <v>76</v>
      </c>
      <c r="AY416" s="172" t="s">
        <v>187</v>
      </c>
    </row>
    <row r="417" spans="2:65" s="13" customFormat="1">
      <c r="B417" s="177"/>
      <c r="D417" s="171" t="s">
        <v>200</v>
      </c>
      <c r="E417" s="178" t="s">
        <v>1</v>
      </c>
      <c r="F417" s="179" t="s">
        <v>1047</v>
      </c>
      <c r="H417" s="180">
        <v>34.200000000000003</v>
      </c>
      <c r="I417" s="181"/>
      <c r="L417" s="177"/>
      <c r="M417" s="182"/>
      <c r="T417" s="183"/>
      <c r="AT417" s="178" t="s">
        <v>200</v>
      </c>
      <c r="AU417" s="178" t="s">
        <v>89</v>
      </c>
      <c r="AV417" s="13" t="s">
        <v>89</v>
      </c>
      <c r="AW417" s="13" t="s">
        <v>31</v>
      </c>
      <c r="AX417" s="13" t="s">
        <v>76</v>
      </c>
      <c r="AY417" s="178" t="s">
        <v>187</v>
      </c>
    </row>
    <row r="418" spans="2:65" s="15" customFormat="1">
      <c r="B418" s="191"/>
      <c r="D418" s="171" t="s">
        <v>200</v>
      </c>
      <c r="E418" s="192" t="s">
        <v>1</v>
      </c>
      <c r="F418" s="193" t="s">
        <v>1048</v>
      </c>
      <c r="H418" s="194">
        <v>34.200000000000003</v>
      </c>
      <c r="I418" s="195"/>
      <c r="L418" s="191"/>
      <c r="M418" s="196"/>
      <c r="T418" s="197"/>
      <c r="AT418" s="192" t="s">
        <v>200</v>
      </c>
      <c r="AU418" s="192" t="s">
        <v>89</v>
      </c>
      <c r="AV418" s="15" t="s">
        <v>207</v>
      </c>
      <c r="AW418" s="15" t="s">
        <v>31</v>
      </c>
      <c r="AX418" s="15" t="s">
        <v>76</v>
      </c>
      <c r="AY418" s="192" t="s">
        <v>187</v>
      </c>
    </row>
    <row r="419" spans="2:65" s="14" customFormat="1">
      <c r="B419" s="184"/>
      <c r="D419" s="171" t="s">
        <v>200</v>
      </c>
      <c r="E419" s="185" t="s">
        <v>1</v>
      </c>
      <c r="F419" s="186" t="s">
        <v>206</v>
      </c>
      <c r="H419" s="187">
        <v>34.200000000000003</v>
      </c>
      <c r="I419" s="188"/>
      <c r="L419" s="184"/>
      <c r="M419" s="189"/>
      <c r="T419" s="190"/>
      <c r="AT419" s="185" t="s">
        <v>200</v>
      </c>
      <c r="AU419" s="185" t="s">
        <v>89</v>
      </c>
      <c r="AV419" s="14" t="s">
        <v>194</v>
      </c>
      <c r="AW419" s="14" t="s">
        <v>31</v>
      </c>
      <c r="AX419" s="14" t="s">
        <v>83</v>
      </c>
      <c r="AY419" s="185" t="s">
        <v>187</v>
      </c>
    </row>
    <row r="420" spans="2:65" s="1" customFormat="1" ht="44.25" customHeight="1">
      <c r="B420" s="144"/>
      <c r="C420" s="160" t="s">
        <v>727</v>
      </c>
      <c r="D420" s="160" t="s">
        <v>196</v>
      </c>
      <c r="E420" s="161" t="s">
        <v>1053</v>
      </c>
      <c r="F420" s="162" t="s">
        <v>1054</v>
      </c>
      <c r="G420" s="163" t="s">
        <v>144</v>
      </c>
      <c r="H420" s="164">
        <v>7.28</v>
      </c>
      <c r="I420" s="165"/>
      <c r="J420" s="166">
        <f>ROUND(I420*H420,2)</f>
        <v>0</v>
      </c>
      <c r="K420" s="167"/>
      <c r="L420" s="32"/>
      <c r="M420" s="168" t="s">
        <v>1</v>
      </c>
      <c r="N420" s="169" t="s">
        <v>42</v>
      </c>
      <c r="P420" s="156">
        <f>O420*H420</f>
        <v>0</v>
      </c>
      <c r="Q420" s="156">
        <v>2.1000000000000001E-4</v>
      </c>
      <c r="R420" s="156">
        <f>Q420*H420</f>
        <v>1.5288000000000001E-3</v>
      </c>
      <c r="S420" s="156">
        <v>0</v>
      </c>
      <c r="T420" s="157">
        <f>S420*H420</f>
        <v>0</v>
      </c>
      <c r="AR420" s="158" t="s">
        <v>353</v>
      </c>
      <c r="AT420" s="158" t="s">
        <v>196</v>
      </c>
      <c r="AU420" s="158" t="s">
        <v>89</v>
      </c>
      <c r="AY420" s="17" t="s">
        <v>187</v>
      </c>
      <c r="BE420" s="159">
        <f>IF(N420="základná",J420,0)</f>
        <v>0</v>
      </c>
      <c r="BF420" s="159">
        <f>IF(N420="znížená",J420,0)</f>
        <v>0</v>
      </c>
      <c r="BG420" s="159">
        <f>IF(N420="zákl. prenesená",J420,0)</f>
        <v>0</v>
      </c>
      <c r="BH420" s="159">
        <f>IF(N420="zníž. prenesená",J420,0)</f>
        <v>0</v>
      </c>
      <c r="BI420" s="159">
        <f>IF(N420="nulová",J420,0)</f>
        <v>0</v>
      </c>
      <c r="BJ420" s="17" t="s">
        <v>89</v>
      </c>
      <c r="BK420" s="159">
        <f>ROUND(I420*H420,2)</f>
        <v>0</v>
      </c>
      <c r="BL420" s="17" t="s">
        <v>353</v>
      </c>
      <c r="BM420" s="158" t="s">
        <v>1055</v>
      </c>
    </row>
    <row r="421" spans="2:65" s="12" customFormat="1">
      <c r="B421" s="170"/>
      <c r="D421" s="171" t="s">
        <v>200</v>
      </c>
      <c r="E421" s="172" t="s">
        <v>1</v>
      </c>
      <c r="F421" s="173" t="s">
        <v>1056</v>
      </c>
      <c r="H421" s="172" t="s">
        <v>1</v>
      </c>
      <c r="I421" s="174"/>
      <c r="L421" s="170"/>
      <c r="M421" s="175"/>
      <c r="T421" s="176"/>
      <c r="AT421" s="172" t="s">
        <v>200</v>
      </c>
      <c r="AU421" s="172" t="s">
        <v>89</v>
      </c>
      <c r="AV421" s="12" t="s">
        <v>83</v>
      </c>
      <c r="AW421" s="12" t="s">
        <v>31</v>
      </c>
      <c r="AX421" s="12" t="s">
        <v>76</v>
      </c>
      <c r="AY421" s="172" t="s">
        <v>187</v>
      </c>
    </row>
    <row r="422" spans="2:65" s="13" customFormat="1">
      <c r="B422" s="177"/>
      <c r="D422" s="171" t="s">
        <v>200</v>
      </c>
      <c r="E422" s="178" t="s">
        <v>1</v>
      </c>
      <c r="F422" s="179" t="s">
        <v>1057</v>
      </c>
      <c r="H422" s="180">
        <v>7.28</v>
      </c>
      <c r="I422" s="181"/>
      <c r="L422" s="177"/>
      <c r="M422" s="182"/>
      <c r="T422" s="183"/>
      <c r="AT422" s="178" t="s">
        <v>200</v>
      </c>
      <c r="AU422" s="178" t="s">
        <v>89</v>
      </c>
      <c r="AV422" s="13" t="s">
        <v>89</v>
      </c>
      <c r="AW422" s="13" t="s">
        <v>31</v>
      </c>
      <c r="AX422" s="13" t="s">
        <v>76</v>
      </c>
      <c r="AY422" s="178" t="s">
        <v>187</v>
      </c>
    </row>
    <row r="423" spans="2:65" s="15" customFormat="1">
      <c r="B423" s="191"/>
      <c r="D423" s="171" t="s">
        <v>200</v>
      </c>
      <c r="E423" s="192" t="s">
        <v>1</v>
      </c>
      <c r="F423" s="193" t="s">
        <v>1048</v>
      </c>
      <c r="H423" s="194">
        <v>7.28</v>
      </c>
      <c r="I423" s="195"/>
      <c r="L423" s="191"/>
      <c r="M423" s="196"/>
      <c r="T423" s="197"/>
      <c r="AT423" s="192" t="s">
        <v>200</v>
      </c>
      <c r="AU423" s="192" t="s">
        <v>89</v>
      </c>
      <c r="AV423" s="15" t="s">
        <v>207</v>
      </c>
      <c r="AW423" s="15" t="s">
        <v>31</v>
      </c>
      <c r="AX423" s="15" t="s">
        <v>76</v>
      </c>
      <c r="AY423" s="192" t="s">
        <v>187</v>
      </c>
    </row>
    <row r="424" spans="2:65" s="14" customFormat="1">
      <c r="B424" s="184"/>
      <c r="D424" s="171" t="s">
        <v>200</v>
      </c>
      <c r="E424" s="185" t="s">
        <v>1</v>
      </c>
      <c r="F424" s="186" t="s">
        <v>206</v>
      </c>
      <c r="H424" s="187">
        <v>7.28</v>
      </c>
      <c r="I424" s="188"/>
      <c r="L424" s="184"/>
      <c r="M424" s="189"/>
      <c r="T424" s="190"/>
      <c r="AT424" s="185" t="s">
        <v>200</v>
      </c>
      <c r="AU424" s="185" t="s">
        <v>89</v>
      </c>
      <c r="AV424" s="14" t="s">
        <v>194</v>
      </c>
      <c r="AW424" s="14" t="s">
        <v>31</v>
      </c>
      <c r="AX424" s="14" t="s">
        <v>83</v>
      </c>
      <c r="AY424" s="185" t="s">
        <v>187</v>
      </c>
    </row>
    <row r="425" spans="2:65" s="1" customFormat="1" ht="66.75" customHeight="1">
      <c r="B425" s="144"/>
      <c r="C425" s="145" t="s">
        <v>733</v>
      </c>
      <c r="D425" s="145" t="s">
        <v>190</v>
      </c>
      <c r="E425" s="146" t="s">
        <v>1058</v>
      </c>
      <c r="F425" s="147" t="s">
        <v>1059</v>
      </c>
      <c r="G425" s="148" t="s">
        <v>144</v>
      </c>
      <c r="H425" s="149">
        <v>7.28</v>
      </c>
      <c r="I425" s="150"/>
      <c r="J425" s="151">
        <f>ROUND(I425*H425,2)</f>
        <v>0</v>
      </c>
      <c r="K425" s="152"/>
      <c r="L425" s="153"/>
      <c r="M425" s="154" t="s">
        <v>1</v>
      </c>
      <c r="N425" s="155" t="s">
        <v>42</v>
      </c>
      <c r="P425" s="156">
        <f>O425*H425</f>
        <v>0</v>
      </c>
      <c r="Q425" s="156">
        <v>3.2000000000000001E-2</v>
      </c>
      <c r="R425" s="156">
        <f>Q425*H425</f>
        <v>0.23296</v>
      </c>
      <c r="S425" s="156">
        <v>0</v>
      </c>
      <c r="T425" s="157">
        <f>S425*H425</f>
        <v>0</v>
      </c>
      <c r="AR425" s="158" t="s">
        <v>388</v>
      </c>
      <c r="AT425" s="158" t="s">
        <v>190</v>
      </c>
      <c r="AU425" s="158" t="s">
        <v>89</v>
      </c>
      <c r="AY425" s="17" t="s">
        <v>187</v>
      </c>
      <c r="BE425" s="159">
        <f>IF(N425="základná",J425,0)</f>
        <v>0</v>
      </c>
      <c r="BF425" s="159">
        <f>IF(N425="znížená",J425,0)</f>
        <v>0</v>
      </c>
      <c r="BG425" s="159">
        <f>IF(N425="zákl. prenesená",J425,0)</f>
        <v>0</v>
      </c>
      <c r="BH425" s="159">
        <f>IF(N425="zníž. prenesená",J425,0)</f>
        <v>0</v>
      </c>
      <c r="BI425" s="159">
        <f>IF(N425="nulová",J425,0)</f>
        <v>0</v>
      </c>
      <c r="BJ425" s="17" t="s">
        <v>89</v>
      </c>
      <c r="BK425" s="159">
        <f>ROUND(I425*H425,2)</f>
        <v>0</v>
      </c>
      <c r="BL425" s="17" t="s">
        <v>353</v>
      </c>
      <c r="BM425" s="158" t="s">
        <v>1060</v>
      </c>
    </row>
    <row r="426" spans="2:65" s="12" customFormat="1">
      <c r="B426" s="170"/>
      <c r="D426" s="171" t="s">
        <v>200</v>
      </c>
      <c r="E426" s="172" t="s">
        <v>1</v>
      </c>
      <c r="F426" s="173" t="s">
        <v>1061</v>
      </c>
      <c r="H426" s="172" t="s">
        <v>1</v>
      </c>
      <c r="I426" s="174"/>
      <c r="L426" s="170"/>
      <c r="M426" s="175"/>
      <c r="T426" s="176"/>
      <c r="AT426" s="172" t="s">
        <v>200</v>
      </c>
      <c r="AU426" s="172" t="s">
        <v>89</v>
      </c>
      <c r="AV426" s="12" t="s">
        <v>83</v>
      </c>
      <c r="AW426" s="12" t="s">
        <v>31</v>
      </c>
      <c r="AX426" s="12" t="s">
        <v>76</v>
      </c>
      <c r="AY426" s="172" t="s">
        <v>187</v>
      </c>
    </row>
    <row r="427" spans="2:65" s="13" customFormat="1">
      <c r="B427" s="177"/>
      <c r="D427" s="171" t="s">
        <v>200</v>
      </c>
      <c r="E427" s="178" t="s">
        <v>1</v>
      </c>
      <c r="F427" s="179" t="s">
        <v>1062</v>
      </c>
      <c r="H427" s="180">
        <v>7.28</v>
      </c>
      <c r="I427" s="181"/>
      <c r="L427" s="177"/>
      <c r="M427" s="182"/>
      <c r="T427" s="183"/>
      <c r="AT427" s="178" t="s">
        <v>200</v>
      </c>
      <c r="AU427" s="178" t="s">
        <v>89</v>
      </c>
      <c r="AV427" s="13" t="s">
        <v>89</v>
      </c>
      <c r="AW427" s="13" t="s">
        <v>31</v>
      </c>
      <c r="AX427" s="13" t="s">
        <v>76</v>
      </c>
      <c r="AY427" s="178" t="s">
        <v>187</v>
      </c>
    </row>
    <row r="428" spans="2:65" s="15" customFormat="1">
      <c r="B428" s="191"/>
      <c r="D428" s="171" t="s">
        <v>200</v>
      </c>
      <c r="E428" s="192" t="s">
        <v>1</v>
      </c>
      <c r="F428" s="193" t="s">
        <v>1048</v>
      </c>
      <c r="H428" s="194">
        <v>7.28</v>
      </c>
      <c r="I428" s="195"/>
      <c r="L428" s="191"/>
      <c r="M428" s="196"/>
      <c r="T428" s="197"/>
      <c r="AT428" s="192" t="s">
        <v>200</v>
      </c>
      <c r="AU428" s="192" t="s">
        <v>89</v>
      </c>
      <c r="AV428" s="15" t="s">
        <v>207</v>
      </c>
      <c r="AW428" s="15" t="s">
        <v>31</v>
      </c>
      <c r="AX428" s="15" t="s">
        <v>76</v>
      </c>
      <c r="AY428" s="192" t="s">
        <v>187</v>
      </c>
    </row>
    <row r="429" spans="2:65" s="14" customFormat="1">
      <c r="B429" s="184"/>
      <c r="D429" s="171" t="s">
        <v>200</v>
      </c>
      <c r="E429" s="185" t="s">
        <v>1</v>
      </c>
      <c r="F429" s="186" t="s">
        <v>206</v>
      </c>
      <c r="H429" s="187">
        <v>7.28</v>
      </c>
      <c r="I429" s="188"/>
      <c r="L429" s="184"/>
      <c r="M429" s="189"/>
      <c r="T429" s="190"/>
      <c r="AT429" s="185" t="s">
        <v>200</v>
      </c>
      <c r="AU429" s="185" t="s">
        <v>89</v>
      </c>
      <c r="AV429" s="14" t="s">
        <v>194</v>
      </c>
      <c r="AW429" s="14" t="s">
        <v>31</v>
      </c>
      <c r="AX429" s="14" t="s">
        <v>83</v>
      </c>
      <c r="AY429" s="185" t="s">
        <v>187</v>
      </c>
    </row>
    <row r="430" spans="2:65" s="1" customFormat="1" ht="33" customHeight="1">
      <c r="B430" s="144"/>
      <c r="C430" s="160" t="s">
        <v>738</v>
      </c>
      <c r="D430" s="160" t="s">
        <v>196</v>
      </c>
      <c r="E430" s="161" t="s">
        <v>1063</v>
      </c>
      <c r="F430" s="162" t="s">
        <v>1064</v>
      </c>
      <c r="G430" s="163" t="s">
        <v>320</v>
      </c>
      <c r="H430" s="164">
        <v>11.9</v>
      </c>
      <c r="I430" s="165"/>
      <c r="J430" s="166">
        <f>ROUND(I430*H430,2)</f>
        <v>0</v>
      </c>
      <c r="K430" s="167"/>
      <c r="L430" s="32"/>
      <c r="M430" s="168" t="s">
        <v>1</v>
      </c>
      <c r="N430" s="169" t="s">
        <v>42</v>
      </c>
      <c r="P430" s="156">
        <f>O430*H430</f>
        <v>0</v>
      </c>
      <c r="Q430" s="156">
        <v>2.1000000000000001E-4</v>
      </c>
      <c r="R430" s="156">
        <f>Q430*H430</f>
        <v>2.4990000000000004E-3</v>
      </c>
      <c r="S430" s="156">
        <v>0</v>
      </c>
      <c r="T430" s="157">
        <f>S430*H430</f>
        <v>0</v>
      </c>
      <c r="AR430" s="158" t="s">
        <v>353</v>
      </c>
      <c r="AT430" s="158" t="s">
        <v>196</v>
      </c>
      <c r="AU430" s="158" t="s">
        <v>89</v>
      </c>
      <c r="AY430" s="17" t="s">
        <v>187</v>
      </c>
      <c r="BE430" s="159">
        <f>IF(N430="základná",J430,0)</f>
        <v>0</v>
      </c>
      <c r="BF430" s="159">
        <f>IF(N430="znížená",J430,0)</f>
        <v>0</v>
      </c>
      <c r="BG430" s="159">
        <f>IF(N430="zákl. prenesená",J430,0)</f>
        <v>0</v>
      </c>
      <c r="BH430" s="159">
        <f>IF(N430="zníž. prenesená",J430,0)</f>
        <v>0</v>
      </c>
      <c r="BI430" s="159">
        <f>IF(N430="nulová",J430,0)</f>
        <v>0</v>
      </c>
      <c r="BJ430" s="17" t="s">
        <v>89</v>
      </c>
      <c r="BK430" s="159">
        <f>ROUND(I430*H430,2)</f>
        <v>0</v>
      </c>
      <c r="BL430" s="17" t="s">
        <v>353</v>
      </c>
      <c r="BM430" s="158" t="s">
        <v>1065</v>
      </c>
    </row>
    <row r="431" spans="2:65" s="12" customFormat="1">
      <c r="B431" s="170"/>
      <c r="D431" s="171" t="s">
        <v>200</v>
      </c>
      <c r="E431" s="172" t="s">
        <v>1</v>
      </c>
      <c r="F431" s="173" t="s">
        <v>1066</v>
      </c>
      <c r="H431" s="172" t="s">
        <v>1</v>
      </c>
      <c r="I431" s="174"/>
      <c r="L431" s="170"/>
      <c r="M431" s="175"/>
      <c r="T431" s="176"/>
      <c r="AT431" s="172" t="s">
        <v>200</v>
      </c>
      <c r="AU431" s="172" t="s">
        <v>89</v>
      </c>
      <c r="AV431" s="12" t="s">
        <v>83</v>
      </c>
      <c r="AW431" s="12" t="s">
        <v>31</v>
      </c>
      <c r="AX431" s="12" t="s">
        <v>76</v>
      </c>
      <c r="AY431" s="172" t="s">
        <v>187</v>
      </c>
    </row>
    <row r="432" spans="2:65" s="13" customFormat="1">
      <c r="B432" s="177"/>
      <c r="D432" s="171" t="s">
        <v>200</v>
      </c>
      <c r="E432" s="178" t="s">
        <v>1</v>
      </c>
      <c r="F432" s="179" t="s">
        <v>1067</v>
      </c>
      <c r="H432" s="180">
        <v>11.9</v>
      </c>
      <c r="I432" s="181"/>
      <c r="L432" s="177"/>
      <c r="M432" s="182"/>
      <c r="T432" s="183"/>
      <c r="AT432" s="178" t="s">
        <v>200</v>
      </c>
      <c r="AU432" s="178" t="s">
        <v>89</v>
      </c>
      <c r="AV432" s="13" t="s">
        <v>89</v>
      </c>
      <c r="AW432" s="13" t="s">
        <v>31</v>
      </c>
      <c r="AX432" s="13" t="s">
        <v>76</v>
      </c>
      <c r="AY432" s="178" t="s">
        <v>187</v>
      </c>
    </row>
    <row r="433" spans="2:65" s="15" customFormat="1">
      <c r="B433" s="191"/>
      <c r="D433" s="171" t="s">
        <v>200</v>
      </c>
      <c r="E433" s="192" t="s">
        <v>1</v>
      </c>
      <c r="F433" s="193" t="s">
        <v>1048</v>
      </c>
      <c r="H433" s="194">
        <v>11.9</v>
      </c>
      <c r="I433" s="195"/>
      <c r="L433" s="191"/>
      <c r="M433" s="196"/>
      <c r="T433" s="197"/>
      <c r="AT433" s="192" t="s">
        <v>200</v>
      </c>
      <c r="AU433" s="192" t="s">
        <v>89</v>
      </c>
      <c r="AV433" s="15" t="s">
        <v>207</v>
      </c>
      <c r="AW433" s="15" t="s">
        <v>31</v>
      </c>
      <c r="AX433" s="15" t="s">
        <v>76</v>
      </c>
      <c r="AY433" s="192" t="s">
        <v>187</v>
      </c>
    </row>
    <row r="434" spans="2:65" s="14" customFormat="1">
      <c r="B434" s="184"/>
      <c r="D434" s="171" t="s">
        <v>200</v>
      </c>
      <c r="E434" s="185" t="s">
        <v>1</v>
      </c>
      <c r="F434" s="186" t="s">
        <v>206</v>
      </c>
      <c r="H434" s="187">
        <v>11.9</v>
      </c>
      <c r="I434" s="188"/>
      <c r="L434" s="184"/>
      <c r="M434" s="189"/>
      <c r="T434" s="190"/>
      <c r="AT434" s="185" t="s">
        <v>200</v>
      </c>
      <c r="AU434" s="185" t="s">
        <v>89</v>
      </c>
      <c r="AV434" s="14" t="s">
        <v>194</v>
      </c>
      <c r="AW434" s="14" t="s">
        <v>31</v>
      </c>
      <c r="AX434" s="14" t="s">
        <v>83</v>
      </c>
      <c r="AY434" s="185" t="s">
        <v>187</v>
      </c>
    </row>
    <row r="435" spans="2:65" s="1" customFormat="1" ht="49.15" customHeight="1">
      <c r="B435" s="144"/>
      <c r="C435" s="145" t="s">
        <v>743</v>
      </c>
      <c r="D435" s="145" t="s">
        <v>190</v>
      </c>
      <c r="E435" s="146" t="s">
        <v>1068</v>
      </c>
      <c r="F435" s="147" t="s">
        <v>1069</v>
      </c>
      <c r="G435" s="148" t="s">
        <v>144</v>
      </c>
      <c r="H435" s="149">
        <v>8.8000000000000007</v>
      </c>
      <c r="I435" s="150"/>
      <c r="J435" s="151">
        <f>ROUND(I435*H435,2)</f>
        <v>0</v>
      </c>
      <c r="K435" s="152"/>
      <c r="L435" s="153"/>
      <c r="M435" s="154" t="s">
        <v>1</v>
      </c>
      <c r="N435" s="155" t="s">
        <v>42</v>
      </c>
      <c r="P435" s="156">
        <f>O435*H435</f>
        <v>0</v>
      </c>
      <c r="Q435" s="156">
        <v>3.2000000000000001E-2</v>
      </c>
      <c r="R435" s="156">
        <f>Q435*H435</f>
        <v>0.28160000000000002</v>
      </c>
      <c r="S435" s="156">
        <v>0</v>
      </c>
      <c r="T435" s="157">
        <f>S435*H435</f>
        <v>0</v>
      </c>
      <c r="AR435" s="158" t="s">
        <v>388</v>
      </c>
      <c r="AT435" s="158" t="s">
        <v>190</v>
      </c>
      <c r="AU435" s="158" t="s">
        <v>89</v>
      </c>
      <c r="AY435" s="17" t="s">
        <v>187</v>
      </c>
      <c r="BE435" s="159">
        <f>IF(N435="základná",J435,0)</f>
        <v>0</v>
      </c>
      <c r="BF435" s="159">
        <f>IF(N435="znížená",J435,0)</f>
        <v>0</v>
      </c>
      <c r="BG435" s="159">
        <f>IF(N435="zákl. prenesená",J435,0)</f>
        <v>0</v>
      </c>
      <c r="BH435" s="159">
        <f>IF(N435="zníž. prenesená",J435,0)</f>
        <v>0</v>
      </c>
      <c r="BI435" s="159">
        <f>IF(N435="nulová",J435,0)</f>
        <v>0</v>
      </c>
      <c r="BJ435" s="17" t="s">
        <v>89</v>
      </c>
      <c r="BK435" s="159">
        <f>ROUND(I435*H435,2)</f>
        <v>0</v>
      </c>
      <c r="BL435" s="17" t="s">
        <v>353</v>
      </c>
      <c r="BM435" s="158" t="s">
        <v>1070</v>
      </c>
    </row>
    <row r="436" spans="2:65" s="12" customFormat="1">
      <c r="B436" s="170"/>
      <c r="D436" s="171" t="s">
        <v>200</v>
      </c>
      <c r="E436" s="172" t="s">
        <v>1</v>
      </c>
      <c r="F436" s="173" t="s">
        <v>1071</v>
      </c>
      <c r="H436" s="172" t="s">
        <v>1</v>
      </c>
      <c r="I436" s="174"/>
      <c r="L436" s="170"/>
      <c r="M436" s="175"/>
      <c r="T436" s="176"/>
      <c r="AT436" s="172" t="s">
        <v>200</v>
      </c>
      <c r="AU436" s="172" t="s">
        <v>89</v>
      </c>
      <c r="AV436" s="12" t="s">
        <v>83</v>
      </c>
      <c r="AW436" s="12" t="s">
        <v>31</v>
      </c>
      <c r="AX436" s="12" t="s">
        <v>76</v>
      </c>
      <c r="AY436" s="172" t="s">
        <v>187</v>
      </c>
    </row>
    <row r="437" spans="2:65" s="13" customFormat="1">
      <c r="B437" s="177"/>
      <c r="D437" s="171" t="s">
        <v>200</v>
      </c>
      <c r="E437" s="178" t="s">
        <v>1</v>
      </c>
      <c r="F437" s="179" t="s">
        <v>1072</v>
      </c>
      <c r="H437" s="180">
        <v>8.8000000000000007</v>
      </c>
      <c r="I437" s="181"/>
      <c r="L437" s="177"/>
      <c r="M437" s="182"/>
      <c r="T437" s="183"/>
      <c r="AT437" s="178" t="s">
        <v>200</v>
      </c>
      <c r="AU437" s="178" t="s">
        <v>89</v>
      </c>
      <c r="AV437" s="13" t="s">
        <v>89</v>
      </c>
      <c r="AW437" s="13" t="s">
        <v>31</v>
      </c>
      <c r="AX437" s="13" t="s">
        <v>76</v>
      </c>
      <c r="AY437" s="178" t="s">
        <v>187</v>
      </c>
    </row>
    <row r="438" spans="2:65" s="15" customFormat="1">
      <c r="B438" s="191"/>
      <c r="D438" s="171" t="s">
        <v>200</v>
      </c>
      <c r="E438" s="192" t="s">
        <v>1</v>
      </c>
      <c r="F438" s="193" t="s">
        <v>1048</v>
      </c>
      <c r="H438" s="194">
        <v>8.8000000000000007</v>
      </c>
      <c r="I438" s="195"/>
      <c r="L438" s="191"/>
      <c r="M438" s="196"/>
      <c r="T438" s="197"/>
      <c r="AT438" s="192" t="s">
        <v>200</v>
      </c>
      <c r="AU438" s="192" t="s">
        <v>89</v>
      </c>
      <c r="AV438" s="15" t="s">
        <v>207</v>
      </c>
      <c r="AW438" s="15" t="s">
        <v>31</v>
      </c>
      <c r="AX438" s="15" t="s">
        <v>76</v>
      </c>
      <c r="AY438" s="192" t="s">
        <v>187</v>
      </c>
    </row>
    <row r="439" spans="2:65" s="14" customFormat="1">
      <c r="B439" s="184"/>
      <c r="D439" s="171" t="s">
        <v>200</v>
      </c>
      <c r="E439" s="185" t="s">
        <v>1</v>
      </c>
      <c r="F439" s="186" t="s">
        <v>206</v>
      </c>
      <c r="H439" s="187">
        <v>8.8000000000000007</v>
      </c>
      <c r="I439" s="188"/>
      <c r="L439" s="184"/>
      <c r="M439" s="189"/>
      <c r="T439" s="190"/>
      <c r="AT439" s="185" t="s">
        <v>200</v>
      </c>
      <c r="AU439" s="185" t="s">
        <v>89</v>
      </c>
      <c r="AV439" s="14" t="s">
        <v>194</v>
      </c>
      <c r="AW439" s="14" t="s">
        <v>31</v>
      </c>
      <c r="AX439" s="14" t="s">
        <v>83</v>
      </c>
      <c r="AY439" s="185" t="s">
        <v>187</v>
      </c>
    </row>
    <row r="440" spans="2:65" s="1" customFormat="1" ht="24.2" customHeight="1">
      <c r="B440" s="144"/>
      <c r="C440" s="160" t="s">
        <v>747</v>
      </c>
      <c r="D440" s="160" t="s">
        <v>196</v>
      </c>
      <c r="E440" s="161" t="s">
        <v>771</v>
      </c>
      <c r="F440" s="162" t="s">
        <v>772</v>
      </c>
      <c r="G440" s="163" t="s">
        <v>375</v>
      </c>
      <c r="H440" s="164">
        <v>1.62</v>
      </c>
      <c r="I440" s="165"/>
      <c r="J440" s="166">
        <f>ROUND(I440*H440,2)</f>
        <v>0</v>
      </c>
      <c r="K440" s="167"/>
      <c r="L440" s="32"/>
      <c r="M440" s="168" t="s">
        <v>1</v>
      </c>
      <c r="N440" s="169" t="s">
        <v>42</v>
      </c>
      <c r="P440" s="156">
        <f>O440*H440</f>
        <v>0</v>
      </c>
      <c r="Q440" s="156">
        <v>0</v>
      </c>
      <c r="R440" s="156">
        <f>Q440*H440</f>
        <v>0</v>
      </c>
      <c r="S440" s="156">
        <v>0</v>
      </c>
      <c r="T440" s="157">
        <f>S440*H440</f>
        <v>0</v>
      </c>
      <c r="AR440" s="158" t="s">
        <v>353</v>
      </c>
      <c r="AT440" s="158" t="s">
        <v>196</v>
      </c>
      <c r="AU440" s="158" t="s">
        <v>89</v>
      </c>
      <c r="AY440" s="17" t="s">
        <v>187</v>
      </c>
      <c r="BE440" s="159">
        <f>IF(N440="základná",J440,0)</f>
        <v>0</v>
      </c>
      <c r="BF440" s="159">
        <f>IF(N440="znížená",J440,0)</f>
        <v>0</v>
      </c>
      <c r="BG440" s="159">
        <f>IF(N440="zákl. prenesená",J440,0)</f>
        <v>0</v>
      </c>
      <c r="BH440" s="159">
        <f>IF(N440="zníž. prenesená",J440,0)</f>
        <v>0</v>
      </c>
      <c r="BI440" s="159">
        <f>IF(N440="nulová",J440,0)</f>
        <v>0</v>
      </c>
      <c r="BJ440" s="17" t="s">
        <v>89</v>
      </c>
      <c r="BK440" s="159">
        <f>ROUND(I440*H440,2)</f>
        <v>0</v>
      </c>
      <c r="BL440" s="17" t="s">
        <v>353</v>
      </c>
      <c r="BM440" s="158" t="s">
        <v>1073</v>
      </c>
    </row>
    <row r="441" spans="2:65" s="1" customFormat="1" ht="24.2" customHeight="1">
      <c r="B441" s="144"/>
      <c r="C441" s="160" t="s">
        <v>750</v>
      </c>
      <c r="D441" s="160" t="s">
        <v>196</v>
      </c>
      <c r="E441" s="161" t="s">
        <v>775</v>
      </c>
      <c r="F441" s="162" t="s">
        <v>776</v>
      </c>
      <c r="G441" s="163" t="s">
        <v>375</v>
      </c>
      <c r="H441" s="164">
        <v>1.62</v>
      </c>
      <c r="I441" s="165"/>
      <c r="J441" s="166">
        <f>ROUND(I441*H441,2)</f>
        <v>0</v>
      </c>
      <c r="K441" s="167"/>
      <c r="L441" s="32"/>
      <c r="M441" s="201" t="s">
        <v>1</v>
      </c>
      <c r="N441" s="202" t="s">
        <v>42</v>
      </c>
      <c r="O441" s="203"/>
      <c r="P441" s="204">
        <f>O441*H441</f>
        <v>0</v>
      </c>
      <c r="Q441" s="204">
        <v>0</v>
      </c>
      <c r="R441" s="204">
        <f>Q441*H441</f>
        <v>0</v>
      </c>
      <c r="S441" s="204">
        <v>0</v>
      </c>
      <c r="T441" s="205">
        <f>S441*H441</f>
        <v>0</v>
      </c>
      <c r="AR441" s="158" t="s">
        <v>353</v>
      </c>
      <c r="AT441" s="158" t="s">
        <v>196</v>
      </c>
      <c r="AU441" s="158" t="s">
        <v>89</v>
      </c>
      <c r="AY441" s="17" t="s">
        <v>187</v>
      </c>
      <c r="BE441" s="159">
        <f>IF(N441="základná",J441,0)</f>
        <v>0</v>
      </c>
      <c r="BF441" s="159">
        <f>IF(N441="znížená",J441,0)</f>
        <v>0</v>
      </c>
      <c r="BG441" s="159">
        <f>IF(N441="zákl. prenesená",J441,0)</f>
        <v>0</v>
      </c>
      <c r="BH441" s="159">
        <f>IF(N441="zníž. prenesená",J441,0)</f>
        <v>0</v>
      </c>
      <c r="BI441" s="159">
        <f>IF(N441="nulová",J441,0)</f>
        <v>0</v>
      </c>
      <c r="BJ441" s="17" t="s">
        <v>89</v>
      </c>
      <c r="BK441" s="159">
        <f>ROUND(I441*H441,2)</f>
        <v>0</v>
      </c>
      <c r="BL441" s="17" t="s">
        <v>353</v>
      </c>
      <c r="BM441" s="158" t="s">
        <v>1074</v>
      </c>
    </row>
    <row r="442" spans="2:65" s="1" customFormat="1" ht="6.95" customHeight="1">
      <c r="B442" s="47"/>
      <c r="C442" s="48"/>
      <c r="D442" s="48"/>
      <c r="E442" s="48"/>
      <c r="F442" s="48"/>
      <c r="G442" s="48"/>
      <c r="H442" s="48"/>
      <c r="I442" s="48"/>
      <c r="J442" s="48"/>
      <c r="K442" s="48"/>
      <c r="L442" s="32"/>
    </row>
  </sheetData>
  <autoFilter ref="C129:K441" xr:uid="{00000000-0009-0000-0000-000003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6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 t="s">
        <v>5</v>
      </c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99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149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BRATISLAVA  SOŠ  PZ - rekonštrukcia  objektu č.103 (blok A a B)- suťaž</v>
      </c>
      <c r="F7" s="269"/>
      <c r="G7" s="269"/>
      <c r="H7" s="269"/>
      <c r="L7" s="20"/>
    </row>
    <row r="8" spans="2:46" ht="12" customHeight="1">
      <c r="B8" s="20"/>
      <c r="D8" s="27" t="s">
        <v>155</v>
      </c>
      <c r="L8" s="20"/>
    </row>
    <row r="9" spans="2:46" s="1" customFormat="1" ht="16.5" customHeight="1">
      <c r="B9" s="32"/>
      <c r="E9" s="268" t="s">
        <v>156</v>
      </c>
      <c r="F9" s="267"/>
      <c r="G9" s="267"/>
      <c r="H9" s="267"/>
      <c r="L9" s="32"/>
    </row>
    <row r="10" spans="2:46" s="1" customFormat="1" ht="12" customHeight="1">
      <c r="B10" s="32"/>
      <c r="D10" s="27" t="s">
        <v>157</v>
      </c>
      <c r="L10" s="32"/>
    </row>
    <row r="11" spans="2:46" s="1" customFormat="1" ht="16.5" customHeight="1">
      <c r="B11" s="32"/>
      <c r="E11" s="263" t="s">
        <v>1075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18. 10. 2023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1076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52" t="s">
        <v>1</v>
      </c>
      <c r="F29" s="252"/>
      <c r="G29" s="252"/>
      <c r="H29" s="252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ROUND(J130,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ROUND((SUM(BE130:BE263)),  2)</f>
        <v>0</v>
      </c>
      <c r="G35" s="101"/>
      <c r="H35" s="101"/>
      <c r="I35" s="102">
        <v>0.2</v>
      </c>
      <c r="J35" s="100">
        <f>ROUND(((SUM(BE130:BE263))*I35),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ROUND((SUM(BF130:BF263)),  2)</f>
        <v>0</v>
      </c>
      <c r="G36" s="101"/>
      <c r="H36" s="101"/>
      <c r="I36" s="102">
        <v>0.2</v>
      </c>
      <c r="J36" s="100">
        <f>ROUND(((SUM(BF130:BF263))*I36),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ROUND((SUM(BG130:BG263)),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ROUND((SUM(BH130:BH263)),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ROUND((SUM(BI130:BI263)),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BRATISLAVA  SOŠ  PZ - rekonštrukcia  objektu č.103 (blok A a B)- suťaž</v>
      </c>
      <c r="F85" s="269"/>
      <c r="G85" s="269"/>
      <c r="H85" s="269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8" t="s">
        <v>156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16.5" customHeight="1">
      <c r="B89" s="32"/>
      <c r="E89" s="263" t="str">
        <f>E11</f>
        <v xml:space="preserve">SO01.4Z - E1.5Z   Ústredné vykurovanie 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18. 10. 2023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Ing.Valent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J130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1077</v>
      </c>
      <c r="E99" s="117"/>
      <c r="F99" s="117"/>
      <c r="G99" s="117"/>
      <c r="H99" s="117"/>
      <c r="I99" s="117"/>
      <c r="J99" s="118">
        <f>J131</f>
        <v>0</v>
      </c>
      <c r="L99" s="115"/>
    </row>
    <row r="100" spans="2:47" s="9" customFormat="1" ht="19.899999999999999" customHeight="1">
      <c r="B100" s="119"/>
      <c r="D100" s="120" t="s">
        <v>1078</v>
      </c>
      <c r="E100" s="121"/>
      <c r="F100" s="121"/>
      <c r="G100" s="121"/>
      <c r="H100" s="121"/>
      <c r="I100" s="121"/>
      <c r="J100" s="122">
        <f>J132</f>
        <v>0</v>
      </c>
      <c r="L100" s="119"/>
    </row>
    <row r="101" spans="2:47" s="9" customFormat="1" ht="19.899999999999999" customHeight="1">
      <c r="B101" s="119"/>
      <c r="D101" s="120" t="s">
        <v>1079</v>
      </c>
      <c r="E101" s="121"/>
      <c r="F101" s="121"/>
      <c r="G101" s="121"/>
      <c r="H101" s="121"/>
      <c r="I101" s="121"/>
      <c r="J101" s="122">
        <f>J149</f>
        <v>0</v>
      </c>
      <c r="L101" s="119"/>
    </row>
    <row r="102" spans="2:47" s="9" customFormat="1" ht="19.899999999999999" customHeight="1">
      <c r="B102" s="119"/>
      <c r="D102" s="120" t="s">
        <v>1080</v>
      </c>
      <c r="E102" s="121"/>
      <c r="F102" s="121"/>
      <c r="G102" s="121"/>
      <c r="H102" s="121"/>
      <c r="I102" s="121"/>
      <c r="J102" s="122">
        <f>J159</f>
        <v>0</v>
      </c>
      <c r="L102" s="119"/>
    </row>
    <row r="103" spans="2:47" s="9" customFormat="1" ht="19.899999999999999" customHeight="1">
      <c r="B103" s="119"/>
      <c r="D103" s="120" t="s">
        <v>1081</v>
      </c>
      <c r="E103" s="121"/>
      <c r="F103" s="121"/>
      <c r="G103" s="121"/>
      <c r="H103" s="121"/>
      <c r="I103" s="121"/>
      <c r="J103" s="122">
        <f>J178</f>
        <v>0</v>
      </c>
      <c r="L103" s="119"/>
    </row>
    <row r="104" spans="2:47" s="9" customFormat="1" ht="19.899999999999999" customHeight="1">
      <c r="B104" s="119"/>
      <c r="D104" s="120" t="s">
        <v>1082</v>
      </c>
      <c r="E104" s="121"/>
      <c r="F104" s="121"/>
      <c r="G104" s="121"/>
      <c r="H104" s="121"/>
      <c r="I104" s="121"/>
      <c r="J104" s="122">
        <f>J203</f>
        <v>0</v>
      </c>
      <c r="L104" s="119"/>
    </row>
    <row r="105" spans="2:47" s="9" customFormat="1" ht="19.899999999999999" customHeight="1">
      <c r="B105" s="119"/>
      <c r="D105" s="120" t="s">
        <v>1083</v>
      </c>
      <c r="E105" s="121"/>
      <c r="F105" s="121"/>
      <c r="G105" s="121"/>
      <c r="H105" s="121"/>
      <c r="I105" s="121"/>
      <c r="J105" s="122">
        <f>J226</f>
        <v>0</v>
      </c>
      <c r="L105" s="119"/>
    </row>
    <row r="106" spans="2:47" s="9" customFormat="1" ht="19.899999999999999" customHeight="1">
      <c r="B106" s="119"/>
      <c r="D106" s="120" t="s">
        <v>1084</v>
      </c>
      <c r="E106" s="121"/>
      <c r="F106" s="121"/>
      <c r="G106" s="121"/>
      <c r="H106" s="121"/>
      <c r="I106" s="121"/>
      <c r="J106" s="122">
        <f>J230</f>
        <v>0</v>
      </c>
      <c r="L106" s="119"/>
    </row>
    <row r="107" spans="2:47" s="8" customFormat="1" ht="24.95" customHeight="1">
      <c r="B107" s="115"/>
      <c r="D107" s="116" t="s">
        <v>1085</v>
      </c>
      <c r="E107" s="117"/>
      <c r="F107" s="117"/>
      <c r="G107" s="117"/>
      <c r="H107" s="117"/>
      <c r="I107" s="117"/>
      <c r="J107" s="118">
        <f>J234</f>
        <v>0</v>
      </c>
      <c r="L107" s="115"/>
    </row>
    <row r="108" spans="2:47" s="8" customFormat="1" ht="24.95" customHeight="1">
      <c r="B108" s="115"/>
      <c r="D108" s="116" t="s">
        <v>1086</v>
      </c>
      <c r="E108" s="117"/>
      <c r="F108" s="117"/>
      <c r="G108" s="117"/>
      <c r="H108" s="117"/>
      <c r="I108" s="117"/>
      <c r="J108" s="118">
        <f>J258</f>
        <v>0</v>
      </c>
      <c r="L108" s="115"/>
    </row>
    <row r="109" spans="2:47" s="1" customFormat="1" ht="21.75" customHeight="1">
      <c r="B109" s="32"/>
      <c r="L109" s="32"/>
    </row>
    <row r="110" spans="2:47" s="1" customFormat="1" ht="6.9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32"/>
    </row>
    <row r="114" spans="2:12" s="1" customFormat="1" ht="6.95" customHeight="1"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32"/>
    </row>
    <row r="115" spans="2:12" s="1" customFormat="1" ht="24.95" customHeight="1">
      <c r="B115" s="32"/>
      <c r="C115" s="21" t="s">
        <v>173</v>
      </c>
      <c r="L115" s="32"/>
    </row>
    <row r="116" spans="2:12" s="1" customFormat="1" ht="6.95" customHeight="1">
      <c r="B116" s="32"/>
      <c r="L116" s="32"/>
    </row>
    <row r="117" spans="2:12" s="1" customFormat="1" ht="12" customHeight="1">
      <c r="B117" s="32"/>
      <c r="C117" s="27" t="s">
        <v>15</v>
      </c>
      <c r="L117" s="32"/>
    </row>
    <row r="118" spans="2:12" s="1" customFormat="1" ht="26.25" customHeight="1">
      <c r="B118" s="32"/>
      <c r="E118" s="268" t="str">
        <f>E7</f>
        <v>BRATISLAVA  SOŠ  PZ - rekonštrukcia  objektu č.103 (blok A a B)- suťaž</v>
      </c>
      <c r="F118" s="269"/>
      <c r="G118" s="269"/>
      <c r="H118" s="269"/>
      <c r="L118" s="32"/>
    </row>
    <row r="119" spans="2:12" ht="12" customHeight="1">
      <c r="B119" s="20"/>
      <c r="C119" s="27" t="s">
        <v>155</v>
      </c>
      <c r="L119" s="20"/>
    </row>
    <row r="120" spans="2:12" s="1" customFormat="1" ht="16.5" customHeight="1">
      <c r="B120" s="32"/>
      <c r="E120" s="268" t="s">
        <v>156</v>
      </c>
      <c r="F120" s="267"/>
      <c r="G120" s="267"/>
      <c r="H120" s="267"/>
      <c r="L120" s="32"/>
    </row>
    <row r="121" spans="2:12" s="1" customFormat="1" ht="12" customHeight="1">
      <c r="B121" s="32"/>
      <c r="C121" s="27" t="s">
        <v>157</v>
      </c>
      <c r="L121" s="32"/>
    </row>
    <row r="122" spans="2:12" s="1" customFormat="1" ht="16.5" customHeight="1">
      <c r="B122" s="32"/>
      <c r="E122" s="263" t="str">
        <f>E11</f>
        <v xml:space="preserve">SO01.4Z - E1.5Z   Ústredné vykurovanie </v>
      </c>
      <c r="F122" s="267"/>
      <c r="G122" s="267"/>
      <c r="H122" s="267"/>
      <c r="L122" s="32"/>
    </row>
    <row r="123" spans="2:12" s="1" customFormat="1" ht="6.95" customHeight="1">
      <c r="B123" s="32"/>
      <c r="L123" s="32"/>
    </row>
    <row r="124" spans="2:12" s="1" customFormat="1" ht="12" customHeight="1">
      <c r="B124" s="32"/>
      <c r="C124" s="27" t="s">
        <v>19</v>
      </c>
      <c r="F124" s="25" t="str">
        <f>F14</f>
        <v xml:space="preserve">Vápencová 36, 84009 Bratislava </v>
      </c>
      <c r="I124" s="27" t="s">
        <v>21</v>
      </c>
      <c r="J124" s="55" t="str">
        <f>IF(J14="","",J14)</f>
        <v>18. 10. 2023</v>
      </c>
      <c r="L124" s="32"/>
    </row>
    <row r="125" spans="2:12" s="1" customFormat="1" ht="6.95" customHeight="1">
      <c r="B125" s="32"/>
      <c r="L125" s="32"/>
    </row>
    <row r="126" spans="2:12" s="1" customFormat="1" ht="54.4" customHeight="1">
      <c r="B126" s="32"/>
      <c r="C126" s="27" t="s">
        <v>23</v>
      </c>
      <c r="F126" s="25" t="str">
        <f>E17</f>
        <v>MV SR Pribinova č.2, 81272 Bratislava</v>
      </c>
      <c r="I126" s="27" t="s">
        <v>29</v>
      </c>
      <c r="J126" s="30" t="str">
        <f>E23</f>
        <v>STAPRING a.s.Cintorínska 9, 81108 BRATISLAVA/Nitra</v>
      </c>
      <c r="L126" s="32"/>
    </row>
    <row r="127" spans="2:12" s="1" customFormat="1" ht="15.2" customHeight="1">
      <c r="B127" s="32"/>
      <c r="C127" s="27" t="s">
        <v>27</v>
      </c>
      <c r="F127" s="25" t="str">
        <f>IF(E20="","",E20)</f>
        <v>Vyplň údaj</v>
      </c>
      <c r="I127" s="27" t="s">
        <v>32</v>
      </c>
      <c r="J127" s="30" t="str">
        <f>E26</f>
        <v>Ing.Valent</v>
      </c>
      <c r="L127" s="32"/>
    </row>
    <row r="128" spans="2:12" s="1" customFormat="1" ht="10.35" customHeight="1">
      <c r="B128" s="32"/>
      <c r="L128" s="32"/>
    </row>
    <row r="129" spans="2:65" s="10" customFormat="1" ht="29.25" customHeight="1">
      <c r="B129" s="123"/>
      <c r="C129" s="124" t="s">
        <v>174</v>
      </c>
      <c r="D129" s="125" t="s">
        <v>61</v>
      </c>
      <c r="E129" s="125" t="s">
        <v>57</v>
      </c>
      <c r="F129" s="125" t="s">
        <v>58</v>
      </c>
      <c r="G129" s="125" t="s">
        <v>175</v>
      </c>
      <c r="H129" s="125" t="s">
        <v>176</v>
      </c>
      <c r="I129" s="125" t="s">
        <v>177</v>
      </c>
      <c r="J129" s="126" t="s">
        <v>161</v>
      </c>
      <c r="K129" s="127" t="s">
        <v>178</v>
      </c>
      <c r="L129" s="123"/>
      <c r="M129" s="62" t="s">
        <v>1</v>
      </c>
      <c r="N129" s="63" t="s">
        <v>40</v>
      </c>
      <c r="O129" s="63" t="s">
        <v>179</v>
      </c>
      <c r="P129" s="63" t="s">
        <v>180</v>
      </c>
      <c r="Q129" s="63" t="s">
        <v>181</v>
      </c>
      <c r="R129" s="63" t="s">
        <v>182</v>
      </c>
      <c r="S129" s="63" t="s">
        <v>183</v>
      </c>
      <c r="T129" s="64" t="s">
        <v>184</v>
      </c>
    </row>
    <row r="130" spans="2:65" s="1" customFormat="1" ht="22.9" customHeight="1">
      <c r="B130" s="32"/>
      <c r="C130" s="67" t="s">
        <v>162</v>
      </c>
      <c r="J130" s="128">
        <f>BK130</f>
        <v>0</v>
      </c>
      <c r="L130" s="32"/>
      <c r="M130" s="65"/>
      <c r="N130" s="56"/>
      <c r="O130" s="56"/>
      <c r="P130" s="129">
        <f>P131+P234+P258</f>
        <v>0</v>
      </c>
      <c r="Q130" s="56"/>
      <c r="R130" s="129">
        <f>R131+R234+R258</f>
        <v>12.076930000000001</v>
      </c>
      <c r="S130" s="56"/>
      <c r="T130" s="130">
        <f>T131+T234+T258</f>
        <v>0</v>
      </c>
      <c r="AT130" s="17" t="s">
        <v>75</v>
      </c>
      <c r="AU130" s="17" t="s">
        <v>163</v>
      </c>
      <c r="BK130" s="131">
        <f>BK131+BK234+BK258</f>
        <v>0</v>
      </c>
    </row>
    <row r="131" spans="2:65" s="11" customFormat="1" ht="25.9" customHeight="1">
      <c r="B131" s="132"/>
      <c r="D131" s="133" t="s">
        <v>75</v>
      </c>
      <c r="E131" s="134" t="s">
        <v>377</v>
      </c>
      <c r="F131" s="134" t="s">
        <v>1087</v>
      </c>
      <c r="I131" s="135"/>
      <c r="J131" s="136">
        <f>BK131</f>
        <v>0</v>
      </c>
      <c r="L131" s="132"/>
      <c r="M131" s="137"/>
      <c r="P131" s="138">
        <f>P132+P149+P159+P178+P203+P226+P230</f>
        <v>0</v>
      </c>
      <c r="R131" s="138">
        <f>R132+R149+R159+R178+R203+R226+R230</f>
        <v>12.027830000000002</v>
      </c>
      <c r="T131" s="139">
        <f>T132+T149+T159+T178+T203+T226+T230</f>
        <v>0</v>
      </c>
      <c r="AR131" s="133" t="s">
        <v>89</v>
      </c>
      <c r="AT131" s="140" t="s">
        <v>75</v>
      </c>
      <c r="AU131" s="140" t="s">
        <v>76</v>
      </c>
      <c r="AY131" s="133" t="s">
        <v>187</v>
      </c>
      <c r="BK131" s="141">
        <f>BK132+BK149+BK159+BK178+BK203+BK226+BK230</f>
        <v>0</v>
      </c>
    </row>
    <row r="132" spans="2:65" s="11" customFormat="1" ht="22.9" customHeight="1">
      <c r="B132" s="132"/>
      <c r="D132" s="133" t="s">
        <v>75</v>
      </c>
      <c r="E132" s="142" t="s">
        <v>656</v>
      </c>
      <c r="F132" s="142" t="s">
        <v>1088</v>
      </c>
      <c r="I132" s="135"/>
      <c r="J132" s="143">
        <f>BK132</f>
        <v>0</v>
      </c>
      <c r="L132" s="132"/>
      <c r="M132" s="137"/>
      <c r="P132" s="138">
        <f>SUM(P133:P148)</f>
        <v>0</v>
      </c>
      <c r="R132" s="138">
        <f>SUM(R133:R148)</f>
        <v>0.11563000000000001</v>
      </c>
      <c r="T132" s="139">
        <f>SUM(T133:T148)</f>
        <v>0</v>
      </c>
      <c r="AR132" s="133" t="s">
        <v>89</v>
      </c>
      <c r="AT132" s="140" t="s">
        <v>75</v>
      </c>
      <c r="AU132" s="140" t="s">
        <v>83</v>
      </c>
      <c r="AY132" s="133" t="s">
        <v>187</v>
      </c>
      <c r="BK132" s="141">
        <f>SUM(BK133:BK148)</f>
        <v>0</v>
      </c>
    </row>
    <row r="133" spans="2:65" s="1" customFormat="1" ht="24.2" customHeight="1">
      <c r="B133" s="144"/>
      <c r="C133" s="160" t="s">
        <v>83</v>
      </c>
      <c r="D133" s="160" t="s">
        <v>196</v>
      </c>
      <c r="E133" s="161" t="s">
        <v>1089</v>
      </c>
      <c r="F133" s="162" t="s">
        <v>1090</v>
      </c>
      <c r="G133" s="163" t="s">
        <v>320</v>
      </c>
      <c r="H133" s="164">
        <v>1654</v>
      </c>
      <c r="I133" s="165"/>
      <c r="J133" s="166">
        <f t="shared" ref="J133:J148" si="0">ROUND(I133*H133,2)</f>
        <v>0</v>
      </c>
      <c r="K133" s="167"/>
      <c r="L133" s="32"/>
      <c r="M133" s="168" t="s">
        <v>1</v>
      </c>
      <c r="N133" s="169" t="s">
        <v>42</v>
      </c>
      <c r="P133" s="156">
        <f t="shared" ref="P133:P148" si="1">O133*H133</f>
        <v>0</v>
      </c>
      <c r="Q133" s="156">
        <v>0</v>
      </c>
      <c r="R133" s="156">
        <f t="shared" ref="R133:R148" si="2">Q133*H133</f>
        <v>0</v>
      </c>
      <c r="S133" s="156">
        <v>0</v>
      </c>
      <c r="T133" s="157">
        <f t="shared" ref="T133:T148" si="3">S133*H133</f>
        <v>0</v>
      </c>
      <c r="AR133" s="158" t="s">
        <v>353</v>
      </c>
      <c r="AT133" s="158" t="s">
        <v>196</v>
      </c>
      <c r="AU133" s="158" t="s">
        <v>89</v>
      </c>
      <c r="AY133" s="17" t="s">
        <v>187</v>
      </c>
      <c r="BE133" s="159">
        <f t="shared" ref="BE133:BE148" si="4">IF(N133="základná",J133,0)</f>
        <v>0</v>
      </c>
      <c r="BF133" s="159">
        <f t="shared" ref="BF133:BF148" si="5">IF(N133="znížená",J133,0)</f>
        <v>0</v>
      </c>
      <c r="BG133" s="159">
        <f t="shared" ref="BG133:BG148" si="6">IF(N133="zákl. prenesená",J133,0)</f>
        <v>0</v>
      </c>
      <c r="BH133" s="159">
        <f t="shared" ref="BH133:BH148" si="7">IF(N133="zníž. prenesená",J133,0)</f>
        <v>0</v>
      </c>
      <c r="BI133" s="159">
        <f t="shared" ref="BI133:BI148" si="8">IF(N133="nulová",J133,0)</f>
        <v>0</v>
      </c>
      <c r="BJ133" s="17" t="s">
        <v>89</v>
      </c>
      <c r="BK133" s="159">
        <f t="shared" ref="BK133:BK148" si="9">ROUND(I133*H133,2)</f>
        <v>0</v>
      </c>
      <c r="BL133" s="17" t="s">
        <v>353</v>
      </c>
      <c r="BM133" s="158" t="s">
        <v>89</v>
      </c>
    </row>
    <row r="134" spans="2:65" s="1" customFormat="1" ht="24.2" customHeight="1">
      <c r="B134" s="144"/>
      <c r="C134" s="160" t="s">
        <v>89</v>
      </c>
      <c r="D134" s="160" t="s">
        <v>196</v>
      </c>
      <c r="E134" s="161" t="s">
        <v>1091</v>
      </c>
      <c r="F134" s="162" t="s">
        <v>1092</v>
      </c>
      <c r="G134" s="163" t="s">
        <v>320</v>
      </c>
      <c r="H134" s="164">
        <v>286</v>
      </c>
      <c r="I134" s="165"/>
      <c r="J134" s="166">
        <f t="shared" si="0"/>
        <v>0</v>
      </c>
      <c r="K134" s="167"/>
      <c r="L134" s="32"/>
      <c r="M134" s="168" t="s">
        <v>1</v>
      </c>
      <c r="N134" s="169" t="s">
        <v>42</v>
      </c>
      <c r="P134" s="156">
        <f t="shared" si="1"/>
        <v>0</v>
      </c>
      <c r="Q134" s="156">
        <v>2.0000000000000002E-5</v>
      </c>
      <c r="R134" s="156">
        <f t="shared" si="2"/>
        <v>5.7200000000000003E-3</v>
      </c>
      <c r="S134" s="156">
        <v>0</v>
      </c>
      <c r="T134" s="157">
        <f t="shared" si="3"/>
        <v>0</v>
      </c>
      <c r="AR134" s="158" t="s">
        <v>353</v>
      </c>
      <c r="AT134" s="158" t="s">
        <v>196</v>
      </c>
      <c r="AU134" s="158" t="s">
        <v>89</v>
      </c>
      <c r="AY134" s="17" t="s">
        <v>187</v>
      </c>
      <c r="BE134" s="159">
        <f t="shared" si="4"/>
        <v>0</v>
      </c>
      <c r="BF134" s="159">
        <f t="shared" si="5"/>
        <v>0</v>
      </c>
      <c r="BG134" s="159">
        <f t="shared" si="6"/>
        <v>0</v>
      </c>
      <c r="BH134" s="159">
        <f t="shared" si="7"/>
        <v>0</v>
      </c>
      <c r="BI134" s="159">
        <f t="shared" si="8"/>
        <v>0</v>
      </c>
      <c r="BJ134" s="17" t="s">
        <v>89</v>
      </c>
      <c r="BK134" s="159">
        <f t="shared" si="9"/>
        <v>0</v>
      </c>
      <c r="BL134" s="17" t="s">
        <v>353</v>
      </c>
      <c r="BM134" s="158" t="s">
        <v>194</v>
      </c>
    </row>
    <row r="135" spans="2:65" s="1" customFormat="1" ht="21.75" customHeight="1">
      <c r="B135" s="144"/>
      <c r="C135" s="160" t="s">
        <v>207</v>
      </c>
      <c r="D135" s="160" t="s">
        <v>196</v>
      </c>
      <c r="E135" s="161" t="s">
        <v>1093</v>
      </c>
      <c r="F135" s="162" t="s">
        <v>1094</v>
      </c>
      <c r="G135" s="163" t="s">
        <v>320</v>
      </c>
      <c r="H135" s="164">
        <v>472</v>
      </c>
      <c r="I135" s="165"/>
      <c r="J135" s="166">
        <f t="shared" si="0"/>
        <v>0</v>
      </c>
      <c r="K135" s="167"/>
      <c r="L135" s="32"/>
      <c r="M135" s="168" t="s">
        <v>1</v>
      </c>
      <c r="N135" s="169" t="s">
        <v>42</v>
      </c>
      <c r="P135" s="156">
        <f t="shared" si="1"/>
        <v>0</v>
      </c>
      <c r="Q135" s="156">
        <v>4.0000000000000003E-5</v>
      </c>
      <c r="R135" s="156">
        <f t="shared" si="2"/>
        <v>1.8880000000000001E-2</v>
      </c>
      <c r="S135" s="156">
        <v>0</v>
      </c>
      <c r="T135" s="157">
        <f t="shared" si="3"/>
        <v>0</v>
      </c>
      <c r="AR135" s="158" t="s">
        <v>353</v>
      </c>
      <c r="AT135" s="158" t="s">
        <v>196</v>
      </c>
      <c r="AU135" s="158" t="s">
        <v>89</v>
      </c>
      <c r="AY135" s="17" t="s">
        <v>187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7" t="s">
        <v>89</v>
      </c>
      <c r="BK135" s="159">
        <f t="shared" si="9"/>
        <v>0</v>
      </c>
      <c r="BL135" s="17" t="s">
        <v>353</v>
      </c>
      <c r="BM135" s="158" t="s">
        <v>188</v>
      </c>
    </row>
    <row r="136" spans="2:65" s="1" customFormat="1" ht="21.75" customHeight="1">
      <c r="B136" s="144"/>
      <c r="C136" s="160" t="s">
        <v>194</v>
      </c>
      <c r="D136" s="160" t="s">
        <v>196</v>
      </c>
      <c r="E136" s="161" t="s">
        <v>1095</v>
      </c>
      <c r="F136" s="162" t="s">
        <v>1096</v>
      </c>
      <c r="G136" s="163" t="s">
        <v>320</v>
      </c>
      <c r="H136" s="164">
        <v>80</v>
      </c>
      <c r="I136" s="165"/>
      <c r="J136" s="166">
        <f t="shared" si="0"/>
        <v>0</v>
      </c>
      <c r="K136" s="167"/>
      <c r="L136" s="32"/>
      <c r="M136" s="168" t="s">
        <v>1</v>
      </c>
      <c r="N136" s="169" t="s">
        <v>42</v>
      </c>
      <c r="P136" s="156">
        <f t="shared" si="1"/>
        <v>0</v>
      </c>
      <c r="Q136" s="156">
        <v>4.0000000000000003E-5</v>
      </c>
      <c r="R136" s="156">
        <f t="shared" si="2"/>
        <v>3.2000000000000002E-3</v>
      </c>
      <c r="S136" s="156">
        <v>0</v>
      </c>
      <c r="T136" s="157">
        <f t="shared" si="3"/>
        <v>0</v>
      </c>
      <c r="AR136" s="158" t="s">
        <v>353</v>
      </c>
      <c r="AT136" s="158" t="s">
        <v>196</v>
      </c>
      <c r="AU136" s="158" t="s">
        <v>89</v>
      </c>
      <c r="AY136" s="17" t="s">
        <v>187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7" t="s">
        <v>89</v>
      </c>
      <c r="BK136" s="159">
        <f t="shared" si="9"/>
        <v>0</v>
      </c>
      <c r="BL136" s="17" t="s">
        <v>353</v>
      </c>
      <c r="BM136" s="158" t="s">
        <v>193</v>
      </c>
    </row>
    <row r="137" spans="2:65" s="1" customFormat="1" ht="33" customHeight="1">
      <c r="B137" s="144"/>
      <c r="C137" s="145" t="s">
        <v>263</v>
      </c>
      <c r="D137" s="145" t="s">
        <v>190</v>
      </c>
      <c r="E137" s="146" t="s">
        <v>1097</v>
      </c>
      <c r="F137" s="147" t="s">
        <v>1098</v>
      </c>
      <c r="G137" s="148" t="s">
        <v>320</v>
      </c>
      <c r="H137" s="149">
        <v>32</v>
      </c>
      <c r="I137" s="150"/>
      <c r="J137" s="151">
        <f t="shared" si="0"/>
        <v>0</v>
      </c>
      <c r="K137" s="152"/>
      <c r="L137" s="153"/>
      <c r="M137" s="154" t="s">
        <v>1</v>
      </c>
      <c r="N137" s="155" t="s">
        <v>42</v>
      </c>
      <c r="P137" s="156">
        <f t="shared" si="1"/>
        <v>0</v>
      </c>
      <c r="Q137" s="156">
        <v>1.0000000000000001E-5</v>
      </c>
      <c r="R137" s="156">
        <f t="shared" si="2"/>
        <v>3.2000000000000003E-4</v>
      </c>
      <c r="S137" s="156">
        <v>0</v>
      </c>
      <c r="T137" s="157">
        <f t="shared" si="3"/>
        <v>0</v>
      </c>
      <c r="AR137" s="158" t="s">
        <v>388</v>
      </c>
      <c r="AT137" s="158" t="s">
        <v>190</v>
      </c>
      <c r="AU137" s="158" t="s">
        <v>89</v>
      </c>
      <c r="AY137" s="17" t="s">
        <v>187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7" t="s">
        <v>89</v>
      </c>
      <c r="BK137" s="159">
        <f t="shared" si="9"/>
        <v>0</v>
      </c>
      <c r="BL137" s="17" t="s">
        <v>353</v>
      </c>
      <c r="BM137" s="158" t="s">
        <v>317</v>
      </c>
    </row>
    <row r="138" spans="2:65" s="1" customFormat="1" ht="33" customHeight="1">
      <c r="B138" s="144"/>
      <c r="C138" s="145" t="s">
        <v>188</v>
      </c>
      <c r="D138" s="145" t="s">
        <v>190</v>
      </c>
      <c r="E138" s="146" t="s">
        <v>1099</v>
      </c>
      <c r="F138" s="147" t="s">
        <v>1100</v>
      </c>
      <c r="G138" s="148" t="s">
        <v>320</v>
      </c>
      <c r="H138" s="149">
        <v>254</v>
      </c>
      <c r="I138" s="150"/>
      <c r="J138" s="151">
        <f t="shared" si="0"/>
        <v>0</v>
      </c>
      <c r="K138" s="152"/>
      <c r="L138" s="153"/>
      <c r="M138" s="154" t="s">
        <v>1</v>
      </c>
      <c r="N138" s="155" t="s">
        <v>42</v>
      </c>
      <c r="P138" s="156">
        <f t="shared" si="1"/>
        <v>0</v>
      </c>
      <c r="Q138" s="156">
        <v>2.0000000000000002E-5</v>
      </c>
      <c r="R138" s="156">
        <f t="shared" si="2"/>
        <v>5.0800000000000003E-3</v>
      </c>
      <c r="S138" s="156">
        <v>0</v>
      </c>
      <c r="T138" s="157">
        <f t="shared" si="3"/>
        <v>0</v>
      </c>
      <c r="AR138" s="158" t="s">
        <v>388</v>
      </c>
      <c r="AT138" s="158" t="s">
        <v>190</v>
      </c>
      <c r="AU138" s="158" t="s">
        <v>89</v>
      </c>
      <c r="AY138" s="17" t="s">
        <v>187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7" t="s">
        <v>89</v>
      </c>
      <c r="BK138" s="159">
        <f t="shared" si="9"/>
        <v>0</v>
      </c>
      <c r="BL138" s="17" t="s">
        <v>353</v>
      </c>
      <c r="BM138" s="158" t="s">
        <v>334</v>
      </c>
    </row>
    <row r="139" spans="2:65" s="1" customFormat="1" ht="33" customHeight="1">
      <c r="B139" s="144"/>
      <c r="C139" s="145" t="s">
        <v>287</v>
      </c>
      <c r="D139" s="145" t="s">
        <v>190</v>
      </c>
      <c r="E139" s="146" t="s">
        <v>1101</v>
      </c>
      <c r="F139" s="147" t="s">
        <v>1102</v>
      </c>
      <c r="G139" s="148" t="s">
        <v>320</v>
      </c>
      <c r="H139" s="149">
        <v>472</v>
      </c>
      <c r="I139" s="150"/>
      <c r="J139" s="151">
        <f t="shared" si="0"/>
        <v>0</v>
      </c>
      <c r="K139" s="152"/>
      <c r="L139" s="153"/>
      <c r="M139" s="154" t="s">
        <v>1</v>
      </c>
      <c r="N139" s="155" t="s">
        <v>42</v>
      </c>
      <c r="P139" s="156">
        <f t="shared" si="1"/>
        <v>0</v>
      </c>
      <c r="Q139" s="156">
        <v>4.0000000000000003E-5</v>
      </c>
      <c r="R139" s="156">
        <f t="shared" si="2"/>
        <v>1.8880000000000001E-2</v>
      </c>
      <c r="S139" s="156">
        <v>0</v>
      </c>
      <c r="T139" s="157">
        <f t="shared" si="3"/>
        <v>0</v>
      </c>
      <c r="AR139" s="158" t="s">
        <v>388</v>
      </c>
      <c r="AT139" s="158" t="s">
        <v>190</v>
      </c>
      <c r="AU139" s="158" t="s">
        <v>89</v>
      </c>
      <c r="AY139" s="17" t="s">
        <v>187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7" t="s">
        <v>89</v>
      </c>
      <c r="BK139" s="159">
        <f t="shared" si="9"/>
        <v>0</v>
      </c>
      <c r="BL139" s="17" t="s">
        <v>353</v>
      </c>
      <c r="BM139" s="158" t="s">
        <v>329</v>
      </c>
    </row>
    <row r="140" spans="2:65" s="1" customFormat="1" ht="33" customHeight="1">
      <c r="B140" s="144"/>
      <c r="C140" s="145" t="s">
        <v>193</v>
      </c>
      <c r="D140" s="145" t="s">
        <v>190</v>
      </c>
      <c r="E140" s="146" t="s">
        <v>1103</v>
      </c>
      <c r="F140" s="147" t="s">
        <v>1104</v>
      </c>
      <c r="G140" s="148" t="s">
        <v>320</v>
      </c>
      <c r="H140" s="149">
        <v>48</v>
      </c>
      <c r="I140" s="150"/>
      <c r="J140" s="151">
        <f t="shared" si="0"/>
        <v>0</v>
      </c>
      <c r="K140" s="152"/>
      <c r="L140" s="153"/>
      <c r="M140" s="154" t="s">
        <v>1</v>
      </c>
      <c r="N140" s="155" t="s">
        <v>42</v>
      </c>
      <c r="P140" s="156">
        <f t="shared" si="1"/>
        <v>0</v>
      </c>
      <c r="Q140" s="156">
        <v>1.8000000000000001E-4</v>
      </c>
      <c r="R140" s="156">
        <f t="shared" si="2"/>
        <v>8.6400000000000001E-3</v>
      </c>
      <c r="S140" s="156">
        <v>0</v>
      </c>
      <c r="T140" s="157">
        <f t="shared" si="3"/>
        <v>0</v>
      </c>
      <c r="AR140" s="158" t="s">
        <v>388</v>
      </c>
      <c r="AT140" s="158" t="s">
        <v>190</v>
      </c>
      <c r="AU140" s="158" t="s">
        <v>89</v>
      </c>
      <c r="AY140" s="17" t="s">
        <v>187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7" t="s">
        <v>89</v>
      </c>
      <c r="BK140" s="159">
        <f t="shared" si="9"/>
        <v>0</v>
      </c>
      <c r="BL140" s="17" t="s">
        <v>353</v>
      </c>
      <c r="BM140" s="158" t="s">
        <v>353</v>
      </c>
    </row>
    <row r="141" spans="2:65" s="1" customFormat="1" ht="33" customHeight="1">
      <c r="B141" s="144"/>
      <c r="C141" s="145" t="s">
        <v>294</v>
      </c>
      <c r="D141" s="145" t="s">
        <v>190</v>
      </c>
      <c r="E141" s="146" t="s">
        <v>1105</v>
      </c>
      <c r="F141" s="147" t="s">
        <v>1106</v>
      </c>
      <c r="G141" s="148" t="s">
        <v>320</v>
      </c>
      <c r="H141" s="149">
        <v>26</v>
      </c>
      <c r="I141" s="150"/>
      <c r="J141" s="151">
        <f t="shared" si="0"/>
        <v>0</v>
      </c>
      <c r="K141" s="152"/>
      <c r="L141" s="153"/>
      <c r="M141" s="154" t="s">
        <v>1</v>
      </c>
      <c r="N141" s="155" t="s">
        <v>42</v>
      </c>
      <c r="P141" s="156">
        <f t="shared" si="1"/>
        <v>0</v>
      </c>
      <c r="Q141" s="156">
        <v>2.5000000000000001E-4</v>
      </c>
      <c r="R141" s="156">
        <f t="shared" si="2"/>
        <v>6.5000000000000006E-3</v>
      </c>
      <c r="S141" s="156">
        <v>0</v>
      </c>
      <c r="T141" s="157">
        <f t="shared" si="3"/>
        <v>0</v>
      </c>
      <c r="AR141" s="158" t="s">
        <v>388</v>
      </c>
      <c r="AT141" s="158" t="s">
        <v>190</v>
      </c>
      <c r="AU141" s="158" t="s">
        <v>89</v>
      </c>
      <c r="AY141" s="17" t="s">
        <v>187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7" t="s">
        <v>89</v>
      </c>
      <c r="BK141" s="159">
        <f t="shared" si="9"/>
        <v>0</v>
      </c>
      <c r="BL141" s="17" t="s">
        <v>353</v>
      </c>
      <c r="BM141" s="158" t="s">
        <v>363</v>
      </c>
    </row>
    <row r="142" spans="2:65" s="1" customFormat="1" ht="33" customHeight="1">
      <c r="B142" s="144"/>
      <c r="C142" s="145" t="s">
        <v>317</v>
      </c>
      <c r="D142" s="145" t="s">
        <v>190</v>
      </c>
      <c r="E142" s="146" t="s">
        <v>1107</v>
      </c>
      <c r="F142" s="147" t="s">
        <v>1108</v>
      </c>
      <c r="G142" s="148" t="s">
        <v>320</v>
      </c>
      <c r="H142" s="149">
        <v>6</v>
      </c>
      <c r="I142" s="150"/>
      <c r="J142" s="151">
        <f t="shared" si="0"/>
        <v>0</v>
      </c>
      <c r="K142" s="152"/>
      <c r="L142" s="153"/>
      <c r="M142" s="154" t="s">
        <v>1</v>
      </c>
      <c r="N142" s="155" t="s">
        <v>42</v>
      </c>
      <c r="P142" s="156">
        <f t="shared" si="1"/>
        <v>0</v>
      </c>
      <c r="Q142" s="156">
        <v>1.2999999999999999E-4</v>
      </c>
      <c r="R142" s="156">
        <f t="shared" si="2"/>
        <v>7.7999999999999988E-4</v>
      </c>
      <c r="S142" s="156">
        <v>0</v>
      </c>
      <c r="T142" s="157">
        <f t="shared" si="3"/>
        <v>0</v>
      </c>
      <c r="AR142" s="158" t="s">
        <v>388</v>
      </c>
      <c r="AT142" s="158" t="s">
        <v>190</v>
      </c>
      <c r="AU142" s="158" t="s">
        <v>89</v>
      </c>
      <c r="AY142" s="17" t="s">
        <v>187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7" t="s">
        <v>89</v>
      </c>
      <c r="BK142" s="159">
        <f t="shared" si="9"/>
        <v>0</v>
      </c>
      <c r="BL142" s="17" t="s">
        <v>353</v>
      </c>
      <c r="BM142" s="158" t="s">
        <v>7</v>
      </c>
    </row>
    <row r="143" spans="2:65" s="1" customFormat="1" ht="24.2" customHeight="1">
      <c r="B143" s="144"/>
      <c r="C143" s="145" t="s">
        <v>323</v>
      </c>
      <c r="D143" s="145" t="s">
        <v>190</v>
      </c>
      <c r="E143" s="146" t="s">
        <v>1109</v>
      </c>
      <c r="F143" s="147" t="s">
        <v>1110</v>
      </c>
      <c r="G143" s="148" t="s">
        <v>320</v>
      </c>
      <c r="H143" s="149">
        <v>1195</v>
      </c>
      <c r="I143" s="150"/>
      <c r="J143" s="151">
        <f t="shared" si="0"/>
        <v>0</v>
      </c>
      <c r="K143" s="152"/>
      <c r="L143" s="153"/>
      <c r="M143" s="154" t="s">
        <v>1</v>
      </c>
      <c r="N143" s="155" t="s">
        <v>42</v>
      </c>
      <c r="P143" s="156">
        <f t="shared" si="1"/>
        <v>0</v>
      </c>
      <c r="Q143" s="156">
        <v>2.0000000000000002E-5</v>
      </c>
      <c r="R143" s="156">
        <f t="shared" si="2"/>
        <v>2.3900000000000001E-2</v>
      </c>
      <c r="S143" s="156">
        <v>0</v>
      </c>
      <c r="T143" s="157">
        <f t="shared" si="3"/>
        <v>0</v>
      </c>
      <c r="AR143" s="158" t="s">
        <v>388</v>
      </c>
      <c r="AT143" s="158" t="s">
        <v>190</v>
      </c>
      <c r="AU143" s="158" t="s">
        <v>89</v>
      </c>
      <c r="AY143" s="17" t="s">
        <v>187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7" t="s">
        <v>89</v>
      </c>
      <c r="BK143" s="159">
        <f t="shared" si="9"/>
        <v>0</v>
      </c>
      <c r="BL143" s="17" t="s">
        <v>353</v>
      </c>
      <c r="BM143" s="158" t="s">
        <v>385</v>
      </c>
    </row>
    <row r="144" spans="2:65" s="1" customFormat="1" ht="24.2" customHeight="1">
      <c r="B144" s="144"/>
      <c r="C144" s="145" t="s">
        <v>334</v>
      </c>
      <c r="D144" s="145" t="s">
        <v>190</v>
      </c>
      <c r="E144" s="146" t="s">
        <v>1111</v>
      </c>
      <c r="F144" s="147" t="s">
        <v>1112</v>
      </c>
      <c r="G144" s="148" t="s">
        <v>320</v>
      </c>
      <c r="H144" s="149">
        <v>420</v>
      </c>
      <c r="I144" s="150"/>
      <c r="J144" s="151">
        <f t="shared" si="0"/>
        <v>0</v>
      </c>
      <c r="K144" s="152"/>
      <c r="L144" s="153"/>
      <c r="M144" s="154" t="s">
        <v>1</v>
      </c>
      <c r="N144" s="155" t="s">
        <v>42</v>
      </c>
      <c r="P144" s="156">
        <f t="shared" si="1"/>
        <v>0</v>
      </c>
      <c r="Q144" s="156">
        <v>5.0000000000000002E-5</v>
      </c>
      <c r="R144" s="156">
        <f t="shared" si="2"/>
        <v>2.1000000000000001E-2</v>
      </c>
      <c r="S144" s="156">
        <v>0</v>
      </c>
      <c r="T144" s="157">
        <f t="shared" si="3"/>
        <v>0</v>
      </c>
      <c r="AR144" s="158" t="s">
        <v>388</v>
      </c>
      <c r="AT144" s="158" t="s">
        <v>190</v>
      </c>
      <c r="AU144" s="158" t="s">
        <v>89</v>
      </c>
      <c r="AY144" s="17" t="s">
        <v>187</v>
      </c>
      <c r="BE144" s="159">
        <f t="shared" si="4"/>
        <v>0</v>
      </c>
      <c r="BF144" s="159">
        <f t="shared" si="5"/>
        <v>0</v>
      </c>
      <c r="BG144" s="159">
        <f t="shared" si="6"/>
        <v>0</v>
      </c>
      <c r="BH144" s="159">
        <f t="shared" si="7"/>
        <v>0</v>
      </c>
      <c r="BI144" s="159">
        <f t="shared" si="8"/>
        <v>0</v>
      </c>
      <c r="BJ144" s="17" t="s">
        <v>89</v>
      </c>
      <c r="BK144" s="159">
        <f t="shared" si="9"/>
        <v>0</v>
      </c>
      <c r="BL144" s="17" t="s">
        <v>353</v>
      </c>
      <c r="BM144" s="158" t="s">
        <v>395</v>
      </c>
    </row>
    <row r="145" spans="2:65" s="1" customFormat="1" ht="24.2" customHeight="1">
      <c r="B145" s="144"/>
      <c r="C145" s="145" t="s">
        <v>342</v>
      </c>
      <c r="D145" s="145" t="s">
        <v>190</v>
      </c>
      <c r="E145" s="146" t="s">
        <v>1113</v>
      </c>
      <c r="F145" s="147" t="s">
        <v>1114</v>
      </c>
      <c r="G145" s="148" t="s">
        <v>320</v>
      </c>
      <c r="H145" s="149">
        <v>39</v>
      </c>
      <c r="I145" s="150"/>
      <c r="J145" s="151">
        <f t="shared" si="0"/>
        <v>0</v>
      </c>
      <c r="K145" s="152"/>
      <c r="L145" s="153"/>
      <c r="M145" s="154" t="s">
        <v>1</v>
      </c>
      <c r="N145" s="155" t="s">
        <v>42</v>
      </c>
      <c r="P145" s="156">
        <f t="shared" si="1"/>
        <v>0</v>
      </c>
      <c r="Q145" s="156">
        <v>6.9999999999999994E-5</v>
      </c>
      <c r="R145" s="156">
        <f t="shared" si="2"/>
        <v>2.7299999999999998E-3</v>
      </c>
      <c r="S145" s="156">
        <v>0</v>
      </c>
      <c r="T145" s="157">
        <f t="shared" si="3"/>
        <v>0</v>
      </c>
      <c r="AR145" s="158" t="s">
        <v>388</v>
      </c>
      <c r="AT145" s="158" t="s">
        <v>190</v>
      </c>
      <c r="AU145" s="158" t="s">
        <v>89</v>
      </c>
      <c r="AY145" s="17" t="s">
        <v>187</v>
      </c>
      <c r="BE145" s="159">
        <f t="shared" si="4"/>
        <v>0</v>
      </c>
      <c r="BF145" s="159">
        <f t="shared" si="5"/>
        <v>0</v>
      </c>
      <c r="BG145" s="159">
        <f t="shared" si="6"/>
        <v>0</v>
      </c>
      <c r="BH145" s="159">
        <f t="shared" si="7"/>
        <v>0</v>
      </c>
      <c r="BI145" s="159">
        <f t="shared" si="8"/>
        <v>0</v>
      </c>
      <c r="BJ145" s="17" t="s">
        <v>89</v>
      </c>
      <c r="BK145" s="159">
        <f t="shared" si="9"/>
        <v>0</v>
      </c>
      <c r="BL145" s="17" t="s">
        <v>353</v>
      </c>
      <c r="BM145" s="158" t="s">
        <v>404</v>
      </c>
    </row>
    <row r="146" spans="2:65" s="1" customFormat="1" ht="16.5" customHeight="1">
      <c r="B146" s="144"/>
      <c r="C146" s="145" t="s">
        <v>329</v>
      </c>
      <c r="D146" s="145" t="s">
        <v>190</v>
      </c>
      <c r="E146" s="146" t="s">
        <v>1115</v>
      </c>
      <c r="F146" s="147" t="s">
        <v>1116</v>
      </c>
      <c r="G146" s="148" t="s">
        <v>337</v>
      </c>
      <c r="H146" s="149">
        <v>25</v>
      </c>
      <c r="I146" s="150"/>
      <c r="J146" s="151">
        <f t="shared" si="0"/>
        <v>0</v>
      </c>
      <c r="K146" s="152"/>
      <c r="L146" s="153"/>
      <c r="M146" s="154" t="s">
        <v>1</v>
      </c>
      <c r="N146" s="155" t="s">
        <v>42</v>
      </c>
      <c r="P146" s="156">
        <f t="shared" si="1"/>
        <v>0</v>
      </c>
      <c r="Q146" s="156">
        <v>0</v>
      </c>
      <c r="R146" s="156">
        <f t="shared" si="2"/>
        <v>0</v>
      </c>
      <c r="S146" s="156">
        <v>0</v>
      </c>
      <c r="T146" s="157">
        <f t="shared" si="3"/>
        <v>0</v>
      </c>
      <c r="AR146" s="158" t="s">
        <v>388</v>
      </c>
      <c r="AT146" s="158" t="s">
        <v>190</v>
      </c>
      <c r="AU146" s="158" t="s">
        <v>89</v>
      </c>
      <c r="AY146" s="17" t="s">
        <v>187</v>
      </c>
      <c r="BE146" s="159">
        <f t="shared" si="4"/>
        <v>0</v>
      </c>
      <c r="BF146" s="159">
        <f t="shared" si="5"/>
        <v>0</v>
      </c>
      <c r="BG146" s="159">
        <f t="shared" si="6"/>
        <v>0</v>
      </c>
      <c r="BH146" s="159">
        <f t="shared" si="7"/>
        <v>0</v>
      </c>
      <c r="BI146" s="159">
        <f t="shared" si="8"/>
        <v>0</v>
      </c>
      <c r="BJ146" s="17" t="s">
        <v>89</v>
      </c>
      <c r="BK146" s="159">
        <f t="shared" si="9"/>
        <v>0</v>
      </c>
      <c r="BL146" s="17" t="s">
        <v>353</v>
      </c>
      <c r="BM146" s="158" t="s">
        <v>414</v>
      </c>
    </row>
    <row r="147" spans="2:65" s="1" customFormat="1" ht="16.5" customHeight="1">
      <c r="B147" s="144"/>
      <c r="C147" s="145" t="s">
        <v>348</v>
      </c>
      <c r="D147" s="145" t="s">
        <v>190</v>
      </c>
      <c r="E147" s="146" t="s">
        <v>1117</v>
      </c>
      <c r="F147" s="147" t="s">
        <v>1118</v>
      </c>
      <c r="G147" s="148" t="s">
        <v>337</v>
      </c>
      <c r="H147" s="149">
        <v>3</v>
      </c>
      <c r="I147" s="150"/>
      <c r="J147" s="151">
        <f t="shared" si="0"/>
        <v>0</v>
      </c>
      <c r="K147" s="152"/>
      <c r="L147" s="153"/>
      <c r="M147" s="154" t="s">
        <v>1</v>
      </c>
      <c r="N147" s="155" t="s">
        <v>42</v>
      </c>
      <c r="P147" s="156">
        <f t="shared" si="1"/>
        <v>0</v>
      </c>
      <c r="Q147" s="156">
        <v>0</v>
      </c>
      <c r="R147" s="156">
        <f t="shared" si="2"/>
        <v>0</v>
      </c>
      <c r="S147" s="156">
        <v>0</v>
      </c>
      <c r="T147" s="157">
        <f t="shared" si="3"/>
        <v>0</v>
      </c>
      <c r="AR147" s="158" t="s">
        <v>388</v>
      </c>
      <c r="AT147" s="158" t="s">
        <v>190</v>
      </c>
      <c r="AU147" s="158" t="s">
        <v>89</v>
      </c>
      <c r="AY147" s="17" t="s">
        <v>187</v>
      </c>
      <c r="BE147" s="159">
        <f t="shared" si="4"/>
        <v>0</v>
      </c>
      <c r="BF147" s="159">
        <f t="shared" si="5"/>
        <v>0</v>
      </c>
      <c r="BG147" s="159">
        <f t="shared" si="6"/>
        <v>0</v>
      </c>
      <c r="BH147" s="159">
        <f t="shared" si="7"/>
        <v>0</v>
      </c>
      <c r="BI147" s="159">
        <f t="shared" si="8"/>
        <v>0</v>
      </c>
      <c r="BJ147" s="17" t="s">
        <v>89</v>
      </c>
      <c r="BK147" s="159">
        <f t="shared" si="9"/>
        <v>0</v>
      </c>
      <c r="BL147" s="17" t="s">
        <v>353</v>
      </c>
      <c r="BM147" s="158" t="s">
        <v>423</v>
      </c>
    </row>
    <row r="148" spans="2:65" s="1" customFormat="1" ht="24.2" customHeight="1">
      <c r="B148" s="144"/>
      <c r="C148" s="160" t="s">
        <v>353</v>
      </c>
      <c r="D148" s="160" t="s">
        <v>196</v>
      </c>
      <c r="E148" s="161" t="s">
        <v>701</v>
      </c>
      <c r="F148" s="162" t="s">
        <v>702</v>
      </c>
      <c r="G148" s="163" t="s">
        <v>375</v>
      </c>
      <c r="H148" s="164">
        <v>0.11600000000000001</v>
      </c>
      <c r="I148" s="165"/>
      <c r="J148" s="166">
        <f t="shared" si="0"/>
        <v>0</v>
      </c>
      <c r="K148" s="167"/>
      <c r="L148" s="32"/>
      <c r="M148" s="168" t="s">
        <v>1</v>
      </c>
      <c r="N148" s="169" t="s">
        <v>42</v>
      </c>
      <c r="P148" s="156">
        <f t="shared" si="1"/>
        <v>0</v>
      </c>
      <c r="Q148" s="156">
        <v>0</v>
      </c>
      <c r="R148" s="156">
        <f t="shared" si="2"/>
        <v>0</v>
      </c>
      <c r="S148" s="156">
        <v>0</v>
      </c>
      <c r="T148" s="157">
        <f t="shared" si="3"/>
        <v>0</v>
      </c>
      <c r="AR148" s="158" t="s">
        <v>353</v>
      </c>
      <c r="AT148" s="158" t="s">
        <v>196</v>
      </c>
      <c r="AU148" s="158" t="s">
        <v>89</v>
      </c>
      <c r="AY148" s="17" t="s">
        <v>187</v>
      </c>
      <c r="BE148" s="159">
        <f t="shared" si="4"/>
        <v>0</v>
      </c>
      <c r="BF148" s="159">
        <f t="shared" si="5"/>
        <v>0</v>
      </c>
      <c r="BG148" s="159">
        <f t="shared" si="6"/>
        <v>0</v>
      </c>
      <c r="BH148" s="159">
        <f t="shared" si="7"/>
        <v>0</v>
      </c>
      <c r="BI148" s="159">
        <f t="shared" si="8"/>
        <v>0</v>
      </c>
      <c r="BJ148" s="17" t="s">
        <v>89</v>
      </c>
      <c r="BK148" s="159">
        <f t="shared" si="9"/>
        <v>0</v>
      </c>
      <c r="BL148" s="17" t="s">
        <v>353</v>
      </c>
      <c r="BM148" s="158" t="s">
        <v>388</v>
      </c>
    </row>
    <row r="149" spans="2:65" s="11" customFormat="1" ht="22.9" customHeight="1">
      <c r="B149" s="132"/>
      <c r="D149" s="133" t="s">
        <v>75</v>
      </c>
      <c r="E149" s="142" t="s">
        <v>1119</v>
      </c>
      <c r="F149" s="142" t="s">
        <v>1120</v>
      </c>
      <c r="I149" s="135"/>
      <c r="J149" s="143">
        <f>BK149</f>
        <v>0</v>
      </c>
      <c r="L149" s="132"/>
      <c r="M149" s="137"/>
      <c r="P149" s="138">
        <f>SUM(P150:P158)</f>
        <v>0</v>
      </c>
      <c r="R149" s="138">
        <f>SUM(R150:R158)</f>
        <v>2.5940000000000001E-2</v>
      </c>
      <c r="T149" s="139">
        <f>SUM(T150:T158)</f>
        <v>0</v>
      </c>
      <c r="AR149" s="133" t="s">
        <v>89</v>
      </c>
      <c r="AT149" s="140" t="s">
        <v>75</v>
      </c>
      <c r="AU149" s="140" t="s">
        <v>83</v>
      </c>
      <c r="AY149" s="133" t="s">
        <v>187</v>
      </c>
      <c r="BK149" s="141">
        <f>SUM(BK150:BK158)</f>
        <v>0</v>
      </c>
    </row>
    <row r="150" spans="2:65" s="1" customFormat="1" ht="16.5" customHeight="1">
      <c r="B150" s="144"/>
      <c r="C150" s="160" t="s">
        <v>359</v>
      </c>
      <c r="D150" s="160" t="s">
        <v>196</v>
      </c>
      <c r="E150" s="161" t="s">
        <v>1121</v>
      </c>
      <c r="F150" s="162" t="s">
        <v>1122</v>
      </c>
      <c r="G150" s="163" t="s">
        <v>337</v>
      </c>
      <c r="H150" s="164">
        <v>10</v>
      </c>
      <c r="I150" s="165"/>
      <c r="J150" s="166">
        <f t="shared" ref="J150:J158" si="10">ROUND(I150*H150,2)</f>
        <v>0</v>
      </c>
      <c r="K150" s="167"/>
      <c r="L150" s="32"/>
      <c r="M150" s="168" t="s">
        <v>1</v>
      </c>
      <c r="N150" s="169" t="s">
        <v>42</v>
      </c>
      <c r="P150" s="156">
        <f t="shared" ref="P150:P158" si="11">O150*H150</f>
        <v>0</v>
      </c>
      <c r="Q150" s="156">
        <v>1.14E-3</v>
      </c>
      <c r="R150" s="156">
        <f t="shared" ref="R150:R158" si="12">Q150*H150</f>
        <v>1.14E-2</v>
      </c>
      <c r="S150" s="156">
        <v>0</v>
      </c>
      <c r="T150" s="157">
        <f t="shared" ref="T150:T158" si="13">S150*H150</f>
        <v>0</v>
      </c>
      <c r="AR150" s="158" t="s">
        <v>353</v>
      </c>
      <c r="AT150" s="158" t="s">
        <v>196</v>
      </c>
      <c r="AU150" s="158" t="s">
        <v>89</v>
      </c>
      <c r="AY150" s="17" t="s">
        <v>187</v>
      </c>
      <c r="BE150" s="159">
        <f t="shared" ref="BE150:BE158" si="14">IF(N150="základná",J150,0)</f>
        <v>0</v>
      </c>
      <c r="BF150" s="159">
        <f t="shared" ref="BF150:BF158" si="15">IF(N150="znížená",J150,0)</f>
        <v>0</v>
      </c>
      <c r="BG150" s="159">
        <f t="shared" ref="BG150:BG158" si="16">IF(N150="zákl. prenesená",J150,0)</f>
        <v>0</v>
      </c>
      <c r="BH150" s="159">
        <f t="shared" ref="BH150:BH158" si="17">IF(N150="zníž. prenesená",J150,0)</f>
        <v>0</v>
      </c>
      <c r="BI150" s="159">
        <f t="shared" ref="BI150:BI158" si="18">IF(N150="nulová",J150,0)</f>
        <v>0</v>
      </c>
      <c r="BJ150" s="17" t="s">
        <v>89</v>
      </c>
      <c r="BK150" s="159">
        <f t="shared" ref="BK150:BK158" si="19">ROUND(I150*H150,2)</f>
        <v>0</v>
      </c>
      <c r="BL150" s="17" t="s">
        <v>353</v>
      </c>
      <c r="BM150" s="158" t="s">
        <v>633</v>
      </c>
    </row>
    <row r="151" spans="2:65" s="1" customFormat="1" ht="16.5" customHeight="1">
      <c r="B151" s="144"/>
      <c r="C151" s="145" t="s">
        <v>363</v>
      </c>
      <c r="D151" s="145" t="s">
        <v>190</v>
      </c>
      <c r="E151" s="146" t="s">
        <v>1123</v>
      </c>
      <c r="F151" s="147" t="s">
        <v>1124</v>
      </c>
      <c r="G151" s="148" t="s">
        <v>337</v>
      </c>
      <c r="H151" s="149">
        <v>10</v>
      </c>
      <c r="I151" s="150"/>
      <c r="J151" s="151">
        <f t="shared" si="10"/>
        <v>0</v>
      </c>
      <c r="K151" s="152"/>
      <c r="L151" s="153"/>
      <c r="M151" s="154" t="s">
        <v>1</v>
      </c>
      <c r="N151" s="155" t="s">
        <v>42</v>
      </c>
      <c r="P151" s="156">
        <f t="shared" si="11"/>
        <v>0</v>
      </c>
      <c r="Q151" s="156">
        <v>0</v>
      </c>
      <c r="R151" s="156">
        <f t="shared" si="12"/>
        <v>0</v>
      </c>
      <c r="S151" s="156">
        <v>0</v>
      </c>
      <c r="T151" s="157">
        <f t="shared" si="13"/>
        <v>0</v>
      </c>
      <c r="AR151" s="158" t="s">
        <v>388</v>
      </c>
      <c r="AT151" s="158" t="s">
        <v>190</v>
      </c>
      <c r="AU151" s="158" t="s">
        <v>89</v>
      </c>
      <c r="AY151" s="17" t="s">
        <v>187</v>
      </c>
      <c r="BE151" s="159">
        <f t="shared" si="14"/>
        <v>0</v>
      </c>
      <c r="BF151" s="159">
        <f t="shared" si="15"/>
        <v>0</v>
      </c>
      <c r="BG151" s="159">
        <f t="shared" si="16"/>
        <v>0</v>
      </c>
      <c r="BH151" s="159">
        <f t="shared" si="17"/>
        <v>0</v>
      </c>
      <c r="BI151" s="159">
        <f t="shared" si="18"/>
        <v>0</v>
      </c>
      <c r="BJ151" s="17" t="s">
        <v>89</v>
      </c>
      <c r="BK151" s="159">
        <f t="shared" si="19"/>
        <v>0</v>
      </c>
      <c r="BL151" s="17" t="s">
        <v>353</v>
      </c>
      <c r="BM151" s="158" t="s">
        <v>646</v>
      </c>
    </row>
    <row r="152" spans="2:65" s="1" customFormat="1" ht="24.2" customHeight="1">
      <c r="B152" s="144"/>
      <c r="C152" s="160" t="s">
        <v>367</v>
      </c>
      <c r="D152" s="160" t="s">
        <v>196</v>
      </c>
      <c r="E152" s="161" t="s">
        <v>1125</v>
      </c>
      <c r="F152" s="162" t="s">
        <v>1126</v>
      </c>
      <c r="G152" s="163" t="s">
        <v>337</v>
      </c>
      <c r="H152" s="164">
        <v>2</v>
      </c>
      <c r="I152" s="165"/>
      <c r="J152" s="166">
        <f t="shared" si="10"/>
        <v>0</v>
      </c>
      <c r="K152" s="167"/>
      <c r="L152" s="32"/>
      <c r="M152" s="168" t="s">
        <v>1</v>
      </c>
      <c r="N152" s="169" t="s">
        <v>42</v>
      </c>
      <c r="P152" s="156">
        <f t="shared" si="11"/>
        <v>0</v>
      </c>
      <c r="Q152" s="156">
        <v>8.0999999999999996E-4</v>
      </c>
      <c r="R152" s="156">
        <f t="shared" si="12"/>
        <v>1.6199999999999999E-3</v>
      </c>
      <c r="S152" s="156">
        <v>0</v>
      </c>
      <c r="T152" s="157">
        <f t="shared" si="13"/>
        <v>0</v>
      </c>
      <c r="AR152" s="158" t="s">
        <v>353</v>
      </c>
      <c r="AT152" s="158" t="s">
        <v>196</v>
      </c>
      <c r="AU152" s="158" t="s">
        <v>89</v>
      </c>
      <c r="AY152" s="17" t="s">
        <v>187</v>
      </c>
      <c r="BE152" s="159">
        <f t="shared" si="14"/>
        <v>0</v>
      </c>
      <c r="BF152" s="159">
        <f t="shared" si="15"/>
        <v>0</v>
      </c>
      <c r="BG152" s="159">
        <f t="shared" si="16"/>
        <v>0</v>
      </c>
      <c r="BH152" s="159">
        <f t="shared" si="17"/>
        <v>0</v>
      </c>
      <c r="BI152" s="159">
        <f t="shared" si="18"/>
        <v>0</v>
      </c>
      <c r="BJ152" s="17" t="s">
        <v>89</v>
      </c>
      <c r="BK152" s="159">
        <f t="shared" si="19"/>
        <v>0</v>
      </c>
      <c r="BL152" s="17" t="s">
        <v>353</v>
      </c>
      <c r="BM152" s="158" t="s">
        <v>654</v>
      </c>
    </row>
    <row r="153" spans="2:65" s="1" customFormat="1" ht="24.2" customHeight="1">
      <c r="B153" s="144"/>
      <c r="C153" s="145" t="s">
        <v>7</v>
      </c>
      <c r="D153" s="145" t="s">
        <v>190</v>
      </c>
      <c r="E153" s="146" t="s">
        <v>1127</v>
      </c>
      <c r="F153" s="147" t="s">
        <v>1128</v>
      </c>
      <c r="G153" s="148" t="s">
        <v>337</v>
      </c>
      <c r="H153" s="149">
        <v>2</v>
      </c>
      <c r="I153" s="150"/>
      <c r="J153" s="151">
        <f t="shared" si="10"/>
        <v>0</v>
      </c>
      <c r="K153" s="152"/>
      <c r="L153" s="153"/>
      <c r="M153" s="154" t="s">
        <v>1</v>
      </c>
      <c r="N153" s="155" t="s">
        <v>42</v>
      </c>
      <c r="P153" s="156">
        <f t="shared" si="11"/>
        <v>0</v>
      </c>
      <c r="Q153" s="156">
        <v>4.0000000000000001E-3</v>
      </c>
      <c r="R153" s="156">
        <f t="shared" si="12"/>
        <v>8.0000000000000002E-3</v>
      </c>
      <c r="S153" s="156">
        <v>0</v>
      </c>
      <c r="T153" s="157">
        <f t="shared" si="13"/>
        <v>0</v>
      </c>
      <c r="AR153" s="158" t="s">
        <v>388</v>
      </c>
      <c r="AT153" s="158" t="s">
        <v>190</v>
      </c>
      <c r="AU153" s="158" t="s">
        <v>89</v>
      </c>
      <c r="AY153" s="17" t="s">
        <v>187</v>
      </c>
      <c r="BE153" s="159">
        <f t="shared" si="14"/>
        <v>0</v>
      </c>
      <c r="BF153" s="159">
        <f t="shared" si="15"/>
        <v>0</v>
      </c>
      <c r="BG153" s="159">
        <f t="shared" si="16"/>
        <v>0</v>
      </c>
      <c r="BH153" s="159">
        <f t="shared" si="17"/>
        <v>0</v>
      </c>
      <c r="BI153" s="159">
        <f t="shared" si="18"/>
        <v>0</v>
      </c>
      <c r="BJ153" s="17" t="s">
        <v>89</v>
      </c>
      <c r="BK153" s="159">
        <f t="shared" si="19"/>
        <v>0</v>
      </c>
      <c r="BL153" s="17" t="s">
        <v>353</v>
      </c>
      <c r="BM153" s="158" t="s">
        <v>663</v>
      </c>
    </row>
    <row r="154" spans="2:65" s="1" customFormat="1" ht="16.5" customHeight="1">
      <c r="B154" s="144"/>
      <c r="C154" s="160" t="s">
        <v>381</v>
      </c>
      <c r="D154" s="160" t="s">
        <v>196</v>
      </c>
      <c r="E154" s="161" t="s">
        <v>1129</v>
      </c>
      <c r="F154" s="162" t="s">
        <v>1130</v>
      </c>
      <c r="G154" s="163" t="s">
        <v>337</v>
      </c>
      <c r="H154" s="164">
        <v>2</v>
      </c>
      <c r="I154" s="165"/>
      <c r="J154" s="166">
        <f t="shared" si="10"/>
        <v>0</v>
      </c>
      <c r="K154" s="167"/>
      <c r="L154" s="32"/>
      <c r="M154" s="168" t="s">
        <v>1</v>
      </c>
      <c r="N154" s="169" t="s">
        <v>42</v>
      </c>
      <c r="P154" s="156">
        <f t="shared" si="11"/>
        <v>0</v>
      </c>
      <c r="Q154" s="156">
        <v>3.0000000000000001E-5</v>
      </c>
      <c r="R154" s="156">
        <f t="shared" si="12"/>
        <v>6.0000000000000002E-5</v>
      </c>
      <c r="S154" s="156">
        <v>0</v>
      </c>
      <c r="T154" s="157">
        <f t="shared" si="13"/>
        <v>0</v>
      </c>
      <c r="AR154" s="158" t="s">
        <v>353</v>
      </c>
      <c r="AT154" s="158" t="s">
        <v>196</v>
      </c>
      <c r="AU154" s="158" t="s">
        <v>89</v>
      </c>
      <c r="AY154" s="17" t="s">
        <v>187</v>
      </c>
      <c r="BE154" s="159">
        <f t="shared" si="14"/>
        <v>0</v>
      </c>
      <c r="BF154" s="159">
        <f t="shared" si="15"/>
        <v>0</v>
      </c>
      <c r="BG154" s="159">
        <f t="shared" si="16"/>
        <v>0</v>
      </c>
      <c r="BH154" s="159">
        <f t="shared" si="17"/>
        <v>0</v>
      </c>
      <c r="BI154" s="159">
        <f t="shared" si="18"/>
        <v>0</v>
      </c>
      <c r="BJ154" s="17" t="s">
        <v>89</v>
      </c>
      <c r="BK154" s="159">
        <f t="shared" si="19"/>
        <v>0</v>
      </c>
      <c r="BL154" s="17" t="s">
        <v>353</v>
      </c>
      <c r="BM154" s="158" t="s">
        <v>675</v>
      </c>
    </row>
    <row r="155" spans="2:65" s="1" customFormat="1" ht="21.75" customHeight="1">
      <c r="B155" s="144"/>
      <c r="C155" s="145" t="s">
        <v>385</v>
      </c>
      <c r="D155" s="145" t="s">
        <v>190</v>
      </c>
      <c r="E155" s="146" t="s">
        <v>1131</v>
      </c>
      <c r="F155" s="147" t="s">
        <v>1132</v>
      </c>
      <c r="G155" s="148" t="s">
        <v>337</v>
      </c>
      <c r="H155" s="149">
        <v>2</v>
      </c>
      <c r="I155" s="150"/>
      <c r="J155" s="151">
        <f t="shared" si="10"/>
        <v>0</v>
      </c>
      <c r="K155" s="152"/>
      <c r="L155" s="153"/>
      <c r="M155" s="154" t="s">
        <v>1</v>
      </c>
      <c r="N155" s="155" t="s">
        <v>42</v>
      </c>
      <c r="P155" s="156">
        <f t="shared" si="11"/>
        <v>0</v>
      </c>
      <c r="Q155" s="156">
        <v>1.1999999999999999E-3</v>
      </c>
      <c r="R155" s="156">
        <f t="shared" si="12"/>
        <v>2.3999999999999998E-3</v>
      </c>
      <c r="S155" s="156">
        <v>0</v>
      </c>
      <c r="T155" s="157">
        <f t="shared" si="13"/>
        <v>0</v>
      </c>
      <c r="AR155" s="158" t="s">
        <v>388</v>
      </c>
      <c r="AT155" s="158" t="s">
        <v>190</v>
      </c>
      <c r="AU155" s="158" t="s">
        <v>89</v>
      </c>
      <c r="AY155" s="17" t="s">
        <v>187</v>
      </c>
      <c r="BE155" s="159">
        <f t="shared" si="14"/>
        <v>0</v>
      </c>
      <c r="BF155" s="159">
        <f t="shared" si="15"/>
        <v>0</v>
      </c>
      <c r="BG155" s="159">
        <f t="shared" si="16"/>
        <v>0</v>
      </c>
      <c r="BH155" s="159">
        <f t="shared" si="17"/>
        <v>0</v>
      </c>
      <c r="BI155" s="159">
        <f t="shared" si="18"/>
        <v>0</v>
      </c>
      <c r="BJ155" s="17" t="s">
        <v>89</v>
      </c>
      <c r="BK155" s="159">
        <f t="shared" si="19"/>
        <v>0</v>
      </c>
      <c r="BL155" s="17" t="s">
        <v>353</v>
      </c>
      <c r="BM155" s="158" t="s">
        <v>692</v>
      </c>
    </row>
    <row r="156" spans="2:65" s="1" customFormat="1" ht="16.5" customHeight="1">
      <c r="B156" s="144"/>
      <c r="C156" s="160" t="s">
        <v>391</v>
      </c>
      <c r="D156" s="160" t="s">
        <v>196</v>
      </c>
      <c r="E156" s="161" t="s">
        <v>1133</v>
      </c>
      <c r="F156" s="162" t="s">
        <v>1134</v>
      </c>
      <c r="G156" s="163" t="s">
        <v>337</v>
      </c>
      <c r="H156" s="164">
        <v>2</v>
      </c>
      <c r="I156" s="165"/>
      <c r="J156" s="166">
        <f t="shared" si="10"/>
        <v>0</v>
      </c>
      <c r="K156" s="167"/>
      <c r="L156" s="32"/>
      <c r="M156" s="168" t="s">
        <v>1</v>
      </c>
      <c r="N156" s="169" t="s">
        <v>42</v>
      </c>
      <c r="P156" s="156">
        <f t="shared" si="11"/>
        <v>0</v>
      </c>
      <c r="Q156" s="156">
        <v>3.0000000000000001E-5</v>
      </c>
      <c r="R156" s="156">
        <f t="shared" si="12"/>
        <v>6.0000000000000002E-5</v>
      </c>
      <c r="S156" s="156">
        <v>0</v>
      </c>
      <c r="T156" s="157">
        <f t="shared" si="13"/>
        <v>0</v>
      </c>
      <c r="AR156" s="158" t="s">
        <v>353</v>
      </c>
      <c r="AT156" s="158" t="s">
        <v>196</v>
      </c>
      <c r="AU156" s="158" t="s">
        <v>89</v>
      </c>
      <c r="AY156" s="17" t="s">
        <v>187</v>
      </c>
      <c r="BE156" s="159">
        <f t="shared" si="14"/>
        <v>0</v>
      </c>
      <c r="BF156" s="159">
        <f t="shared" si="15"/>
        <v>0</v>
      </c>
      <c r="BG156" s="159">
        <f t="shared" si="16"/>
        <v>0</v>
      </c>
      <c r="BH156" s="159">
        <f t="shared" si="17"/>
        <v>0</v>
      </c>
      <c r="BI156" s="159">
        <f t="shared" si="18"/>
        <v>0</v>
      </c>
      <c r="BJ156" s="17" t="s">
        <v>89</v>
      </c>
      <c r="BK156" s="159">
        <f t="shared" si="19"/>
        <v>0</v>
      </c>
      <c r="BL156" s="17" t="s">
        <v>353</v>
      </c>
      <c r="BM156" s="158" t="s">
        <v>700</v>
      </c>
    </row>
    <row r="157" spans="2:65" s="1" customFormat="1" ht="16.5" customHeight="1">
      <c r="B157" s="144"/>
      <c r="C157" s="145" t="s">
        <v>395</v>
      </c>
      <c r="D157" s="145" t="s">
        <v>190</v>
      </c>
      <c r="E157" s="146" t="s">
        <v>1135</v>
      </c>
      <c r="F157" s="147" t="s">
        <v>1136</v>
      </c>
      <c r="G157" s="148" t="s">
        <v>337</v>
      </c>
      <c r="H157" s="149">
        <v>2</v>
      </c>
      <c r="I157" s="150"/>
      <c r="J157" s="151">
        <f t="shared" si="10"/>
        <v>0</v>
      </c>
      <c r="K157" s="152"/>
      <c r="L157" s="153"/>
      <c r="M157" s="154" t="s">
        <v>1</v>
      </c>
      <c r="N157" s="155" t="s">
        <v>42</v>
      </c>
      <c r="P157" s="156">
        <f t="shared" si="11"/>
        <v>0</v>
      </c>
      <c r="Q157" s="156">
        <v>1.1999999999999999E-3</v>
      </c>
      <c r="R157" s="156">
        <f t="shared" si="12"/>
        <v>2.3999999999999998E-3</v>
      </c>
      <c r="S157" s="156">
        <v>0</v>
      </c>
      <c r="T157" s="157">
        <f t="shared" si="13"/>
        <v>0</v>
      </c>
      <c r="AR157" s="158" t="s">
        <v>388</v>
      </c>
      <c r="AT157" s="158" t="s">
        <v>190</v>
      </c>
      <c r="AU157" s="158" t="s">
        <v>89</v>
      </c>
      <c r="AY157" s="17" t="s">
        <v>187</v>
      </c>
      <c r="BE157" s="159">
        <f t="shared" si="14"/>
        <v>0</v>
      </c>
      <c r="BF157" s="159">
        <f t="shared" si="15"/>
        <v>0</v>
      </c>
      <c r="BG157" s="159">
        <f t="shared" si="16"/>
        <v>0</v>
      </c>
      <c r="BH157" s="159">
        <f t="shared" si="17"/>
        <v>0</v>
      </c>
      <c r="BI157" s="159">
        <f t="shared" si="18"/>
        <v>0</v>
      </c>
      <c r="BJ157" s="17" t="s">
        <v>89</v>
      </c>
      <c r="BK157" s="159">
        <f t="shared" si="19"/>
        <v>0</v>
      </c>
      <c r="BL157" s="17" t="s">
        <v>353</v>
      </c>
      <c r="BM157" s="158" t="s">
        <v>710</v>
      </c>
    </row>
    <row r="158" spans="2:65" s="1" customFormat="1" ht="24.2" customHeight="1">
      <c r="B158" s="144"/>
      <c r="C158" s="160" t="s">
        <v>400</v>
      </c>
      <c r="D158" s="160" t="s">
        <v>196</v>
      </c>
      <c r="E158" s="161" t="s">
        <v>1137</v>
      </c>
      <c r="F158" s="162" t="s">
        <v>1138</v>
      </c>
      <c r="G158" s="163" t="s">
        <v>375</v>
      </c>
      <c r="H158" s="164">
        <v>2.5999999999999999E-2</v>
      </c>
      <c r="I158" s="165"/>
      <c r="J158" s="166">
        <f t="shared" si="10"/>
        <v>0</v>
      </c>
      <c r="K158" s="167"/>
      <c r="L158" s="32"/>
      <c r="M158" s="168" t="s">
        <v>1</v>
      </c>
      <c r="N158" s="169" t="s">
        <v>42</v>
      </c>
      <c r="P158" s="156">
        <f t="shared" si="11"/>
        <v>0</v>
      </c>
      <c r="Q158" s="156">
        <v>0</v>
      </c>
      <c r="R158" s="156">
        <f t="shared" si="12"/>
        <v>0</v>
      </c>
      <c r="S158" s="156">
        <v>0</v>
      </c>
      <c r="T158" s="157">
        <f t="shared" si="13"/>
        <v>0</v>
      </c>
      <c r="AR158" s="158" t="s">
        <v>353</v>
      </c>
      <c r="AT158" s="158" t="s">
        <v>196</v>
      </c>
      <c r="AU158" s="158" t="s">
        <v>89</v>
      </c>
      <c r="AY158" s="17" t="s">
        <v>187</v>
      </c>
      <c r="BE158" s="159">
        <f t="shared" si="14"/>
        <v>0</v>
      </c>
      <c r="BF158" s="159">
        <f t="shared" si="15"/>
        <v>0</v>
      </c>
      <c r="BG158" s="159">
        <f t="shared" si="16"/>
        <v>0</v>
      </c>
      <c r="BH158" s="159">
        <f t="shared" si="17"/>
        <v>0</v>
      </c>
      <c r="BI158" s="159">
        <f t="shared" si="18"/>
        <v>0</v>
      </c>
      <c r="BJ158" s="17" t="s">
        <v>89</v>
      </c>
      <c r="BK158" s="159">
        <f t="shared" si="19"/>
        <v>0</v>
      </c>
      <c r="BL158" s="17" t="s">
        <v>353</v>
      </c>
      <c r="BM158" s="158" t="s">
        <v>718</v>
      </c>
    </row>
    <row r="159" spans="2:65" s="11" customFormat="1" ht="22.9" customHeight="1">
      <c r="B159" s="132"/>
      <c r="D159" s="133" t="s">
        <v>75</v>
      </c>
      <c r="E159" s="142" t="s">
        <v>1139</v>
      </c>
      <c r="F159" s="142" t="s">
        <v>1140</v>
      </c>
      <c r="I159" s="135"/>
      <c r="J159" s="143">
        <f>BK159</f>
        <v>0</v>
      </c>
      <c r="L159" s="132"/>
      <c r="M159" s="137"/>
      <c r="P159" s="138">
        <f>SUM(P160:P177)</f>
        <v>0</v>
      </c>
      <c r="R159" s="138">
        <f>SUM(R160:R177)</f>
        <v>8.4611200000000011</v>
      </c>
      <c r="T159" s="139">
        <f>SUM(T160:T177)</f>
        <v>0</v>
      </c>
      <c r="AR159" s="133" t="s">
        <v>89</v>
      </c>
      <c r="AT159" s="140" t="s">
        <v>75</v>
      </c>
      <c r="AU159" s="140" t="s">
        <v>83</v>
      </c>
      <c r="AY159" s="133" t="s">
        <v>187</v>
      </c>
      <c r="BK159" s="141">
        <f>SUM(BK160:BK177)</f>
        <v>0</v>
      </c>
    </row>
    <row r="160" spans="2:65" s="1" customFormat="1" ht="24.2" customHeight="1">
      <c r="B160" s="144"/>
      <c r="C160" s="160" t="s">
        <v>404</v>
      </c>
      <c r="D160" s="160" t="s">
        <v>196</v>
      </c>
      <c r="E160" s="161" t="s">
        <v>1141</v>
      </c>
      <c r="F160" s="162" t="s">
        <v>1142</v>
      </c>
      <c r="G160" s="163" t="s">
        <v>320</v>
      </c>
      <c r="H160" s="164">
        <v>1</v>
      </c>
      <c r="I160" s="165"/>
      <c r="J160" s="166">
        <f t="shared" ref="J160:J177" si="20">ROUND(I160*H160,2)</f>
        <v>0</v>
      </c>
      <c r="K160" s="167"/>
      <c r="L160" s="32"/>
      <c r="M160" s="168" t="s">
        <v>1</v>
      </c>
      <c r="N160" s="169" t="s">
        <v>42</v>
      </c>
      <c r="P160" s="156">
        <f t="shared" ref="P160:P177" si="21">O160*H160</f>
        <v>0</v>
      </c>
      <c r="Q160" s="156">
        <v>1.08E-3</v>
      </c>
      <c r="R160" s="156">
        <f t="shared" ref="R160:R177" si="22">Q160*H160</f>
        <v>1.08E-3</v>
      </c>
      <c r="S160" s="156">
        <v>0</v>
      </c>
      <c r="T160" s="157">
        <f t="shared" ref="T160:T177" si="23">S160*H160</f>
        <v>0</v>
      </c>
      <c r="AR160" s="158" t="s">
        <v>353</v>
      </c>
      <c r="AT160" s="158" t="s">
        <v>196</v>
      </c>
      <c r="AU160" s="158" t="s">
        <v>89</v>
      </c>
      <c r="AY160" s="17" t="s">
        <v>187</v>
      </c>
      <c r="BE160" s="159">
        <f t="shared" ref="BE160:BE177" si="24">IF(N160="základná",J160,0)</f>
        <v>0</v>
      </c>
      <c r="BF160" s="159">
        <f t="shared" ref="BF160:BF177" si="25">IF(N160="znížená",J160,0)</f>
        <v>0</v>
      </c>
      <c r="BG160" s="159">
        <f t="shared" ref="BG160:BG177" si="26">IF(N160="zákl. prenesená",J160,0)</f>
        <v>0</v>
      </c>
      <c r="BH160" s="159">
        <f t="shared" ref="BH160:BH177" si="27">IF(N160="zníž. prenesená",J160,0)</f>
        <v>0</v>
      </c>
      <c r="BI160" s="159">
        <f t="shared" ref="BI160:BI177" si="28">IF(N160="nulová",J160,0)</f>
        <v>0</v>
      </c>
      <c r="BJ160" s="17" t="s">
        <v>89</v>
      </c>
      <c r="BK160" s="159">
        <f t="shared" ref="BK160:BK177" si="29">ROUND(I160*H160,2)</f>
        <v>0</v>
      </c>
      <c r="BL160" s="17" t="s">
        <v>353</v>
      </c>
      <c r="BM160" s="158" t="s">
        <v>727</v>
      </c>
    </row>
    <row r="161" spans="2:65" s="1" customFormat="1" ht="24.2" customHeight="1">
      <c r="B161" s="144"/>
      <c r="C161" s="160" t="s">
        <v>410</v>
      </c>
      <c r="D161" s="160" t="s">
        <v>196</v>
      </c>
      <c r="E161" s="161" t="s">
        <v>1143</v>
      </c>
      <c r="F161" s="162" t="s">
        <v>1144</v>
      </c>
      <c r="G161" s="163" t="s">
        <v>320</v>
      </c>
      <c r="H161" s="164">
        <v>32</v>
      </c>
      <c r="I161" s="165"/>
      <c r="J161" s="166">
        <f t="shared" si="20"/>
        <v>0</v>
      </c>
      <c r="K161" s="167"/>
      <c r="L161" s="32"/>
      <c r="M161" s="168" t="s">
        <v>1</v>
      </c>
      <c r="N161" s="169" t="s">
        <v>42</v>
      </c>
      <c r="P161" s="156">
        <f t="shared" si="21"/>
        <v>0</v>
      </c>
      <c r="Q161" s="156">
        <v>1.5200000000000001E-3</v>
      </c>
      <c r="R161" s="156">
        <f t="shared" si="22"/>
        <v>4.8640000000000003E-2</v>
      </c>
      <c r="S161" s="156">
        <v>0</v>
      </c>
      <c r="T161" s="157">
        <f t="shared" si="23"/>
        <v>0</v>
      </c>
      <c r="AR161" s="158" t="s">
        <v>353</v>
      </c>
      <c r="AT161" s="158" t="s">
        <v>196</v>
      </c>
      <c r="AU161" s="158" t="s">
        <v>89</v>
      </c>
      <c r="AY161" s="17" t="s">
        <v>187</v>
      </c>
      <c r="BE161" s="159">
        <f t="shared" si="24"/>
        <v>0</v>
      </c>
      <c r="BF161" s="159">
        <f t="shared" si="25"/>
        <v>0</v>
      </c>
      <c r="BG161" s="159">
        <f t="shared" si="26"/>
        <v>0</v>
      </c>
      <c r="BH161" s="159">
        <f t="shared" si="27"/>
        <v>0</v>
      </c>
      <c r="BI161" s="159">
        <f t="shared" si="28"/>
        <v>0</v>
      </c>
      <c r="BJ161" s="17" t="s">
        <v>89</v>
      </c>
      <c r="BK161" s="159">
        <f t="shared" si="29"/>
        <v>0</v>
      </c>
      <c r="BL161" s="17" t="s">
        <v>353</v>
      </c>
      <c r="BM161" s="158" t="s">
        <v>738</v>
      </c>
    </row>
    <row r="162" spans="2:65" s="1" customFormat="1" ht="24.2" customHeight="1">
      <c r="B162" s="144"/>
      <c r="C162" s="160" t="s">
        <v>414</v>
      </c>
      <c r="D162" s="160" t="s">
        <v>196</v>
      </c>
      <c r="E162" s="161" t="s">
        <v>1145</v>
      </c>
      <c r="F162" s="162" t="s">
        <v>1146</v>
      </c>
      <c r="G162" s="163" t="s">
        <v>320</v>
      </c>
      <c r="H162" s="164">
        <v>254</v>
      </c>
      <c r="I162" s="165"/>
      <c r="J162" s="166">
        <f t="shared" si="20"/>
        <v>0</v>
      </c>
      <c r="K162" s="167"/>
      <c r="L162" s="32"/>
      <c r="M162" s="168" t="s">
        <v>1</v>
      </c>
      <c r="N162" s="169" t="s">
        <v>42</v>
      </c>
      <c r="P162" s="156">
        <f t="shared" si="21"/>
        <v>0</v>
      </c>
      <c r="Q162" s="156">
        <v>1.9400000000000001E-3</v>
      </c>
      <c r="R162" s="156">
        <f t="shared" si="22"/>
        <v>0.49276000000000003</v>
      </c>
      <c r="S162" s="156">
        <v>0</v>
      </c>
      <c r="T162" s="157">
        <f t="shared" si="23"/>
        <v>0</v>
      </c>
      <c r="AR162" s="158" t="s">
        <v>353</v>
      </c>
      <c r="AT162" s="158" t="s">
        <v>196</v>
      </c>
      <c r="AU162" s="158" t="s">
        <v>89</v>
      </c>
      <c r="AY162" s="17" t="s">
        <v>187</v>
      </c>
      <c r="BE162" s="159">
        <f t="shared" si="24"/>
        <v>0</v>
      </c>
      <c r="BF162" s="159">
        <f t="shared" si="25"/>
        <v>0</v>
      </c>
      <c r="BG162" s="159">
        <f t="shared" si="26"/>
        <v>0</v>
      </c>
      <c r="BH162" s="159">
        <f t="shared" si="27"/>
        <v>0</v>
      </c>
      <c r="BI162" s="159">
        <f t="shared" si="28"/>
        <v>0</v>
      </c>
      <c r="BJ162" s="17" t="s">
        <v>89</v>
      </c>
      <c r="BK162" s="159">
        <f t="shared" si="29"/>
        <v>0</v>
      </c>
      <c r="BL162" s="17" t="s">
        <v>353</v>
      </c>
      <c r="BM162" s="158" t="s">
        <v>747</v>
      </c>
    </row>
    <row r="163" spans="2:65" s="1" customFormat="1" ht="24.2" customHeight="1">
      <c r="B163" s="144"/>
      <c r="C163" s="160" t="s">
        <v>419</v>
      </c>
      <c r="D163" s="160" t="s">
        <v>196</v>
      </c>
      <c r="E163" s="161" t="s">
        <v>1147</v>
      </c>
      <c r="F163" s="162" t="s">
        <v>1148</v>
      </c>
      <c r="G163" s="163" t="s">
        <v>320</v>
      </c>
      <c r="H163" s="164">
        <v>472</v>
      </c>
      <c r="I163" s="165"/>
      <c r="J163" s="166">
        <f t="shared" si="20"/>
        <v>0</v>
      </c>
      <c r="K163" s="167"/>
      <c r="L163" s="32"/>
      <c r="M163" s="168" t="s">
        <v>1</v>
      </c>
      <c r="N163" s="169" t="s">
        <v>42</v>
      </c>
      <c r="P163" s="156">
        <f t="shared" si="21"/>
        <v>0</v>
      </c>
      <c r="Q163" s="156">
        <v>2.9099999999999998E-3</v>
      </c>
      <c r="R163" s="156">
        <f t="shared" si="22"/>
        <v>1.3735199999999999</v>
      </c>
      <c r="S163" s="156">
        <v>0</v>
      </c>
      <c r="T163" s="157">
        <f t="shared" si="23"/>
        <v>0</v>
      </c>
      <c r="AR163" s="158" t="s">
        <v>353</v>
      </c>
      <c r="AT163" s="158" t="s">
        <v>196</v>
      </c>
      <c r="AU163" s="158" t="s">
        <v>89</v>
      </c>
      <c r="AY163" s="17" t="s">
        <v>187</v>
      </c>
      <c r="BE163" s="159">
        <f t="shared" si="24"/>
        <v>0</v>
      </c>
      <c r="BF163" s="159">
        <f t="shared" si="25"/>
        <v>0</v>
      </c>
      <c r="BG163" s="159">
        <f t="shared" si="26"/>
        <v>0</v>
      </c>
      <c r="BH163" s="159">
        <f t="shared" si="27"/>
        <v>0</v>
      </c>
      <c r="BI163" s="159">
        <f t="shared" si="28"/>
        <v>0</v>
      </c>
      <c r="BJ163" s="17" t="s">
        <v>89</v>
      </c>
      <c r="BK163" s="159">
        <f t="shared" si="29"/>
        <v>0</v>
      </c>
      <c r="BL163" s="17" t="s">
        <v>353</v>
      </c>
      <c r="BM163" s="158" t="s">
        <v>754</v>
      </c>
    </row>
    <row r="164" spans="2:65" s="1" customFormat="1" ht="24.2" customHeight="1">
      <c r="B164" s="144"/>
      <c r="C164" s="160" t="s">
        <v>423</v>
      </c>
      <c r="D164" s="160" t="s">
        <v>196</v>
      </c>
      <c r="E164" s="161" t="s">
        <v>1149</v>
      </c>
      <c r="F164" s="162" t="s">
        <v>1150</v>
      </c>
      <c r="G164" s="163" t="s">
        <v>320</v>
      </c>
      <c r="H164" s="164">
        <v>48</v>
      </c>
      <c r="I164" s="165"/>
      <c r="J164" s="166">
        <f t="shared" si="20"/>
        <v>0</v>
      </c>
      <c r="K164" s="167"/>
      <c r="L164" s="32"/>
      <c r="M164" s="168" t="s">
        <v>1</v>
      </c>
      <c r="N164" s="169" t="s">
        <v>42</v>
      </c>
      <c r="P164" s="156">
        <f t="shared" si="21"/>
        <v>0</v>
      </c>
      <c r="Q164" s="156">
        <v>3.81E-3</v>
      </c>
      <c r="R164" s="156">
        <f t="shared" si="22"/>
        <v>0.18287999999999999</v>
      </c>
      <c r="S164" s="156">
        <v>0</v>
      </c>
      <c r="T164" s="157">
        <f t="shared" si="23"/>
        <v>0</v>
      </c>
      <c r="AR164" s="158" t="s">
        <v>353</v>
      </c>
      <c r="AT164" s="158" t="s">
        <v>196</v>
      </c>
      <c r="AU164" s="158" t="s">
        <v>89</v>
      </c>
      <c r="AY164" s="17" t="s">
        <v>187</v>
      </c>
      <c r="BE164" s="159">
        <f t="shared" si="24"/>
        <v>0</v>
      </c>
      <c r="BF164" s="159">
        <f t="shared" si="25"/>
        <v>0</v>
      </c>
      <c r="BG164" s="159">
        <f t="shared" si="26"/>
        <v>0</v>
      </c>
      <c r="BH164" s="159">
        <f t="shared" si="27"/>
        <v>0</v>
      </c>
      <c r="BI164" s="159">
        <f t="shared" si="28"/>
        <v>0</v>
      </c>
      <c r="BJ164" s="17" t="s">
        <v>89</v>
      </c>
      <c r="BK164" s="159">
        <f t="shared" si="29"/>
        <v>0</v>
      </c>
      <c r="BL164" s="17" t="s">
        <v>353</v>
      </c>
      <c r="BM164" s="158" t="s">
        <v>766</v>
      </c>
    </row>
    <row r="165" spans="2:65" s="1" customFormat="1" ht="24.2" customHeight="1">
      <c r="B165" s="144"/>
      <c r="C165" s="160" t="s">
        <v>429</v>
      </c>
      <c r="D165" s="160" t="s">
        <v>196</v>
      </c>
      <c r="E165" s="161" t="s">
        <v>1151</v>
      </c>
      <c r="F165" s="162" t="s">
        <v>1152</v>
      </c>
      <c r="G165" s="163" t="s">
        <v>320</v>
      </c>
      <c r="H165" s="164">
        <v>26</v>
      </c>
      <c r="I165" s="165"/>
      <c r="J165" s="166">
        <f t="shared" si="20"/>
        <v>0</v>
      </c>
      <c r="K165" s="167"/>
      <c r="L165" s="32"/>
      <c r="M165" s="168" t="s">
        <v>1</v>
      </c>
      <c r="N165" s="169" t="s">
        <v>42</v>
      </c>
      <c r="P165" s="156">
        <f t="shared" si="21"/>
        <v>0</v>
      </c>
      <c r="Q165" s="156">
        <v>4.5399999999999998E-3</v>
      </c>
      <c r="R165" s="156">
        <f t="shared" si="22"/>
        <v>0.11803999999999999</v>
      </c>
      <c r="S165" s="156">
        <v>0</v>
      </c>
      <c r="T165" s="157">
        <f t="shared" si="23"/>
        <v>0</v>
      </c>
      <c r="AR165" s="158" t="s">
        <v>353</v>
      </c>
      <c r="AT165" s="158" t="s">
        <v>196</v>
      </c>
      <c r="AU165" s="158" t="s">
        <v>89</v>
      </c>
      <c r="AY165" s="17" t="s">
        <v>187</v>
      </c>
      <c r="BE165" s="159">
        <f t="shared" si="24"/>
        <v>0</v>
      </c>
      <c r="BF165" s="159">
        <f t="shared" si="25"/>
        <v>0</v>
      </c>
      <c r="BG165" s="159">
        <f t="shared" si="26"/>
        <v>0</v>
      </c>
      <c r="BH165" s="159">
        <f t="shared" si="27"/>
        <v>0</v>
      </c>
      <c r="BI165" s="159">
        <f t="shared" si="28"/>
        <v>0</v>
      </c>
      <c r="BJ165" s="17" t="s">
        <v>89</v>
      </c>
      <c r="BK165" s="159">
        <f t="shared" si="29"/>
        <v>0</v>
      </c>
      <c r="BL165" s="17" t="s">
        <v>353</v>
      </c>
      <c r="BM165" s="158" t="s">
        <v>774</v>
      </c>
    </row>
    <row r="166" spans="2:65" s="1" customFormat="1" ht="24.2" customHeight="1">
      <c r="B166" s="144"/>
      <c r="C166" s="160" t="s">
        <v>388</v>
      </c>
      <c r="D166" s="160" t="s">
        <v>196</v>
      </c>
      <c r="E166" s="161" t="s">
        <v>1153</v>
      </c>
      <c r="F166" s="162" t="s">
        <v>1154</v>
      </c>
      <c r="G166" s="163" t="s">
        <v>320</v>
      </c>
      <c r="H166" s="164">
        <v>6</v>
      </c>
      <c r="I166" s="165"/>
      <c r="J166" s="166">
        <f t="shared" si="20"/>
        <v>0</v>
      </c>
      <c r="K166" s="167"/>
      <c r="L166" s="32"/>
      <c r="M166" s="168" t="s">
        <v>1</v>
      </c>
      <c r="N166" s="169" t="s">
        <v>42</v>
      </c>
      <c r="P166" s="156">
        <f t="shared" si="21"/>
        <v>0</v>
      </c>
      <c r="Q166" s="156">
        <v>6.28E-3</v>
      </c>
      <c r="R166" s="156">
        <f t="shared" si="22"/>
        <v>3.7679999999999998E-2</v>
      </c>
      <c r="S166" s="156">
        <v>0</v>
      </c>
      <c r="T166" s="157">
        <f t="shared" si="23"/>
        <v>0</v>
      </c>
      <c r="AR166" s="158" t="s">
        <v>353</v>
      </c>
      <c r="AT166" s="158" t="s">
        <v>196</v>
      </c>
      <c r="AU166" s="158" t="s">
        <v>89</v>
      </c>
      <c r="AY166" s="17" t="s">
        <v>187</v>
      </c>
      <c r="BE166" s="159">
        <f t="shared" si="24"/>
        <v>0</v>
      </c>
      <c r="BF166" s="159">
        <f t="shared" si="25"/>
        <v>0</v>
      </c>
      <c r="BG166" s="159">
        <f t="shared" si="26"/>
        <v>0</v>
      </c>
      <c r="BH166" s="159">
        <f t="shared" si="27"/>
        <v>0</v>
      </c>
      <c r="BI166" s="159">
        <f t="shared" si="28"/>
        <v>0</v>
      </c>
      <c r="BJ166" s="17" t="s">
        <v>89</v>
      </c>
      <c r="BK166" s="159">
        <f t="shared" si="29"/>
        <v>0</v>
      </c>
      <c r="BL166" s="17" t="s">
        <v>353</v>
      </c>
      <c r="BM166" s="158" t="s">
        <v>799</v>
      </c>
    </row>
    <row r="167" spans="2:65" s="1" customFormat="1" ht="33" customHeight="1">
      <c r="B167" s="144"/>
      <c r="C167" s="160" t="s">
        <v>629</v>
      </c>
      <c r="D167" s="160" t="s">
        <v>196</v>
      </c>
      <c r="E167" s="161" t="s">
        <v>1155</v>
      </c>
      <c r="F167" s="162" t="s">
        <v>1156</v>
      </c>
      <c r="G167" s="163" t="s">
        <v>337</v>
      </c>
      <c r="H167" s="164">
        <v>394</v>
      </c>
      <c r="I167" s="165"/>
      <c r="J167" s="166">
        <f t="shared" si="20"/>
        <v>0</v>
      </c>
      <c r="K167" s="167"/>
      <c r="L167" s="32"/>
      <c r="M167" s="168" t="s">
        <v>1</v>
      </c>
      <c r="N167" s="169" t="s">
        <v>42</v>
      </c>
      <c r="P167" s="156">
        <f t="shared" si="21"/>
        <v>0</v>
      </c>
      <c r="Q167" s="156">
        <v>0</v>
      </c>
      <c r="R167" s="156">
        <f t="shared" si="22"/>
        <v>0</v>
      </c>
      <c r="S167" s="156">
        <v>0</v>
      </c>
      <c r="T167" s="157">
        <f t="shared" si="23"/>
        <v>0</v>
      </c>
      <c r="AR167" s="158" t="s">
        <v>353</v>
      </c>
      <c r="AT167" s="158" t="s">
        <v>196</v>
      </c>
      <c r="AU167" s="158" t="s">
        <v>89</v>
      </c>
      <c r="AY167" s="17" t="s">
        <v>187</v>
      </c>
      <c r="BE167" s="159">
        <f t="shared" si="24"/>
        <v>0</v>
      </c>
      <c r="BF167" s="159">
        <f t="shared" si="25"/>
        <v>0</v>
      </c>
      <c r="BG167" s="159">
        <f t="shared" si="26"/>
        <v>0</v>
      </c>
      <c r="BH167" s="159">
        <f t="shared" si="27"/>
        <v>0</v>
      </c>
      <c r="BI167" s="159">
        <f t="shared" si="28"/>
        <v>0</v>
      </c>
      <c r="BJ167" s="17" t="s">
        <v>89</v>
      </c>
      <c r="BK167" s="159">
        <f t="shared" si="29"/>
        <v>0</v>
      </c>
      <c r="BL167" s="17" t="s">
        <v>353</v>
      </c>
      <c r="BM167" s="158" t="s">
        <v>1157</v>
      </c>
    </row>
    <row r="168" spans="2:65" s="1" customFormat="1" ht="16.5" customHeight="1">
      <c r="B168" s="144"/>
      <c r="C168" s="160" t="s">
        <v>633</v>
      </c>
      <c r="D168" s="160" t="s">
        <v>196</v>
      </c>
      <c r="E168" s="161" t="s">
        <v>1158</v>
      </c>
      <c r="F168" s="162" t="s">
        <v>1159</v>
      </c>
      <c r="G168" s="163" t="s">
        <v>320</v>
      </c>
      <c r="H168" s="164">
        <v>1654</v>
      </c>
      <c r="I168" s="165"/>
      <c r="J168" s="166">
        <f t="shared" si="20"/>
        <v>0</v>
      </c>
      <c r="K168" s="167"/>
      <c r="L168" s="32"/>
      <c r="M168" s="168" t="s">
        <v>1</v>
      </c>
      <c r="N168" s="169" t="s">
        <v>42</v>
      </c>
      <c r="P168" s="156">
        <f t="shared" si="21"/>
        <v>0</v>
      </c>
      <c r="Q168" s="156">
        <v>2.3999999999999998E-3</v>
      </c>
      <c r="R168" s="156">
        <f t="shared" si="22"/>
        <v>3.9695999999999998</v>
      </c>
      <c r="S168" s="156">
        <v>0</v>
      </c>
      <c r="T168" s="157">
        <f t="shared" si="23"/>
        <v>0</v>
      </c>
      <c r="AR168" s="158" t="s">
        <v>353</v>
      </c>
      <c r="AT168" s="158" t="s">
        <v>196</v>
      </c>
      <c r="AU168" s="158" t="s">
        <v>89</v>
      </c>
      <c r="AY168" s="17" t="s">
        <v>187</v>
      </c>
      <c r="BE168" s="159">
        <f t="shared" si="24"/>
        <v>0</v>
      </c>
      <c r="BF168" s="159">
        <f t="shared" si="25"/>
        <v>0</v>
      </c>
      <c r="BG168" s="159">
        <f t="shared" si="26"/>
        <v>0</v>
      </c>
      <c r="BH168" s="159">
        <f t="shared" si="27"/>
        <v>0</v>
      </c>
      <c r="BI168" s="159">
        <f t="shared" si="28"/>
        <v>0</v>
      </c>
      <c r="BJ168" s="17" t="s">
        <v>89</v>
      </c>
      <c r="BK168" s="159">
        <f t="shared" si="29"/>
        <v>0</v>
      </c>
      <c r="BL168" s="17" t="s">
        <v>353</v>
      </c>
      <c r="BM168" s="158" t="s">
        <v>1160</v>
      </c>
    </row>
    <row r="169" spans="2:65" s="1" customFormat="1" ht="24.2" customHeight="1">
      <c r="B169" s="144"/>
      <c r="C169" s="145" t="s">
        <v>637</v>
      </c>
      <c r="D169" s="145" t="s">
        <v>190</v>
      </c>
      <c r="E169" s="146" t="s">
        <v>1161</v>
      </c>
      <c r="F169" s="147" t="s">
        <v>1162</v>
      </c>
      <c r="G169" s="148" t="s">
        <v>320</v>
      </c>
      <c r="H169" s="149">
        <v>1195</v>
      </c>
      <c r="I169" s="150"/>
      <c r="J169" s="151">
        <f t="shared" si="20"/>
        <v>0</v>
      </c>
      <c r="K169" s="152"/>
      <c r="L169" s="153"/>
      <c r="M169" s="154" t="s">
        <v>1</v>
      </c>
      <c r="N169" s="155" t="s">
        <v>42</v>
      </c>
      <c r="P169" s="156">
        <f t="shared" si="21"/>
        <v>0</v>
      </c>
      <c r="Q169" s="156">
        <v>1.1999999999999999E-3</v>
      </c>
      <c r="R169" s="156">
        <f t="shared" si="22"/>
        <v>1.4339999999999999</v>
      </c>
      <c r="S169" s="156">
        <v>0</v>
      </c>
      <c r="T169" s="157">
        <f t="shared" si="23"/>
        <v>0</v>
      </c>
      <c r="AR169" s="158" t="s">
        <v>388</v>
      </c>
      <c r="AT169" s="158" t="s">
        <v>190</v>
      </c>
      <c r="AU169" s="158" t="s">
        <v>89</v>
      </c>
      <c r="AY169" s="17" t="s">
        <v>187</v>
      </c>
      <c r="BE169" s="159">
        <f t="shared" si="24"/>
        <v>0</v>
      </c>
      <c r="BF169" s="159">
        <f t="shared" si="25"/>
        <v>0</v>
      </c>
      <c r="BG169" s="159">
        <f t="shared" si="26"/>
        <v>0</v>
      </c>
      <c r="BH169" s="159">
        <f t="shared" si="27"/>
        <v>0</v>
      </c>
      <c r="BI169" s="159">
        <f t="shared" si="28"/>
        <v>0</v>
      </c>
      <c r="BJ169" s="17" t="s">
        <v>89</v>
      </c>
      <c r="BK169" s="159">
        <f t="shared" si="29"/>
        <v>0</v>
      </c>
      <c r="BL169" s="17" t="s">
        <v>353</v>
      </c>
      <c r="BM169" s="158" t="s">
        <v>1163</v>
      </c>
    </row>
    <row r="170" spans="2:65" s="1" customFormat="1" ht="24.2" customHeight="1">
      <c r="B170" s="144"/>
      <c r="C170" s="145" t="s">
        <v>646</v>
      </c>
      <c r="D170" s="145" t="s">
        <v>190</v>
      </c>
      <c r="E170" s="146" t="s">
        <v>1164</v>
      </c>
      <c r="F170" s="147" t="s">
        <v>1165</v>
      </c>
      <c r="G170" s="148" t="s">
        <v>320</v>
      </c>
      <c r="H170" s="149">
        <v>420</v>
      </c>
      <c r="I170" s="150"/>
      <c r="J170" s="151">
        <f t="shared" si="20"/>
        <v>0</v>
      </c>
      <c r="K170" s="152"/>
      <c r="L170" s="153"/>
      <c r="M170" s="154" t="s">
        <v>1</v>
      </c>
      <c r="N170" s="155" t="s">
        <v>42</v>
      </c>
      <c r="P170" s="156">
        <f t="shared" si="21"/>
        <v>0</v>
      </c>
      <c r="Q170" s="156">
        <v>1.1999999999999999E-3</v>
      </c>
      <c r="R170" s="156">
        <f t="shared" si="22"/>
        <v>0.504</v>
      </c>
      <c r="S170" s="156">
        <v>0</v>
      </c>
      <c r="T170" s="157">
        <f t="shared" si="23"/>
        <v>0</v>
      </c>
      <c r="AR170" s="158" t="s">
        <v>388</v>
      </c>
      <c r="AT170" s="158" t="s">
        <v>190</v>
      </c>
      <c r="AU170" s="158" t="s">
        <v>89</v>
      </c>
      <c r="AY170" s="17" t="s">
        <v>187</v>
      </c>
      <c r="BE170" s="159">
        <f t="shared" si="24"/>
        <v>0</v>
      </c>
      <c r="BF170" s="159">
        <f t="shared" si="25"/>
        <v>0</v>
      </c>
      <c r="BG170" s="159">
        <f t="shared" si="26"/>
        <v>0</v>
      </c>
      <c r="BH170" s="159">
        <f t="shared" si="27"/>
        <v>0</v>
      </c>
      <c r="BI170" s="159">
        <f t="shared" si="28"/>
        <v>0</v>
      </c>
      <c r="BJ170" s="17" t="s">
        <v>89</v>
      </c>
      <c r="BK170" s="159">
        <f t="shared" si="29"/>
        <v>0</v>
      </c>
      <c r="BL170" s="17" t="s">
        <v>353</v>
      </c>
      <c r="BM170" s="158" t="s">
        <v>1166</v>
      </c>
    </row>
    <row r="171" spans="2:65" s="1" customFormat="1" ht="24.2" customHeight="1">
      <c r="B171" s="144"/>
      <c r="C171" s="145" t="s">
        <v>652</v>
      </c>
      <c r="D171" s="145" t="s">
        <v>190</v>
      </c>
      <c r="E171" s="146" t="s">
        <v>1167</v>
      </c>
      <c r="F171" s="147" t="s">
        <v>1168</v>
      </c>
      <c r="G171" s="148" t="s">
        <v>320</v>
      </c>
      <c r="H171" s="149">
        <v>39</v>
      </c>
      <c r="I171" s="150"/>
      <c r="J171" s="151">
        <f t="shared" si="20"/>
        <v>0</v>
      </c>
      <c r="K171" s="152"/>
      <c r="L171" s="153"/>
      <c r="M171" s="154" t="s">
        <v>1</v>
      </c>
      <c r="N171" s="155" t="s">
        <v>42</v>
      </c>
      <c r="P171" s="156">
        <f t="shared" si="21"/>
        <v>0</v>
      </c>
      <c r="Q171" s="156">
        <v>1.1999999999999999E-3</v>
      </c>
      <c r="R171" s="156">
        <f t="shared" si="22"/>
        <v>4.6799999999999994E-2</v>
      </c>
      <c r="S171" s="156">
        <v>0</v>
      </c>
      <c r="T171" s="157">
        <f t="shared" si="23"/>
        <v>0</v>
      </c>
      <c r="AR171" s="158" t="s">
        <v>388</v>
      </c>
      <c r="AT171" s="158" t="s">
        <v>190</v>
      </c>
      <c r="AU171" s="158" t="s">
        <v>89</v>
      </c>
      <c r="AY171" s="17" t="s">
        <v>187</v>
      </c>
      <c r="BE171" s="159">
        <f t="shared" si="24"/>
        <v>0</v>
      </c>
      <c r="BF171" s="159">
        <f t="shared" si="25"/>
        <v>0</v>
      </c>
      <c r="BG171" s="159">
        <f t="shared" si="26"/>
        <v>0</v>
      </c>
      <c r="BH171" s="159">
        <f t="shared" si="27"/>
        <v>0</v>
      </c>
      <c r="BI171" s="159">
        <f t="shared" si="28"/>
        <v>0</v>
      </c>
      <c r="BJ171" s="17" t="s">
        <v>89</v>
      </c>
      <c r="BK171" s="159">
        <f t="shared" si="29"/>
        <v>0</v>
      </c>
      <c r="BL171" s="17" t="s">
        <v>353</v>
      </c>
      <c r="BM171" s="158" t="s">
        <v>1169</v>
      </c>
    </row>
    <row r="172" spans="2:65" s="1" customFormat="1" ht="21.75" customHeight="1">
      <c r="B172" s="144"/>
      <c r="C172" s="160" t="s">
        <v>654</v>
      </c>
      <c r="D172" s="160" t="s">
        <v>196</v>
      </c>
      <c r="E172" s="161" t="s">
        <v>1170</v>
      </c>
      <c r="F172" s="162" t="s">
        <v>1171</v>
      </c>
      <c r="G172" s="163" t="s">
        <v>320</v>
      </c>
      <c r="H172" s="164">
        <v>839</v>
      </c>
      <c r="I172" s="165"/>
      <c r="J172" s="166">
        <f t="shared" si="20"/>
        <v>0</v>
      </c>
      <c r="K172" s="167"/>
      <c r="L172" s="32"/>
      <c r="M172" s="168" t="s">
        <v>1</v>
      </c>
      <c r="N172" s="169" t="s">
        <v>42</v>
      </c>
      <c r="P172" s="156">
        <f t="shared" si="21"/>
        <v>0</v>
      </c>
      <c r="Q172" s="156">
        <v>0</v>
      </c>
      <c r="R172" s="156">
        <f t="shared" si="22"/>
        <v>0</v>
      </c>
      <c r="S172" s="156">
        <v>0</v>
      </c>
      <c r="T172" s="157">
        <f t="shared" si="23"/>
        <v>0</v>
      </c>
      <c r="AR172" s="158" t="s">
        <v>353</v>
      </c>
      <c r="AT172" s="158" t="s">
        <v>196</v>
      </c>
      <c r="AU172" s="158" t="s">
        <v>89</v>
      </c>
      <c r="AY172" s="17" t="s">
        <v>187</v>
      </c>
      <c r="BE172" s="159">
        <f t="shared" si="24"/>
        <v>0</v>
      </c>
      <c r="BF172" s="159">
        <f t="shared" si="25"/>
        <v>0</v>
      </c>
      <c r="BG172" s="159">
        <f t="shared" si="26"/>
        <v>0</v>
      </c>
      <c r="BH172" s="159">
        <f t="shared" si="27"/>
        <v>0</v>
      </c>
      <c r="BI172" s="159">
        <f t="shared" si="28"/>
        <v>0</v>
      </c>
      <c r="BJ172" s="17" t="s">
        <v>89</v>
      </c>
      <c r="BK172" s="159">
        <f t="shared" si="29"/>
        <v>0</v>
      </c>
      <c r="BL172" s="17" t="s">
        <v>353</v>
      </c>
      <c r="BM172" s="158" t="s">
        <v>1172</v>
      </c>
    </row>
    <row r="173" spans="2:65" s="1" customFormat="1" ht="16.5" customHeight="1">
      <c r="B173" s="144"/>
      <c r="C173" s="160" t="s">
        <v>658</v>
      </c>
      <c r="D173" s="160" t="s">
        <v>196</v>
      </c>
      <c r="E173" s="161" t="s">
        <v>1173</v>
      </c>
      <c r="F173" s="162" t="s">
        <v>1174</v>
      </c>
      <c r="G173" s="163" t="s">
        <v>320</v>
      </c>
      <c r="H173" s="164">
        <v>1654</v>
      </c>
      <c r="I173" s="165"/>
      <c r="J173" s="166">
        <f t="shared" si="20"/>
        <v>0</v>
      </c>
      <c r="K173" s="167"/>
      <c r="L173" s="32"/>
      <c r="M173" s="168" t="s">
        <v>1</v>
      </c>
      <c r="N173" s="169" t="s">
        <v>42</v>
      </c>
      <c r="P173" s="156">
        <f t="shared" si="21"/>
        <v>0</v>
      </c>
      <c r="Q173" s="156">
        <v>0</v>
      </c>
      <c r="R173" s="156">
        <f t="shared" si="22"/>
        <v>0</v>
      </c>
      <c r="S173" s="156">
        <v>0</v>
      </c>
      <c r="T173" s="157">
        <f t="shared" si="23"/>
        <v>0</v>
      </c>
      <c r="AR173" s="158" t="s">
        <v>353</v>
      </c>
      <c r="AT173" s="158" t="s">
        <v>196</v>
      </c>
      <c r="AU173" s="158" t="s">
        <v>89</v>
      </c>
      <c r="AY173" s="17" t="s">
        <v>187</v>
      </c>
      <c r="BE173" s="159">
        <f t="shared" si="24"/>
        <v>0</v>
      </c>
      <c r="BF173" s="159">
        <f t="shared" si="25"/>
        <v>0</v>
      </c>
      <c r="BG173" s="159">
        <f t="shared" si="26"/>
        <v>0</v>
      </c>
      <c r="BH173" s="159">
        <f t="shared" si="27"/>
        <v>0</v>
      </c>
      <c r="BI173" s="159">
        <f t="shared" si="28"/>
        <v>0</v>
      </c>
      <c r="BJ173" s="17" t="s">
        <v>89</v>
      </c>
      <c r="BK173" s="159">
        <f t="shared" si="29"/>
        <v>0</v>
      </c>
      <c r="BL173" s="17" t="s">
        <v>353</v>
      </c>
      <c r="BM173" s="158" t="s">
        <v>1175</v>
      </c>
    </row>
    <row r="174" spans="2:65" s="1" customFormat="1" ht="16.5" customHeight="1">
      <c r="B174" s="144"/>
      <c r="C174" s="160" t="s">
        <v>663</v>
      </c>
      <c r="D174" s="160" t="s">
        <v>196</v>
      </c>
      <c r="E174" s="161" t="s">
        <v>1176</v>
      </c>
      <c r="F174" s="162" t="s">
        <v>1177</v>
      </c>
      <c r="G174" s="163" t="s">
        <v>337</v>
      </c>
      <c r="H174" s="164">
        <v>68</v>
      </c>
      <c r="I174" s="165"/>
      <c r="J174" s="166">
        <f t="shared" si="20"/>
        <v>0</v>
      </c>
      <c r="K174" s="167"/>
      <c r="L174" s="32"/>
      <c r="M174" s="168" t="s">
        <v>1</v>
      </c>
      <c r="N174" s="169" t="s">
        <v>42</v>
      </c>
      <c r="P174" s="156">
        <f t="shared" si="21"/>
        <v>0</v>
      </c>
      <c r="Q174" s="156">
        <v>1.25E-3</v>
      </c>
      <c r="R174" s="156">
        <f t="shared" si="22"/>
        <v>8.5000000000000006E-2</v>
      </c>
      <c r="S174" s="156">
        <v>0</v>
      </c>
      <c r="T174" s="157">
        <f t="shared" si="23"/>
        <v>0</v>
      </c>
      <c r="AR174" s="158" t="s">
        <v>353</v>
      </c>
      <c r="AT174" s="158" t="s">
        <v>196</v>
      </c>
      <c r="AU174" s="158" t="s">
        <v>89</v>
      </c>
      <c r="AY174" s="17" t="s">
        <v>187</v>
      </c>
      <c r="BE174" s="159">
        <f t="shared" si="24"/>
        <v>0</v>
      </c>
      <c r="BF174" s="159">
        <f t="shared" si="25"/>
        <v>0</v>
      </c>
      <c r="BG174" s="159">
        <f t="shared" si="26"/>
        <v>0</v>
      </c>
      <c r="BH174" s="159">
        <f t="shared" si="27"/>
        <v>0</v>
      </c>
      <c r="BI174" s="159">
        <f t="shared" si="28"/>
        <v>0</v>
      </c>
      <c r="BJ174" s="17" t="s">
        <v>89</v>
      </c>
      <c r="BK174" s="159">
        <f t="shared" si="29"/>
        <v>0</v>
      </c>
      <c r="BL174" s="17" t="s">
        <v>353</v>
      </c>
      <c r="BM174" s="158" t="s">
        <v>1178</v>
      </c>
    </row>
    <row r="175" spans="2:65" s="1" customFormat="1" ht="21.75" customHeight="1">
      <c r="B175" s="144"/>
      <c r="C175" s="160" t="s">
        <v>670</v>
      </c>
      <c r="D175" s="160" t="s">
        <v>196</v>
      </c>
      <c r="E175" s="161" t="s">
        <v>1179</v>
      </c>
      <c r="F175" s="162" t="s">
        <v>1180</v>
      </c>
      <c r="G175" s="163" t="s">
        <v>337</v>
      </c>
      <c r="H175" s="164">
        <v>46</v>
      </c>
      <c r="I175" s="165"/>
      <c r="J175" s="166">
        <f t="shared" si="20"/>
        <v>0</v>
      </c>
      <c r="K175" s="167"/>
      <c r="L175" s="32"/>
      <c r="M175" s="168" t="s">
        <v>1</v>
      </c>
      <c r="N175" s="169" t="s">
        <v>42</v>
      </c>
      <c r="P175" s="156">
        <f t="shared" si="21"/>
        <v>0</v>
      </c>
      <c r="Q175" s="156">
        <v>1.8799999999999999E-3</v>
      </c>
      <c r="R175" s="156">
        <f t="shared" si="22"/>
        <v>8.6480000000000001E-2</v>
      </c>
      <c r="S175" s="156">
        <v>0</v>
      </c>
      <c r="T175" s="157">
        <f t="shared" si="23"/>
        <v>0</v>
      </c>
      <c r="AR175" s="158" t="s">
        <v>353</v>
      </c>
      <c r="AT175" s="158" t="s">
        <v>196</v>
      </c>
      <c r="AU175" s="158" t="s">
        <v>89</v>
      </c>
      <c r="AY175" s="17" t="s">
        <v>187</v>
      </c>
      <c r="BE175" s="159">
        <f t="shared" si="24"/>
        <v>0</v>
      </c>
      <c r="BF175" s="159">
        <f t="shared" si="25"/>
        <v>0</v>
      </c>
      <c r="BG175" s="159">
        <f t="shared" si="26"/>
        <v>0</v>
      </c>
      <c r="BH175" s="159">
        <f t="shared" si="27"/>
        <v>0</v>
      </c>
      <c r="BI175" s="159">
        <f t="shared" si="28"/>
        <v>0</v>
      </c>
      <c r="BJ175" s="17" t="s">
        <v>89</v>
      </c>
      <c r="BK175" s="159">
        <f t="shared" si="29"/>
        <v>0</v>
      </c>
      <c r="BL175" s="17" t="s">
        <v>353</v>
      </c>
      <c r="BM175" s="158" t="s">
        <v>1181</v>
      </c>
    </row>
    <row r="176" spans="2:65" s="1" customFormat="1" ht="21.75" customHeight="1">
      <c r="B176" s="144"/>
      <c r="C176" s="160" t="s">
        <v>675</v>
      </c>
      <c r="D176" s="160" t="s">
        <v>196</v>
      </c>
      <c r="E176" s="161" t="s">
        <v>1182</v>
      </c>
      <c r="F176" s="162" t="s">
        <v>1183</v>
      </c>
      <c r="G176" s="163" t="s">
        <v>337</v>
      </c>
      <c r="H176" s="164">
        <v>42</v>
      </c>
      <c r="I176" s="165"/>
      <c r="J176" s="166">
        <f t="shared" si="20"/>
        <v>0</v>
      </c>
      <c r="K176" s="167"/>
      <c r="L176" s="32"/>
      <c r="M176" s="168" t="s">
        <v>1</v>
      </c>
      <c r="N176" s="169" t="s">
        <v>42</v>
      </c>
      <c r="P176" s="156">
        <f t="shared" si="21"/>
        <v>0</v>
      </c>
      <c r="Q176" s="156">
        <v>1.92E-3</v>
      </c>
      <c r="R176" s="156">
        <f t="shared" si="22"/>
        <v>8.0640000000000003E-2</v>
      </c>
      <c r="S176" s="156">
        <v>0</v>
      </c>
      <c r="T176" s="157">
        <f t="shared" si="23"/>
        <v>0</v>
      </c>
      <c r="AR176" s="158" t="s">
        <v>353</v>
      </c>
      <c r="AT176" s="158" t="s">
        <v>196</v>
      </c>
      <c r="AU176" s="158" t="s">
        <v>89</v>
      </c>
      <c r="AY176" s="17" t="s">
        <v>187</v>
      </c>
      <c r="BE176" s="159">
        <f t="shared" si="24"/>
        <v>0</v>
      </c>
      <c r="BF176" s="159">
        <f t="shared" si="25"/>
        <v>0</v>
      </c>
      <c r="BG176" s="159">
        <f t="shared" si="26"/>
        <v>0</v>
      </c>
      <c r="BH176" s="159">
        <f t="shared" si="27"/>
        <v>0</v>
      </c>
      <c r="BI176" s="159">
        <f t="shared" si="28"/>
        <v>0</v>
      </c>
      <c r="BJ176" s="17" t="s">
        <v>89</v>
      </c>
      <c r="BK176" s="159">
        <f t="shared" si="29"/>
        <v>0</v>
      </c>
      <c r="BL176" s="17" t="s">
        <v>353</v>
      </c>
      <c r="BM176" s="158" t="s">
        <v>1184</v>
      </c>
    </row>
    <row r="177" spans="2:65" s="1" customFormat="1" ht="24.2" customHeight="1">
      <c r="B177" s="144"/>
      <c r="C177" s="160" t="s">
        <v>683</v>
      </c>
      <c r="D177" s="160" t="s">
        <v>196</v>
      </c>
      <c r="E177" s="161" t="s">
        <v>1185</v>
      </c>
      <c r="F177" s="162" t="s">
        <v>1186</v>
      </c>
      <c r="G177" s="163" t="s">
        <v>375</v>
      </c>
      <c r="H177" s="164">
        <v>8.4610000000000003</v>
      </c>
      <c r="I177" s="165"/>
      <c r="J177" s="166">
        <f t="shared" si="20"/>
        <v>0</v>
      </c>
      <c r="K177" s="167"/>
      <c r="L177" s="32"/>
      <c r="M177" s="168" t="s">
        <v>1</v>
      </c>
      <c r="N177" s="169" t="s">
        <v>42</v>
      </c>
      <c r="P177" s="156">
        <f t="shared" si="21"/>
        <v>0</v>
      </c>
      <c r="Q177" s="156">
        <v>0</v>
      </c>
      <c r="R177" s="156">
        <f t="shared" si="22"/>
        <v>0</v>
      </c>
      <c r="S177" s="156">
        <v>0</v>
      </c>
      <c r="T177" s="157">
        <f t="shared" si="23"/>
        <v>0</v>
      </c>
      <c r="AR177" s="158" t="s">
        <v>353</v>
      </c>
      <c r="AT177" s="158" t="s">
        <v>196</v>
      </c>
      <c r="AU177" s="158" t="s">
        <v>89</v>
      </c>
      <c r="AY177" s="17" t="s">
        <v>187</v>
      </c>
      <c r="BE177" s="159">
        <f t="shared" si="24"/>
        <v>0</v>
      </c>
      <c r="BF177" s="159">
        <f t="shared" si="25"/>
        <v>0</v>
      </c>
      <c r="BG177" s="159">
        <f t="shared" si="26"/>
        <v>0</v>
      </c>
      <c r="BH177" s="159">
        <f t="shared" si="27"/>
        <v>0</v>
      </c>
      <c r="BI177" s="159">
        <f t="shared" si="28"/>
        <v>0</v>
      </c>
      <c r="BJ177" s="17" t="s">
        <v>89</v>
      </c>
      <c r="BK177" s="159">
        <f t="shared" si="29"/>
        <v>0</v>
      </c>
      <c r="BL177" s="17" t="s">
        <v>353</v>
      </c>
      <c r="BM177" s="158" t="s">
        <v>1187</v>
      </c>
    </row>
    <row r="178" spans="2:65" s="11" customFormat="1" ht="22.9" customHeight="1">
      <c r="B178" s="132"/>
      <c r="D178" s="133" t="s">
        <v>75</v>
      </c>
      <c r="E178" s="142" t="s">
        <v>1188</v>
      </c>
      <c r="F178" s="142" t="s">
        <v>1189</v>
      </c>
      <c r="I178" s="135"/>
      <c r="J178" s="143">
        <f>BK178</f>
        <v>0</v>
      </c>
      <c r="L178" s="132"/>
      <c r="M178" s="137"/>
      <c r="P178" s="138">
        <f>SUM(P179:P202)</f>
        <v>0</v>
      </c>
      <c r="R178" s="138">
        <f>SUM(R179:R202)</f>
        <v>0.39091000000000009</v>
      </c>
      <c r="T178" s="139">
        <f>SUM(T179:T202)</f>
        <v>0</v>
      </c>
      <c r="AR178" s="133" t="s">
        <v>89</v>
      </c>
      <c r="AT178" s="140" t="s">
        <v>75</v>
      </c>
      <c r="AU178" s="140" t="s">
        <v>83</v>
      </c>
      <c r="AY178" s="133" t="s">
        <v>187</v>
      </c>
      <c r="BK178" s="141">
        <f>SUM(BK179:BK202)</f>
        <v>0</v>
      </c>
    </row>
    <row r="179" spans="2:65" s="1" customFormat="1" ht="16.5" customHeight="1">
      <c r="B179" s="144"/>
      <c r="C179" s="160" t="s">
        <v>692</v>
      </c>
      <c r="D179" s="160" t="s">
        <v>196</v>
      </c>
      <c r="E179" s="161" t="s">
        <v>1190</v>
      </c>
      <c r="F179" s="162" t="s">
        <v>1191</v>
      </c>
      <c r="G179" s="163" t="s">
        <v>337</v>
      </c>
      <c r="H179" s="164">
        <v>197</v>
      </c>
      <c r="I179" s="165"/>
      <c r="J179" s="166">
        <f t="shared" ref="J179:J202" si="30">ROUND(I179*H179,2)</f>
        <v>0</v>
      </c>
      <c r="K179" s="167"/>
      <c r="L179" s="32"/>
      <c r="M179" s="168" t="s">
        <v>1</v>
      </c>
      <c r="N179" s="169" t="s">
        <v>42</v>
      </c>
      <c r="P179" s="156">
        <f t="shared" ref="P179:P202" si="31">O179*H179</f>
        <v>0</v>
      </c>
      <c r="Q179" s="156">
        <v>3.0000000000000001E-5</v>
      </c>
      <c r="R179" s="156">
        <f t="shared" ref="R179:R202" si="32">Q179*H179</f>
        <v>5.9100000000000003E-3</v>
      </c>
      <c r="S179" s="156">
        <v>0</v>
      </c>
      <c r="T179" s="157">
        <f t="shared" ref="T179:T202" si="33">S179*H179</f>
        <v>0</v>
      </c>
      <c r="AR179" s="158" t="s">
        <v>353</v>
      </c>
      <c r="AT179" s="158" t="s">
        <v>196</v>
      </c>
      <c r="AU179" s="158" t="s">
        <v>89</v>
      </c>
      <c r="AY179" s="17" t="s">
        <v>187</v>
      </c>
      <c r="BE179" s="159">
        <f t="shared" ref="BE179:BE202" si="34">IF(N179="základná",J179,0)</f>
        <v>0</v>
      </c>
      <c r="BF179" s="159">
        <f t="shared" ref="BF179:BF202" si="35">IF(N179="znížená",J179,0)</f>
        <v>0</v>
      </c>
      <c r="BG179" s="159">
        <f t="shared" ref="BG179:BG202" si="36">IF(N179="zákl. prenesená",J179,0)</f>
        <v>0</v>
      </c>
      <c r="BH179" s="159">
        <f t="shared" ref="BH179:BH202" si="37">IF(N179="zníž. prenesená",J179,0)</f>
        <v>0</v>
      </c>
      <c r="BI179" s="159">
        <f t="shared" ref="BI179:BI202" si="38">IF(N179="nulová",J179,0)</f>
        <v>0</v>
      </c>
      <c r="BJ179" s="17" t="s">
        <v>89</v>
      </c>
      <c r="BK179" s="159">
        <f t="shared" ref="BK179:BK202" si="39">ROUND(I179*H179,2)</f>
        <v>0</v>
      </c>
      <c r="BL179" s="17" t="s">
        <v>353</v>
      </c>
      <c r="BM179" s="158" t="s">
        <v>1192</v>
      </c>
    </row>
    <row r="180" spans="2:65" s="1" customFormat="1" ht="16.5" customHeight="1">
      <c r="B180" s="144"/>
      <c r="C180" s="145" t="s">
        <v>695</v>
      </c>
      <c r="D180" s="145" t="s">
        <v>190</v>
      </c>
      <c r="E180" s="146" t="s">
        <v>1193</v>
      </c>
      <c r="F180" s="147" t="s">
        <v>1194</v>
      </c>
      <c r="G180" s="148" t="s">
        <v>337</v>
      </c>
      <c r="H180" s="149">
        <v>42</v>
      </c>
      <c r="I180" s="150"/>
      <c r="J180" s="151">
        <f t="shared" si="30"/>
        <v>0</v>
      </c>
      <c r="K180" s="152"/>
      <c r="L180" s="153"/>
      <c r="M180" s="154" t="s">
        <v>1</v>
      </c>
      <c r="N180" s="155" t="s">
        <v>42</v>
      </c>
      <c r="P180" s="156">
        <f t="shared" si="31"/>
        <v>0</v>
      </c>
      <c r="Q180" s="156">
        <v>1.2E-4</v>
      </c>
      <c r="R180" s="156">
        <f t="shared" si="32"/>
        <v>5.0400000000000002E-3</v>
      </c>
      <c r="S180" s="156">
        <v>0</v>
      </c>
      <c r="T180" s="157">
        <f t="shared" si="33"/>
        <v>0</v>
      </c>
      <c r="AR180" s="158" t="s">
        <v>388</v>
      </c>
      <c r="AT180" s="158" t="s">
        <v>190</v>
      </c>
      <c r="AU180" s="158" t="s">
        <v>89</v>
      </c>
      <c r="AY180" s="17" t="s">
        <v>187</v>
      </c>
      <c r="BE180" s="159">
        <f t="shared" si="34"/>
        <v>0</v>
      </c>
      <c r="BF180" s="159">
        <f t="shared" si="35"/>
        <v>0</v>
      </c>
      <c r="BG180" s="159">
        <f t="shared" si="36"/>
        <v>0</v>
      </c>
      <c r="BH180" s="159">
        <f t="shared" si="37"/>
        <v>0</v>
      </c>
      <c r="BI180" s="159">
        <f t="shared" si="38"/>
        <v>0</v>
      </c>
      <c r="BJ180" s="17" t="s">
        <v>89</v>
      </c>
      <c r="BK180" s="159">
        <f t="shared" si="39"/>
        <v>0</v>
      </c>
      <c r="BL180" s="17" t="s">
        <v>353</v>
      </c>
      <c r="BM180" s="158" t="s">
        <v>1195</v>
      </c>
    </row>
    <row r="181" spans="2:65" s="1" customFormat="1" ht="33" customHeight="1">
      <c r="B181" s="144"/>
      <c r="C181" s="145" t="s">
        <v>700</v>
      </c>
      <c r="D181" s="145" t="s">
        <v>190</v>
      </c>
      <c r="E181" s="146" t="s">
        <v>1196</v>
      </c>
      <c r="F181" s="147" t="s">
        <v>1197</v>
      </c>
      <c r="G181" s="148" t="s">
        <v>337</v>
      </c>
      <c r="H181" s="149">
        <v>155</v>
      </c>
      <c r="I181" s="150"/>
      <c r="J181" s="151">
        <f t="shared" si="30"/>
        <v>0</v>
      </c>
      <c r="K181" s="152"/>
      <c r="L181" s="153"/>
      <c r="M181" s="154" t="s">
        <v>1</v>
      </c>
      <c r="N181" s="155" t="s">
        <v>42</v>
      </c>
      <c r="P181" s="156">
        <f t="shared" si="31"/>
        <v>0</v>
      </c>
      <c r="Q181" s="156">
        <v>1.1E-4</v>
      </c>
      <c r="R181" s="156">
        <f t="shared" si="32"/>
        <v>1.7049999999999999E-2</v>
      </c>
      <c r="S181" s="156">
        <v>0</v>
      </c>
      <c r="T181" s="157">
        <f t="shared" si="33"/>
        <v>0</v>
      </c>
      <c r="AR181" s="158" t="s">
        <v>388</v>
      </c>
      <c r="AT181" s="158" t="s">
        <v>190</v>
      </c>
      <c r="AU181" s="158" t="s">
        <v>89</v>
      </c>
      <c r="AY181" s="17" t="s">
        <v>187</v>
      </c>
      <c r="BE181" s="159">
        <f t="shared" si="34"/>
        <v>0</v>
      </c>
      <c r="BF181" s="159">
        <f t="shared" si="35"/>
        <v>0</v>
      </c>
      <c r="BG181" s="159">
        <f t="shared" si="36"/>
        <v>0</v>
      </c>
      <c r="BH181" s="159">
        <f t="shared" si="37"/>
        <v>0</v>
      </c>
      <c r="BI181" s="159">
        <f t="shared" si="38"/>
        <v>0</v>
      </c>
      <c r="BJ181" s="17" t="s">
        <v>89</v>
      </c>
      <c r="BK181" s="159">
        <f t="shared" si="39"/>
        <v>0</v>
      </c>
      <c r="BL181" s="17" t="s">
        <v>353</v>
      </c>
      <c r="BM181" s="158" t="s">
        <v>1198</v>
      </c>
    </row>
    <row r="182" spans="2:65" s="1" customFormat="1" ht="16.5" customHeight="1">
      <c r="B182" s="144"/>
      <c r="C182" s="160" t="s">
        <v>704</v>
      </c>
      <c r="D182" s="160" t="s">
        <v>196</v>
      </c>
      <c r="E182" s="161" t="s">
        <v>1199</v>
      </c>
      <c r="F182" s="162" t="s">
        <v>1200</v>
      </c>
      <c r="G182" s="163" t="s">
        <v>337</v>
      </c>
      <c r="H182" s="164">
        <v>247</v>
      </c>
      <c r="I182" s="165"/>
      <c r="J182" s="166">
        <f t="shared" si="30"/>
        <v>0</v>
      </c>
      <c r="K182" s="167"/>
      <c r="L182" s="32"/>
      <c r="M182" s="168" t="s">
        <v>1</v>
      </c>
      <c r="N182" s="169" t="s">
        <v>42</v>
      </c>
      <c r="P182" s="156">
        <f t="shared" si="31"/>
        <v>0</v>
      </c>
      <c r="Q182" s="156">
        <v>2.0000000000000002E-5</v>
      </c>
      <c r="R182" s="156">
        <f t="shared" si="32"/>
        <v>4.9400000000000008E-3</v>
      </c>
      <c r="S182" s="156">
        <v>0</v>
      </c>
      <c r="T182" s="157">
        <f t="shared" si="33"/>
        <v>0</v>
      </c>
      <c r="AR182" s="158" t="s">
        <v>353</v>
      </c>
      <c r="AT182" s="158" t="s">
        <v>196</v>
      </c>
      <c r="AU182" s="158" t="s">
        <v>89</v>
      </c>
      <c r="AY182" s="17" t="s">
        <v>187</v>
      </c>
      <c r="BE182" s="159">
        <f t="shared" si="34"/>
        <v>0</v>
      </c>
      <c r="BF182" s="159">
        <f t="shared" si="35"/>
        <v>0</v>
      </c>
      <c r="BG182" s="159">
        <f t="shared" si="36"/>
        <v>0</v>
      </c>
      <c r="BH182" s="159">
        <f t="shared" si="37"/>
        <v>0</v>
      </c>
      <c r="BI182" s="159">
        <f t="shared" si="38"/>
        <v>0</v>
      </c>
      <c r="BJ182" s="17" t="s">
        <v>89</v>
      </c>
      <c r="BK182" s="159">
        <f t="shared" si="39"/>
        <v>0</v>
      </c>
      <c r="BL182" s="17" t="s">
        <v>353</v>
      </c>
      <c r="BM182" s="158" t="s">
        <v>346</v>
      </c>
    </row>
    <row r="183" spans="2:65" s="1" customFormat="1" ht="16.5" customHeight="1">
      <c r="B183" s="144"/>
      <c r="C183" s="145" t="s">
        <v>710</v>
      </c>
      <c r="D183" s="145" t="s">
        <v>190</v>
      </c>
      <c r="E183" s="146" t="s">
        <v>1201</v>
      </c>
      <c r="F183" s="147" t="s">
        <v>1202</v>
      </c>
      <c r="G183" s="148" t="s">
        <v>337</v>
      </c>
      <c r="H183" s="149">
        <v>42</v>
      </c>
      <c r="I183" s="150"/>
      <c r="J183" s="151">
        <f t="shared" si="30"/>
        <v>0</v>
      </c>
      <c r="K183" s="152"/>
      <c r="L183" s="153"/>
      <c r="M183" s="154" t="s">
        <v>1</v>
      </c>
      <c r="N183" s="155" t="s">
        <v>42</v>
      </c>
      <c r="P183" s="156">
        <f t="shared" si="31"/>
        <v>0</v>
      </c>
      <c r="Q183" s="156">
        <v>8.0000000000000007E-5</v>
      </c>
      <c r="R183" s="156">
        <f t="shared" si="32"/>
        <v>3.3600000000000001E-3</v>
      </c>
      <c r="S183" s="156">
        <v>0</v>
      </c>
      <c r="T183" s="157">
        <f t="shared" si="33"/>
        <v>0</v>
      </c>
      <c r="AR183" s="158" t="s">
        <v>388</v>
      </c>
      <c r="AT183" s="158" t="s">
        <v>190</v>
      </c>
      <c r="AU183" s="158" t="s">
        <v>89</v>
      </c>
      <c r="AY183" s="17" t="s">
        <v>187</v>
      </c>
      <c r="BE183" s="159">
        <f t="shared" si="34"/>
        <v>0</v>
      </c>
      <c r="BF183" s="159">
        <f t="shared" si="35"/>
        <v>0</v>
      </c>
      <c r="BG183" s="159">
        <f t="shared" si="36"/>
        <v>0</v>
      </c>
      <c r="BH183" s="159">
        <f t="shared" si="37"/>
        <v>0</v>
      </c>
      <c r="BI183" s="159">
        <f t="shared" si="38"/>
        <v>0</v>
      </c>
      <c r="BJ183" s="17" t="s">
        <v>89</v>
      </c>
      <c r="BK183" s="159">
        <f t="shared" si="39"/>
        <v>0</v>
      </c>
      <c r="BL183" s="17" t="s">
        <v>353</v>
      </c>
      <c r="BM183" s="158" t="s">
        <v>1203</v>
      </c>
    </row>
    <row r="184" spans="2:65" s="1" customFormat="1" ht="16.5" customHeight="1">
      <c r="B184" s="144"/>
      <c r="C184" s="145" t="s">
        <v>714</v>
      </c>
      <c r="D184" s="145" t="s">
        <v>190</v>
      </c>
      <c r="E184" s="146" t="s">
        <v>1204</v>
      </c>
      <c r="F184" s="147" t="s">
        <v>1205</v>
      </c>
      <c r="G184" s="148" t="s">
        <v>337</v>
      </c>
      <c r="H184" s="149">
        <v>4</v>
      </c>
      <c r="I184" s="150"/>
      <c r="J184" s="151">
        <f t="shared" si="30"/>
        <v>0</v>
      </c>
      <c r="K184" s="152"/>
      <c r="L184" s="153"/>
      <c r="M184" s="154" t="s">
        <v>1</v>
      </c>
      <c r="N184" s="155" t="s">
        <v>42</v>
      </c>
      <c r="P184" s="156">
        <f t="shared" si="31"/>
        <v>0</v>
      </c>
      <c r="Q184" s="156">
        <v>1E-4</v>
      </c>
      <c r="R184" s="156">
        <f t="shared" si="32"/>
        <v>4.0000000000000002E-4</v>
      </c>
      <c r="S184" s="156">
        <v>0</v>
      </c>
      <c r="T184" s="157">
        <f t="shared" si="33"/>
        <v>0</v>
      </c>
      <c r="AR184" s="158" t="s">
        <v>388</v>
      </c>
      <c r="AT184" s="158" t="s">
        <v>190</v>
      </c>
      <c r="AU184" s="158" t="s">
        <v>89</v>
      </c>
      <c r="AY184" s="17" t="s">
        <v>187</v>
      </c>
      <c r="BE184" s="159">
        <f t="shared" si="34"/>
        <v>0</v>
      </c>
      <c r="BF184" s="159">
        <f t="shared" si="35"/>
        <v>0</v>
      </c>
      <c r="BG184" s="159">
        <f t="shared" si="36"/>
        <v>0</v>
      </c>
      <c r="BH184" s="159">
        <f t="shared" si="37"/>
        <v>0</v>
      </c>
      <c r="BI184" s="159">
        <f t="shared" si="38"/>
        <v>0</v>
      </c>
      <c r="BJ184" s="17" t="s">
        <v>89</v>
      </c>
      <c r="BK184" s="159">
        <f t="shared" si="39"/>
        <v>0</v>
      </c>
      <c r="BL184" s="17" t="s">
        <v>353</v>
      </c>
      <c r="BM184" s="158" t="s">
        <v>1206</v>
      </c>
    </row>
    <row r="185" spans="2:65" s="1" customFormat="1" ht="16.5" customHeight="1">
      <c r="B185" s="144"/>
      <c r="C185" s="145" t="s">
        <v>718</v>
      </c>
      <c r="D185" s="145" t="s">
        <v>190</v>
      </c>
      <c r="E185" s="146" t="s">
        <v>1207</v>
      </c>
      <c r="F185" s="147" t="s">
        <v>1208</v>
      </c>
      <c r="G185" s="148" t="s">
        <v>337</v>
      </c>
      <c r="H185" s="149">
        <v>4</v>
      </c>
      <c r="I185" s="150"/>
      <c r="J185" s="151">
        <f t="shared" si="30"/>
        <v>0</v>
      </c>
      <c r="K185" s="152"/>
      <c r="L185" s="153"/>
      <c r="M185" s="154" t="s">
        <v>1</v>
      </c>
      <c r="N185" s="155" t="s">
        <v>42</v>
      </c>
      <c r="P185" s="156">
        <f t="shared" si="31"/>
        <v>0</v>
      </c>
      <c r="Q185" s="156">
        <v>4.0000000000000002E-4</v>
      </c>
      <c r="R185" s="156">
        <f t="shared" si="32"/>
        <v>1.6000000000000001E-3</v>
      </c>
      <c r="S185" s="156">
        <v>0</v>
      </c>
      <c r="T185" s="157">
        <f t="shared" si="33"/>
        <v>0</v>
      </c>
      <c r="AR185" s="158" t="s">
        <v>388</v>
      </c>
      <c r="AT185" s="158" t="s">
        <v>190</v>
      </c>
      <c r="AU185" s="158" t="s">
        <v>89</v>
      </c>
      <c r="AY185" s="17" t="s">
        <v>187</v>
      </c>
      <c r="BE185" s="159">
        <f t="shared" si="34"/>
        <v>0</v>
      </c>
      <c r="BF185" s="159">
        <f t="shared" si="35"/>
        <v>0</v>
      </c>
      <c r="BG185" s="159">
        <f t="shared" si="36"/>
        <v>0</v>
      </c>
      <c r="BH185" s="159">
        <f t="shared" si="37"/>
        <v>0</v>
      </c>
      <c r="BI185" s="159">
        <f t="shared" si="38"/>
        <v>0</v>
      </c>
      <c r="BJ185" s="17" t="s">
        <v>89</v>
      </c>
      <c r="BK185" s="159">
        <f t="shared" si="39"/>
        <v>0</v>
      </c>
      <c r="BL185" s="17" t="s">
        <v>353</v>
      </c>
      <c r="BM185" s="158" t="s">
        <v>1209</v>
      </c>
    </row>
    <row r="186" spans="2:65" s="1" customFormat="1" ht="24.2" customHeight="1">
      <c r="B186" s="144"/>
      <c r="C186" s="145" t="s">
        <v>723</v>
      </c>
      <c r="D186" s="145" t="s">
        <v>190</v>
      </c>
      <c r="E186" s="146" t="s">
        <v>1210</v>
      </c>
      <c r="F186" s="147" t="s">
        <v>1211</v>
      </c>
      <c r="G186" s="148" t="s">
        <v>337</v>
      </c>
      <c r="H186" s="149">
        <v>42</v>
      </c>
      <c r="I186" s="150"/>
      <c r="J186" s="151">
        <f t="shared" si="30"/>
        <v>0</v>
      </c>
      <c r="K186" s="152"/>
      <c r="L186" s="153"/>
      <c r="M186" s="154" t="s">
        <v>1</v>
      </c>
      <c r="N186" s="155" t="s">
        <v>42</v>
      </c>
      <c r="P186" s="156">
        <f t="shared" si="31"/>
        <v>0</v>
      </c>
      <c r="Q186" s="156">
        <v>1.1E-4</v>
      </c>
      <c r="R186" s="156">
        <f t="shared" si="32"/>
        <v>4.62E-3</v>
      </c>
      <c r="S186" s="156">
        <v>0</v>
      </c>
      <c r="T186" s="157">
        <f t="shared" si="33"/>
        <v>0</v>
      </c>
      <c r="AR186" s="158" t="s">
        <v>388</v>
      </c>
      <c r="AT186" s="158" t="s">
        <v>190</v>
      </c>
      <c r="AU186" s="158" t="s">
        <v>89</v>
      </c>
      <c r="AY186" s="17" t="s">
        <v>187</v>
      </c>
      <c r="BE186" s="159">
        <f t="shared" si="34"/>
        <v>0</v>
      </c>
      <c r="BF186" s="159">
        <f t="shared" si="35"/>
        <v>0</v>
      </c>
      <c r="BG186" s="159">
        <f t="shared" si="36"/>
        <v>0</v>
      </c>
      <c r="BH186" s="159">
        <f t="shared" si="37"/>
        <v>0</v>
      </c>
      <c r="BI186" s="159">
        <f t="shared" si="38"/>
        <v>0</v>
      </c>
      <c r="BJ186" s="17" t="s">
        <v>89</v>
      </c>
      <c r="BK186" s="159">
        <f t="shared" si="39"/>
        <v>0</v>
      </c>
      <c r="BL186" s="17" t="s">
        <v>353</v>
      </c>
      <c r="BM186" s="158" t="s">
        <v>1212</v>
      </c>
    </row>
    <row r="187" spans="2:65" s="1" customFormat="1" ht="24.2" customHeight="1">
      <c r="B187" s="144"/>
      <c r="C187" s="145" t="s">
        <v>727</v>
      </c>
      <c r="D187" s="145" t="s">
        <v>190</v>
      </c>
      <c r="E187" s="146" t="s">
        <v>1213</v>
      </c>
      <c r="F187" s="147" t="s">
        <v>1214</v>
      </c>
      <c r="G187" s="148" t="s">
        <v>337</v>
      </c>
      <c r="H187" s="149">
        <v>155</v>
      </c>
      <c r="I187" s="150"/>
      <c r="J187" s="151">
        <f t="shared" si="30"/>
        <v>0</v>
      </c>
      <c r="K187" s="152"/>
      <c r="L187" s="153"/>
      <c r="M187" s="154" t="s">
        <v>1</v>
      </c>
      <c r="N187" s="155" t="s">
        <v>42</v>
      </c>
      <c r="P187" s="156">
        <f t="shared" si="31"/>
        <v>0</v>
      </c>
      <c r="Q187" s="156">
        <v>1.6199999999999999E-3</v>
      </c>
      <c r="R187" s="156">
        <f t="shared" si="32"/>
        <v>0.25109999999999999</v>
      </c>
      <c r="S187" s="156">
        <v>0</v>
      </c>
      <c r="T187" s="157">
        <f t="shared" si="33"/>
        <v>0</v>
      </c>
      <c r="AR187" s="158" t="s">
        <v>388</v>
      </c>
      <c r="AT187" s="158" t="s">
        <v>190</v>
      </c>
      <c r="AU187" s="158" t="s">
        <v>89</v>
      </c>
      <c r="AY187" s="17" t="s">
        <v>187</v>
      </c>
      <c r="BE187" s="159">
        <f t="shared" si="34"/>
        <v>0</v>
      </c>
      <c r="BF187" s="159">
        <f t="shared" si="35"/>
        <v>0</v>
      </c>
      <c r="BG187" s="159">
        <f t="shared" si="36"/>
        <v>0</v>
      </c>
      <c r="BH187" s="159">
        <f t="shared" si="37"/>
        <v>0</v>
      </c>
      <c r="BI187" s="159">
        <f t="shared" si="38"/>
        <v>0</v>
      </c>
      <c r="BJ187" s="17" t="s">
        <v>89</v>
      </c>
      <c r="BK187" s="159">
        <f t="shared" si="39"/>
        <v>0</v>
      </c>
      <c r="BL187" s="17" t="s">
        <v>353</v>
      </c>
      <c r="BM187" s="158" t="s">
        <v>1215</v>
      </c>
    </row>
    <row r="188" spans="2:65" s="1" customFormat="1" ht="16.5" customHeight="1">
      <c r="B188" s="144"/>
      <c r="C188" s="160" t="s">
        <v>733</v>
      </c>
      <c r="D188" s="160" t="s">
        <v>196</v>
      </c>
      <c r="E188" s="161" t="s">
        <v>1216</v>
      </c>
      <c r="F188" s="162" t="s">
        <v>1217</v>
      </c>
      <c r="G188" s="163" t="s">
        <v>337</v>
      </c>
      <c r="H188" s="164">
        <v>2</v>
      </c>
      <c r="I188" s="165"/>
      <c r="J188" s="166">
        <f t="shared" si="30"/>
        <v>0</v>
      </c>
      <c r="K188" s="167"/>
      <c r="L188" s="32"/>
      <c r="M188" s="168" t="s">
        <v>1</v>
      </c>
      <c r="N188" s="169" t="s">
        <v>42</v>
      </c>
      <c r="P188" s="156">
        <f t="shared" si="31"/>
        <v>0</v>
      </c>
      <c r="Q188" s="156">
        <v>2.0000000000000002E-5</v>
      </c>
      <c r="R188" s="156">
        <f t="shared" si="32"/>
        <v>4.0000000000000003E-5</v>
      </c>
      <c r="S188" s="156">
        <v>0</v>
      </c>
      <c r="T188" s="157">
        <f t="shared" si="33"/>
        <v>0</v>
      </c>
      <c r="AR188" s="158" t="s">
        <v>353</v>
      </c>
      <c r="AT188" s="158" t="s">
        <v>196</v>
      </c>
      <c r="AU188" s="158" t="s">
        <v>89</v>
      </c>
      <c r="AY188" s="17" t="s">
        <v>187</v>
      </c>
      <c r="BE188" s="159">
        <f t="shared" si="34"/>
        <v>0</v>
      </c>
      <c r="BF188" s="159">
        <f t="shared" si="35"/>
        <v>0</v>
      </c>
      <c r="BG188" s="159">
        <f t="shared" si="36"/>
        <v>0</v>
      </c>
      <c r="BH188" s="159">
        <f t="shared" si="37"/>
        <v>0</v>
      </c>
      <c r="BI188" s="159">
        <f t="shared" si="38"/>
        <v>0</v>
      </c>
      <c r="BJ188" s="17" t="s">
        <v>89</v>
      </c>
      <c r="BK188" s="159">
        <f t="shared" si="39"/>
        <v>0</v>
      </c>
      <c r="BL188" s="17" t="s">
        <v>353</v>
      </c>
      <c r="BM188" s="158" t="s">
        <v>1218</v>
      </c>
    </row>
    <row r="189" spans="2:65" s="1" customFormat="1" ht="16.5" customHeight="1">
      <c r="B189" s="144"/>
      <c r="C189" s="160" t="s">
        <v>738</v>
      </c>
      <c r="D189" s="160" t="s">
        <v>196</v>
      </c>
      <c r="E189" s="161" t="s">
        <v>1219</v>
      </c>
      <c r="F189" s="162" t="s">
        <v>1220</v>
      </c>
      <c r="G189" s="163" t="s">
        <v>337</v>
      </c>
      <c r="H189" s="164">
        <v>12</v>
      </c>
      <c r="I189" s="165"/>
      <c r="J189" s="166">
        <f t="shared" si="30"/>
        <v>0</v>
      </c>
      <c r="K189" s="167"/>
      <c r="L189" s="32"/>
      <c r="M189" s="168" t="s">
        <v>1</v>
      </c>
      <c r="N189" s="169" t="s">
        <v>42</v>
      </c>
      <c r="P189" s="156">
        <f t="shared" si="31"/>
        <v>0</v>
      </c>
      <c r="Q189" s="156">
        <v>3.0000000000000001E-5</v>
      </c>
      <c r="R189" s="156">
        <f t="shared" si="32"/>
        <v>3.6000000000000002E-4</v>
      </c>
      <c r="S189" s="156">
        <v>0</v>
      </c>
      <c r="T189" s="157">
        <f t="shared" si="33"/>
        <v>0</v>
      </c>
      <c r="AR189" s="158" t="s">
        <v>353</v>
      </c>
      <c r="AT189" s="158" t="s">
        <v>196</v>
      </c>
      <c r="AU189" s="158" t="s">
        <v>89</v>
      </c>
      <c r="AY189" s="17" t="s">
        <v>187</v>
      </c>
      <c r="BE189" s="159">
        <f t="shared" si="34"/>
        <v>0</v>
      </c>
      <c r="BF189" s="159">
        <f t="shared" si="35"/>
        <v>0</v>
      </c>
      <c r="BG189" s="159">
        <f t="shared" si="36"/>
        <v>0</v>
      </c>
      <c r="BH189" s="159">
        <f t="shared" si="37"/>
        <v>0</v>
      </c>
      <c r="BI189" s="159">
        <f t="shared" si="38"/>
        <v>0</v>
      </c>
      <c r="BJ189" s="17" t="s">
        <v>89</v>
      </c>
      <c r="BK189" s="159">
        <f t="shared" si="39"/>
        <v>0</v>
      </c>
      <c r="BL189" s="17" t="s">
        <v>353</v>
      </c>
      <c r="BM189" s="158" t="s">
        <v>1221</v>
      </c>
    </row>
    <row r="190" spans="2:65" s="1" customFormat="1" ht="16.5" customHeight="1">
      <c r="B190" s="144"/>
      <c r="C190" s="145" t="s">
        <v>743</v>
      </c>
      <c r="D190" s="145" t="s">
        <v>190</v>
      </c>
      <c r="E190" s="146" t="s">
        <v>1222</v>
      </c>
      <c r="F190" s="147" t="s">
        <v>1223</v>
      </c>
      <c r="G190" s="148" t="s">
        <v>337</v>
      </c>
      <c r="H190" s="149">
        <v>6</v>
      </c>
      <c r="I190" s="150"/>
      <c r="J190" s="151">
        <f t="shared" si="30"/>
        <v>0</v>
      </c>
      <c r="K190" s="152"/>
      <c r="L190" s="153"/>
      <c r="M190" s="154" t="s">
        <v>1</v>
      </c>
      <c r="N190" s="155" t="s">
        <v>42</v>
      </c>
      <c r="P190" s="156">
        <f t="shared" si="31"/>
        <v>0</v>
      </c>
      <c r="Q190" s="156">
        <v>2.9999999999999997E-4</v>
      </c>
      <c r="R190" s="156">
        <f t="shared" si="32"/>
        <v>1.8E-3</v>
      </c>
      <c r="S190" s="156">
        <v>0</v>
      </c>
      <c r="T190" s="157">
        <f t="shared" si="33"/>
        <v>0</v>
      </c>
      <c r="AR190" s="158" t="s">
        <v>388</v>
      </c>
      <c r="AT190" s="158" t="s">
        <v>190</v>
      </c>
      <c r="AU190" s="158" t="s">
        <v>89</v>
      </c>
      <c r="AY190" s="17" t="s">
        <v>187</v>
      </c>
      <c r="BE190" s="159">
        <f t="shared" si="34"/>
        <v>0</v>
      </c>
      <c r="BF190" s="159">
        <f t="shared" si="35"/>
        <v>0</v>
      </c>
      <c r="BG190" s="159">
        <f t="shared" si="36"/>
        <v>0</v>
      </c>
      <c r="BH190" s="159">
        <f t="shared" si="37"/>
        <v>0</v>
      </c>
      <c r="BI190" s="159">
        <f t="shared" si="38"/>
        <v>0</v>
      </c>
      <c r="BJ190" s="17" t="s">
        <v>89</v>
      </c>
      <c r="BK190" s="159">
        <f t="shared" si="39"/>
        <v>0</v>
      </c>
      <c r="BL190" s="17" t="s">
        <v>353</v>
      </c>
      <c r="BM190" s="158" t="s">
        <v>1224</v>
      </c>
    </row>
    <row r="191" spans="2:65" s="1" customFormat="1" ht="21.75" customHeight="1">
      <c r="B191" s="144"/>
      <c r="C191" s="160" t="s">
        <v>747</v>
      </c>
      <c r="D191" s="160" t="s">
        <v>196</v>
      </c>
      <c r="E191" s="161" t="s">
        <v>1225</v>
      </c>
      <c r="F191" s="162" t="s">
        <v>1226</v>
      </c>
      <c r="G191" s="163" t="s">
        <v>1227</v>
      </c>
      <c r="H191" s="164">
        <v>2</v>
      </c>
      <c r="I191" s="165"/>
      <c r="J191" s="166">
        <f t="shared" si="30"/>
        <v>0</v>
      </c>
      <c r="K191" s="167"/>
      <c r="L191" s="32"/>
      <c r="M191" s="168" t="s">
        <v>1</v>
      </c>
      <c r="N191" s="169" t="s">
        <v>42</v>
      </c>
      <c r="P191" s="156">
        <f t="shared" si="31"/>
        <v>0</v>
      </c>
      <c r="Q191" s="156">
        <v>1.197E-2</v>
      </c>
      <c r="R191" s="156">
        <f t="shared" si="32"/>
        <v>2.3939999999999999E-2</v>
      </c>
      <c r="S191" s="156">
        <v>0</v>
      </c>
      <c r="T191" s="157">
        <f t="shared" si="33"/>
        <v>0</v>
      </c>
      <c r="AR191" s="158" t="s">
        <v>353</v>
      </c>
      <c r="AT191" s="158" t="s">
        <v>196</v>
      </c>
      <c r="AU191" s="158" t="s">
        <v>89</v>
      </c>
      <c r="AY191" s="17" t="s">
        <v>187</v>
      </c>
      <c r="BE191" s="159">
        <f t="shared" si="34"/>
        <v>0</v>
      </c>
      <c r="BF191" s="159">
        <f t="shared" si="35"/>
        <v>0</v>
      </c>
      <c r="BG191" s="159">
        <f t="shared" si="36"/>
        <v>0</v>
      </c>
      <c r="BH191" s="159">
        <f t="shared" si="37"/>
        <v>0</v>
      </c>
      <c r="BI191" s="159">
        <f t="shared" si="38"/>
        <v>0</v>
      </c>
      <c r="BJ191" s="17" t="s">
        <v>89</v>
      </c>
      <c r="BK191" s="159">
        <f t="shared" si="39"/>
        <v>0</v>
      </c>
      <c r="BL191" s="17" t="s">
        <v>353</v>
      </c>
      <c r="BM191" s="158" t="s">
        <v>1228</v>
      </c>
    </row>
    <row r="192" spans="2:65" s="1" customFormat="1" ht="33" customHeight="1">
      <c r="B192" s="144"/>
      <c r="C192" s="145" t="s">
        <v>750</v>
      </c>
      <c r="D192" s="145" t="s">
        <v>190</v>
      </c>
      <c r="E192" s="146" t="s">
        <v>1229</v>
      </c>
      <c r="F192" s="147" t="s">
        <v>1230</v>
      </c>
      <c r="G192" s="148" t="s">
        <v>337</v>
      </c>
      <c r="H192" s="149">
        <v>2</v>
      </c>
      <c r="I192" s="150"/>
      <c r="J192" s="151">
        <f t="shared" si="30"/>
        <v>0</v>
      </c>
      <c r="K192" s="152"/>
      <c r="L192" s="153"/>
      <c r="M192" s="154" t="s">
        <v>1</v>
      </c>
      <c r="N192" s="155" t="s">
        <v>42</v>
      </c>
      <c r="P192" s="156">
        <f t="shared" si="31"/>
        <v>0</v>
      </c>
      <c r="Q192" s="156">
        <v>6.3499999999999997E-3</v>
      </c>
      <c r="R192" s="156">
        <f t="shared" si="32"/>
        <v>1.2699999999999999E-2</v>
      </c>
      <c r="S192" s="156">
        <v>0</v>
      </c>
      <c r="T192" s="157">
        <f t="shared" si="33"/>
        <v>0</v>
      </c>
      <c r="AR192" s="158" t="s">
        <v>388</v>
      </c>
      <c r="AT192" s="158" t="s">
        <v>190</v>
      </c>
      <c r="AU192" s="158" t="s">
        <v>89</v>
      </c>
      <c r="AY192" s="17" t="s">
        <v>187</v>
      </c>
      <c r="BE192" s="159">
        <f t="shared" si="34"/>
        <v>0</v>
      </c>
      <c r="BF192" s="159">
        <f t="shared" si="35"/>
        <v>0</v>
      </c>
      <c r="BG192" s="159">
        <f t="shared" si="36"/>
        <v>0</v>
      </c>
      <c r="BH192" s="159">
        <f t="shared" si="37"/>
        <v>0</v>
      </c>
      <c r="BI192" s="159">
        <f t="shared" si="38"/>
        <v>0</v>
      </c>
      <c r="BJ192" s="17" t="s">
        <v>89</v>
      </c>
      <c r="BK192" s="159">
        <f t="shared" si="39"/>
        <v>0</v>
      </c>
      <c r="BL192" s="17" t="s">
        <v>353</v>
      </c>
      <c r="BM192" s="158" t="s">
        <v>1231</v>
      </c>
    </row>
    <row r="193" spans="2:65" s="1" customFormat="1" ht="16.5" customHeight="1">
      <c r="B193" s="144"/>
      <c r="C193" s="160" t="s">
        <v>754</v>
      </c>
      <c r="D193" s="160" t="s">
        <v>196</v>
      </c>
      <c r="E193" s="161" t="s">
        <v>1232</v>
      </c>
      <c r="F193" s="162" t="s">
        <v>1233</v>
      </c>
      <c r="G193" s="163" t="s">
        <v>337</v>
      </c>
      <c r="H193" s="164">
        <v>2</v>
      </c>
      <c r="I193" s="165"/>
      <c r="J193" s="166">
        <f t="shared" si="30"/>
        <v>0</v>
      </c>
      <c r="K193" s="167"/>
      <c r="L193" s="32"/>
      <c r="M193" s="168" t="s">
        <v>1</v>
      </c>
      <c r="N193" s="169" t="s">
        <v>42</v>
      </c>
      <c r="P193" s="156">
        <f t="shared" si="31"/>
        <v>0</v>
      </c>
      <c r="Q193" s="156">
        <v>1.33E-3</v>
      </c>
      <c r="R193" s="156">
        <f t="shared" si="32"/>
        <v>2.66E-3</v>
      </c>
      <c r="S193" s="156">
        <v>0</v>
      </c>
      <c r="T193" s="157">
        <f t="shared" si="33"/>
        <v>0</v>
      </c>
      <c r="AR193" s="158" t="s">
        <v>353</v>
      </c>
      <c r="AT193" s="158" t="s">
        <v>196</v>
      </c>
      <c r="AU193" s="158" t="s">
        <v>89</v>
      </c>
      <c r="AY193" s="17" t="s">
        <v>187</v>
      </c>
      <c r="BE193" s="159">
        <f t="shared" si="34"/>
        <v>0</v>
      </c>
      <c r="BF193" s="159">
        <f t="shared" si="35"/>
        <v>0</v>
      </c>
      <c r="BG193" s="159">
        <f t="shared" si="36"/>
        <v>0</v>
      </c>
      <c r="BH193" s="159">
        <f t="shared" si="37"/>
        <v>0</v>
      </c>
      <c r="BI193" s="159">
        <f t="shared" si="38"/>
        <v>0</v>
      </c>
      <c r="BJ193" s="17" t="s">
        <v>89</v>
      </c>
      <c r="BK193" s="159">
        <f t="shared" si="39"/>
        <v>0</v>
      </c>
      <c r="BL193" s="17" t="s">
        <v>353</v>
      </c>
      <c r="BM193" s="158" t="s">
        <v>1234</v>
      </c>
    </row>
    <row r="194" spans="2:65" s="1" customFormat="1" ht="24.2" customHeight="1">
      <c r="B194" s="144"/>
      <c r="C194" s="160" t="s">
        <v>760</v>
      </c>
      <c r="D194" s="160" t="s">
        <v>196</v>
      </c>
      <c r="E194" s="161" t="s">
        <v>1235</v>
      </c>
      <c r="F194" s="162" t="s">
        <v>1236</v>
      </c>
      <c r="G194" s="163" t="s">
        <v>337</v>
      </c>
      <c r="H194" s="164">
        <v>197</v>
      </c>
      <c r="I194" s="165"/>
      <c r="J194" s="166">
        <f t="shared" si="30"/>
        <v>0</v>
      </c>
      <c r="K194" s="167"/>
      <c r="L194" s="32"/>
      <c r="M194" s="168" t="s">
        <v>1</v>
      </c>
      <c r="N194" s="169" t="s">
        <v>42</v>
      </c>
      <c r="P194" s="156">
        <f t="shared" si="31"/>
        <v>0</v>
      </c>
      <c r="Q194" s="156">
        <v>1.7000000000000001E-4</v>
      </c>
      <c r="R194" s="156">
        <f t="shared" si="32"/>
        <v>3.3490000000000006E-2</v>
      </c>
      <c r="S194" s="156">
        <v>0</v>
      </c>
      <c r="T194" s="157">
        <f t="shared" si="33"/>
        <v>0</v>
      </c>
      <c r="AR194" s="158" t="s">
        <v>353</v>
      </c>
      <c r="AT194" s="158" t="s">
        <v>196</v>
      </c>
      <c r="AU194" s="158" t="s">
        <v>89</v>
      </c>
      <c r="AY194" s="17" t="s">
        <v>187</v>
      </c>
      <c r="BE194" s="159">
        <f t="shared" si="34"/>
        <v>0</v>
      </c>
      <c r="BF194" s="159">
        <f t="shared" si="35"/>
        <v>0</v>
      </c>
      <c r="BG194" s="159">
        <f t="shared" si="36"/>
        <v>0</v>
      </c>
      <c r="BH194" s="159">
        <f t="shared" si="37"/>
        <v>0</v>
      </c>
      <c r="BI194" s="159">
        <f t="shared" si="38"/>
        <v>0</v>
      </c>
      <c r="BJ194" s="17" t="s">
        <v>89</v>
      </c>
      <c r="BK194" s="159">
        <f t="shared" si="39"/>
        <v>0</v>
      </c>
      <c r="BL194" s="17" t="s">
        <v>353</v>
      </c>
      <c r="BM194" s="158" t="s">
        <v>1237</v>
      </c>
    </row>
    <row r="195" spans="2:65" s="1" customFormat="1" ht="16.5" customHeight="1">
      <c r="B195" s="144"/>
      <c r="C195" s="160" t="s">
        <v>766</v>
      </c>
      <c r="D195" s="160" t="s">
        <v>196</v>
      </c>
      <c r="E195" s="161" t="s">
        <v>1238</v>
      </c>
      <c r="F195" s="162" t="s">
        <v>1239</v>
      </c>
      <c r="G195" s="163" t="s">
        <v>337</v>
      </c>
      <c r="H195" s="164">
        <v>2</v>
      </c>
      <c r="I195" s="165"/>
      <c r="J195" s="166">
        <f t="shared" si="30"/>
        <v>0</v>
      </c>
      <c r="K195" s="167"/>
      <c r="L195" s="32"/>
      <c r="M195" s="168" t="s">
        <v>1</v>
      </c>
      <c r="N195" s="169" t="s">
        <v>42</v>
      </c>
      <c r="P195" s="156">
        <f t="shared" si="31"/>
        <v>0</v>
      </c>
      <c r="Q195" s="156">
        <v>5.0000000000000002E-5</v>
      </c>
      <c r="R195" s="156">
        <f t="shared" si="32"/>
        <v>1E-4</v>
      </c>
      <c r="S195" s="156">
        <v>0</v>
      </c>
      <c r="T195" s="157">
        <f t="shared" si="33"/>
        <v>0</v>
      </c>
      <c r="AR195" s="158" t="s">
        <v>353</v>
      </c>
      <c r="AT195" s="158" t="s">
        <v>196</v>
      </c>
      <c r="AU195" s="158" t="s">
        <v>89</v>
      </c>
      <c r="AY195" s="17" t="s">
        <v>187</v>
      </c>
      <c r="BE195" s="159">
        <f t="shared" si="34"/>
        <v>0</v>
      </c>
      <c r="BF195" s="159">
        <f t="shared" si="35"/>
        <v>0</v>
      </c>
      <c r="BG195" s="159">
        <f t="shared" si="36"/>
        <v>0</v>
      </c>
      <c r="BH195" s="159">
        <f t="shared" si="37"/>
        <v>0</v>
      </c>
      <c r="BI195" s="159">
        <f t="shared" si="38"/>
        <v>0</v>
      </c>
      <c r="BJ195" s="17" t="s">
        <v>89</v>
      </c>
      <c r="BK195" s="159">
        <f t="shared" si="39"/>
        <v>0</v>
      </c>
      <c r="BL195" s="17" t="s">
        <v>353</v>
      </c>
      <c r="BM195" s="158" t="s">
        <v>1240</v>
      </c>
    </row>
    <row r="196" spans="2:65" s="1" customFormat="1" ht="21.75" customHeight="1">
      <c r="B196" s="144"/>
      <c r="C196" s="145" t="s">
        <v>770</v>
      </c>
      <c r="D196" s="145" t="s">
        <v>190</v>
      </c>
      <c r="E196" s="146" t="s">
        <v>1241</v>
      </c>
      <c r="F196" s="147" t="s">
        <v>1242</v>
      </c>
      <c r="G196" s="148" t="s">
        <v>337</v>
      </c>
      <c r="H196" s="149">
        <v>2</v>
      </c>
      <c r="I196" s="150"/>
      <c r="J196" s="151">
        <f t="shared" si="30"/>
        <v>0</v>
      </c>
      <c r="K196" s="152"/>
      <c r="L196" s="153"/>
      <c r="M196" s="154" t="s">
        <v>1</v>
      </c>
      <c r="N196" s="155" t="s">
        <v>42</v>
      </c>
      <c r="P196" s="156">
        <f t="shared" si="31"/>
        <v>0</v>
      </c>
      <c r="Q196" s="156">
        <v>1.1999999999999999E-3</v>
      </c>
      <c r="R196" s="156">
        <f t="shared" si="32"/>
        <v>2.3999999999999998E-3</v>
      </c>
      <c r="S196" s="156">
        <v>0</v>
      </c>
      <c r="T196" s="157">
        <f t="shared" si="33"/>
        <v>0</v>
      </c>
      <c r="AR196" s="158" t="s">
        <v>388</v>
      </c>
      <c r="AT196" s="158" t="s">
        <v>190</v>
      </c>
      <c r="AU196" s="158" t="s">
        <v>89</v>
      </c>
      <c r="AY196" s="17" t="s">
        <v>187</v>
      </c>
      <c r="BE196" s="159">
        <f t="shared" si="34"/>
        <v>0</v>
      </c>
      <c r="BF196" s="159">
        <f t="shared" si="35"/>
        <v>0</v>
      </c>
      <c r="BG196" s="159">
        <f t="shared" si="36"/>
        <v>0</v>
      </c>
      <c r="BH196" s="159">
        <f t="shared" si="37"/>
        <v>0</v>
      </c>
      <c r="BI196" s="159">
        <f t="shared" si="38"/>
        <v>0</v>
      </c>
      <c r="BJ196" s="17" t="s">
        <v>89</v>
      </c>
      <c r="BK196" s="159">
        <f t="shared" si="39"/>
        <v>0</v>
      </c>
      <c r="BL196" s="17" t="s">
        <v>353</v>
      </c>
      <c r="BM196" s="158" t="s">
        <v>1243</v>
      </c>
    </row>
    <row r="197" spans="2:65" s="1" customFormat="1" ht="24.2" customHeight="1">
      <c r="B197" s="144"/>
      <c r="C197" s="160" t="s">
        <v>774</v>
      </c>
      <c r="D197" s="160" t="s">
        <v>196</v>
      </c>
      <c r="E197" s="161" t="s">
        <v>1244</v>
      </c>
      <c r="F197" s="162" t="s">
        <v>1245</v>
      </c>
      <c r="G197" s="163" t="s">
        <v>337</v>
      </c>
      <c r="H197" s="164">
        <v>4</v>
      </c>
      <c r="I197" s="165"/>
      <c r="J197" s="166">
        <f t="shared" si="30"/>
        <v>0</v>
      </c>
      <c r="K197" s="167"/>
      <c r="L197" s="32"/>
      <c r="M197" s="168" t="s">
        <v>1</v>
      </c>
      <c r="N197" s="169" t="s">
        <v>42</v>
      </c>
      <c r="P197" s="156">
        <f t="shared" si="31"/>
        <v>0</v>
      </c>
      <c r="Q197" s="156">
        <v>8.4999999999999995E-4</v>
      </c>
      <c r="R197" s="156">
        <f t="shared" si="32"/>
        <v>3.3999999999999998E-3</v>
      </c>
      <c r="S197" s="156">
        <v>0</v>
      </c>
      <c r="T197" s="157">
        <f t="shared" si="33"/>
        <v>0</v>
      </c>
      <c r="AR197" s="158" t="s">
        <v>353</v>
      </c>
      <c r="AT197" s="158" t="s">
        <v>196</v>
      </c>
      <c r="AU197" s="158" t="s">
        <v>89</v>
      </c>
      <c r="AY197" s="17" t="s">
        <v>187</v>
      </c>
      <c r="BE197" s="159">
        <f t="shared" si="34"/>
        <v>0</v>
      </c>
      <c r="BF197" s="159">
        <f t="shared" si="35"/>
        <v>0</v>
      </c>
      <c r="BG197" s="159">
        <f t="shared" si="36"/>
        <v>0</v>
      </c>
      <c r="BH197" s="159">
        <f t="shared" si="37"/>
        <v>0</v>
      </c>
      <c r="BI197" s="159">
        <f t="shared" si="38"/>
        <v>0</v>
      </c>
      <c r="BJ197" s="17" t="s">
        <v>89</v>
      </c>
      <c r="BK197" s="159">
        <f t="shared" si="39"/>
        <v>0</v>
      </c>
      <c r="BL197" s="17" t="s">
        <v>353</v>
      </c>
      <c r="BM197" s="158" t="s">
        <v>1246</v>
      </c>
    </row>
    <row r="198" spans="2:65" s="1" customFormat="1" ht="33" customHeight="1">
      <c r="B198" s="144"/>
      <c r="C198" s="160" t="s">
        <v>1247</v>
      </c>
      <c r="D198" s="160" t="s">
        <v>196</v>
      </c>
      <c r="E198" s="161" t="s">
        <v>1248</v>
      </c>
      <c r="F198" s="162" t="s">
        <v>1249</v>
      </c>
      <c r="G198" s="163" t="s">
        <v>337</v>
      </c>
      <c r="H198" s="164">
        <v>4</v>
      </c>
      <c r="I198" s="165"/>
      <c r="J198" s="166">
        <f t="shared" si="30"/>
        <v>0</v>
      </c>
      <c r="K198" s="167"/>
      <c r="L198" s="32"/>
      <c r="M198" s="168" t="s">
        <v>1</v>
      </c>
      <c r="N198" s="169" t="s">
        <v>42</v>
      </c>
      <c r="P198" s="156">
        <f t="shared" si="31"/>
        <v>0</v>
      </c>
      <c r="Q198" s="156">
        <v>6.7000000000000002E-4</v>
      </c>
      <c r="R198" s="156">
        <f t="shared" si="32"/>
        <v>2.6800000000000001E-3</v>
      </c>
      <c r="S198" s="156">
        <v>0</v>
      </c>
      <c r="T198" s="157">
        <f t="shared" si="33"/>
        <v>0</v>
      </c>
      <c r="AR198" s="158" t="s">
        <v>353</v>
      </c>
      <c r="AT198" s="158" t="s">
        <v>196</v>
      </c>
      <c r="AU198" s="158" t="s">
        <v>89</v>
      </c>
      <c r="AY198" s="17" t="s">
        <v>187</v>
      </c>
      <c r="BE198" s="159">
        <f t="shared" si="34"/>
        <v>0</v>
      </c>
      <c r="BF198" s="159">
        <f t="shared" si="35"/>
        <v>0</v>
      </c>
      <c r="BG198" s="159">
        <f t="shared" si="36"/>
        <v>0</v>
      </c>
      <c r="BH198" s="159">
        <f t="shared" si="37"/>
        <v>0</v>
      </c>
      <c r="BI198" s="159">
        <f t="shared" si="38"/>
        <v>0</v>
      </c>
      <c r="BJ198" s="17" t="s">
        <v>89</v>
      </c>
      <c r="BK198" s="159">
        <f t="shared" si="39"/>
        <v>0</v>
      </c>
      <c r="BL198" s="17" t="s">
        <v>353</v>
      </c>
      <c r="BM198" s="158" t="s">
        <v>1250</v>
      </c>
    </row>
    <row r="199" spans="2:65" s="1" customFormat="1" ht="24.2" customHeight="1">
      <c r="B199" s="144"/>
      <c r="C199" s="160" t="s">
        <v>799</v>
      </c>
      <c r="D199" s="160" t="s">
        <v>196</v>
      </c>
      <c r="E199" s="161" t="s">
        <v>1251</v>
      </c>
      <c r="F199" s="162" t="s">
        <v>1252</v>
      </c>
      <c r="G199" s="163" t="s">
        <v>337</v>
      </c>
      <c r="H199" s="164">
        <v>4</v>
      </c>
      <c r="I199" s="165"/>
      <c r="J199" s="166">
        <f t="shared" si="30"/>
        <v>0</v>
      </c>
      <c r="K199" s="167"/>
      <c r="L199" s="32"/>
      <c r="M199" s="168" t="s">
        <v>1</v>
      </c>
      <c r="N199" s="169" t="s">
        <v>42</v>
      </c>
      <c r="P199" s="156">
        <f t="shared" si="31"/>
        <v>0</v>
      </c>
      <c r="Q199" s="156">
        <v>1.99E-3</v>
      </c>
      <c r="R199" s="156">
        <f t="shared" si="32"/>
        <v>7.9600000000000001E-3</v>
      </c>
      <c r="S199" s="156">
        <v>0</v>
      </c>
      <c r="T199" s="157">
        <f t="shared" si="33"/>
        <v>0</v>
      </c>
      <c r="AR199" s="158" t="s">
        <v>353</v>
      </c>
      <c r="AT199" s="158" t="s">
        <v>196</v>
      </c>
      <c r="AU199" s="158" t="s">
        <v>89</v>
      </c>
      <c r="AY199" s="17" t="s">
        <v>187</v>
      </c>
      <c r="BE199" s="159">
        <f t="shared" si="34"/>
        <v>0</v>
      </c>
      <c r="BF199" s="159">
        <f t="shared" si="35"/>
        <v>0</v>
      </c>
      <c r="BG199" s="159">
        <f t="shared" si="36"/>
        <v>0</v>
      </c>
      <c r="BH199" s="159">
        <f t="shared" si="37"/>
        <v>0</v>
      </c>
      <c r="BI199" s="159">
        <f t="shared" si="38"/>
        <v>0</v>
      </c>
      <c r="BJ199" s="17" t="s">
        <v>89</v>
      </c>
      <c r="BK199" s="159">
        <f t="shared" si="39"/>
        <v>0</v>
      </c>
      <c r="BL199" s="17" t="s">
        <v>353</v>
      </c>
      <c r="BM199" s="158" t="s">
        <v>1253</v>
      </c>
    </row>
    <row r="200" spans="2:65" s="1" customFormat="1" ht="24.2" customHeight="1">
      <c r="B200" s="144"/>
      <c r="C200" s="160" t="s">
        <v>1254</v>
      </c>
      <c r="D200" s="160" t="s">
        <v>196</v>
      </c>
      <c r="E200" s="161" t="s">
        <v>1255</v>
      </c>
      <c r="F200" s="162" t="s">
        <v>1256</v>
      </c>
      <c r="G200" s="163" t="s">
        <v>337</v>
      </c>
      <c r="H200" s="164">
        <v>8</v>
      </c>
      <c r="I200" s="165"/>
      <c r="J200" s="166">
        <f t="shared" si="30"/>
        <v>0</v>
      </c>
      <c r="K200" s="167"/>
      <c r="L200" s="32"/>
      <c r="M200" s="168" t="s">
        <v>1</v>
      </c>
      <c r="N200" s="169" t="s">
        <v>42</v>
      </c>
      <c r="P200" s="156">
        <f t="shared" si="31"/>
        <v>0</v>
      </c>
      <c r="Q200" s="156">
        <v>5.1999999999999995E-4</v>
      </c>
      <c r="R200" s="156">
        <f t="shared" si="32"/>
        <v>4.1599999999999996E-3</v>
      </c>
      <c r="S200" s="156">
        <v>0</v>
      </c>
      <c r="T200" s="157">
        <f t="shared" si="33"/>
        <v>0</v>
      </c>
      <c r="AR200" s="158" t="s">
        <v>353</v>
      </c>
      <c r="AT200" s="158" t="s">
        <v>196</v>
      </c>
      <c r="AU200" s="158" t="s">
        <v>89</v>
      </c>
      <c r="AY200" s="17" t="s">
        <v>187</v>
      </c>
      <c r="BE200" s="159">
        <f t="shared" si="34"/>
        <v>0</v>
      </c>
      <c r="BF200" s="159">
        <f t="shared" si="35"/>
        <v>0</v>
      </c>
      <c r="BG200" s="159">
        <f t="shared" si="36"/>
        <v>0</v>
      </c>
      <c r="BH200" s="159">
        <f t="shared" si="37"/>
        <v>0</v>
      </c>
      <c r="BI200" s="159">
        <f t="shared" si="38"/>
        <v>0</v>
      </c>
      <c r="BJ200" s="17" t="s">
        <v>89</v>
      </c>
      <c r="BK200" s="159">
        <f t="shared" si="39"/>
        <v>0</v>
      </c>
      <c r="BL200" s="17" t="s">
        <v>353</v>
      </c>
      <c r="BM200" s="158" t="s">
        <v>1257</v>
      </c>
    </row>
    <row r="201" spans="2:65" s="1" customFormat="1" ht="21.75" customHeight="1">
      <c r="B201" s="144"/>
      <c r="C201" s="160" t="s">
        <v>1157</v>
      </c>
      <c r="D201" s="160" t="s">
        <v>196</v>
      </c>
      <c r="E201" s="161" t="s">
        <v>1258</v>
      </c>
      <c r="F201" s="162" t="s">
        <v>1259</v>
      </c>
      <c r="G201" s="163" t="s">
        <v>337</v>
      </c>
      <c r="H201" s="164">
        <v>8</v>
      </c>
      <c r="I201" s="165"/>
      <c r="J201" s="166">
        <f t="shared" si="30"/>
        <v>0</v>
      </c>
      <c r="K201" s="167"/>
      <c r="L201" s="32"/>
      <c r="M201" s="168" t="s">
        <v>1</v>
      </c>
      <c r="N201" s="169" t="s">
        <v>42</v>
      </c>
      <c r="P201" s="156">
        <f t="shared" si="31"/>
        <v>0</v>
      </c>
      <c r="Q201" s="156">
        <v>1.4999999999999999E-4</v>
      </c>
      <c r="R201" s="156">
        <f t="shared" si="32"/>
        <v>1.1999999999999999E-3</v>
      </c>
      <c r="S201" s="156">
        <v>0</v>
      </c>
      <c r="T201" s="157">
        <f t="shared" si="33"/>
        <v>0</v>
      </c>
      <c r="AR201" s="158" t="s">
        <v>353</v>
      </c>
      <c r="AT201" s="158" t="s">
        <v>196</v>
      </c>
      <c r="AU201" s="158" t="s">
        <v>89</v>
      </c>
      <c r="AY201" s="17" t="s">
        <v>187</v>
      </c>
      <c r="BE201" s="159">
        <f t="shared" si="34"/>
        <v>0</v>
      </c>
      <c r="BF201" s="159">
        <f t="shared" si="35"/>
        <v>0</v>
      </c>
      <c r="BG201" s="159">
        <f t="shared" si="36"/>
        <v>0</v>
      </c>
      <c r="BH201" s="159">
        <f t="shared" si="37"/>
        <v>0</v>
      </c>
      <c r="BI201" s="159">
        <f t="shared" si="38"/>
        <v>0</v>
      </c>
      <c r="BJ201" s="17" t="s">
        <v>89</v>
      </c>
      <c r="BK201" s="159">
        <f t="shared" si="39"/>
        <v>0</v>
      </c>
      <c r="BL201" s="17" t="s">
        <v>353</v>
      </c>
      <c r="BM201" s="158" t="s">
        <v>1260</v>
      </c>
    </row>
    <row r="202" spans="2:65" s="1" customFormat="1" ht="24.2" customHeight="1">
      <c r="B202" s="144"/>
      <c r="C202" s="160" t="s">
        <v>1261</v>
      </c>
      <c r="D202" s="160" t="s">
        <v>196</v>
      </c>
      <c r="E202" s="161" t="s">
        <v>1262</v>
      </c>
      <c r="F202" s="162" t="s">
        <v>1263</v>
      </c>
      <c r="G202" s="163" t="s">
        <v>375</v>
      </c>
      <c r="H202" s="164">
        <v>0.39100000000000001</v>
      </c>
      <c r="I202" s="165"/>
      <c r="J202" s="166">
        <f t="shared" si="30"/>
        <v>0</v>
      </c>
      <c r="K202" s="167"/>
      <c r="L202" s="32"/>
      <c r="M202" s="168" t="s">
        <v>1</v>
      </c>
      <c r="N202" s="169" t="s">
        <v>42</v>
      </c>
      <c r="P202" s="156">
        <f t="shared" si="31"/>
        <v>0</v>
      </c>
      <c r="Q202" s="156">
        <v>0</v>
      </c>
      <c r="R202" s="156">
        <f t="shared" si="32"/>
        <v>0</v>
      </c>
      <c r="S202" s="156">
        <v>0</v>
      </c>
      <c r="T202" s="157">
        <f t="shared" si="33"/>
        <v>0</v>
      </c>
      <c r="AR202" s="158" t="s">
        <v>353</v>
      </c>
      <c r="AT202" s="158" t="s">
        <v>196</v>
      </c>
      <c r="AU202" s="158" t="s">
        <v>89</v>
      </c>
      <c r="AY202" s="17" t="s">
        <v>187</v>
      </c>
      <c r="BE202" s="159">
        <f t="shared" si="34"/>
        <v>0</v>
      </c>
      <c r="BF202" s="159">
        <f t="shared" si="35"/>
        <v>0</v>
      </c>
      <c r="BG202" s="159">
        <f t="shared" si="36"/>
        <v>0</v>
      </c>
      <c r="BH202" s="159">
        <f t="shared" si="37"/>
        <v>0</v>
      </c>
      <c r="BI202" s="159">
        <f t="shared" si="38"/>
        <v>0</v>
      </c>
      <c r="BJ202" s="17" t="s">
        <v>89</v>
      </c>
      <c r="BK202" s="159">
        <f t="shared" si="39"/>
        <v>0</v>
      </c>
      <c r="BL202" s="17" t="s">
        <v>353</v>
      </c>
      <c r="BM202" s="158" t="s">
        <v>1264</v>
      </c>
    </row>
    <row r="203" spans="2:65" s="11" customFormat="1" ht="22.9" customHeight="1">
      <c r="B203" s="132"/>
      <c r="D203" s="133" t="s">
        <v>75</v>
      </c>
      <c r="E203" s="142" t="s">
        <v>1265</v>
      </c>
      <c r="F203" s="142" t="s">
        <v>1266</v>
      </c>
      <c r="I203" s="135"/>
      <c r="J203" s="143">
        <f>BK203</f>
        <v>0</v>
      </c>
      <c r="L203" s="132"/>
      <c r="M203" s="137"/>
      <c r="P203" s="138">
        <f>SUM(P204:P225)</f>
        <v>0</v>
      </c>
      <c r="R203" s="138">
        <f>SUM(R204:R225)</f>
        <v>2.9771599999999991</v>
      </c>
      <c r="T203" s="139">
        <f>SUM(T204:T225)</f>
        <v>0</v>
      </c>
      <c r="AR203" s="133" t="s">
        <v>89</v>
      </c>
      <c r="AT203" s="140" t="s">
        <v>75</v>
      </c>
      <c r="AU203" s="140" t="s">
        <v>83</v>
      </c>
      <c r="AY203" s="133" t="s">
        <v>187</v>
      </c>
      <c r="BK203" s="141">
        <f>SUM(BK204:BK225)</f>
        <v>0</v>
      </c>
    </row>
    <row r="204" spans="2:65" s="1" customFormat="1" ht="33" customHeight="1">
      <c r="B204" s="144"/>
      <c r="C204" s="160" t="s">
        <v>1160</v>
      </c>
      <c r="D204" s="160" t="s">
        <v>196</v>
      </c>
      <c r="E204" s="161" t="s">
        <v>1267</v>
      </c>
      <c r="F204" s="162" t="s">
        <v>1268</v>
      </c>
      <c r="G204" s="163" t="s">
        <v>337</v>
      </c>
      <c r="H204" s="164">
        <v>1</v>
      </c>
      <c r="I204" s="165"/>
      <c r="J204" s="166">
        <f t="shared" ref="J204:J225" si="40">ROUND(I204*H204,2)</f>
        <v>0</v>
      </c>
      <c r="K204" s="167"/>
      <c r="L204" s="32"/>
      <c r="M204" s="168" t="s">
        <v>1</v>
      </c>
      <c r="N204" s="169" t="s">
        <v>42</v>
      </c>
      <c r="P204" s="156">
        <f t="shared" ref="P204:P225" si="41">O204*H204</f>
        <v>0</v>
      </c>
      <c r="Q204" s="156">
        <v>2.0000000000000002E-5</v>
      </c>
      <c r="R204" s="156">
        <f t="shared" ref="R204:R225" si="42">Q204*H204</f>
        <v>2.0000000000000002E-5</v>
      </c>
      <c r="S204" s="156">
        <v>0</v>
      </c>
      <c r="T204" s="157">
        <f t="shared" ref="T204:T225" si="43">S204*H204</f>
        <v>0</v>
      </c>
      <c r="AR204" s="158" t="s">
        <v>353</v>
      </c>
      <c r="AT204" s="158" t="s">
        <v>196</v>
      </c>
      <c r="AU204" s="158" t="s">
        <v>89</v>
      </c>
      <c r="AY204" s="17" t="s">
        <v>187</v>
      </c>
      <c r="BE204" s="159">
        <f t="shared" ref="BE204:BE225" si="44">IF(N204="základná",J204,0)</f>
        <v>0</v>
      </c>
      <c r="BF204" s="159">
        <f t="shared" ref="BF204:BF225" si="45">IF(N204="znížená",J204,0)</f>
        <v>0</v>
      </c>
      <c r="BG204" s="159">
        <f t="shared" ref="BG204:BG225" si="46">IF(N204="zákl. prenesená",J204,0)</f>
        <v>0</v>
      </c>
      <c r="BH204" s="159">
        <f t="shared" ref="BH204:BH225" si="47">IF(N204="zníž. prenesená",J204,0)</f>
        <v>0</v>
      </c>
      <c r="BI204" s="159">
        <f t="shared" ref="BI204:BI225" si="48">IF(N204="nulová",J204,0)</f>
        <v>0</v>
      </c>
      <c r="BJ204" s="17" t="s">
        <v>89</v>
      </c>
      <c r="BK204" s="159">
        <f t="shared" ref="BK204:BK225" si="49">ROUND(I204*H204,2)</f>
        <v>0</v>
      </c>
      <c r="BL204" s="17" t="s">
        <v>353</v>
      </c>
      <c r="BM204" s="158" t="s">
        <v>1269</v>
      </c>
    </row>
    <row r="205" spans="2:65" s="1" customFormat="1" ht="33" customHeight="1">
      <c r="B205" s="144"/>
      <c r="C205" s="160" t="s">
        <v>1270</v>
      </c>
      <c r="D205" s="160" t="s">
        <v>196</v>
      </c>
      <c r="E205" s="161" t="s">
        <v>1271</v>
      </c>
      <c r="F205" s="162" t="s">
        <v>1272</v>
      </c>
      <c r="G205" s="163" t="s">
        <v>337</v>
      </c>
      <c r="H205" s="164">
        <v>42</v>
      </c>
      <c r="I205" s="165"/>
      <c r="J205" s="166">
        <f t="shared" si="40"/>
        <v>0</v>
      </c>
      <c r="K205" s="167"/>
      <c r="L205" s="32"/>
      <c r="M205" s="168" t="s">
        <v>1</v>
      </c>
      <c r="N205" s="169" t="s">
        <v>42</v>
      </c>
      <c r="P205" s="156">
        <f t="shared" si="41"/>
        <v>0</v>
      </c>
      <c r="Q205" s="156">
        <v>2.0000000000000002E-5</v>
      </c>
      <c r="R205" s="156">
        <f t="shared" si="42"/>
        <v>8.4000000000000003E-4</v>
      </c>
      <c r="S205" s="156">
        <v>0</v>
      </c>
      <c r="T205" s="157">
        <f t="shared" si="43"/>
        <v>0</v>
      </c>
      <c r="AR205" s="158" t="s">
        <v>353</v>
      </c>
      <c r="AT205" s="158" t="s">
        <v>196</v>
      </c>
      <c r="AU205" s="158" t="s">
        <v>89</v>
      </c>
      <c r="AY205" s="17" t="s">
        <v>187</v>
      </c>
      <c r="BE205" s="159">
        <f t="shared" si="44"/>
        <v>0</v>
      </c>
      <c r="BF205" s="159">
        <f t="shared" si="45"/>
        <v>0</v>
      </c>
      <c r="BG205" s="159">
        <f t="shared" si="46"/>
        <v>0</v>
      </c>
      <c r="BH205" s="159">
        <f t="shared" si="47"/>
        <v>0</v>
      </c>
      <c r="BI205" s="159">
        <f t="shared" si="48"/>
        <v>0</v>
      </c>
      <c r="BJ205" s="17" t="s">
        <v>89</v>
      </c>
      <c r="BK205" s="159">
        <f t="shared" si="49"/>
        <v>0</v>
      </c>
      <c r="BL205" s="17" t="s">
        <v>353</v>
      </c>
      <c r="BM205" s="158" t="s">
        <v>1273</v>
      </c>
    </row>
    <row r="206" spans="2:65" s="1" customFormat="1" ht="24.2" customHeight="1">
      <c r="B206" s="144"/>
      <c r="C206" s="160" t="s">
        <v>1163</v>
      </c>
      <c r="D206" s="160" t="s">
        <v>196</v>
      </c>
      <c r="E206" s="161" t="s">
        <v>1274</v>
      </c>
      <c r="F206" s="162" t="s">
        <v>1275</v>
      </c>
      <c r="G206" s="163" t="s">
        <v>337</v>
      </c>
      <c r="H206" s="164">
        <v>17</v>
      </c>
      <c r="I206" s="165"/>
      <c r="J206" s="166">
        <f t="shared" si="40"/>
        <v>0</v>
      </c>
      <c r="K206" s="167"/>
      <c r="L206" s="32"/>
      <c r="M206" s="168" t="s">
        <v>1</v>
      </c>
      <c r="N206" s="169" t="s">
        <v>42</v>
      </c>
      <c r="P206" s="156">
        <f t="shared" si="41"/>
        <v>0</v>
      </c>
      <c r="Q206" s="156">
        <v>2.0000000000000002E-5</v>
      </c>
      <c r="R206" s="156">
        <f t="shared" si="42"/>
        <v>3.4000000000000002E-4</v>
      </c>
      <c r="S206" s="156">
        <v>0</v>
      </c>
      <c r="T206" s="157">
        <f t="shared" si="43"/>
        <v>0</v>
      </c>
      <c r="AR206" s="158" t="s">
        <v>353</v>
      </c>
      <c r="AT206" s="158" t="s">
        <v>196</v>
      </c>
      <c r="AU206" s="158" t="s">
        <v>89</v>
      </c>
      <c r="AY206" s="17" t="s">
        <v>187</v>
      </c>
      <c r="BE206" s="159">
        <f t="shared" si="44"/>
        <v>0</v>
      </c>
      <c r="BF206" s="159">
        <f t="shared" si="45"/>
        <v>0</v>
      </c>
      <c r="BG206" s="159">
        <f t="shared" si="46"/>
        <v>0</v>
      </c>
      <c r="BH206" s="159">
        <f t="shared" si="47"/>
        <v>0</v>
      </c>
      <c r="BI206" s="159">
        <f t="shared" si="48"/>
        <v>0</v>
      </c>
      <c r="BJ206" s="17" t="s">
        <v>89</v>
      </c>
      <c r="BK206" s="159">
        <f t="shared" si="49"/>
        <v>0</v>
      </c>
      <c r="BL206" s="17" t="s">
        <v>353</v>
      </c>
      <c r="BM206" s="158" t="s">
        <v>1276</v>
      </c>
    </row>
    <row r="207" spans="2:65" s="1" customFormat="1" ht="24.2" customHeight="1">
      <c r="B207" s="144"/>
      <c r="C207" s="160" t="s">
        <v>1277</v>
      </c>
      <c r="D207" s="160" t="s">
        <v>196</v>
      </c>
      <c r="E207" s="161" t="s">
        <v>1278</v>
      </c>
      <c r="F207" s="162" t="s">
        <v>1279</v>
      </c>
      <c r="G207" s="163" t="s">
        <v>337</v>
      </c>
      <c r="H207" s="164">
        <v>94</v>
      </c>
      <c r="I207" s="165"/>
      <c r="J207" s="166">
        <f t="shared" si="40"/>
        <v>0</v>
      </c>
      <c r="K207" s="167"/>
      <c r="L207" s="32"/>
      <c r="M207" s="168" t="s">
        <v>1</v>
      </c>
      <c r="N207" s="169" t="s">
        <v>42</v>
      </c>
      <c r="P207" s="156">
        <f t="shared" si="41"/>
        <v>0</v>
      </c>
      <c r="Q207" s="156">
        <v>2.0000000000000002E-5</v>
      </c>
      <c r="R207" s="156">
        <f t="shared" si="42"/>
        <v>1.8800000000000002E-3</v>
      </c>
      <c r="S207" s="156">
        <v>0</v>
      </c>
      <c r="T207" s="157">
        <f t="shared" si="43"/>
        <v>0</v>
      </c>
      <c r="AR207" s="158" t="s">
        <v>353</v>
      </c>
      <c r="AT207" s="158" t="s">
        <v>196</v>
      </c>
      <c r="AU207" s="158" t="s">
        <v>89</v>
      </c>
      <c r="AY207" s="17" t="s">
        <v>187</v>
      </c>
      <c r="BE207" s="159">
        <f t="shared" si="44"/>
        <v>0</v>
      </c>
      <c r="BF207" s="159">
        <f t="shared" si="45"/>
        <v>0</v>
      </c>
      <c r="BG207" s="159">
        <f t="shared" si="46"/>
        <v>0</v>
      </c>
      <c r="BH207" s="159">
        <f t="shared" si="47"/>
        <v>0</v>
      </c>
      <c r="BI207" s="159">
        <f t="shared" si="48"/>
        <v>0</v>
      </c>
      <c r="BJ207" s="17" t="s">
        <v>89</v>
      </c>
      <c r="BK207" s="159">
        <f t="shared" si="49"/>
        <v>0</v>
      </c>
      <c r="BL207" s="17" t="s">
        <v>353</v>
      </c>
      <c r="BM207" s="158" t="s">
        <v>1280</v>
      </c>
    </row>
    <row r="208" spans="2:65" s="1" customFormat="1" ht="24.2" customHeight="1">
      <c r="B208" s="144"/>
      <c r="C208" s="160" t="s">
        <v>1166</v>
      </c>
      <c r="D208" s="160" t="s">
        <v>196</v>
      </c>
      <c r="E208" s="161" t="s">
        <v>1281</v>
      </c>
      <c r="F208" s="162" t="s">
        <v>1282</v>
      </c>
      <c r="G208" s="163" t="s">
        <v>337</v>
      </c>
      <c r="H208" s="164">
        <v>38</v>
      </c>
      <c r="I208" s="165"/>
      <c r="J208" s="166">
        <f t="shared" si="40"/>
        <v>0</v>
      </c>
      <c r="K208" s="167"/>
      <c r="L208" s="32"/>
      <c r="M208" s="168" t="s">
        <v>1</v>
      </c>
      <c r="N208" s="169" t="s">
        <v>42</v>
      </c>
      <c r="P208" s="156">
        <f t="shared" si="41"/>
        <v>0</v>
      </c>
      <c r="Q208" s="156">
        <v>2.0000000000000002E-5</v>
      </c>
      <c r="R208" s="156">
        <f t="shared" si="42"/>
        <v>7.6000000000000004E-4</v>
      </c>
      <c r="S208" s="156">
        <v>0</v>
      </c>
      <c r="T208" s="157">
        <f t="shared" si="43"/>
        <v>0</v>
      </c>
      <c r="AR208" s="158" t="s">
        <v>353</v>
      </c>
      <c r="AT208" s="158" t="s">
        <v>196</v>
      </c>
      <c r="AU208" s="158" t="s">
        <v>89</v>
      </c>
      <c r="AY208" s="17" t="s">
        <v>187</v>
      </c>
      <c r="BE208" s="159">
        <f t="shared" si="44"/>
        <v>0</v>
      </c>
      <c r="BF208" s="159">
        <f t="shared" si="45"/>
        <v>0</v>
      </c>
      <c r="BG208" s="159">
        <f t="shared" si="46"/>
        <v>0</v>
      </c>
      <c r="BH208" s="159">
        <f t="shared" si="47"/>
        <v>0</v>
      </c>
      <c r="BI208" s="159">
        <f t="shared" si="48"/>
        <v>0</v>
      </c>
      <c r="BJ208" s="17" t="s">
        <v>89</v>
      </c>
      <c r="BK208" s="159">
        <f t="shared" si="49"/>
        <v>0</v>
      </c>
      <c r="BL208" s="17" t="s">
        <v>353</v>
      </c>
      <c r="BM208" s="158" t="s">
        <v>1283</v>
      </c>
    </row>
    <row r="209" spans="2:65" s="1" customFormat="1" ht="24.2" customHeight="1">
      <c r="B209" s="144"/>
      <c r="C209" s="160" t="s">
        <v>1284</v>
      </c>
      <c r="D209" s="160" t="s">
        <v>196</v>
      </c>
      <c r="E209" s="161" t="s">
        <v>1285</v>
      </c>
      <c r="F209" s="162" t="s">
        <v>1286</v>
      </c>
      <c r="G209" s="163" t="s">
        <v>337</v>
      </c>
      <c r="H209" s="164">
        <v>2</v>
      </c>
      <c r="I209" s="165"/>
      <c r="J209" s="166">
        <f t="shared" si="40"/>
        <v>0</v>
      </c>
      <c r="K209" s="167"/>
      <c r="L209" s="32"/>
      <c r="M209" s="168" t="s">
        <v>1</v>
      </c>
      <c r="N209" s="169" t="s">
        <v>42</v>
      </c>
      <c r="P209" s="156">
        <f t="shared" si="41"/>
        <v>0</v>
      </c>
      <c r="Q209" s="156">
        <v>2.0000000000000002E-5</v>
      </c>
      <c r="R209" s="156">
        <f t="shared" si="42"/>
        <v>4.0000000000000003E-5</v>
      </c>
      <c r="S209" s="156">
        <v>0</v>
      </c>
      <c r="T209" s="157">
        <f t="shared" si="43"/>
        <v>0</v>
      </c>
      <c r="AR209" s="158" t="s">
        <v>353</v>
      </c>
      <c r="AT209" s="158" t="s">
        <v>196</v>
      </c>
      <c r="AU209" s="158" t="s">
        <v>89</v>
      </c>
      <c r="AY209" s="17" t="s">
        <v>187</v>
      </c>
      <c r="BE209" s="159">
        <f t="shared" si="44"/>
        <v>0</v>
      </c>
      <c r="BF209" s="159">
        <f t="shared" si="45"/>
        <v>0</v>
      </c>
      <c r="BG209" s="159">
        <f t="shared" si="46"/>
        <v>0</v>
      </c>
      <c r="BH209" s="159">
        <f t="shared" si="47"/>
        <v>0</v>
      </c>
      <c r="BI209" s="159">
        <f t="shared" si="48"/>
        <v>0</v>
      </c>
      <c r="BJ209" s="17" t="s">
        <v>89</v>
      </c>
      <c r="BK209" s="159">
        <f t="shared" si="49"/>
        <v>0</v>
      </c>
      <c r="BL209" s="17" t="s">
        <v>353</v>
      </c>
      <c r="BM209" s="158" t="s">
        <v>1287</v>
      </c>
    </row>
    <row r="210" spans="2:65" s="1" customFormat="1" ht="33" customHeight="1">
      <c r="B210" s="144"/>
      <c r="C210" s="160" t="s">
        <v>1169</v>
      </c>
      <c r="D210" s="160" t="s">
        <v>196</v>
      </c>
      <c r="E210" s="161" t="s">
        <v>1288</v>
      </c>
      <c r="F210" s="162" t="s">
        <v>1289</v>
      </c>
      <c r="G210" s="163" t="s">
        <v>337</v>
      </c>
      <c r="H210" s="164">
        <v>2</v>
      </c>
      <c r="I210" s="165"/>
      <c r="J210" s="166">
        <f t="shared" si="40"/>
        <v>0</v>
      </c>
      <c r="K210" s="167"/>
      <c r="L210" s="32"/>
      <c r="M210" s="168" t="s">
        <v>1</v>
      </c>
      <c r="N210" s="169" t="s">
        <v>42</v>
      </c>
      <c r="P210" s="156">
        <f t="shared" si="41"/>
        <v>0</v>
      </c>
      <c r="Q210" s="156">
        <v>2.0000000000000002E-5</v>
      </c>
      <c r="R210" s="156">
        <f t="shared" si="42"/>
        <v>4.0000000000000003E-5</v>
      </c>
      <c r="S210" s="156">
        <v>0</v>
      </c>
      <c r="T210" s="157">
        <f t="shared" si="43"/>
        <v>0</v>
      </c>
      <c r="AR210" s="158" t="s">
        <v>353</v>
      </c>
      <c r="AT210" s="158" t="s">
        <v>196</v>
      </c>
      <c r="AU210" s="158" t="s">
        <v>89</v>
      </c>
      <c r="AY210" s="17" t="s">
        <v>187</v>
      </c>
      <c r="BE210" s="159">
        <f t="shared" si="44"/>
        <v>0</v>
      </c>
      <c r="BF210" s="159">
        <f t="shared" si="45"/>
        <v>0</v>
      </c>
      <c r="BG210" s="159">
        <f t="shared" si="46"/>
        <v>0</v>
      </c>
      <c r="BH210" s="159">
        <f t="shared" si="47"/>
        <v>0</v>
      </c>
      <c r="BI210" s="159">
        <f t="shared" si="48"/>
        <v>0</v>
      </c>
      <c r="BJ210" s="17" t="s">
        <v>89</v>
      </c>
      <c r="BK210" s="159">
        <f t="shared" si="49"/>
        <v>0</v>
      </c>
      <c r="BL210" s="17" t="s">
        <v>353</v>
      </c>
      <c r="BM210" s="158" t="s">
        <v>1290</v>
      </c>
    </row>
    <row r="211" spans="2:65" s="1" customFormat="1" ht="24.2" customHeight="1">
      <c r="B211" s="144"/>
      <c r="C211" s="160" t="s">
        <v>1291</v>
      </c>
      <c r="D211" s="160" t="s">
        <v>196</v>
      </c>
      <c r="E211" s="161" t="s">
        <v>1292</v>
      </c>
      <c r="F211" s="162" t="s">
        <v>1293</v>
      </c>
      <c r="G211" s="163" t="s">
        <v>337</v>
      </c>
      <c r="H211" s="164">
        <v>193</v>
      </c>
      <c r="I211" s="165"/>
      <c r="J211" s="166">
        <f t="shared" si="40"/>
        <v>0</v>
      </c>
      <c r="K211" s="167"/>
      <c r="L211" s="32"/>
      <c r="M211" s="168" t="s">
        <v>1</v>
      </c>
      <c r="N211" s="169" t="s">
        <v>42</v>
      </c>
      <c r="P211" s="156">
        <f t="shared" si="41"/>
        <v>0</v>
      </c>
      <c r="Q211" s="156">
        <v>0</v>
      </c>
      <c r="R211" s="156">
        <f t="shared" si="42"/>
        <v>0</v>
      </c>
      <c r="S211" s="156">
        <v>0</v>
      </c>
      <c r="T211" s="157">
        <f t="shared" si="43"/>
        <v>0</v>
      </c>
      <c r="AR211" s="158" t="s">
        <v>353</v>
      </c>
      <c r="AT211" s="158" t="s">
        <v>196</v>
      </c>
      <c r="AU211" s="158" t="s">
        <v>89</v>
      </c>
      <c r="AY211" s="17" t="s">
        <v>187</v>
      </c>
      <c r="BE211" s="159">
        <f t="shared" si="44"/>
        <v>0</v>
      </c>
      <c r="BF211" s="159">
        <f t="shared" si="45"/>
        <v>0</v>
      </c>
      <c r="BG211" s="159">
        <f t="shared" si="46"/>
        <v>0</v>
      </c>
      <c r="BH211" s="159">
        <f t="shared" si="47"/>
        <v>0</v>
      </c>
      <c r="BI211" s="159">
        <f t="shared" si="48"/>
        <v>0</v>
      </c>
      <c r="BJ211" s="17" t="s">
        <v>89</v>
      </c>
      <c r="BK211" s="159">
        <f t="shared" si="49"/>
        <v>0</v>
      </c>
      <c r="BL211" s="17" t="s">
        <v>353</v>
      </c>
      <c r="BM211" s="158" t="s">
        <v>1294</v>
      </c>
    </row>
    <row r="212" spans="2:65" s="1" customFormat="1" ht="24.2" customHeight="1">
      <c r="B212" s="144"/>
      <c r="C212" s="160" t="s">
        <v>1172</v>
      </c>
      <c r="D212" s="160" t="s">
        <v>196</v>
      </c>
      <c r="E212" s="161" t="s">
        <v>1295</v>
      </c>
      <c r="F212" s="162" t="s">
        <v>1296</v>
      </c>
      <c r="G212" s="163" t="s">
        <v>337</v>
      </c>
      <c r="H212" s="164">
        <v>4</v>
      </c>
      <c r="I212" s="165"/>
      <c r="J212" s="166">
        <f t="shared" si="40"/>
        <v>0</v>
      </c>
      <c r="K212" s="167"/>
      <c r="L212" s="32"/>
      <c r="M212" s="168" t="s">
        <v>1</v>
      </c>
      <c r="N212" s="169" t="s">
        <v>42</v>
      </c>
      <c r="P212" s="156">
        <f t="shared" si="41"/>
        <v>0</v>
      </c>
      <c r="Q212" s="156">
        <v>0</v>
      </c>
      <c r="R212" s="156">
        <f t="shared" si="42"/>
        <v>0</v>
      </c>
      <c r="S212" s="156">
        <v>0</v>
      </c>
      <c r="T212" s="157">
        <f t="shared" si="43"/>
        <v>0</v>
      </c>
      <c r="AR212" s="158" t="s">
        <v>353</v>
      </c>
      <c r="AT212" s="158" t="s">
        <v>196</v>
      </c>
      <c r="AU212" s="158" t="s">
        <v>89</v>
      </c>
      <c r="AY212" s="17" t="s">
        <v>187</v>
      </c>
      <c r="BE212" s="159">
        <f t="shared" si="44"/>
        <v>0</v>
      </c>
      <c r="BF212" s="159">
        <f t="shared" si="45"/>
        <v>0</v>
      </c>
      <c r="BG212" s="159">
        <f t="shared" si="46"/>
        <v>0</v>
      </c>
      <c r="BH212" s="159">
        <f t="shared" si="47"/>
        <v>0</v>
      </c>
      <c r="BI212" s="159">
        <f t="shared" si="48"/>
        <v>0</v>
      </c>
      <c r="BJ212" s="17" t="s">
        <v>89</v>
      </c>
      <c r="BK212" s="159">
        <f t="shared" si="49"/>
        <v>0</v>
      </c>
      <c r="BL212" s="17" t="s">
        <v>353</v>
      </c>
      <c r="BM212" s="158" t="s">
        <v>1297</v>
      </c>
    </row>
    <row r="213" spans="2:65" s="1" customFormat="1" ht="37.9" customHeight="1">
      <c r="B213" s="144"/>
      <c r="C213" s="145" t="s">
        <v>1298</v>
      </c>
      <c r="D213" s="145" t="s">
        <v>190</v>
      </c>
      <c r="E213" s="146" t="s">
        <v>1299</v>
      </c>
      <c r="F213" s="147" t="s">
        <v>1300</v>
      </c>
      <c r="G213" s="148" t="s">
        <v>337</v>
      </c>
      <c r="H213" s="149">
        <v>1</v>
      </c>
      <c r="I213" s="150"/>
      <c r="J213" s="151">
        <f t="shared" si="40"/>
        <v>0</v>
      </c>
      <c r="K213" s="152"/>
      <c r="L213" s="153"/>
      <c r="M213" s="154" t="s">
        <v>1</v>
      </c>
      <c r="N213" s="155" t="s">
        <v>42</v>
      </c>
      <c r="P213" s="156">
        <f t="shared" si="41"/>
        <v>0</v>
      </c>
      <c r="Q213" s="156">
        <v>6.6299999999999996E-3</v>
      </c>
      <c r="R213" s="156">
        <f t="shared" si="42"/>
        <v>6.6299999999999996E-3</v>
      </c>
      <c r="S213" s="156">
        <v>0</v>
      </c>
      <c r="T213" s="157">
        <f t="shared" si="43"/>
        <v>0</v>
      </c>
      <c r="AR213" s="158" t="s">
        <v>388</v>
      </c>
      <c r="AT213" s="158" t="s">
        <v>190</v>
      </c>
      <c r="AU213" s="158" t="s">
        <v>89</v>
      </c>
      <c r="AY213" s="17" t="s">
        <v>187</v>
      </c>
      <c r="BE213" s="159">
        <f t="shared" si="44"/>
        <v>0</v>
      </c>
      <c r="BF213" s="159">
        <f t="shared" si="45"/>
        <v>0</v>
      </c>
      <c r="BG213" s="159">
        <f t="shared" si="46"/>
        <v>0</v>
      </c>
      <c r="BH213" s="159">
        <f t="shared" si="47"/>
        <v>0</v>
      </c>
      <c r="BI213" s="159">
        <f t="shared" si="48"/>
        <v>0</v>
      </c>
      <c r="BJ213" s="17" t="s">
        <v>89</v>
      </c>
      <c r="BK213" s="159">
        <f t="shared" si="49"/>
        <v>0</v>
      </c>
      <c r="BL213" s="17" t="s">
        <v>353</v>
      </c>
      <c r="BM213" s="158" t="s">
        <v>1301</v>
      </c>
    </row>
    <row r="214" spans="2:65" s="1" customFormat="1" ht="37.9" customHeight="1">
      <c r="B214" s="144"/>
      <c r="C214" s="145" t="s">
        <v>1175</v>
      </c>
      <c r="D214" s="145" t="s">
        <v>190</v>
      </c>
      <c r="E214" s="146" t="s">
        <v>1302</v>
      </c>
      <c r="F214" s="147" t="s">
        <v>1303</v>
      </c>
      <c r="G214" s="148" t="s">
        <v>337</v>
      </c>
      <c r="H214" s="149">
        <v>9</v>
      </c>
      <c r="I214" s="150"/>
      <c r="J214" s="151">
        <f t="shared" si="40"/>
        <v>0</v>
      </c>
      <c r="K214" s="152"/>
      <c r="L214" s="153"/>
      <c r="M214" s="154" t="s">
        <v>1</v>
      </c>
      <c r="N214" s="155" t="s">
        <v>42</v>
      </c>
      <c r="P214" s="156">
        <f t="shared" si="41"/>
        <v>0</v>
      </c>
      <c r="Q214" s="156">
        <v>9.9500000000000005E-3</v>
      </c>
      <c r="R214" s="156">
        <f t="shared" si="42"/>
        <v>8.9550000000000005E-2</v>
      </c>
      <c r="S214" s="156">
        <v>0</v>
      </c>
      <c r="T214" s="157">
        <f t="shared" si="43"/>
        <v>0</v>
      </c>
      <c r="AR214" s="158" t="s">
        <v>388</v>
      </c>
      <c r="AT214" s="158" t="s">
        <v>190</v>
      </c>
      <c r="AU214" s="158" t="s">
        <v>89</v>
      </c>
      <c r="AY214" s="17" t="s">
        <v>187</v>
      </c>
      <c r="BE214" s="159">
        <f t="shared" si="44"/>
        <v>0</v>
      </c>
      <c r="BF214" s="159">
        <f t="shared" si="45"/>
        <v>0</v>
      </c>
      <c r="BG214" s="159">
        <f t="shared" si="46"/>
        <v>0</v>
      </c>
      <c r="BH214" s="159">
        <f t="shared" si="47"/>
        <v>0</v>
      </c>
      <c r="BI214" s="159">
        <f t="shared" si="48"/>
        <v>0</v>
      </c>
      <c r="BJ214" s="17" t="s">
        <v>89</v>
      </c>
      <c r="BK214" s="159">
        <f t="shared" si="49"/>
        <v>0</v>
      </c>
      <c r="BL214" s="17" t="s">
        <v>353</v>
      </c>
      <c r="BM214" s="158" t="s">
        <v>1304</v>
      </c>
    </row>
    <row r="215" spans="2:65" s="1" customFormat="1" ht="37.9" customHeight="1">
      <c r="B215" s="144"/>
      <c r="C215" s="145" t="s">
        <v>1305</v>
      </c>
      <c r="D215" s="145" t="s">
        <v>190</v>
      </c>
      <c r="E215" s="146" t="s">
        <v>1306</v>
      </c>
      <c r="F215" s="147" t="s">
        <v>1307</v>
      </c>
      <c r="G215" s="148" t="s">
        <v>337</v>
      </c>
      <c r="H215" s="149">
        <v>8</v>
      </c>
      <c r="I215" s="150"/>
      <c r="J215" s="151">
        <f t="shared" si="40"/>
        <v>0</v>
      </c>
      <c r="K215" s="152"/>
      <c r="L215" s="153"/>
      <c r="M215" s="154" t="s">
        <v>1</v>
      </c>
      <c r="N215" s="155" t="s">
        <v>42</v>
      </c>
      <c r="P215" s="156">
        <f t="shared" si="41"/>
        <v>0</v>
      </c>
      <c r="Q215" s="156">
        <v>1.1939999999999999E-2</v>
      </c>
      <c r="R215" s="156">
        <f t="shared" si="42"/>
        <v>9.5519999999999994E-2</v>
      </c>
      <c r="S215" s="156">
        <v>0</v>
      </c>
      <c r="T215" s="157">
        <f t="shared" si="43"/>
        <v>0</v>
      </c>
      <c r="AR215" s="158" t="s">
        <v>388</v>
      </c>
      <c r="AT215" s="158" t="s">
        <v>190</v>
      </c>
      <c r="AU215" s="158" t="s">
        <v>89</v>
      </c>
      <c r="AY215" s="17" t="s">
        <v>187</v>
      </c>
      <c r="BE215" s="159">
        <f t="shared" si="44"/>
        <v>0</v>
      </c>
      <c r="BF215" s="159">
        <f t="shared" si="45"/>
        <v>0</v>
      </c>
      <c r="BG215" s="159">
        <f t="shared" si="46"/>
        <v>0</v>
      </c>
      <c r="BH215" s="159">
        <f t="shared" si="47"/>
        <v>0</v>
      </c>
      <c r="BI215" s="159">
        <f t="shared" si="48"/>
        <v>0</v>
      </c>
      <c r="BJ215" s="17" t="s">
        <v>89</v>
      </c>
      <c r="BK215" s="159">
        <f t="shared" si="49"/>
        <v>0</v>
      </c>
      <c r="BL215" s="17" t="s">
        <v>353</v>
      </c>
      <c r="BM215" s="158" t="s">
        <v>1308</v>
      </c>
    </row>
    <row r="216" spans="2:65" s="1" customFormat="1" ht="37.9" customHeight="1">
      <c r="B216" s="144"/>
      <c r="C216" s="145" t="s">
        <v>1178</v>
      </c>
      <c r="D216" s="145" t="s">
        <v>190</v>
      </c>
      <c r="E216" s="146" t="s">
        <v>1309</v>
      </c>
      <c r="F216" s="147" t="s">
        <v>1310</v>
      </c>
      <c r="G216" s="148" t="s">
        <v>337</v>
      </c>
      <c r="H216" s="149">
        <v>48</v>
      </c>
      <c r="I216" s="150"/>
      <c r="J216" s="151">
        <f t="shared" si="40"/>
        <v>0</v>
      </c>
      <c r="K216" s="152"/>
      <c r="L216" s="153"/>
      <c r="M216" s="154" t="s">
        <v>1</v>
      </c>
      <c r="N216" s="155" t="s">
        <v>42</v>
      </c>
      <c r="P216" s="156">
        <f t="shared" si="41"/>
        <v>0</v>
      </c>
      <c r="Q216" s="156">
        <v>1.393E-2</v>
      </c>
      <c r="R216" s="156">
        <f t="shared" si="42"/>
        <v>0.66864000000000001</v>
      </c>
      <c r="S216" s="156">
        <v>0</v>
      </c>
      <c r="T216" s="157">
        <f t="shared" si="43"/>
        <v>0</v>
      </c>
      <c r="AR216" s="158" t="s">
        <v>388</v>
      </c>
      <c r="AT216" s="158" t="s">
        <v>190</v>
      </c>
      <c r="AU216" s="158" t="s">
        <v>89</v>
      </c>
      <c r="AY216" s="17" t="s">
        <v>187</v>
      </c>
      <c r="BE216" s="159">
        <f t="shared" si="44"/>
        <v>0</v>
      </c>
      <c r="BF216" s="159">
        <f t="shared" si="45"/>
        <v>0</v>
      </c>
      <c r="BG216" s="159">
        <f t="shared" si="46"/>
        <v>0</v>
      </c>
      <c r="BH216" s="159">
        <f t="shared" si="47"/>
        <v>0</v>
      </c>
      <c r="BI216" s="159">
        <f t="shared" si="48"/>
        <v>0</v>
      </c>
      <c r="BJ216" s="17" t="s">
        <v>89</v>
      </c>
      <c r="BK216" s="159">
        <f t="shared" si="49"/>
        <v>0</v>
      </c>
      <c r="BL216" s="17" t="s">
        <v>353</v>
      </c>
      <c r="BM216" s="158" t="s">
        <v>1311</v>
      </c>
    </row>
    <row r="217" spans="2:65" s="1" customFormat="1" ht="37.9" customHeight="1">
      <c r="B217" s="144"/>
      <c r="C217" s="145" t="s">
        <v>1312</v>
      </c>
      <c r="D217" s="145" t="s">
        <v>190</v>
      </c>
      <c r="E217" s="146" t="s">
        <v>1313</v>
      </c>
      <c r="F217" s="147" t="s">
        <v>1314</v>
      </c>
      <c r="G217" s="148" t="s">
        <v>337</v>
      </c>
      <c r="H217" s="149">
        <v>30</v>
      </c>
      <c r="I217" s="150"/>
      <c r="J217" s="151">
        <f t="shared" si="40"/>
        <v>0</v>
      </c>
      <c r="K217" s="152"/>
      <c r="L217" s="153"/>
      <c r="M217" s="154" t="s">
        <v>1</v>
      </c>
      <c r="N217" s="155" t="s">
        <v>42</v>
      </c>
      <c r="P217" s="156">
        <f t="shared" si="41"/>
        <v>0</v>
      </c>
      <c r="Q217" s="156">
        <v>1.592E-2</v>
      </c>
      <c r="R217" s="156">
        <f t="shared" si="42"/>
        <v>0.47760000000000002</v>
      </c>
      <c r="S217" s="156">
        <v>0</v>
      </c>
      <c r="T217" s="157">
        <f t="shared" si="43"/>
        <v>0</v>
      </c>
      <c r="AR217" s="158" t="s">
        <v>388</v>
      </c>
      <c r="AT217" s="158" t="s">
        <v>190</v>
      </c>
      <c r="AU217" s="158" t="s">
        <v>89</v>
      </c>
      <c r="AY217" s="17" t="s">
        <v>187</v>
      </c>
      <c r="BE217" s="159">
        <f t="shared" si="44"/>
        <v>0</v>
      </c>
      <c r="BF217" s="159">
        <f t="shared" si="45"/>
        <v>0</v>
      </c>
      <c r="BG217" s="159">
        <f t="shared" si="46"/>
        <v>0</v>
      </c>
      <c r="BH217" s="159">
        <f t="shared" si="47"/>
        <v>0</v>
      </c>
      <c r="BI217" s="159">
        <f t="shared" si="48"/>
        <v>0</v>
      </c>
      <c r="BJ217" s="17" t="s">
        <v>89</v>
      </c>
      <c r="BK217" s="159">
        <f t="shared" si="49"/>
        <v>0</v>
      </c>
      <c r="BL217" s="17" t="s">
        <v>353</v>
      </c>
      <c r="BM217" s="158" t="s">
        <v>1315</v>
      </c>
    </row>
    <row r="218" spans="2:65" s="1" customFormat="1" ht="37.9" customHeight="1">
      <c r="B218" s="144"/>
      <c r="C218" s="145" t="s">
        <v>1181</v>
      </c>
      <c r="D218" s="145" t="s">
        <v>190</v>
      </c>
      <c r="E218" s="146" t="s">
        <v>1316</v>
      </c>
      <c r="F218" s="147" t="s">
        <v>1317</v>
      </c>
      <c r="G218" s="148" t="s">
        <v>337</v>
      </c>
      <c r="H218" s="149">
        <v>16</v>
      </c>
      <c r="I218" s="150"/>
      <c r="J218" s="151">
        <f t="shared" si="40"/>
        <v>0</v>
      </c>
      <c r="K218" s="152"/>
      <c r="L218" s="153"/>
      <c r="M218" s="154" t="s">
        <v>1</v>
      </c>
      <c r="N218" s="155" t="s">
        <v>42</v>
      </c>
      <c r="P218" s="156">
        <f t="shared" si="41"/>
        <v>0</v>
      </c>
      <c r="Q218" s="156">
        <v>1.7909999999999999E-2</v>
      </c>
      <c r="R218" s="156">
        <f t="shared" si="42"/>
        <v>0.28655999999999998</v>
      </c>
      <c r="S218" s="156">
        <v>0</v>
      </c>
      <c r="T218" s="157">
        <f t="shared" si="43"/>
        <v>0</v>
      </c>
      <c r="AR218" s="158" t="s">
        <v>388</v>
      </c>
      <c r="AT218" s="158" t="s">
        <v>190</v>
      </c>
      <c r="AU218" s="158" t="s">
        <v>89</v>
      </c>
      <c r="AY218" s="17" t="s">
        <v>187</v>
      </c>
      <c r="BE218" s="159">
        <f t="shared" si="44"/>
        <v>0</v>
      </c>
      <c r="BF218" s="159">
        <f t="shared" si="45"/>
        <v>0</v>
      </c>
      <c r="BG218" s="159">
        <f t="shared" si="46"/>
        <v>0</v>
      </c>
      <c r="BH218" s="159">
        <f t="shared" si="47"/>
        <v>0</v>
      </c>
      <c r="BI218" s="159">
        <f t="shared" si="48"/>
        <v>0</v>
      </c>
      <c r="BJ218" s="17" t="s">
        <v>89</v>
      </c>
      <c r="BK218" s="159">
        <f t="shared" si="49"/>
        <v>0</v>
      </c>
      <c r="BL218" s="17" t="s">
        <v>353</v>
      </c>
      <c r="BM218" s="158" t="s">
        <v>1318</v>
      </c>
    </row>
    <row r="219" spans="2:65" s="1" customFormat="1" ht="37.9" customHeight="1">
      <c r="B219" s="144"/>
      <c r="C219" s="145" t="s">
        <v>1319</v>
      </c>
      <c r="D219" s="145" t="s">
        <v>190</v>
      </c>
      <c r="E219" s="146" t="s">
        <v>1320</v>
      </c>
      <c r="F219" s="147" t="s">
        <v>1321</v>
      </c>
      <c r="G219" s="148" t="s">
        <v>337</v>
      </c>
      <c r="H219" s="149">
        <v>22</v>
      </c>
      <c r="I219" s="150"/>
      <c r="J219" s="151">
        <f t="shared" si="40"/>
        <v>0</v>
      </c>
      <c r="K219" s="152"/>
      <c r="L219" s="153"/>
      <c r="M219" s="154" t="s">
        <v>1</v>
      </c>
      <c r="N219" s="155" t="s">
        <v>42</v>
      </c>
      <c r="P219" s="156">
        <f t="shared" si="41"/>
        <v>0</v>
      </c>
      <c r="Q219" s="156">
        <v>1.9900000000000001E-2</v>
      </c>
      <c r="R219" s="156">
        <f t="shared" si="42"/>
        <v>0.43780000000000002</v>
      </c>
      <c r="S219" s="156">
        <v>0</v>
      </c>
      <c r="T219" s="157">
        <f t="shared" si="43"/>
        <v>0</v>
      </c>
      <c r="AR219" s="158" t="s">
        <v>388</v>
      </c>
      <c r="AT219" s="158" t="s">
        <v>190</v>
      </c>
      <c r="AU219" s="158" t="s">
        <v>89</v>
      </c>
      <c r="AY219" s="17" t="s">
        <v>187</v>
      </c>
      <c r="BE219" s="159">
        <f t="shared" si="44"/>
        <v>0</v>
      </c>
      <c r="BF219" s="159">
        <f t="shared" si="45"/>
        <v>0</v>
      </c>
      <c r="BG219" s="159">
        <f t="shared" si="46"/>
        <v>0</v>
      </c>
      <c r="BH219" s="159">
        <f t="shared" si="47"/>
        <v>0</v>
      </c>
      <c r="BI219" s="159">
        <f t="shared" si="48"/>
        <v>0</v>
      </c>
      <c r="BJ219" s="17" t="s">
        <v>89</v>
      </c>
      <c r="BK219" s="159">
        <f t="shared" si="49"/>
        <v>0</v>
      </c>
      <c r="BL219" s="17" t="s">
        <v>353</v>
      </c>
      <c r="BM219" s="158" t="s">
        <v>1322</v>
      </c>
    </row>
    <row r="220" spans="2:65" s="1" customFormat="1" ht="37.9" customHeight="1">
      <c r="B220" s="144"/>
      <c r="C220" s="145" t="s">
        <v>1184</v>
      </c>
      <c r="D220" s="145" t="s">
        <v>190</v>
      </c>
      <c r="E220" s="146" t="s">
        <v>1323</v>
      </c>
      <c r="F220" s="147" t="s">
        <v>1324</v>
      </c>
      <c r="G220" s="148" t="s">
        <v>337</v>
      </c>
      <c r="H220" s="149">
        <v>16</v>
      </c>
      <c r="I220" s="150"/>
      <c r="J220" s="151">
        <f t="shared" si="40"/>
        <v>0</v>
      </c>
      <c r="K220" s="152"/>
      <c r="L220" s="153"/>
      <c r="M220" s="154" t="s">
        <v>1</v>
      </c>
      <c r="N220" s="155" t="s">
        <v>42</v>
      </c>
      <c r="P220" s="156">
        <f t="shared" si="41"/>
        <v>0</v>
      </c>
      <c r="Q220" s="156">
        <v>2.3879999999999998E-2</v>
      </c>
      <c r="R220" s="156">
        <f t="shared" si="42"/>
        <v>0.38207999999999998</v>
      </c>
      <c r="S220" s="156">
        <v>0</v>
      </c>
      <c r="T220" s="157">
        <f t="shared" si="43"/>
        <v>0</v>
      </c>
      <c r="AR220" s="158" t="s">
        <v>388</v>
      </c>
      <c r="AT220" s="158" t="s">
        <v>190</v>
      </c>
      <c r="AU220" s="158" t="s">
        <v>89</v>
      </c>
      <c r="AY220" s="17" t="s">
        <v>187</v>
      </c>
      <c r="BE220" s="159">
        <f t="shared" si="44"/>
        <v>0</v>
      </c>
      <c r="BF220" s="159">
        <f t="shared" si="45"/>
        <v>0</v>
      </c>
      <c r="BG220" s="159">
        <f t="shared" si="46"/>
        <v>0</v>
      </c>
      <c r="BH220" s="159">
        <f t="shared" si="47"/>
        <v>0</v>
      </c>
      <c r="BI220" s="159">
        <f t="shared" si="48"/>
        <v>0</v>
      </c>
      <c r="BJ220" s="17" t="s">
        <v>89</v>
      </c>
      <c r="BK220" s="159">
        <f t="shared" si="49"/>
        <v>0</v>
      </c>
      <c r="BL220" s="17" t="s">
        <v>353</v>
      </c>
      <c r="BM220" s="158" t="s">
        <v>1325</v>
      </c>
    </row>
    <row r="221" spans="2:65" s="1" customFormat="1" ht="33" customHeight="1">
      <c r="B221" s="144"/>
      <c r="C221" s="145" t="s">
        <v>1326</v>
      </c>
      <c r="D221" s="145" t="s">
        <v>190</v>
      </c>
      <c r="E221" s="146" t="s">
        <v>1327</v>
      </c>
      <c r="F221" s="147" t="s">
        <v>1328</v>
      </c>
      <c r="G221" s="148" t="s">
        <v>337</v>
      </c>
      <c r="H221" s="149">
        <v>2</v>
      </c>
      <c r="I221" s="150"/>
      <c r="J221" s="151">
        <f t="shared" si="40"/>
        <v>0</v>
      </c>
      <c r="K221" s="152"/>
      <c r="L221" s="153"/>
      <c r="M221" s="154" t="s">
        <v>1</v>
      </c>
      <c r="N221" s="155" t="s">
        <v>42</v>
      </c>
      <c r="P221" s="156">
        <f t="shared" si="41"/>
        <v>0</v>
      </c>
      <c r="Q221" s="156">
        <v>2.4490000000000001E-2</v>
      </c>
      <c r="R221" s="156">
        <f t="shared" si="42"/>
        <v>4.8980000000000003E-2</v>
      </c>
      <c r="S221" s="156">
        <v>0</v>
      </c>
      <c r="T221" s="157">
        <f t="shared" si="43"/>
        <v>0</v>
      </c>
      <c r="AR221" s="158" t="s">
        <v>388</v>
      </c>
      <c r="AT221" s="158" t="s">
        <v>190</v>
      </c>
      <c r="AU221" s="158" t="s">
        <v>89</v>
      </c>
      <c r="AY221" s="17" t="s">
        <v>187</v>
      </c>
      <c r="BE221" s="159">
        <f t="shared" si="44"/>
        <v>0</v>
      </c>
      <c r="BF221" s="159">
        <f t="shared" si="45"/>
        <v>0</v>
      </c>
      <c r="BG221" s="159">
        <f t="shared" si="46"/>
        <v>0</v>
      </c>
      <c r="BH221" s="159">
        <f t="shared" si="47"/>
        <v>0</v>
      </c>
      <c r="BI221" s="159">
        <f t="shared" si="48"/>
        <v>0</v>
      </c>
      <c r="BJ221" s="17" t="s">
        <v>89</v>
      </c>
      <c r="BK221" s="159">
        <f t="shared" si="49"/>
        <v>0</v>
      </c>
      <c r="BL221" s="17" t="s">
        <v>353</v>
      </c>
      <c r="BM221" s="158" t="s">
        <v>1329</v>
      </c>
    </row>
    <row r="222" spans="2:65" s="1" customFormat="1" ht="33" customHeight="1">
      <c r="B222" s="144"/>
      <c r="C222" s="145" t="s">
        <v>1187</v>
      </c>
      <c r="D222" s="145" t="s">
        <v>190</v>
      </c>
      <c r="E222" s="146" t="s">
        <v>1330</v>
      </c>
      <c r="F222" s="147" t="s">
        <v>1331</v>
      </c>
      <c r="G222" s="148" t="s">
        <v>337</v>
      </c>
      <c r="H222" s="149">
        <v>1</v>
      </c>
      <c r="I222" s="150"/>
      <c r="J222" s="151">
        <f t="shared" si="40"/>
        <v>0</v>
      </c>
      <c r="K222" s="152"/>
      <c r="L222" s="153"/>
      <c r="M222" s="154" t="s">
        <v>1</v>
      </c>
      <c r="N222" s="155" t="s">
        <v>42</v>
      </c>
      <c r="P222" s="156">
        <f t="shared" si="41"/>
        <v>0</v>
      </c>
      <c r="Q222" s="156">
        <v>2.7220000000000001E-2</v>
      </c>
      <c r="R222" s="156">
        <f t="shared" si="42"/>
        <v>2.7220000000000001E-2</v>
      </c>
      <c r="S222" s="156">
        <v>0</v>
      </c>
      <c r="T222" s="157">
        <f t="shared" si="43"/>
        <v>0</v>
      </c>
      <c r="AR222" s="158" t="s">
        <v>388</v>
      </c>
      <c r="AT222" s="158" t="s">
        <v>190</v>
      </c>
      <c r="AU222" s="158" t="s">
        <v>89</v>
      </c>
      <c r="AY222" s="17" t="s">
        <v>187</v>
      </c>
      <c r="BE222" s="159">
        <f t="shared" si="44"/>
        <v>0</v>
      </c>
      <c r="BF222" s="159">
        <f t="shared" si="45"/>
        <v>0</v>
      </c>
      <c r="BG222" s="159">
        <f t="shared" si="46"/>
        <v>0</v>
      </c>
      <c r="BH222" s="159">
        <f t="shared" si="47"/>
        <v>0</v>
      </c>
      <c r="BI222" s="159">
        <f t="shared" si="48"/>
        <v>0</v>
      </c>
      <c r="BJ222" s="17" t="s">
        <v>89</v>
      </c>
      <c r="BK222" s="159">
        <f t="shared" si="49"/>
        <v>0</v>
      </c>
      <c r="BL222" s="17" t="s">
        <v>353</v>
      </c>
      <c r="BM222" s="158" t="s">
        <v>1332</v>
      </c>
    </row>
    <row r="223" spans="2:65" s="1" customFormat="1" ht="33" customHeight="1">
      <c r="B223" s="144"/>
      <c r="C223" s="145" t="s">
        <v>1333</v>
      </c>
      <c r="D223" s="145" t="s">
        <v>190</v>
      </c>
      <c r="E223" s="146" t="s">
        <v>1334</v>
      </c>
      <c r="F223" s="147" t="s">
        <v>1335</v>
      </c>
      <c r="G223" s="148" t="s">
        <v>337</v>
      </c>
      <c r="H223" s="149">
        <v>1</v>
      </c>
      <c r="I223" s="150"/>
      <c r="J223" s="151">
        <f t="shared" si="40"/>
        <v>0</v>
      </c>
      <c r="K223" s="152"/>
      <c r="L223" s="153"/>
      <c r="M223" s="154" t="s">
        <v>1</v>
      </c>
      <c r="N223" s="155" t="s">
        <v>42</v>
      </c>
      <c r="P223" s="156">
        <f t="shared" si="41"/>
        <v>0</v>
      </c>
      <c r="Q223" s="156">
        <v>3.2660000000000002E-2</v>
      </c>
      <c r="R223" s="156">
        <f t="shared" si="42"/>
        <v>3.2660000000000002E-2</v>
      </c>
      <c r="S223" s="156">
        <v>0</v>
      </c>
      <c r="T223" s="157">
        <f t="shared" si="43"/>
        <v>0</v>
      </c>
      <c r="AR223" s="158" t="s">
        <v>388</v>
      </c>
      <c r="AT223" s="158" t="s">
        <v>190</v>
      </c>
      <c r="AU223" s="158" t="s">
        <v>89</v>
      </c>
      <c r="AY223" s="17" t="s">
        <v>187</v>
      </c>
      <c r="BE223" s="159">
        <f t="shared" si="44"/>
        <v>0</v>
      </c>
      <c r="BF223" s="159">
        <f t="shared" si="45"/>
        <v>0</v>
      </c>
      <c r="BG223" s="159">
        <f t="shared" si="46"/>
        <v>0</v>
      </c>
      <c r="BH223" s="159">
        <f t="shared" si="47"/>
        <v>0</v>
      </c>
      <c r="BI223" s="159">
        <f t="shared" si="48"/>
        <v>0</v>
      </c>
      <c r="BJ223" s="17" t="s">
        <v>89</v>
      </c>
      <c r="BK223" s="159">
        <f t="shared" si="49"/>
        <v>0</v>
      </c>
      <c r="BL223" s="17" t="s">
        <v>353</v>
      </c>
      <c r="BM223" s="158" t="s">
        <v>1336</v>
      </c>
    </row>
    <row r="224" spans="2:65" s="1" customFormat="1" ht="44.25" customHeight="1">
      <c r="B224" s="144"/>
      <c r="C224" s="145" t="s">
        <v>1192</v>
      </c>
      <c r="D224" s="145" t="s">
        <v>190</v>
      </c>
      <c r="E224" s="146" t="s">
        <v>1337</v>
      </c>
      <c r="F224" s="147" t="s">
        <v>1338</v>
      </c>
      <c r="G224" s="148" t="s">
        <v>337</v>
      </c>
      <c r="H224" s="149">
        <v>42</v>
      </c>
      <c r="I224" s="150"/>
      <c r="J224" s="151">
        <f t="shared" si="40"/>
        <v>0</v>
      </c>
      <c r="K224" s="152"/>
      <c r="L224" s="153"/>
      <c r="M224" s="154" t="s">
        <v>1</v>
      </c>
      <c r="N224" s="155" t="s">
        <v>42</v>
      </c>
      <c r="P224" s="156">
        <f t="shared" si="41"/>
        <v>0</v>
      </c>
      <c r="Q224" s="156">
        <v>0.01</v>
      </c>
      <c r="R224" s="156">
        <f t="shared" si="42"/>
        <v>0.42</v>
      </c>
      <c r="S224" s="156">
        <v>0</v>
      </c>
      <c r="T224" s="157">
        <f t="shared" si="43"/>
        <v>0</v>
      </c>
      <c r="AR224" s="158" t="s">
        <v>388</v>
      </c>
      <c r="AT224" s="158" t="s">
        <v>190</v>
      </c>
      <c r="AU224" s="158" t="s">
        <v>89</v>
      </c>
      <c r="AY224" s="17" t="s">
        <v>187</v>
      </c>
      <c r="BE224" s="159">
        <f t="shared" si="44"/>
        <v>0</v>
      </c>
      <c r="BF224" s="159">
        <f t="shared" si="45"/>
        <v>0</v>
      </c>
      <c r="BG224" s="159">
        <f t="shared" si="46"/>
        <v>0</v>
      </c>
      <c r="BH224" s="159">
        <f t="shared" si="47"/>
        <v>0</v>
      </c>
      <c r="BI224" s="159">
        <f t="shared" si="48"/>
        <v>0</v>
      </c>
      <c r="BJ224" s="17" t="s">
        <v>89</v>
      </c>
      <c r="BK224" s="159">
        <f t="shared" si="49"/>
        <v>0</v>
      </c>
      <c r="BL224" s="17" t="s">
        <v>353</v>
      </c>
      <c r="BM224" s="158" t="s">
        <v>1339</v>
      </c>
    </row>
    <row r="225" spans="2:65" s="1" customFormat="1" ht="24.2" customHeight="1">
      <c r="B225" s="144"/>
      <c r="C225" s="160" t="s">
        <v>1340</v>
      </c>
      <c r="D225" s="160" t="s">
        <v>196</v>
      </c>
      <c r="E225" s="161" t="s">
        <v>1341</v>
      </c>
      <c r="F225" s="162" t="s">
        <v>1342</v>
      </c>
      <c r="G225" s="163" t="s">
        <v>375</v>
      </c>
      <c r="H225" s="164">
        <v>2.9769999999999999</v>
      </c>
      <c r="I225" s="165"/>
      <c r="J225" s="166">
        <f t="shared" si="40"/>
        <v>0</v>
      </c>
      <c r="K225" s="167"/>
      <c r="L225" s="32"/>
      <c r="M225" s="168" t="s">
        <v>1</v>
      </c>
      <c r="N225" s="169" t="s">
        <v>42</v>
      </c>
      <c r="P225" s="156">
        <f t="shared" si="41"/>
        <v>0</v>
      </c>
      <c r="Q225" s="156">
        <v>0</v>
      </c>
      <c r="R225" s="156">
        <f t="shared" si="42"/>
        <v>0</v>
      </c>
      <c r="S225" s="156">
        <v>0</v>
      </c>
      <c r="T225" s="157">
        <f t="shared" si="43"/>
        <v>0</v>
      </c>
      <c r="AR225" s="158" t="s">
        <v>353</v>
      </c>
      <c r="AT225" s="158" t="s">
        <v>196</v>
      </c>
      <c r="AU225" s="158" t="s">
        <v>89</v>
      </c>
      <c r="AY225" s="17" t="s">
        <v>187</v>
      </c>
      <c r="BE225" s="159">
        <f t="shared" si="44"/>
        <v>0</v>
      </c>
      <c r="BF225" s="159">
        <f t="shared" si="45"/>
        <v>0</v>
      </c>
      <c r="BG225" s="159">
        <f t="shared" si="46"/>
        <v>0</v>
      </c>
      <c r="BH225" s="159">
        <f t="shared" si="47"/>
        <v>0</v>
      </c>
      <c r="BI225" s="159">
        <f t="shared" si="48"/>
        <v>0</v>
      </c>
      <c r="BJ225" s="17" t="s">
        <v>89</v>
      </c>
      <c r="BK225" s="159">
        <f t="shared" si="49"/>
        <v>0</v>
      </c>
      <c r="BL225" s="17" t="s">
        <v>353</v>
      </c>
      <c r="BM225" s="158" t="s">
        <v>1343</v>
      </c>
    </row>
    <row r="226" spans="2:65" s="11" customFormat="1" ht="22.9" customHeight="1">
      <c r="B226" s="132"/>
      <c r="D226" s="133" t="s">
        <v>75</v>
      </c>
      <c r="E226" s="142" t="s">
        <v>758</v>
      </c>
      <c r="F226" s="142" t="s">
        <v>1344</v>
      </c>
      <c r="I226" s="135"/>
      <c r="J226" s="143">
        <f>BK226</f>
        <v>0</v>
      </c>
      <c r="L226" s="132"/>
      <c r="M226" s="137"/>
      <c r="P226" s="138">
        <f>SUM(P227:P229)</f>
        <v>0</v>
      </c>
      <c r="R226" s="138">
        <f>SUM(R227:R229)</f>
        <v>2.8000000000000001E-2</v>
      </c>
      <c r="T226" s="139">
        <f>SUM(T227:T229)</f>
        <v>0</v>
      </c>
      <c r="AR226" s="133" t="s">
        <v>89</v>
      </c>
      <c r="AT226" s="140" t="s">
        <v>75</v>
      </c>
      <c r="AU226" s="140" t="s">
        <v>83</v>
      </c>
      <c r="AY226" s="133" t="s">
        <v>187</v>
      </c>
      <c r="BK226" s="141">
        <f>SUM(BK227:BK229)</f>
        <v>0</v>
      </c>
    </row>
    <row r="227" spans="2:65" s="1" customFormat="1" ht="24.2" customHeight="1">
      <c r="B227" s="144"/>
      <c r="C227" s="160" t="s">
        <v>1195</v>
      </c>
      <c r="D227" s="160" t="s">
        <v>196</v>
      </c>
      <c r="E227" s="161" t="s">
        <v>1345</v>
      </c>
      <c r="F227" s="162" t="s">
        <v>1346</v>
      </c>
      <c r="G227" s="163" t="s">
        <v>1031</v>
      </c>
      <c r="H227" s="164">
        <v>350</v>
      </c>
      <c r="I227" s="165"/>
      <c r="J227" s="166">
        <f>ROUND(I227*H227,2)</f>
        <v>0</v>
      </c>
      <c r="K227" s="167"/>
      <c r="L227" s="32"/>
      <c r="M227" s="168" t="s">
        <v>1</v>
      </c>
      <c r="N227" s="169" t="s">
        <v>42</v>
      </c>
      <c r="P227" s="156">
        <f>O227*H227</f>
        <v>0</v>
      </c>
      <c r="Q227" s="156">
        <v>8.0000000000000007E-5</v>
      </c>
      <c r="R227" s="156">
        <f>Q227*H227</f>
        <v>2.8000000000000001E-2</v>
      </c>
      <c r="S227" s="156">
        <v>0</v>
      </c>
      <c r="T227" s="157">
        <f>S227*H227</f>
        <v>0</v>
      </c>
      <c r="AR227" s="158" t="s">
        <v>353</v>
      </c>
      <c r="AT227" s="158" t="s">
        <v>196</v>
      </c>
      <c r="AU227" s="158" t="s">
        <v>89</v>
      </c>
      <c r="AY227" s="17" t="s">
        <v>187</v>
      </c>
      <c r="BE227" s="159">
        <f>IF(N227="základná",J227,0)</f>
        <v>0</v>
      </c>
      <c r="BF227" s="159">
        <f>IF(N227="znížená",J227,0)</f>
        <v>0</v>
      </c>
      <c r="BG227" s="159">
        <f>IF(N227="zákl. prenesená",J227,0)</f>
        <v>0</v>
      </c>
      <c r="BH227" s="159">
        <f>IF(N227="zníž. prenesená",J227,0)</f>
        <v>0</v>
      </c>
      <c r="BI227" s="159">
        <f>IF(N227="nulová",J227,0)</f>
        <v>0</v>
      </c>
      <c r="BJ227" s="17" t="s">
        <v>89</v>
      </c>
      <c r="BK227" s="159">
        <f>ROUND(I227*H227,2)</f>
        <v>0</v>
      </c>
      <c r="BL227" s="17" t="s">
        <v>353</v>
      </c>
      <c r="BM227" s="158" t="s">
        <v>1347</v>
      </c>
    </row>
    <row r="228" spans="2:65" s="1" customFormat="1" ht="24.2" customHeight="1">
      <c r="B228" s="144"/>
      <c r="C228" s="145" t="s">
        <v>1348</v>
      </c>
      <c r="D228" s="145" t="s">
        <v>190</v>
      </c>
      <c r="E228" s="146" t="s">
        <v>1349</v>
      </c>
      <c r="F228" s="147" t="s">
        <v>1350</v>
      </c>
      <c r="G228" s="148" t="s">
        <v>375</v>
      </c>
      <c r="H228" s="149">
        <v>0.35</v>
      </c>
      <c r="I228" s="150"/>
      <c r="J228" s="151">
        <f>ROUND(I228*H228,2)</f>
        <v>0</v>
      </c>
      <c r="K228" s="152"/>
      <c r="L228" s="153"/>
      <c r="M228" s="154" t="s">
        <v>1</v>
      </c>
      <c r="N228" s="155" t="s">
        <v>42</v>
      </c>
      <c r="P228" s="156">
        <f>O228*H228</f>
        <v>0</v>
      </c>
      <c r="Q228" s="156">
        <v>0</v>
      </c>
      <c r="R228" s="156">
        <f>Q228*H228</f>
        <v>0</v>
      </c>
      <c r="S228" s="156">
        <v>0</v>
      </c>
      <c r="T228" s="157">
        <f>S228*H228</f>
        <v>0</v>
      </c>
      <c r="AR228" s="158" t="s">
        <v>388</v>
      </c>
      <c r="AT228" s="158" t="s">
        <v>190</v>
      </c>
      <c r="AU228" s="158" t="s">
        <v>89</v>
      </c>
      <c r="AY228" s="17" t="s">
        <v>187</v>
      </c>
      <c r="BE228" s="159">
        <f>IF(N228="základná",J228,0)</f>
        <v>0</v>
      </c>
      <c r="BF228" s="159">
        <f>IF(N228="znížená",J228,0)</f>
        <v>0</v>
      </c>
      <c r="BG228" s="159">
        <f>IF(N228="zákl. prenesená",J228,0)</f>
        <v>0</v>
      </c>
      <c r="BH228" s="159">
        <f>IF(N228="zníž. prenesená",J228,0)</f>
        <v>0</v>
      </c>
      <c r="BI228" s="159">
        <f>IF(N228="nulová",J228,0)</f>
        <v>0</v>
      </c>
      <c r="BJ228" s="17" t="s">
        <v>89</v>
      </c>
      <c r="BK228" s="159">
        <f>ROUND(I228*H228,2)</f>
        <v>0</v>
      </c>
      <c r="BL228" s="17" t="s">
        <v>353</v>
      </c>
      <c r="BM228" s="158" t="s">
        <v>1351</v>
      </c>
    </row>
    <row r="229" spans="2:65" s="1" customFormat="1" ht="24.2" customHeight="1">
      <c r="B229" s="144"/>
      <c r="C229" s="160" t="s">
        <v>1198</v>
      </c>
      <c r="D229" s="160" t="s">
        <v>196</v>
      </c>
      <c r="E229" s="161" t="s">
        <v>771</v>
      </c>
      <c r="F229" s="162" t="s">
        <v>772</v>
      </c>
      <c r="G229" s="163" t="s">
        <v>375</v>
      </c>
      <c r="H229" s="164">
        <v>2.8000000000000001E-2</v>
      </c>
      <c r="I229" s="165"/>
      <c r="J229" s="166">
        <f>ROUND(I229*H229,2)</f>
        <v>0</v>
      </c>
      <c r="K229" s="167"/>
      <c r="L229" s="32"/>
      <c r="M229" s="168" t="s">
        <v>1</v>
      </c>
      <c r="N229" s="169" t="s">
        <v>42</v>
      </c>
      <c r="P229" s="156">
        <f>O229*H229</f>
        <v>0</v>
      </c>
      <c r="Q229" s="156">
        <v>0</v>
      </c>
      <c r="R229" s="156">
        <f>Q229*H229</f>
        <v>0</v>
      </c>
      <c r="S229" s="156">
        <v>0</v>
      </c>
      <c r="T229" s="157">
        <f>S229*H229</f>
        <v>0</v>
      </c>
      <c r="AR229" s="158" t="s">
        <v>353</v>
      </c>
      <c r="AT229" s="158" t="s">
        <v>196</v>
      </c>
      <c r="AU229" s="158" t="s">
        <v>89</v>
      </c>
      <c r="AY229" s="17" t="s">
        <v>187</v>
      </c>
      <c r="BE229" s="159">
        <f>IF(N229="základná",J229,0)</f>
        <v>0</v>
      </c>
      <c r="BF229" s="159">
        <f>IF(N229="znížená",J229,0)</f>
        <v>0</v>
      </c>
      <c r="BG229" s="159">
        <f>IF(N229="zákl. prenesená",J229,0)</f>
        <v>0</v>
      </c>
      <c r="BH229" s="159">
        <f>IF(N229="zníž. prenesená",J229,0)</f>
        <v>0</v>
      </c>
      <c r="BI229" s="159">
        <f>IF(N229="nulová",J229,0)</f>
        <v>0</v>
      </c>
      <c r="BJ229" s="17" t="s">
        <v>89</v>
      </c>
      <c r="BK229" s="159">
        <f>ROUND(I229*H229,2)</f>
        <v>0</v>
      </c>
      <c r="BL229" s="17" t="s">
        <v>353</v>
      </c>
      <c r="BM229" s="158" t="s">
        <v>1352</v>
      </c>
    </row>
    <row r="230" spans="2:65" s="11" customFormat="1" ht="22.9" customHeight="1">
      <c r="B230" s="132"/>
      <c r="D230" s="133" t="s">
        <v>75</v>
      </c>
      <c r="E230" s="142" t="s">
        <v>427</v>
      </c>
      <c r="F230" s="142" t="s">
        <v>1353</v>
      </c>
      <c r="I230" s="135"/>
      <c r="J230" s="143">
        <f>BK230</f>
        <v>0</v>
      </c>
      <c r="L230" s="132"/>
      <c r="M230" s="137"/>
      <c r="P230" s="138">
        <f>SUM(P231:P233)</f>
        <v>0</v>
      </c>
      <c r="R230" s="138">
        <f>SUM(R231:R233)</f>
        <v>2.9070000000000002E-2</v>
      </c>
      <c r="T230" s="139">
        <f>SUM(T231:T233)</f>
        <v>0</v>
      </c>
      <c r="AR230" s="133" t="s">
        <v>89</v>
      </c>
      <c r="AT230" s="140" t="s">
        <v>75</v>
      </c>
      <c r="AU230" s="140" t="s">
        <v>83</v>
      </c>
      <c r="AY230" s="133" t="s">
        <v>187</v>
      </c>
      <c r="BK230" s="141">
        <f>SUM(BK231:BK233)</f>
        <v>0</v>
      </c>
    </row>
    <row r="231" spans="2:65" s="1" customFormat="1" ht="33" customHeight="1">
      <c r="B231" s="144"/>
      <c r="C231" s="160" t="s">
        <v>1354</v>
      </c>
      <c r="D231" s="160" t="s">
        <v>196</v>
      </c>
      <c r="E231" s="161" t="s">
        <v>1355</v>
      </c>
      <c r="F231" s="162" t="s">
        <v>1356</v>
      </c>
      <c r="G231" s="163" t="s">
        <v>144</v>
      </c>
      <c r="H231" s="164">
        <v>10</v>
      </c>
      <c r="I231" s="165"/>
      <c r="J231" s="166">
        <f>ROUND(I231*H231,2)</f>
        <v>0</v>
      </c>
      <c r="K231" s="167"/>
      <c r="L231" s="32"/>
      <c r="M231" s="168" t="s">
        <v>1</v>
      </c>
      <c r="N231" s="169" t="s">
        <v>42</v>
      </c>
      <c r="P231" s="156">
        <f>O231*H231</f>
        <v>0</v>
      </c>
      <c r="Q231" s="156">
        <v>3.1E-4</v>
      </c>
      <c r="R231" s="156">
        <f>Q231*H231</f>
        <v>3.0999999999999999E-3</v>
      </c>
      <c r="S231" s="156">
        <v>0</v>
      </c>
      <c r="T231" s="157">
        <f>S231*H231</f>
        <v>0</v>
      </c>
      <c r="AR231" s="158" t="s">
        <v>353</v>
      </c>
      <c r="AT231" s="158" t="s">
        <v>196</v>
      </c>
      <c r="AU231" s="158" t="s">
        <v>89</v>
      </c>
      <c r="AY231" s="17" t="s">
        <v>187</v>
      </c>
      <c r="BE231" s="159">
        <f>IF(N231="základná",J231,0)</f>
        <v>0</v>
      </c>
      <c r="BF231" s="159">
        <f>IF(N231="znížená",J231,0)</f>
        <v>0</v>
      </c>
      <c r="BG231" s="159">
        <f>IF(N231="zákl. prenesená",J231,0)</f>
        <v>0</v>
      </c>
      <c r="BH231" s="159">
        <f>IF(N231="zníž. prenesená",J231,0)</f>
        <v>0</v>
      </c>
      <c r="BI231" s="159">
        <f>IF(N231="nulová",J231,0)</f>
        <v>0</v>
      </c>
      <c r="BJ231" s="17" t="s">
        <v>89</v>
      </c>
      <c r="BK231" s="159">
        <f>ROUND(I231*H231,2)</f>
        <v>0</v>
      </c>
      <c r="BL231" s="17" t="s">
        <v>353</v>
      </c>
      <c r="BM231" s="158" t="s">
        <v>1357</v>
      </c>
    </row>
    <row r="232" spans="2:65" s="1" customFormat="1" ht="24.2" customHeight="1">
      <c r="B232" s="144"/>
      <c r="C232" s="160" t="s">
        <v>346</v>
      </c>
      <c r="D232" s="160" t="s">
        <v>196</v>
      </c>
      <c r="E232" s="161" t="s">
        <v>1358</v>
      </c>
      <c r="F232" s="162" t="s">
        <v>1359</v>
      </c>
      <c r="G232" s="163" t="s">
        <v>144</v>
      </c>
      <c r="H232" s="164">
        <v>10</v>
      </c>
      <c r="I232" s="165"/>
      <c r="J232" s="166">
        <f>ROUND(I232*H232,2)</f>
        <v>0</v>
      </c>
      <c r="K232" s="167"/>
      <c r="L232" s="32"/>
      <c r="M232" s="168" t="s">
        <v>1</v>
      </c>
      <c r="N232" s="169" t="s">
        <v>42</v>
      </c>
      <c r="P232" s="156">
        <f>O232*H232</f>
        <v>0</v>
      </c>
      <c r="Q232" s="156">
        <v>8.0000000000000007E-5</v>
      </c>
      <c r="R232" s="156">
        <f>Q232*H232</f>
        <v>8.0000000000000004E-4</v>
      </c>
      <c r="S232" s="156">
        <v>0</v>
      </c>
      <c r="T232" s="157">
        <f>S232*H232</f>
        <v>0</v>
      </c>
      <c r="AR232" s="158" t="s">
        <v>353</v>
      </c>
      <c r="AT232" s="158" t="s">
        <v>196</v>
      </c>
      <c r="AU232" s="158" t="s">
        <v>89</v>
      </c>
      <c r="AY232" s="17" t="s">
        <v>187</v>
      </c>
      <c r="BE232" s="159">
        <f>IF(N232="základná",J232,0)</f>
        <v>0</v>
      </c>
      <c r="BF232" s="159">
        <f>IF(N232="znížená",J232,0)</f>
        <v>0</v>
      </c>
      <c r="BG232" s="159">
        <f>IF(N232="zákl. prenesená",J232,0)</f>
        <v>0</v>
      </c>
      <c r="BH232" s="159">
        <f>IF(N232="zníž. prenesená",J232,0)</f>
        <v>0</v>
      </c>
      <c r="BI232" s="159">
        <f>IF(N232="nulová",J232,0)</f>
        <v>0</v>
      </c>
      <c r="BJ232" s="17" t="s">
        <v>89</v>
      </c>
      <c r="BK232" s="159">
        <f>ROUND(I232*H232,2)</f>
        <v>0</v>
      </c>
      <c r="BL232" s="17" t="s">
        <v>353</v>
      </c>
      <c r="BM232" s="158" t="s">
        <v>1360</v>
      </c>
    </row>
    <row r="233" spans="2:65" s="1" customFormat="1" ht="24.2" customHeight="1">
      <c r="B233" s="144"/>
      <c r="C233" s="160" t="s">
        <v>1361</v>
      </c>
      <c r="D233" s="160" t="s">
        <v>196</v>
      </c>
      <c r="E233" s="161" t="s">
        <v>1362</v>
      </c>
      <c r="F233" s="162" t="s">
        <v>1363</v>
      </c>
      <c r="G233" s="163" t="s">
        <v>320</v>
      </c>
      <c r="H233" s="164">
        <v>839</v>
      </c>
      <c r="I233" s="165"/>
      <c r="J233" s="166">
        <f>ROUND(I233*H233,2)</f>
        <v>0</v>
      </c>
      <c r="K233" s="167"/>
      <c r="L233" s="32"/>
      <c r="M233" s="168" t="s">
        <v>1</v>
      </c>
      <c r="N233" s="169" t="s">
        <v>42</v>
      </c>
      <c r="P233" s="156">
        <f>O233*H233</f>
        <v>0</v>
      </c>
      <c r="Q233" s="156">
        <v>3.0000000000000001E-5</v>
      </c>
      <c r="R233" s="156">
        <f>Q233*H233</f>
        <v>2.5170000000000001E-2</v>
      </c>
      <c r="S233" s="156">
        <v>0</v>
      </c>
      <c r="T233" s="157">
        <f>S233*H233</f>
        <v>0</v>
      </c>
      <c r="AR233" s="158" t="s">
        <v>353</v>
      </c>
      <c r="AT233" s="158" t="s">
        <v>196</v>
      </c>
      <c r="AU233" s="158" t="s">
        <v>89</v>
      </c>
      <c r="AY233" s="17" t="s">
        <v>187</v>
      </c>
      <c r="BE233" s="159">
        <f>IF(N233="základná",J233,0)</f>
        <v>0</v>
      </c>
      <c r="BF233" s="159">
        <f>IF(N233="znížená",J233,0)</f>
        <v>0</v>
      </c>
      <c r="BG233" s="159">
        <f>IF(N233="zákl. prenesená",J233,0)</f>
        <v>0</v>
      </c>
      <c r="BH233" s="159">
        <f>IF(N233="zníž. prenesená",J233,0)</f>
        <v>0</v>
      </c>
      <c r="BI233" s="159">
        <f>IF(N233="nulová",J233,0)</f>
        <v>0</v>
      </c>
      <c r="BJ233" s="17" t="s">
        <v>89</v>
      </c>
      <c r="BK233" s="159">
        <f>ROUND(I233*H233,2)</f>
        <v>0</v>
      </c>
      <c r="BL233" s="17" t="s">
        <v>353</v>
      </c>
      <c r="BM233" s="158" t="s">
        <v>1364</v>
      </c>
    </row>
    <row r="234" spans="2:65" s="11" customFormat="1" ht="25.9" customHeight="1">
      <c r="B234" s="132"/>
      <c r="D234" s="133" t="s">
        <v>75</v>
      </c>
      <c r="E234" s="134" t="s">
        <v>1365</v>
      </c>
      <c r="F234" s="134" t="s">
        <v>1366</v>
      </c>
      <c r="I234" s="135"/>
      <c r="J234" s="136">
        <f>BK234</f>
        <v>0</v>
      </c>
      <c r="L234" s="132"/>
      <c r="M234" s="137"/>
      <c r="P234" s="138">
        <f>SUM(P235:P257)</f>
        <v>0</v>
      </c>
      <c r="R234" s="138">
        <f>SUM(R235:R257)</f>
        <v>4.9099999999999991E-2</v>
      </c>
      <c r="T234" s="139">
        <f>SUM(T235:T257)</f>
        <v>0</v>
      </c>
      <c r="AR234" s="133" t="s">
        <v>194</v>
      </c>
      <c r="AT234" s="140" t="s">
        <v>75</v>
      </c>
      <c r="AU234" s="140" t="s">
        <v>76</v>
      </c>
      <c r="AY234" s="133" t="s">
        <v>187</v>
      </c>
      <c r="BK234" s="141">
        <f>SUM(BK235:BK257)</f>
        <v>0</v>
      </c>
    </row>
    <row r="235" spans="2:65" s="1" customFormat="1" ht="24.2" customHeight="1">
      <c r="B235" s="144"/>
      <c r="C235" s="160" t="s">
        <v>1203</v>
      </c>
      <c r="D235" s="160" t="s">
        <v>196</v>
      </c>
      <c r="E235" s="161" t="s">
        <v>1367</v>
      </c>
      <c r="F235" s="162" t="s">
        <v>1368</v>
      </c>
      <c r="G235" s="163" t="s">
        <v>320</v>
      </c>
      <c r="H235" s="164">
        <v>520</v>
      </c>
      <c r="I235" s="165"/>
      <c r="J235" s="166">
        <f t="shared" ref="J235:J256" si="50">ROUND(I235*H235,2)</f>
        <v>0</v>
      </c>
      <c r="K235" s="167"/>
      <c r="L235" s="32"/>
      <c r="M235" s="168" t="s">
        <v>1</v>
      </c>
      <c r="N235" s="169" t="s">
        <v>42</v>
      </c>
      <c r="P235" s="156">
        <f t="shared" ref="P235:P256" si="51">O235*H235</f>
        <v>0</v>
      </c>
      <c r="Q235" s="156">
        <v>2.0000000000000002E-5</v>
      </c>
      <c r="R235" s="156">
        <f t="shared" ref="R235:R256" si="52">Q235*H235</f>
        <v>1.0400000000000001E-2</v>
      </c>
      <c r="S235" s="156">
        <v>0</v>
      </c>
      <c r="T235" s="157">
        <f t="shared" ref="T235:T256" si="53">S235*H235</f>
        <v>0</v>
      </c>
      <c r="AR235" s="158" t="s">
        <v>353</v>
      </c>
      <c r="AT235" s="158" t="s">
        <v>196</v>
      </c>
      <c r="AU235" s="158" t="s">
        <v>83</v>
      </c>
      <c r="AY235" s="17" t="s">
        <v>187</v>
      </c>
      <c r="BE235" s="159">
        <f t="shared" ref="BE235:BE256" si="54">IF(N235="základná",J235,0)</f>
        <v>0</v>
      </c>
      <c r="BF235" s="159">
        <f t="shared" ref="BF235:BF256" si="55">IF(N235="znížená",J235,0)</f>
        <v>0</v>
      </c>
      <c r="BG235" s="159">
        <f t="shared" ref="BG235:BG256" si="56">IF(N235="zákl. prenesená",J235,0)</f>
        <v>0</v>
      </c>
      <c r="BH235" s="159">
        <f t="shared" ref="BH235:BH256" si="57">IF(N235="zníž. prenesená",J235,0)</f>
        <v>0</v>
      </c>
      <c r="BI235" s="159">
        <f t="shared" ref="BI235:BI256" si="58">IF(N235="nulová",J235,0)</f>
        <v>0</v>
      </c>
      <c r="BJ235" s="17" t="s">
        <v>89</v>
      </c>
      <c r="BK235" s="159">
        <f t="shared" ref="BK235:BK256" si="59">ROUND(I235*H235,2)</f>
        <v>0</v>
      </c>
      <c r="BL235" s="17" t="s">
        <v>353</v>
      </c>
      <c r="BM235" s="158" t="s">
        <v>1369</v>
      </c>
    </row>
    <row r="236" spans="2:65" s="1" customFormat="1" ht="24.2" customHeight="1">
      <c r="B236" s="144"/>
      <c r="C236" s="160" t="s">
        <v>1370</v>
      </c>
      <c r="D236" s="160" t="s">
        <v>196</v>
      </c>
      <c r="E236" s="161" t="s">
        <v>1371</v>
      </c>
      <c r="F236" s="162" t="s">
        <v>1372</v>
      </c>
      <c r="G236" s="163" t="s">
        <v>320</v>
      </c>
      <c r="H236" s="164">
        <v>458</v>
      </c>
      <c r="I236" s="165"/>
      <c r="J236" s="166">
        <f t="shared" si="50"/>
        <v>0</v>
      </c>
      <c r="K236" s="167"/>
      <c r="L236" s="32"/>
      <c r="M236" s="168" t="s">
        <v>1</v>
      </c>
      <c r="N236" s="169" t="s">
        <v>42</v>
      </c>
      <c r="P236" s="156">
        <f t="shared" si="51"/>
        <v>0</v>
      </c>
      <c r="Q236" s="156">
        <v>2.0000000000000002E-5</v>
      </c>
      <c r="R236" s="156">
        <f t="shared" si="52"/>
        <v>9.1600000000000015E-3</v>
      </c>
      <c r="S236" s="156">
        <v>0</v>
      </c>
      <c r="T236" s="157">
        <f t="shared" si="53"/>
        <v>0</v>
      </c>
      <c r="AR236" s="158" t="s">
        <v>353</v>
      </c>
      <c r="AT236" s="158" t="s">
        <v>196</v>
      </c>
      <c r="AU236" s="158" t="s">
        <v>83</v>
      </c>
      <c r="AY236" s="17" t="s">
        <v>187</v>
      </c>
      <c r="BE236" s="159">
        <f t="shared" si="54"/>
        <v>0</v>
      </c>
      <c r="BF236" s="159">
        <f t="shared" si="55"/>
        <v>0</v>
      </c>
      <c r="BG236" s="159">
        <f t="shared" si="56"/>
        <v>0</v>
      </c>
      <c r="BH236" s="159">
        <f t="shared" si="57"/>
        <v>0</v>
      </c>
      <c r="BI236" s="159">
        <f t="shared" si="58"/>
        <v>0</v>
      </c>
      <c r="BJ236" s="17" t="s">
        <v>89</v>
      </c>
      <c r="BK236" s="159">
        <f t="shared" si="59"/>
        <v>0</v>
      </c>
      <c r="BL236" s="17" t="s">
        <v>353</v>
      </c>
      <c r="BM236" s="158" t="s">
        <v>1373</v>
      </c>
    </row>
    <row r="237" spans="2:65" s="1" customFormat="1" ht="24.2" customHeight="1">
      <c r="B237" s="144"/>
      <c r="C237" s="160" t="s">
        <v>1206</v>
      </c>
      <c r="D237" s="160" t="s">
        <v>196</v>
      </c>
      <c r="E237" s="161" t="s">
        <v>1374</v>
      </c>
      <c r="F237" s="162" t="s">
        <v>1375</v>
      </c>
      <c r="G237" s="163" t="s">
        <v>320</v>
      </c>
      <c r="H237" s="164">
        <v>12</v>
      </c>
      <c r="I237" s="165"/>
      <c r="J237" s="166">
        <f t="shared" si="50"/>
        <v>0</v>
      </c>
      <c r="K237" s="167"/>
      <c r="L237" s="32"/>
      <c r="M237" s="168" t="s">
        <v>1</v>
      </c>
      <c r="N237" s="169" t="s">
        <v>42</v>
      </c>
      <c r="P237" s="156">
        <f t="shared" si="51"/>
        <v>0</v>
      </c>
      <c r="Q237" s="156">
        <v>5.0000000000000002E-5</v>
      </c>
      <c r="R237" s="156">
        <f t="shared" si="52"/>
        <v>6.0000000000000006E-4</v>
      </c>
      <c r="S237" s="156">
        <v>0</v>
      </c>
      <c r="T237" s="157">
        <f t="shared" si="53"/>
        <v>0</v>
      </c>
      <c r="AR237" s="158" t="s">
        <v>353</v>
      </c>
      <c r="AT237" s="158" t="s">
        <v>196</v>
      </c>
      <c r="AU237" s="158" t="s">
        <v>83</v>
      </c>
      <c r="AY237" s="17" t="s">
        <v>187</v>
      </c>
      <c r="BE237" s="159">
        <f t="shared" si="54"/>
        <v>0</v>
      </c>
      <c r="BF237" s="159">
        <f t="shared" si="55"/>
        <v>0</v>
      </c>
      <c r="BG237" s="159">
        <f t="shared" si="56"/>
        <v>0</v>
      </c>
      <c r="BH237" s="159">
        <f t="shared" si="57"/>
        <v>0</v>
      </c>
      <c r="BI237" s="159">
        <f t="shared" si="58"/>
        <v>0</v>
      </c>
      <c r="BJ237" s="17" t="s">
        <v>89</v>
      </c>
      <c r="BK237" s="159">
        <f t="shared" si="59"/>
        <v>0</v>
      </c>
      <c r="BL237" s="17" t="s">
        <v>353</v>
      </c>
      <c r="BM237" s="158" t="s">
        <v>1376</v>
      </c>
    </row>
    <row r="238" spans="2:65" s="1" customFormat="1" ht="24.2" customHeight="1">
      <c r="B238" s="144"/>
      <c r="C238" s="160" t="s">
        <v>371</v>
      </c>
      <c r="D238" s="160" t="s">
        <v>196</v>
      </c>
      <c r="E238" s="161" t="s">
        <v>1377</v>
      </c>
      <c r="F238" s="162" t="s">
        <v>1378</v>
      </c>
      <c r="G238" s="163" t="s">
        <v>320</v>
      </c>
      <c r="H238" s="164">
        <v>2</v>
      </c>
      <c r="I238" s="165"/>
      <c r="J238" s="166">
        <f t="shared" si="50"/>
        <v>0</v>
      </c>
      <c r="K238" s="167"/>
      <c r="L238" s="32"/>
      <c r="M238" s="168" t="s">
        <v>1</v>
      </c>
      <c r="N238" s="169" t="s">
        <v>42</v>
      </c>
      <c r="P238" s="156">
        <f t="shared" si="51"/>
        <v>0</v>
      </c>
      <c r="Q238" s="156">
        <v>9.0000000000000006E-5</v>
      </c>
      <c r="R238" s="156">
        <f t="shared" si="52"/>
        <v>1.8000000000000001E-4</v>
      </c>
      <c r="S238" s="156">
        <v>0</v>
      </c>
      <c r="T238" s="157">
        <f t="shared" si="53"/>
        <v>0</v>
      </c>
      <c r="AR238" s="158" t="s">
        <v>353</v>
      </c>
      <c r="AT238" s="158" t="s">
        <v>196</v>
      </c>
      <c r="AU238" s="158" t="s">
        <v>83</v>
      </c>
      <c r="AY238" s="17" t="s">
        <v>187</v>
      </c>
      <c r="BE238" s="159">
        <f t="shared" si="54"/>
        <v>0</v>
      </c>
      <c r="BF238" s="159">
        <f t="shared" si="55"/>
        <v>0</v>
      </c>
      <c r="BG238" s="159">
        <f t="shared" si="56"/>
        <v>0</v>
      </c>
      <c r="BH238" s="159">
        <f t="shared" si="57"/>
        <v>0</v>
      </c>
      <c r="BI238" s="159">
        <f t="shared" si="58"/>
        <v>0</v>
      </c>
      <c r="BJ238" s="17" t="s">
        <v>89</v>
      </c>
      <c r="BK238" s="159">
        <f t="shared" si="59"/>
        <v>0</v>
      </c>
      <c r="BL238" s="17" t="s">
        <v>353</v>
      </c>
      <c r="BM238" s="158" t="s">
        <v>1379</v>
      </c>
    </row>
    <row r="239" spans="2:65" s="1" customFormat="1" ht="24.2" customHeight="1">
      <c r="B239" s="144"/>
      <c r="C239" s="160" t="s">
        <v>1209</v>
      </c>
      <c r="D239" s="160" t="s">
        <v>196</v>
      </c>
      <c r="E239" s="161" t="s">
        <v>1380</v>
      </c>
      <c r="F239" s="162" t="s">
        <v>1381</v>
      </c>
      <c r="G239" s="163" t="s">
        <v>337</v>
      </c>
      <c r="H239" s="164">
        <v>140</v>
      </c>
      <c r="I239" s="165"/>
      <c r="J239" s="166">
        <f t="shared" si="50"/>
        <v>0</v>
      </c>
      <c r="K239" s="167"/>
      <c r="L239" s="32"/>
      <c r="M239" s="168" t="s">
        <v>1</v>
      </c>
      <c r="N239" s="169" t="s">
        <v>42</v>
      </c>
      <c r="P239" s="156">
        <f t="shared" si="51"/>
        <v>0</v>
      </c>
      <c r="Q239" s="156">
        <v>0</v>
      </c>
      <c r="R239" s="156">
        <f t="shared" si="52"/>
        <v>0</v>
      </c>
      <c r="S239" s="156">
        <v>0</v>
      </c>
      <c r="T239" s="157">
        <f t="shared" si="53"/>
        <v>0</v>
      </c>
      <c r="AR239" s="158" t="s">
        <v>353</v>
      </c>
      <c r="AT239" s="158" t="s">
        <v>196</v>
      </c>
      <c r="AU239" s="158" t="s">
        <v>83</v>
      </c>
      <c r="AY239" s="17" t="s">
        <v>187</v>
      </c>
      <c r="BE239" s="159">
        <f t="shared" si="54"/>
        <v>0</v>
      </c>
      <c r="BF239" s="159">
        <f t="shared" si="55"/>
        <v>0</v>
      </c>
      <c r="BG239" s="159">
        <f t="shared" si="56"/>
        <v>0</v>
      </c>
      <c r="BH239" s="159">
        <f t="shared" si="57"/>
        <v>0</v>
      </c>
      <c r="BI239" s="159">
        <f t="shared" si="58"/>
        <v>0</v>
      </c>
      <c r="BJ239" s="17" t="s">
        <v>89</v>
      </c>
      <c r="BK239" s="159">
        <f t="shared" si="59"/>
        <v>0</v>
      </c>
      <c r="BL239" s="17" t="s">
        <v>353</v>
      </c>
      <c r="BM239" s="158" t="s">
        <v>1382</v>
      </c>
    </row>
    <row r="240" spans="2:65" s="1" customFormat="1" ht="24.2" customHeight="1">
      <c r="B240" s="144"/>
      <c r="C240" s="160" t="s">
        <v>1383</v>
      </c>
      <c r="D240" s="160" t="s">
        <v>196</v>
      </c>
      <c r="E240" s="161" t="s">
        <v>1384</v>
      </c>
      <c r="F240" s="162" t="s">
        <v>1385</v>
      </c>
      <c r="G240" s="163" t="s">
        <v>337</v>
      </c>
      <c r="H240" s="164">
        <v>2</v>
      </c>
      <c r="I240" s="165"/>
      <c r="J240" s="166">
        <f t="shared" si="50"/>
        <v>0</v>
      </c>
      <c r="K240" s="167"/>
      <c r="L240" s="32"/>
      <c r="M240" s="168" t="s">
        <v>1</v>
      </c>
      <c r="N240" s="169" t="s">
        <v>42</v>
      </c>
      <c r="P240" s="156">
        <f t="shared" si="51"/>
        <v>0</v>
      </c>
      <c r="Q240" s="156">
        <v>5.2999999999999998E-4</v>
      </c>
      <c r="R240" s="156">
        <f t="shared" si="52"/>
        <v>1.06E-3</v>
      </c>
      <c r="S240" s="156">
        <v>0</v>
      </c>
      <c r="T240" s="157">
        <f t="shared" si="53"/>
        <v>0</v>
      </c>
      <c r="AR240" s="158" t="s">
        <v>353</v>
      </c>
      <c r="AT240" s="158" t="s">
        <v>196</v>
      </c>
      <c r="AU240" s="158" t="s">
        <v>83</v>
      </c>
      <c r="AY240" s="17" t="s">
        <v>187</v>
      </c>
      <c r="BE240" s="159">
        <f t="shared" si="54"/>
        <v>0</v>
      </c>
      <c r="BF240" s="159">
        <f t="shared" si="55"/>
        <v>0</v>
      </c>
      <c r="BG240" s="159">
        <f t="shared" si="56"/>
        <v>0</v>
      </c>
      <c r="BH240" s="159">
        <f t="shared" si="57"/>
        <v>0</v>
      </c>
      <c r="BI240" s="159">
        <f t="shared" si="58"/>
        <v>0</v>
      </c>
      <c r="BJ240" s="17" t="s">
        <v>89</v>
      </c>
      <c r="BK240" s="159">
        <f t="shared" si="59"/>
        <v>0</v>
      </c>
      <c r="BL240" s="17" t="s">
        <v>353</v>
      </c>
      <c r="BM240" s="158" t="s">
        <v>1386</v>
      </c>
    </row>
    <row r="241" spans="2:65" s="1" customFormat="1" ht="21.75" customHeight="1">
      <c r="B241" s="144"/>
      <c r="C241" s="160" t="s">
        <v>1212</v>
      </c>
      <c r="D241" s="160" t="s">
        <v>196</v>
      </c>
      <c r="E241" s="161" t="s">
        <v>1387</v>
      </c>
      <c r="F241" s="162" t="s">
        <v>1388</v>
      </c>
      <c r="G241" s="163" t="s">
        <v>337</v>
      </c>
      <c r="H241" s="164">
        <v>2</v>
      </c>
      <c r="I241" s="165"/>
      <c r="J241" s="166">
        <f t="shared" si="50"/>
        <v>0</v>
      </c>
      <c r="K241" s="167"/>
      <c r="L241" s="32"/>
      <c r="M241" s="168" t="s">
        <v>1</v>
      </c>
      <c r="N241" s="169" t="s">
        <v>42</v>
      </c>
      <c r="P241" s="156">
        <f t="shared" si="51"/>
        <v>0</v>
      </c>
      <c r="Q241" s="156">
        <v>1.1199999999999999E-3</v>
      </c>
      <c r="R241" s="156">
        <f t="shared" si="52"/>
        <v>2.2399999999999998E-3</v>
      </c>
      <c r="S241" s="156">
        <v>0</v>
      </c>
      <c r="T241" s="157">
        <f t="shared" si="53"/>
        <v>0</v>
      </c>
      <c r="AR241" s="158" t="s">
        <v>353</v>
      </c>
      <c r="AT241" s="158" t="s">
        <v>196</v>
      </c>
      <c r="AU241" s="158" t="s">
        <v>83</v>
      </c>
      <c r="AY241" s="17" t="s">
        <v>187</v>
      </c>
      <c r="BE241" s="159">
        <f t="shared" si="54"/>
        <v>0</v>
      </c>
      <c r="BF241" s="159">
        <f t="shared" si="55"/>
        <v>0</v>
      </c>
      <c r="BG241" s="159">
        <f t="shared" si="56"/>
        <v>0</v>
      </c>
      <c r="BH241" s="159">
        <f t="shared" si="57"/>
        <v>0</v>
      </c>
      <c r="BI241" s="159">
        <f t="shared" si="58"/>
        <v>0</v>
      </c>
      <c r="BJ241" s="17" t="s">
        <v>89</v>
      </c>
      <c r="BK241" s="159">
        <f t="shared" si="59"/>
        <v>0</v>
      </c>
      <c r="BL241" s="17" t="s">
        <v>353</v>
      </c>
      <c r="BM241" s="158" t="s">
        <v>1389</v>
      </c>
    </row>
    <row r="242" spans="2:65" s="1" customFormat="1" ht="24.2" customHeight="1">
      <c r="B242" s="144"/>
      <c r="C242" s="160" t="s">
        <v>1390</v>
      </c>
      <c r="D242" s="160" t="s">
        <v>196</v>
      </c>
      <c r="E242" s="161" t="s">
        <v>1391</v>
      </c>
      <c r="F242" s="162" t="s">
        <v>1392</v>
      </c>
      <c r="G242" s="163" t="s">
        <v>337</v>
      </c>
      <c r="H242" s="164">
        <v>284</v>
      </c>
      <c r="I242" s="165"/>
      <c r="J242" s="166">
        <f t="shared" si="50"/>
        <v>0</v>
      </c>
      <c r="K242" s="167"/>
      <c r="L242" s="32"/>
      <c r="M242" s="168" t="s">
        <v>1</v>
      </c>
      <c r="N242" s="169" t="s">
        <v>42</v>
      </c>
      <c r="P242" s="156">
        <f t="shared" si="51"/>
        <v>0</v>
      </c>
      <c r="Q242" s="156">
        <v>4.0000000000000003E-5</v>
      </c>
      <c r="R242" s="156">
        <f t="shared" si="52"/>
        <v>1.136E-2</v>
      </c>
      <c r="S242" s="156">
        <v>0</v>
      </c>
      <c r="T242" s="157">
        <f t="shared" si="53"/>
        <v>0</v>
      </c>
      <c r="AR242" s="158" t="s">
        <v>353</v>
      </c>
      <c r="AT242" s="158" t="s">
        <v>196</v>
      </c>
      <c r="AU242" s="158" t="s">
        <v>83</v>
      </c>
      <c r="AY242" s="17" t="s">
        <v>187</v>
      </c>
      <c r="BE242" s="159">
        <f t="shared" si="54"/>
        <v>0</v>
      </c>
      <c r="BF242" s="159">
        <f t="shared" si="55"/>
        <v>0</v>
      </c>
      <c r="BG242" s="159">
        <f t="shared" si="56"/>
        <v>0</v>
      </c>
      <c r="BH242" s="159">
        <f t="shared" si="57"/>
        <v>0</v>
      </c>
      <c r="BI242" s="159">
        <f t="shared" si="58"/>
        <v>0</v>
      </c>
      <c r="BJ242" s="17" t="s">
        <v>89</v>
      </c>
      <c r="BK242" s="159">
        <f t="shared" si="59"/>
        <v>0</v>
      </c>
      <c r="BL242" s="17" t="s">
        <v>353</v>
      </c>
      <c r="BM242" s="158" t="s">
        <v>1393</v>
      </c>
    </row>
    <row r="243" spans="2:65" s="1" customFormat="1" ht="24.2" customHeight="1">
      <c r="B243" s="144"/>
      <c r="C243" s="160" t="s">
        <v>1215</v>
      </c>
      <c r="D243" s="160" t="s">
        <v>196</v>
      </c>
      <c r="E243" s="161" t="s">
        <v>1394</v>
      </c>
      <c r="F243" s="162" t="s">
        <v>1395</v>
      </c>
      <c r="G243" s="163" t="s">
        <v>337</v>
      </c>
      <c r="H243" s="164">
        <v>44</v>
      </c>
      <c r="I243" s="165"/>
      <c r="J243" s="166">
        <f t="shared" si="50"/>
        <v>0</v>
      </c>
      <c r="K243" s="167"/>
      <c r="L243" s="32"/>
      <c r="M243" s="168" t="s">
        <v>1</v>
      </c>
      <c r="N243" s="169" t="s">
        <v>42</v>
      </c>
      <c r="P243" s="156">
        <f t="shared" si="51"/>
        <v>0</v>
      </c>
      <c r="Q243" s="156">
        <v>6.0000000000000002E-5</v>
      </c>
      <c r="R243" s="156">
        <f t="shared" si="52"/>
        <v>2.64E-3</v>
      </c>
      <c r="S243" s="156">
        <v>0</v>
      </c>
      <c r="T243" s="157">
        <f t="shared" si="53"/>
        <v>0</v>
      </c>
      <c r="AR243" s="158" t="s">
        <v>353</v>
      </c>
      <c r="AT243" s="158" t="s">
        <v>196</v>
      </c>
      <c r="AU243" s="158" t="s">
        <v>83</v>
      </c>
      <c r="AY243" s="17" t="s">
        <v>187</v>
      </c>
      <c r="BE243" s="159">
        <f t="shared" si="54"/>
        <v>0</v>
      </c>
      <c r="BF243" s="159">
        <f t="shared" si="55"/>
        <v>0</v>
      </c>
      <c r="BG243" s="159">
        <f t="shared" si="56"/>
        <v>0</v>
      </c>
      <c r="BH243" s="159">
        <f t="shared" si="57"/>
        <v>0</v>
      </c>
      <c r="BI243" s="159">
        <f t="shared" si="58"/>
        <v>0</v>
      </c>
      <c r="BJ243" s="17" t="s">
        <v>89</v>
      </c>
      <c r="BK243" s="159">
        <f t="shared" si="59"/>
        <v>0</v>
      </c>
      <c r="BL243" s="17" t="s">
        <v>353</v>
      </c>
      <c r="BM243" s="158" t="s">
        <v>1396</v>
      </c>
    </row>
    <row r="244" spans="2:65" s="1" customFormat="1" ht="24.2" customHeight="1">
      <c r="B244" s="144"/>
      <c r="C244" s="160" t="s">
        <v>1397</v>
      </c>
      <c r="D244" s="160" t="s">
        <v>196</v>
      </c>
      <c r="E244" s="161" t="s">
        <v>1398</v>
      </c>
      <c r="F244" s="162" t="s">
        <v>1399</v>
      </c>
      <c r="G244" s="163" t="s">
        <v>337</v>
      </c>
      <c r="H244" s="164">
        <v>4</v>
      </c>
      <c r="I244" s="165"/>
      <c r="J244" s="166">
        <f t="shared" si="50"/>
        <v>0</v>
      </c>
      <c r="K244" s="167"/>
      <c r="L244" s="32"/>
      <c r="M244" s="168" t="s">
        <v>1</v>
      </c>
      <c r="N244" s="169" t="s">
        <v>42</v>
      </c>
      <c r="P244" s="156">
        <f t="shared" si="51"/>
        <v>0</v>
      </c>
      <c r="Q244" s="156">
        <v>8.0000000000000007E-5</v>
      </c>
      <c r="R244" s="156">
        <f t="shared" si="52"/>
        <v>3.2000000000000003E-4</v>
      </c>
      <c r="S244" s="156">
        <v>0</v>
      </c>
      <c r="T244" s="157">
        <f t="shared" si="53"/>
        <v>0</v>
      </c>
      <c r="AR244" s="158" t="s">
        <v>353</v>
      </c>
      <c r="AT244" s="158" t="s">
        <v>196</v>
      </c>
      <c r="AU244" s="158" t="s">
        <v>83</v>
      </c>
      <c r="AY244" s="17" t="s">
        <v>187</v>
      </c>
      <c r="BE244" s="159">
        <f t="shared" si="54"/>
        <v>0</v>
      </c>
      <c r="BF244" s="159">
        <f t="shared" si="55"/>
        <v>0</v>
      </c>
      <c r="BG244" s="159">
        <f t="shared" si="56"/>
        <v>0</v>
      </c>
      <c r="BH244" s="159">
        <f t="shared" si="57"/>
        <v>0</v>
      </c>
      <c r="BI244" s="159">
        <f t="shared" si="58"/>
        <v>0</v>
      </c>
      <c r="BJ244" s="17" t="s">
        <v>89</v>
      </c>
      <c r="BK244" s="159">
        <f t="shared" si="59"/>
        <v>0</v>
      </c>
      <c r="BL244" s="17" t="s">
        <v>353</v>
      </c>
      <c r="BM244" s="158" t="s">
        <v>1400</v>
      </c>
    </row>
    <row r="245" spans="2:65" s="1" customFormat="1" ht="24.2" customHeight="1">
      <c r="B245" s="144"/>
      <c r="C245" s="160" t="s">
        <v>1218</v>
      </c>
      <c r="D245" s="160" t="s">
        <v>196</v>
      </c>
      <c r="E245" s="161" t="s">
        <v>1401</v>
      </c>
      <c r="F245" s="162" t="s">
        <v>1402</v>
      </c>
      <c r="G245" s="163" t="s">
        <v>337</v>
      </c>
      <c r="H245" s="164">
        <v>284</v>
      </c>
      <c r="I245" s="165"/>
      <c r="J245" s="166">
        <f t="shared" si="50"/>
        <v>0</v>
      </c>
      <c r="K245" s="167"/>
      <c r="L245" s="32"/>
      <c r="M245" s="168" t="s">
        <v>1</v>
      </c>
      <c r="N245" s="169" t="s">
        <v>42</v>
      </c>
      <c r="P245" s="156">
        <f t="shared" si="51"/>
        <v>0</v>
      </c>
      <c r="Q245" s="156">
        <v>0</v>
      </c>
      <c r="R245" s="156">
        <f t="shared" si="52"/>
        <v>0</v>
      </c>
      <c r="S245" s="156">
        <v>0</v>
      </c>
      <c r="T245" s="157">
        <f t="shared" si="53"/>
        <v>0</v>
      </c>
      <c r="AR245" s="158" t="s">
        <v>353</v>
      </c>
      <c r="AT245" s="158" t="s">
        <v>196</v>
      </c>
      <c r="AU245" s="158" t="s">
        <v>83</v>
      </c>
      <c r="AY245" s="17" t="s">
        <v>187</v>
      </c>
      <c r="BE245" s="159">
        <f t="shared" si="54"/>
        <v>0</v>
      </c>
      <c r="BF245" s="159">
        <f t="shared" si="55"/>
        <v>0</v>
      </c>
      <c r="BG245" s="159">
        <f t="shared" si="56"/>
        <v>0</v>
      </c>
      <c r="BH245" s="159">
        <f t="shared" si="57"/>
        <v>0</v>
      </c>
      <c r="BI245" s="159">
        <f t="shared" si="58"/>
        <v>0</v>
      </c>
      <c r="BJ245" s="17" t="s">
        <v>89</v>
      </c>
      <c r="BK245" s="159">
        <f t="shared" si="59"/>
        <v>0</v>
      </c>
      <c r="BL245" s="17" t="s">
        <v>353</v>
      </c>
      <c r="BM245" s="158" t="s">
        <v>1403</v>
      </c>
    </row>
    <row r="246" spans="2:65" s="1" customFormat="1" ht="24.2" customHeight="1">
      <c r="B246" s="144"/>
      <c r="C246" s="160" t="s">
        <v>1404</v>
      </c>
      <c r="D246" s="160" t="s">
        <v>196</v>
      </c>
      <c r="E246" s="161" t="s">
        <v>1405</v>
      </c>
      <c r="F246" s="162" t="s">
        <v>1406</v>
      </c>
      <c r="G246" s="163" t="s">
        <v>337</v>
      </c>
      <c r="H246" s="164">
        <v>44</v>
      </c>
      <c r="I246" s="165"/>
      <c r="J246" s="166">
        <f t="shared" si="50"/>
        <v>0</v>
      </c>
      <c r="K246" s="167"/>
      <c r="L246" s="32"/>
      <c r="M246" s="168" t="s">
        <v>1</v>
      </c>
      <c r="N246" s="169" t="s">
        <v>42</v>
      </c>
      <c r="P246" s="156">
        <f t="shared" si="51"/>
        <v>0</v>
      </c>
      <c r="Q246" s="156">
        <v>2.0000000000000002E-5</v>
      </c>
      <c r="R246" s="156">
        <f t="shared" si="52"/>
        <v>8.8000000000000003E-4</v>
      </c>
      <c r="S246" s="156">
        <v>0</v>
      </c>
      <c r="T246" s="157">
        <f t="shared" si="53"/>
        <v>0</v>
      </c>
      <c r="AR246" s="158" t="s">
        <v>353</v>
      </c>
      <c r="AT246" s="158" t="s">
        <v>196</v>
      </c>
      <c r="AU246" s="158" t="s">
        <v>83</v>
      </c>
      <c r="AY246" s="17" t="s">
        <v>187</v>
      </c>
      <c r="BE246" s="159">
        <f t="shared" si="54"/>
        <v>0</v>
      </c>
      <c r="BF246" s="159">
        <f t="shared" si="55"/>
        <v>0</v>
      </c>
      <c r="BG246" s="159">
        <f t="shared" si="56"/>
        <v>0</v>
      </c>
      <c r="BH246" s="159">
        <f t="shared" si="57"/>
        <v>0</v>
      </c>
      <c r="BI246" s="159">
        <f t="shared" si="58"/>
        <v>0</v>
      </c>
      <c r="BJ246" s="17" t="s">
        <v>89</v>
      </c>
      <c r="BK246" s="159">
        <f t="shared" si="59"/>
        <v>0</v>
      </c>
      <c r="BL246" s="17" t="s">
        <v>353</v>
      </c>
      <c r="BM246" s="158" t="s">
        <v>1407</v>
      </c>
    </row>
    <row r="247" spans="2:65" s="1" customFormat="1" ht="24.2" customHeight="1">
      <c r="B247" s="144"/>
      <c r="C247" s="160" t="s">
        <v>1221</v>
      </c>
      <c r="D247" s="160" t="s">
        <v>196</v>
      </c>
      <c r="E247" s="161" t="s">
        <v>1408</v>
      </c>
      <c r="F247" s="162" t="s">
        <v>1409</v>
      </c>
      <c r="G247" s="163" t="s">
        <v>337</v>
      </c>
      <c r="H247" s="164">
        <v>4</v>
      </c>
      <c r="I247" s="165"/>
      <c r="J247" s="166">
        <f t="shared" si="50"/>
        <v>0</v>
      </c>
      <c r="K247" s="167"/>
      <c r="L247" s="32"/>
      <c r="M247" s="168" t="s">
        <v>1</v>
      </c>
      <c r="N247" s="169" t="s">
        <v>42</v>
      </c>
      <c r="P247" s="156">
        <f t="shared" si="51"/>
        <v>0</v>
      </c>
      <c r="Q247" s="156">
        <v>4.0000000000000003E-5</v>
      </c>
      <c r="R247" s="156">
        <f t="shared" si="52"/>
        <v>1.6000000000000001E-4</v>
      </c>
      <c r="S247" s="156">
        <v>0</v>
      </c>
      <c r="T247" s="157">
        <f t="shared" si="53"/>
        <v>0</v>
      </c>
      <c r="AR247" s="158" t="s">
        <v>353</v>
      </c>
      <c r="AT247" s="158" t="s">
        <v>196</v>
      </c>
      <c r="AU247" s="158" t="s">
        <v>83</v>
      </c>
      <c r="AY247" s="17" t="s">
        <v>187</v>
      </c>
      <c r="BE247" s="159">
        <f t="shared" si="54"/>
        <v>0</v>
      </c>
      <c r="BF247" s="159">
        <f t="shared" si="55"/>
        <v>0</v>
      </c>
      <c r="BG247" s="159">
        <f t="shared" si="56"/>
        <v>0</v>
      </c>
      <c r="BH247" s="159">
        <f t="shared" si="57"/>
        <v>0</v>
      </c>
      <c r="BI247" s="159">
        <f t="shared" si="58"/>
        <v>0</v>
      </c>
      <c r="BJ247" s="17" t="s">
        <v>89</v>
      </c>
      <c r="BK247" s="159">
        <f t="shared" si="59"/>
        <v>0</v>
      </c>
      <c r="BL247" s="17" t="s">
        <v>353</v>
      </c>
      <c r="BM247" s="158" t="s">
        <v>1410</v>
      </c>
    </row>
    <row r="248" spans="2:65" s="1" customFormat="1" ht="24.2" customHeight="1">
      <c r="B248" s="144"/>
      <c r="C248" s="160" t="s">
        <v>1411</v>
      </c>
      <c r="D248" s="160" t="s">
        <v>196</v>
      </c>
      <c r="E248" s="161" t="s">
        <v>1412</v>
      </c>
      <c r="F248" s="162" t="s">
        <v>1413</v>
      </c>
      <c r="G248" s="163" t="s">
        <v>144</v>
      </c>
      <c r="H248" s="164">
        <v>76</v>
      </c>
      <c r="I248" s="165"/>
      <c r="J248" s="166">
        <f t="shared" si="50"/>
        <v>0</v>
      </c>
      <c r="K248" s="167"/>
      <c r="L248" s="32"/>
      <c r="M248" s="168" t="s">
        <v>1</v>
      </c>
      <c r="N248" s="169" t="s">
        <v>42</v>
      </c>
      <c r="P248" s="156">
        <f t="shared" si="51"/>
        <v>0</v>
      </c>
      <c r="Q248" s="156">
        <v>0</v>
      </c>
      <c r="R248" s="156">
        <f t="shared" si="52"/>
        <v>0</v>
      </c>
      <c r="S248" s="156">
        <v>0</v>
      </c>
      <c r="T248" s="157">
        <f t="shared" si="53"/>
        <v>0</v>
      </c>
      <c r="AR248" s="158" t="s">
        <v>353</v>
      </c>
      <c r="AT248" s="158" t="s">
        <v>196</v>
      </c>
      <c r="AU248" s="158" t="s">
        <v>83</v>
      </c>
      <c r="AY248" s="17" t="s">
        <v>187</v>
      </c>
      <c r="BE248" s="159">
        <f t="shared" si="54"/>
        <v>0</v>
      </c>
      <c r="BF248" s="159">
        <f t="shared" si="55"/>
        <v>0</v>
      </c>
      <c r="BG248" s="159">
        <f t="shared" si="56"/>
        <v>0</v>
      </c>
      <c r="BH248" s="159">
        <f t="shared" si="57"/>
        <v>0</v>
      </c>
      <c r="BI248" s="159">
        <f t="shared" si="58"/>
        <v>0</v>
      </c>
      <c r="BJ248" s="17" t="s">
        <v>89</v>
      </c>
      <c r="BK248" s="159">
        <f t="shared" si="59"/>
        <v>0</v>
      </c>
      <c r="BL248" s="17" t="s">
        <v>353</v>
      </c>
      <c r="BM248" s="158" t="s">
        <v>1414</v>
      </c>
    </row>
    <row r="249" spans="2:65" s="1" customFormat="1" ht="37.9" customHeight="1">
      <c r="B249" s="144"/>
      <c r="C249" s="160" t="s">
        <v>1224</v>
      </c>
      <c r="D249" s="160" t="s">
        <v>196</v>
      </c>
      <c r="E249" s="161" t="s">
        <v>1415</v>
      </c>
      <c r="F249" s="162" t="s">
        <v>1416</v>
      </c>
      <c r="G249" s="163" t="s">
        <v>337</v>
      </c>
      <c r="H249" s="164">
        <v>2</v>
      </c>
      <c r="I249" s="165"/>
      <c r="J249" s="166">
        <f t="shared" si="50"/>
        <v>0</v>
      </c>
      <c r="K249" s="167"/>
      <c r="L249" s="32"/>
      <c r="M249" s="168" t="s">
        <v>1</v>
      </c>
      <c r="N249" s="169" t="s">
        <v>42</v>
      </c>
      <c r="P249" s="156">
        <f t="shared" si="51"/>
        <v>0</v>
      </c>
      <c r="Q249" s="156">
        <v>5.0000000000000002E-5</v>
      </c>
      <c r="R249" s="156">
        <f t="shared" si="52"/>
        <v>1E-4</v>
      </c>
      <c r="S249" s="156">
        <v>0</v>
      </c>
      <c r="T249" s="157">
        <f t="shared" si="53"/>
        <v>0</v>
      </c>
      <c r="AR249" s="158" t="s">
        <v>353</v>
      </c>
      <c r="AT249" s="158" t="s">
        <v>196</v>
      </c>
      <c r="AU249" s="158" t="s">
        <v>83</v>
      </c>
      <c r="AY249" s="17" t="s">
        <v>187</v>
      </c>
      <c r="BE249" s="159">
        <f t="shared" si="54"/>
        <v>0</v>
      </c>
      <c r="BF249" s="159">
        <f t="shared" si="55"/>
        <v>0</v>
      </c>
      <c r="BG249" s="159">
        <f t="shared" si="56"/>
        <v>0</v>
      </c>
      <c r="BH249" s="159">
        <f t="shared" si="57"/>
        <v>0</v>
      </c>
      <c r="BI249" s="159">
        <f t="shared" si="58"/>
        <v>0</v>
      </c>
      <c r="BJ249" s="17" t="s">
        <v>89</v>
      </c>
      <c r="BK249" s="159">
        <f t="shared" si="59"/>
        <v>0</v>
      </c>
      <c r="BL249" s="17" t="s">
        <v>353</v>
      </c>
      <c r="BM249" s="158" t="s">
        <v>1417</v>
      </c>
    </row>
    <row r="250" spans="2:65" s="1" customFormat="1" ht="33" customHeight="1">
      <c r="B250" s="144"/>
      <c r="C250" s="160" t="s">
        <v>1418</v>
      </c>
      <c r="D250" s="160" t="s">
        <v>196</v>
      </c>
      <c r="E250" s="161" t="s">
        <v>1419</v>
      </c>
      <c r="F250" s="162" t="s">
        <v>1420</v>
      </c>
      <c r="G250" s="163" t="s">
        <v>337</v>
      </c>
      <c r="H250" s="164">
        <v>99</v>
      </c>
      <c r="I250" s="165"/>
      <c r="J250" s="166">
        <f t="shared" si="50"/>
        <v>0</v>
      </c>
      <c r="K250" s="167"/>
      <c r="L250" s="32"/>
      <c r="M250" s="168" t="s">
        <v>1</v>
      </c>
      <c r="N250" s="169" t="s">
        <v>42</v>
      </c>
      <c r="P250" s="156">
        <f t="shared" si="51"/>
        <v>0</v>
      </c>
      <c r="Q250" s="156">
        <v>8.0000000000000007E-5</v>
      </c>
      <c r="R250" s="156">
        <f t="shared" si="52"/>
        <v>7.92E-3</v>
      </c>
      <c r="S250" s="156">
        <v>0</v>
      </c>
      <c r="T250" s="157">
        <f t="shared" si="53"/>
        <v>0</v>
      </c>
      <c r="AR250" s="158" t="s">
        <v>353</v>
      </c>
      <c r="AT250" s="158" t="s">
        <v>196</v>
      </c>
      <c r="AU250" s="158" t="s">
        <v>83</v>
      </c>
      <c r="AY250" s="17" t="s">
        <v>187</v>
      </c>
      <c r="BE250" s="159">
        <f t="shared" si="54"/>
        <v>0</v>
      </c>
      <c r="BF250" s="159">
        <f t="shared" si="55"/>
        <v>0</v>
      </c>
      <c r="BG250" s="159">
        <f t="shared" si="56"/>
        <v>0</v>
      </c>
      <c r="BH250" s="159">
        <f t="shared" si="57"/>
        <v>0</v>
      </c>
      <c r="BI250" s="159">
        <f t="shared" si="58"/>
        <v>0</v>
      </c>
      <c r="BJ250" s="17" t="s">
        <v>89</v>
      </c>
      <c r="BK250" s="159">
        <f t="shared" si="59"/>
        <v>0</v>
      </c>
      <c r="BL250" s="17" t="s">
        <v>353</v>
      </c>
      <c r="BM250" s="158" t="s">
        <v>1421</v>
      </c>
    </row>
    <row r="251" spans="2:65" s="1" customFormat="1" ht="37.9" customHeight="1">
      <c r="B251" s="144"/>
      <c r="C251" s="160" t="s">
        <v>1228</v>
      </c>
      <c r="D251" s="160" t="s">
        <v>196</v>
      </c>
      <c r="E251" s="161" t="s">
        <v>1422</v>
      </c>
      <c r="F251" s="162" t="s">
        <v>1423</v>
      </c>
      <c r="G251" s="163" t="s">
        <v>337</v>
      </c>
      <c r="H251" s="164">
        <v>26</v>
      </c>
      <c r="I251" s="165"/>
      <c r="J251" s="166">
        <f t="shared" si="50"/>
        <v>0</v>
      </c>
      <c r="K251" s="167"/>
      <c r="L251" s="32"/>
      <c r="M251" s="168" t="s">
        <v>1</v>
      </c>
      <c r="N251" s="169" t="s">
        <v>42</v>
      </c>
      <c r="P251" s="156">
        <f t="shared" si="51"/>
        <v>0</v>
      </c>
      <c r="Q251" s="156">
        <v>8.0000000000000007E-5</v>
      </c>
      <c r="R251" s="156">
        <f t="shared" si="52"/>
        <v>2.0800000000000003E-3</v>
      </c>
      <c r="S251" s="156">
        <v>0</v>
      </c>
      <c r="T251" s="157">
        <f t="shared" si="53"/>
        <v>0</v>
      </c>
      <c r="AR251" s="158" t="s">
        <v>353</v>
      </c>
      <c r="AT251" s="158" t="s">
        <v>196</v>
      </c>
      <c r="AU251" s="158" t="s">
        <v>83</v>
      </c>
      <c r="AY251" s="17" t="s">
        <v>187</v>
      </c>
      <c r="BE251" s="159">
        <f t="shared" si="54"/>
        <v>0</v>
      </c>
      <c r="BF251" s="159">
        <f t="shared" si="55"/>
        <v>0</v>
      </c>
      <c r="BG251" s="159">
        <f t="shared" si="56"/>
        <v>0</v>
      </c>
      <c r="BH251" s="159">
        <f t="shared" si="57"/>
        <v>0</v>
      </c>
      <c r="BI251" s="159">
        <f t="shared" si="58"/>
        <v>0</v>
      </c>
      <c r="BJ251" s="17" t="s">
        <v>89</v>
      </c>
      <c r="BK251" s="159">
        <f t="shared" si="59"/>
        <v>0</v>
      </c>
      <c r="BL251" s="17" t="s">
        <v>353</v>
      </c>
      <c r="BM251" s="158" t="s">
        <v>1424</v>
      </c>
    </row>
    <row r="252" spans="2:65" s="1" customFormat="1" ht="24.2" customHeight="1">
      <c r="B252" s="144"/>
      <c r="C252" s="160" t="s">
        <v>1425</v>
      </c>
      <c r="D252" s="160" t="s">
        <v>196</v>
      </c>
      <c r="E252" s="161" t="s">
        <v>1426</v>
      </c>
      <c r="F252" s="162" t="s">
        <v>1427</v>
      </c>
      <c r="G252" s="163" t="s">
        <v>337</v>
      </c>
      <c r="H252" s="164">
        <v>3</v>
      </c>
      <c r="I252" s="165"/>
      <c r="J252" s="166">
        <f t="shared" si="50"/>
        <v>0</v>
      </c>
      <c r="K252" s="167"/>
      <c r="L252" s="32"/>
      <c r="M252" s="168" t="s">
        <v>1</v>
      </c>
      <c r="N252" s="169" t="s">
        <v>42</v>
      </c>
      <c r="P252" s="156">
        <f t="shared" si="51"/>
        <v>0</v>
      </c>
      <c r="Q252" s="156">
        <v>0</v>
      </c>
      <c r="R252" s="156">
        <f t="shared" si="52"/>
        <v>0</v>
      </c>
      <c r="S252" s="156">
        <v>0</v>
      </c>
      <c r="T252" s="157">
        <f t="shared" si="53"/>
        <v>0</v>
      </c>
      <c r="AR252" s="158" t="s">
        <v>353</v>
      </c>
      <c r="AT252" s="158" t="s">
        <v>196</v>
      </c>
      <c r="AU252" s="158" t="s">
        <v>83</v>
      </c>
      <c r="AY252" s="17" t="s">
        <v>187</v>
      </c>
      <c r="BE252" s="159">
        <f t="shared" si="54"/>
        <v>0</v>
      </c>
      <c r="BF252" s="159">
        <f t="shared" si="55"/>
        <v>0</v>
      </c>
      <c r="BG252" s="159">
        <f t="shared" si="56"/>
        <v>0</v>
      </c>
      <c r="BH252" s="159">
        <f t="shared" si="57"/>
        <v>0</v>
      </c>
      <c r="BI252" s="159">
        <f t="shared" si="58"/>
        <v>0</v>
      </c>
      <c r="BJ252" s="17" t="s">
        <v>89</v>
      </c>
      <c r="BK252" s="159">
        <f t="shared" si="59"/>
        <v>0</v>
      </c>
      <c r="BL252" s="17" t="s">
        <v>353</v>
      </c>
      <c r="BM252" s="158" t="s">
        <v>1428</v>
      </c>
    </row>
    <row r="253" spans="2:65" s="1" customFormat="1" ht="24.2" customHeight="1">
      <c r="B253" s="144"/>
      <c r="C253" s="160" t="s">
        <v>1231</v>
      </c>
      <c r="D253" s="160" t="s">
        <v>196</v>
      </c>
      <c r="E253" s="161" t="s">
        <v>1429</v>
      </c>
      <c r="F253" s="162" t="s">
        <v>1430</v>
      </c>
      <c r="G253" s="163" t="s">
        <v>144</v>
      </c>
      <c r="H253" s="164">
        <v>642</v>
      </c>
      <c r="I253" s="165"/>
      <c r="J253" s="166">
        <f t="shared" si="50"/>
        <v>0</v>
      </c>
      <c r="K253" s="167"/>
      <c r="L253" s="32"/>
      <c r="M253" s="168" t="s">
        <v>1</v>
      </c>
      <c r="N253" s="169" t="s">
        <v>42</v>
      </c>
      <c r="P253" s="156">
        <f t="shared" si="51"/>
        <v>0</v>
      </c>
      <c r="Q253" s="156">
        <v>0</v>
      </c>
      <c r="R253" s="156">
        <f t="shared" si="52"/>
        <v>0</v>
      </c>
      <c r="S253" s="156">
        <v>0</v>
      </c>
      <c r="T253" s="157">
        <f t="shared" si="53"/>
        <v>0</v>
      </c>
      <c r="AR253" s="158" t="s">
        <v>353</v>
      </c>
      <c r="AT253" s="158" t="s">
        <v>196</v>
      </c>
      <c r="AU253" s="158" t="s">
        <v>83</v>
      </c>
      <c r="AY253" s="17" t="s">
        <v>187</v>
      </c>
      <c r="BE253" s="159">
        <f t="shared" si="54"/>
        <v>0</v>
      </c>
      <c r="BF253" s="159">
        <f t="shared" si="55"/>
        <v>0</v>
      </c>
      <c r="BG253" s="159">
        <f t="shared" si="56"/>
        <v>0</v>
      </c>
      <c r="BH253" s="159">
        <f t="shared" si="57"/>
        <v>0</v>
      </c>
      <c r="BI253" s="159">
        <f t="shared" si="58"/>
        <v>0</v>
      </c>
      <c r="BJ253" s="17" t="s">
        <v>89</v>
      </c>
      <c r="BK253" s="159">
        <f t="shared" si="59"/>
        <v>0</v>
      </c>
      <c r="BL253" s="17" t="s">
        <v>353</v>
      </c>
      <c r="BM253" s="158" t="s">
        <v>1431</v>
      </c>
    </row>
    <row r="254" spans="2:65" s="1" customFormat="1" ht="37.9" customHeight="1">
      <c r="B254" s="144"/>
      <c r="C254" s="160" t="s">
        <v>1432</v>
      </c>
      <c r="D254" s="160" t="s">
        <v>196</v>
      </c>
      <c r="E254" s="161" t="s">
        <v>1433</v>
      </c>
      <c r="F254" s="162" t="s">
        <v>1434</v>
      </c>
      <c r="G254" s="163" t="s">
        <v>375</v>
      </c>
      <c r="H254" s="164">
        <v>1.97</v>
      </c>
      <c r="I254" s="165"/>
      <c r="J254" s="166">
        <f t="shared" si="50"/>
        <v>0</v>
      </c>
      <c r="K254" s="167"/>
      <c r="L254" s="32"/>
      <c r="M254" s="168" t="s">
        <v>1</v>
      </c>
      <c r="N254" s="169" t="s">
        <v>42</v>
      </c>
      <c r="P254" s="156">
        <f t="shared" si="51"/>
        <v>0</v>
      </c>
      <c r="Q254" s="156">
        <v>0</v>
      </c>
      <c r="R254" s="156">
        <f t="shared" si="52"/>
        <v>0</v>
      </c>
      <c r="S254" s="156">
        <v>0</v>
      </c>
      <c r="T254" s="157">
        <f t="shared" si="53"/>
        <v>0</v>
      </c>
      <c r="AR254" s="158" t="s">
        <v>353</v>
      </c>
      <c r="AT254" s="158" t="s">
        <v>196</v>
      </c>
      <c r="AU254" s="158" t="s">
        <v>83</v>
      </c>
      <c r="AY254" s="17" t="s">
        <v>187</v>
      </c>
      <c r="BE254" s="159">
        <f t="shared" si="54"/>
        <v>0</v>
      </c>
      <c r="BF254" s="159">
        <f t="shared" si="55"/>
        <v>0</v>
      </c>
      <c r="BG254" s="159">
        <f t="shared" si="56"/>
        <v>0</v>
      </c>
      <c r="BH254" s="159">
        <f t="shared" si="57"/>
        <v>0</v>
      </c>
      <c r="BI254" s="159">
        <f t="shared" si="58"/>
        <v>0</v>
      </c>
      <c r="BJ254" s="17" t="s">
        <v>89</v>
      </c>
      <c r="BK254" s="159">
        <f t="shared" si="59"/>
        <v>0</v>
      </c>
      <c r="BL254" s="17" t="s">
        <v>353</v>
      </c>
      <c r="BM254" s="158" t="s">
        <v>1435</v>
      </c>
    </row>
    <row r="255" spans="2:65" s="1" customFormat="1" ht="24.2" customHeight="1">
      <c r="B255" s="144"/>
      <c r="C255" s="160" t="s">
        <v>1234</v>
      </c>
      <c r="D255" s="160" t="s">
        <v>196</v>
      </c>
      <c r="E255" s="161" t="s">
        <v>1436</v>
      </c>
      <c r="F255" s="162" t="s">
        <v>1437</v>
      </c>
      <c r="G255" s="163" t="s">
        <v>375</v>
      </c>
      <c r="H255" s="164">
        <v>0.57299999999999995</v>
      </c>
      <c r="I255" s="165"/>
      <c r="J255" s="166">
        <f t="shared" si="50"/>
        <v>0</v>
      </c>
      <c r="K255" s="167"/>
      <c r="L255" s="32"/>
      <c r="M255" s="168" t="s">
        <v>1</v>
      </c>
      <c r="N255" s="169" t="s">
        <v>42</v>
      </c>
      <c r="P255" s="156">
        <f t="shared" si="51"/>
        <v>0</v>
      </c>
      <c r="Q255" s="156">
        <v>0</v>
      </c>
      <c r="R255" s="156">
        <f t="shared" si="52"/>
        <v>0</v>
      </c>
      <c r="S255" s="156">
        <v>0</v>
      </c>
      <c r="T255" s="157">
        <f t="shared" si="53"/>
        <v>0</v>
      </c>
      <c r="AR255" s="158" t="s">
        <v>353</v>
      </c>
      <c r="AT255" s="158" t="s">
        <v>196</v>
      </c>
      <c r="AU255" s="158" t="s">
        <v>83</v>
      </c>
      <c r="AY255" s="17" t="s">
        <v>187</v>
      </c>
      <c r="BE255" s="159">
        <f t="shared" si="54"/>
        <v>0</v>
      </c>
      <c r="BF255" s="159">
        <f t="shared" si="55"/>
        <v>0</v>
      </c>
      <c r="BG255" s="159">
        <f t="shared" si="56"/>
        <v>0</v>
      </c>
      <c r="BH255" s="159">
        <f t="shared" si="57"/>
        <v>0</v>
      </c>
      <c r="BI255" s="159">
        <f t="shared" si="58"/>
        <v>0</v>
      </c>
      <c r="BJ255" s="17" t="s">
        <v>89</v>
      </c>
      <c r="BK255" s="159">
        <f t="shared" si="59"/>
        <v>0</v>
      </c>
      <c r="BL255" s="17" t="s">
        <v>353</v>
      </c>
      <c r="BM255" s="158" t="s">
        <v>1438</v>
      </c>
    </row>
    <row r="256" spans="2:65" s="1" customFormat="1" ht="24.2" customHeight="1">
      <c r="B256" s="144"/>
      <c r="C256" s="160" t="s">
        <v>1439</v>
      </c>
      <c r="D256" s="160" t="s">
        <v>196</v>
      </c>
      <c r="E256" s="161" t="s">
        <v>1440</v>
      </c>
      <c r="F256" s="162" t="s">
        <v>1441</v>
      </c>
      <c r="G256" s="163" t="s">
        <v>337</v>
      </c>
      <c r="H256" s="164">
        <v>3</v>
      </c>
      <c r="I256" s="165"/>
      <c r="J256" s="166">
        <f t="shared" si="50"/>
        <v>0</v>
      </c>
      <c r="K256" s="167"/>
      <c r="L256" s="32"/>
      <c r="M256" s="168" t="s">
        <v>1</v>
      </c>
      <c r="N256" s="169" t="s">
        <v>42</v>
      </c>
      <c r="P256" s="156">
        <f t="shared" si="51"/>
        <v>0</v>
      </c>
      <c r="Q256" s="156">
        <v>0</v>
      </c>
      <c r="R256" s="156">
        <f t="shared" si="52"/>
        <v>0</v>
      </c>
      <c r="S256" s="156">
        <v>0</v>
      </c>
      <c r="T256" s="157">
        <f t="shared" si="53"/>
        <v>0</v>
      </c>
      <c r="AR256" s="158" t="s">
        <v>353</v>
      </c>
      <c r="AT256" s="158" t="s">
        <v>196</v>
      </c>
      <c r="AU256" s="158" t="s">
        <v>83</v>
      </c>
      <c r="AY256" s="17" t="s">
        <v>187</v>
      </c>
      <c r="BE256" s="159">
        <f t="shared" si="54"/>
        <v>0</v>
      </c>
      <c r="BF256" s="159">
        <f t="shared" si="55"/>
        <v>0</v>
      </c>
      <c r="BG256" s="159">
        <f t="shared" si="56"/>
        <v>0</v>
      </c>
      <c r="BH256" s="159">
        <f t="shared" si="57"/>
        <v>0</v>
      </c>
      <c r="BI256" s="159">
        <f t="shared" si="58"/>
        <v>0</v>
      </c>
      <c r="BJ256" s="17" t="s">
        <v>89</v>
      </c>
      <c r="BK256" s="159">
        <f t="shared" si="59"/>
        <v>0</v>
      </c>
      <c r="BL256" s="17" t="s">
        <v>353</v>
      </c>
      <c r="BM256" s="158" t="s">
        <v>1442</v>
      </c>
    </row>
    <row r="257" spans="2:65" s="13" customFormat="1">
      <c r="B257" s="177"/>
      <c r="D257" s="171" t="s">
        <v>200</v>
      </c>
      <c r="E257" s="178" t="s">
        <v>1</v>
      </c>
      <c r="F257" s="179" t="s">
        <v>207</v>
      </c>
      <c r="H257" s="180">
        <v>3</v>
      </c>
      <c r="I257" s="181"/>
      <c r="L257" s="177"/>
      <c r="M257" s="182"/>
      <c r="T257" s="183"/>
      <c r="AT257" s="178" t="s">
        <v>200</v>
      </c>
      <c r="AU257" s="178" t="s">
        <v>83</v>
      </c>
      <c r="AV257" s="13" t="s">
        <v>89</v>
      </c>
      <c r="AW257" s="13" t="s">
        <v>31</v>
      </c>
      <c r="AX257" s="13" t="s">
        <v>83</v>
      </c>
      <c r="AY257" s="178" t="s">
        <v>187</v>
      </c>
    </row>
    <row r="258" spans="2:65" s="11" customFormat="1" ht="25.9" customHeight="1">
      <c r="B258" s="132"/>
      <c r="D258" s="133" t="s">
        <v>75</v>
      </c>
      <c r="E258" s="134" t="s">
        <v>1443</v>
      </c>
      <c r="F258" s="134" t="s">
        <v>1444</v>
      </c>
      <c r="I258" s="135"/>
      <c r="J258" s="136">
        <f>BK258</f>
        <v>0</v>
      </c>
      <c r="L258" s="132"/>
      <c r="M258" s="137"/>
      <c r="P258" s="138">
        <f>SUM(P259:P263)</f>
        <v>0</v>
      </c>
      <c r="R258" s="138">
        <f>SUM(R259:R263)</f>
        <v>0</v>
      </c>
      <c r="T258" s="139">
        <f>SUM(T259:T263)</f>
        <v>0</v>
      </c>
      <c r="AR258" s="133" t="s">
        <v>194</v>
      </c>
      <c r="AT258" s="140" t="s">
        <v>75</v>
      </c>
      <c r="AU258" s="140" t="s">
        <v>76</v>
      </c>
      <c r="AY258" s="133" t="s">
        <v>187</v>
      </c>
      <c r="BK258" s="141">
        <f>SUM(BK259:BK263)</f>
        <v>0</v>
      </c>
    </row>
    <row r="259" spans="2:65" s="1" customFormat="1" ht="16.5" customHeight="1">
      <c r="B259" s="144"/>
      <c r="C259" s="160" t="s">
        <v>1237</v>
      </c>
      <c r="D259" s="160" t="s">
        <v>196</v>
      </c>
      <c r="E259" s="161" t="s">
        <v>1445</v>
      </c>
      <c r="F259" s="162" t="s">
        <v>1446</v>
      </c>
      <c r="G259" s="163" t="s">
        <v>1447</v>
      </c>
      <c r="H259" s="164">
        <v>72</v>
      </c>
      <c r="I259" s="165"/>
      <c r="J259" s="166">
        <f>ROUND(I259*H259,2)</f>
        <v>0</v>
      </c>
      <c r="K259" s="167"/>
      <c r="L259" s="32"/>
      <c r="M259" s="168" t="s">
        <v>1</v>
      </c>
      <c r="N259" s="169" t="s">
        <v>42</v>
      </c>
      <c r="P259" s="156">
        <f>O259*H259</f>
        <v>0</v>
      </c>
      <c r="Q259" s="156">
        <v>0</v>
      </c>
      <c r="R259" s="156">
        <f>Q259*H259</f>
        <v>0</v>
      </c>
      <c r="S259" s="156">
        <v>0</v>
      </c>
      <c r="T259" s="157">
        <f>S259*H259</f>
        <v>0</v>
      </c>
      <c r="AR259" s="158" t="s">
        <v>353</v>
      </c>
      <c r="AT259" s="158" t="s">
        <v>196</v>
      </c>
      <c r="AU259" s="158" t="s">
        <v>83</v>
      </c>
      <c r="AY259" s="17" t="s">
        <v>187</v>
      </c>
      <c r="BE259" s="159">
        <f>IF(N259="základná",J259,0)</f>
        <v>0</v>
      </c>
      <c r="BF259" s="159">
        <f>IF(N259="znížená",J259,0)</f>
        <v>0</v>
      </c>
      <c r="BG259" s="159">
        <f>IF(N259="zákl. prenesená",J259,0)</f>
        <v>0</v>
      </c>
      <c r="BH259" s="159">
        <f>IF(N259="zníž. prenesená",J259,0)</f>
        <v>0</v>
      </c>
      <c r="BI259" s="159">
        <f>IF(N259="nulová",J259,0)</f>
        <v>0</v>
      </c>
      <c r="BJ259" s="17" t="s">
        <v>89</v>
      </c>
      <c r="BK259" s="159">
        <f>ROUND(I259*H259,2)</f>
        <v>0</v>
      </c>
      <c r="BL259" s="17" t="s">
        <v>353</v>
      </c>
      <c r="BM259" s="158" t="s">
        <v>1448</v>
      </c>
    </row>
    <row r="260" spans="2:65" s="1" customFormat="1" ht="16.5" customHeight="1">
      <c r="B260" s="144"/>
      <c r="C260" s="160" t="s">
        <v>1449</v>
      </c>
      <c r="D260" s="160" t="s">
        <v>196</v>
      </c>
      <c r="E260" s="161" t="s">
        <v>1450</v>
      </c>
      <c r="F260" s="162" t="s">
        <v>1451</v>
      </c>
      <c r="G260" s="163" t="s">
        <v>1447</v>
      </c>
      <c r="H260" s="164">
        <v>6</v>
      </c>
      <c r="I260" s="165"/>
      <c r="J260" s="166">
        <f>ROUND(I260*H260,2)</f>
        <v>0</v>
      </c>
      <c r="K260" s="167"/>
      <c r="L260" s="32"/>
      <c r="M260" s="168" t="s">
        <v>1</v>
      </c>
      <c r="N260" s="169" t="s">
        <v>42</v>
      </c>
      <c r="P260" s="156">
        <f>O260*H260</f>
        <v>0</v>
      </c>
      <c r="Q260" s="156">
        <v>0</v>
      </c>
      <c r="R260" s="156">
        <f>Q260*H260</f>
        <v>0</v>
      </c>
      <c r="S260" s="156">
        <v>0</v>
      </c>
      <c r="T260" s="157">
        <f>S260*H260</f>
        <v>0</v>
      </c>
      <c r="AR260" s="158" t="s">
        <v>353</v>
      </c>
      <c r="AT260" s="158" t="s">
        <v>196</v>
      </c>
      <c r="AU260" s="158" t="s">
        <v>83</v>
      </c>
      <c r="AY260" s="17" t="s">
        <v>187</v>
      </c>
      <c r="BE260" s="159">
        <f>IF(N260="základná",J260,0)</f>
        <v>0</v>
      </c>
      <c r="BF260" s="159">
        <f>IF(N260="znížená",J260,0)</f>
        <v>0</v>
      </c>
      <c r="BG260" s="159">
        <f>IF(N260="zákl. prenesená",J260,0)</f>
        <v>0</v>
      </c>
      <c r="BH260" s="159">
        <f>IF(N260="zníž. prenesená",J260,0)</f>
        <v>0</v>
      </c>
      <c r="BI260" s="159">
        <f>IF(N260="nulová",J260,0)</f>
        <v>0</v>
      </c>
      <c r="BJ260" s="17" t="s">
        <v>89</v>
      </c>
      <c r="BK260" s="159">
        <f>ROUND(I260*H260,2)</f>
        <v>0</v>
      </c>
      <c r="BL260" s="17" t="s">
        <v>353</v>
      </c>
      <c r="BM260" s="158" t="s">
        <v>1452</v>
      </c>
    </row>
    <row r="261" spans="2:65" s="1" customFormat="1" ht="16.5" customHeight="1">
      <c r="B261" s="144"/>
      <c r="C261" s="160" t="s">
        <v>1240</v>
      </c>
      <c r="D261" s="160" t="s">
        <v>196</v>
      </c>
      <c r="E261" s="161" t="s">
        <v>1453</v>
      </c>
      <c r="F261" s="162" t="s">
        <v>1454</v>
      </c>
      <c r="G261" s="163" t="s">
        <v>1447</v>
      </c>
      <c r="H261" s="164">
        <v>16</v>
      </c>
      <c r="I261" s="165"/>
      <c r="J261" s="166">
        <f>ROUND(I261*H261,2)</f>
        <v>0</v>
      </c>
      <c r="K261" s="167"/>
      <c r="L261" s="32"/>
      <c r="M261" s="168" t="s">
        <v>1</v>
      </c>
      <c r="N261" s="169" t="s">
        <v>42</v>
      </c>
      <c r="P261" s="156">
        <f>O261*H261</f>
        <v>0</v>
      </c>
      <c r="Q261" s="156">
        <v>0</v>
      </c>
      <c r="R261" s="156">
        <f>Q261*H261</f>
        <v>0</v>
      </c>
      <c r="S261" s="156">
        <v>0</v>
      </c>
      <c r="T261" s="157">
        <f>S261*H261</f>
        <v>0</v>
      </c>
      <c r="AR261" s="158" t="s">
        <v>353</v>
      </c>
      <c r="AT261" s="158" t="s">
        <v>196</v>
      </c>
      <c r="AU261" s="158" t="s">
        <v>83</v>
      </c>
      <c r="AY261" s="17" t="s">
        <v>187</v>
      </c>
      <c r="BE261" s="159">
        <f>IF(N261="základná",J261,0)</f>
        <v>0</v>
      </c>
      <c r="BF261" s="159">
        <f>IF(N261="znížená",J261,0)</f>
        <v>0</v>
      </c>
      <c r="BG261" s="159">
        <f>IF(N261="zákl. prenesená",J261,0)</f>
        <v>0</v>
      </c>
      <c r="BH261" s="159">
        <f>IF(N261="zníž. prenesená",J261,0)</f>
        <v>0</v>
      </c>
      <c r="BI261" s="159">
        <f>IF(N261="nulová",J261,0)</f>
        <v>0</v>
      </c>
      <c r="BJ261" s="17" t="s">
        <v>89</v>
      </c>
      <c r="BK261" s="159">
        <f>ROUND(I261*H261,2)</f>
        <v>0</v>
      </c>
      <c r="BL261" s="17" t="s">
        <v>353</v>
      </c>
      <c r="BM261" s="158" t="s">
        <v>1455</v>
      </c>
    </row>
    <row r="262" spans="2:65" s="1" customFormat="1" ht="16.5" customHeight="1">
      <c r="B262" s="144"/>
      <c r="C262" s="160" t="s">
        <v>1456</v>
      </c>
      <c r="D262" s="160" t="s">
        <v>196</v>
      </c>
      <c r="E262" s="161" t="s">
        <v>1457</v>
      </c>
      <c r="F262" s="162" t="s">
        <v>1458</v>
      </c>
      <c r="G262" s="163" t="s">
        <v>1447</v>
      </c>
      <c r="H262" s="164">
        <v>10</v>
      </c>
      <c r="I262" s="165"/>
      <c r="J262" s="166">
        <f>ROUND(I262*H262,2)</f>
        <v>0</v>
      </c>
      <c r="K262" s="167"/>
      <c r="L262" s="32"/>
      <c r="M262" s="168" t="s">
        <v>1</v>
      </c>
      <c r="N262" s="169" t="s">
        <v>42</v>
      </c>
      <c r="P262" s="156">
        <f>O262*H262</f>
        <v>0</v>
      </c>
      <c r="Q262" s="156">
        <v>0</v>
      </c>
      <c r="R262" s="156">
        <f>Q262*H262</f>
        <v>0</v>
      </c>
      <c r="S262" s="156">
        <v>0</v>
      </c>
      <c r="T262" s="157">
        <f>S262*H262</f>
        <v>0</v>
      </c>
      <c r="AR262" s="158" t="s">
        <v>353</v>
      </c>
      <c r="AT262" s="158" t="s">
        <v>196</v>
      </c>
      <c r="AU262" s="158" t="s">
        <v>83</v>
      </c>
      <c r="AY262" s="17" t="s">
        <v>187</v>
      </c>
      <c r="BE262" s="159">
        <f>IF(N262="základná",J262,0)</f>
        <v>0</v>
      </c>
      <c r="BF262" s="159">
        <f>IF(N262="znížená",J262,0)</f>
        <v>0</v>
      </c>
      <c r="BG262" s="159">
        <f>IF(N262="zákl. prenesená",J262,0)</f>
        <v>0</v>
      </c>
      <c r="BH262" s="159">
        <f>IF(N262="zníž. prenesená",J262,0)</f>
        <v>0</v>
      </c>
      <c r="BI262" s="159">
        <f>IF(N262="nulová",J262,0)</f>
        <v>0</v>
      </c>
      <c r="BJ262" s="17" t="s">
        <v>89</v>
      </c>
      <c r="BK262" s="159">
        <f>ROUND(I262*H262,2)</f>
        <v>0</v>
      </c>
      <c r="BL262" s="17" t="s">
        <v>353</v>
      </c>
      <c r="BM262" s="158" t="s">
        <v>1459</v>
      </c>
    </row>
    <row r="263" spans="2:65" s="1" customFormat="1" ht="16.5" customHeight="1">
      <c r="B263" s="144"/>
      <c r="C263" s="160" t="s">
        <v>1243</v>
      </c>
      <c r="D263" s="160" t="s">
        <v>196</v>
      </c>
      <c r="E263" s="161" t="s">
        <v>1460</v>
      </c>
      <c r="F263" s="162" t="s">
        <v>1461</v>
      </c>
      <c r="G263" s="163" t="s">
        <v>1447</v>
      </c>
      <c r="H263" s="164">
        <v>40</v>
      </c>
      <c r="I263" s="165"/>
      <c r="J263" s="166">
        <f>ROUND(I263*H263,2)</f>
        <v>0</v>
      </c>
      <c r="K263" s="167"/>
      <c r="L263" s="32"/>
      <c r="M263" s="201" t="s">
        <v>1</v>
      </c>
      <c r="N263" s="202" t="s">
        <v>42</v>
      </c>
      <c r="O263" s="203"/>
      <c r="P263" s="204">
        <f>O263*H263</f>
        <v>0</v>
      </c>
      <c r="Q263" s="204">
        <v>0</v>
      </c>
      <c r="R263" s="204">
        <f>Q263*H263</f>
        <v>0</v>
      </c>
      <c r="S263" s="204">
        <v>0</v>
      </c>
      <c r="T263" s="205">
        <f>S263*H263</f>
        <v>0</v>
      </c>
      <c r="AR263" s="158" t="s">
        <v>353</v>
      </c>
      <c r="AT263" s="158" t="s">
        <v>196</v>
      </c>
      <c r="AU263" s="158" t="s">
        <v>83</v>
      </c>
      <c r="AY263" s="17" t="s">
        <v>187</v>
      </c>
      <c r="BE263" s="159">
        <f>IF(N263="základná",J263,0)</f>
        <v>0</v>
      </c>
      <c r="BF263" s="159">
        <f>IF(N263="znížená",J263,0)</f>
        <v>0</v>
      </c>
      <c r="BG263" s="159">
        <f>IF(N263="zákl. prenesená",J263,0)</f>
        <v>0</v>
      </c>
      <c r="BH263" s="159">
        <f>IF(N263="zníž. prenesená",J263,0)</f>
        <v>0</v>
      </c>
      <c r="BI263" s="159">
        <f>IF(N263="nulová",J263,0)</f>
        <v>0</v>
      </c>
      <c r="BJ263" s="17" t="s">
        <v>89</v>
      </c>
      <c r="BK263" s="159">
        <f>ROUND(I263*H263,2)</f>
        <v>0</v>
      </c>
      <c r="BL263" s="17" t="s">
        <v>353</v>
      </c>
      <c r="BM263" s="158" t="s">
        <v>1462</v>
      </c>
    </row>
    <row r="264" spans="2:65" s="1" customFormat="1" ht="6.9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32"/>
    </row>
  </sheetData>
  <autoFilter ref="C129:K263" xr:uid="{00000000-0009-0000-0000-000004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357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 t="s">
        <v>5</v>
      </c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102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149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BRATISLAVA  SOŠ  PZ - rekonštrukcia  objektu č.103 (blok A a B)- suťaž</v>
      </c>
      <c r="F7" s="269"/>
      <c r="G7" s="269"/>
      <c r="H7" s="269"/>
      <c r="L7" s="20"/>
    </row>
    <row r="8" spans="2:46" ht="12" customHeight="1">
      <c r="B8" s="20"/>
      <c r="D8" s="27" t="s">
        <v>155</v>
      </c>
      <c r="L8" s="20"/>
    </row>
    <row r="9" spans="2:46" s="1" customFormat="1" ht="16.5" customHeight="1">
      <c r="B9" s="32"/>
      <c r="E9" s="268" t="s">
        <v>156</v>
      </c>
      <c r="F9" s="267"/>
      <c r="G9" s="267"/>
      <c r="H9" s="267"/>
      <c r="L9" s="32"/>
    </row>
    <row r="10" spans="2:46" s="1" customFormat="1" ht="12" customHeight="1">
      <c r="B10" s="32"/>
      <c r="D10" s="27" t="s">
        <v>157</v>
      </c>
      <c r="L10" s="32"/>
    </row>
    <row r="11" spans="2:46" s="1" customFormat="1" ht="16.5" customHeight="1">
      <c r="B11" s="32"/>
      <c r="E11" s="263" t="s">
        <v>1463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18. 10. 2023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1464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52" t="s">
        <v>1</v>
      </c>
      <c r="F29" s="252"/>
      <c r="G29" s="252"/>
      <c r="H29" s="252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ROUND(J141,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ROUND((SUM(BE141:BE356)),  2)</f>
        <v>0</v>
      </c>
      <c r="G35" s="101"/>
      <c r="H35" s="101"/>
      <c r="I35" s="102">
        <v>0.2</v>
      </c>
      <c r="J35" s="100">
        <f>ROUND(((SUM(BE141:BE356))*I35),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ROUND((SUM(BF141:BF356)),  2)</f>
        <v>0</v>
      </c>
      <c r="G36" s="101"/>
      <c r="H36" s="101"/>
      <c r="I36" s="102">
        <v>0.2</v>
      </c>
      <c r="J36" s="100">
        <f>ROUND(((SUM(BF141:BF356))*I36),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ROUND((SUM(BG141:BG356)),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ROUND((SUM(BH141:BH356)),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ROUND((SUM(BI141:BI356)),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BRATISLAVA  SOŠ  PZ - rekonštrukcia  objektu č.103 (blok A a B)- suťaž</v>
      </c>
      <c r="F85" s="269"/>
      <c r="G85" s="269"/>
      <c r="H85" s="269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8" t="s">
        <v>156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16.5" customHeight="1">
      <c r="B89" s="32"/>
      <c r="E89" s="263" t="str">
        <f>E11</f>
        <v>SO01.6Z - E1.6Z  Vzduchotechnika a chladenie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18. 10. 2023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Ing.Balažik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J141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1465</v>
      </c>
      <c r="E99" s="117"/>
      <c r="F99" s="117"/>
      <c r="G99" s="117"/>
      <c r="H99" s="117"/>
      <c r="I99" s="117"/>
      <c r="J99" s="118">
        <f>J142</f>
        <v>0</v>
      </c>
      <c r="L99" s="115"/>
    </row>
    <row r="100" spans="2:47" s="9" customFormat="1" ht="19.899999999999999" customHeight="1">
      <c r="B100" s="119"/>
      <c r="D100" s="120" t="s">
        <v>1466</v>
      </c>
      <c r="E100" s="121"/>
      <c r="F100" s="121"/>
      <c r="G100" s="121"/>
      <c r="H100" s="121"/>
      <c r="I100" s="121"/>
      <c r="J100" s="122">
        <f>J146</f>
        <v>0</v>
      </c>
      <c r="L100" s="119"/>
    </row>
    <row r="101" spans="2:47" s="9" customFormat="1" ht="19.899999999999999" customHeight="1">
      <c r="B101" s="119"/>
      <c r="D101" s="120" t="s">
        <v>1467</v>
      </c>
      <c r="E101" s="121"/>
      <c r="F101" s="121"/>
      <c r="G101" s="121"/>
      <c r="H101" s="121"/>
      <c r="I101" s="121"/>
      <c r="J101" s="122">
        <f>J151</f>
        <v>0</v>
      </c>
      <c r="L101" s="119"/>
    </row>
    <row r="102" spans="2:47" s="9" customFormat="1" ht="19.899999999999999" customHeight="1">
      <c r="B102" s="119"/>
      <c r="D102" s="120" t="s">
        <v>1468</v>
      </c>
      <c r="E102" s="121"/>
      <c r="F102" s="121"/>
      <c r="G102" s="121"/>
      <c r="H102" s="121"/>
      <c r="I102" s="121"/>
      <c r="J102" s="122">
        <f>J159</f>
        <v>0</v>
      </c>
      <c r="L102" s="119"/>
    </row>
    <row r="103" spans="2:47" s="9" customFormat="1" ht="19.899999999999999" customHeight="1">
      <c r="B103" s="119"/>
      <c r="D103" s="120" t="s">
        <v>1469</v>
      </c>
      <c r="E103" s="121"/>
      <c r="F103" s="121"/>
      <c r="G103" s="121"/>
      <c r="H103" s="121"/>
      <c r="I103" s="121"/>
      <c r="J103" s="122">
        <f>J165</f>
        <v>0</v>
      </c>
      <c r="L103" s="119"/>
    </row>
    <row r="104" spans="2:47" s="8" customFormat="1" ht="24.95" customHeight="1">
      <c r="B104" s="115"/>
      <c r="D104" s="116" t="s">
        <v>1470</v>
      </c>
      <c r="E104" s="117"/>
      <c r="F104" s="117"/>
      <c r="G104" s="117"/>
      <c r="H104" s="117"/>
      <c r="I104" s="117"/>
      <c r="J104" s="118">
        <f>J173</f>
        <v>0</v>
      </c>
      <c r="L104" s="115"/>
    </row>
    <row r="105" spans="2:47" s="9" customFormat="1" ht="19.899999999999999" customHeight="1">
      <c r="B105" s="119"/>
      <c r="D105" s="120" t="s">
        <v>1471</v>
      </c>
      <c r="E105" s="121"/>
      <c r="F105" s="121"/>
      <c r="G105" s="121"/>
      <c r="H105" s="121"/>
      <c r="I105" s="121"/>
      <c r="J105" s="122">
        <f>J174</f>
        <v>0</v>
      </c>
      <c r="L105" s="119"/>
    </row>
    <row r="106" spans="2:47" s="9" customFormat="1" ht="19.899999999999999" customHeight="1">
      <c r="B106" s="119"/>
      <c r="D106" s="120" t="s">
        <v>1472</v>
      </c>
      <c r="E106" s="121"/>
      <c r="F106" s="121"/>
      <c r="G106" s="121"/>
      <c r="H106" s="121"/>
      <c r="I106" s="121"/>
      <c r="J106" s="122">
        <f>J186</f>
        <v>0</v>
      </c>
      <c r="L106" s="119"/>
    </row>
    <row r="107" spans="2:47" s="9" customFormat="1" ht="19.899999999999999" customHeight="1">
      <c r="B107" s="119"/>
      <c r="D107" s="120" t="s">
        <v>1473</v>
      </c>
      <c r="E107" s="121"/>
      <c r="F107" s="121"/>
      <c r="G107" s="121"/>
      <c r="H107" s="121"/>
      <c r="I107" s="121"/>
      <c r="J107" s="122">
        <f>J200</f>
        <v>0</v>
      </c>
      <c r="L107" s="119"/>
    </row>
    <row r="108" spans="2:47" s="9" customFormat="1" ht="19.899999999999999" customHeight="1">
      <c r="B108" s="119"/>
      <c r="D108" s="120" t="s">
        <v>1474</v>
      </c>
      <c r="E108" s="121"/>
      <c r="F108" s="121"/>
      <c r="G108" s="121"/>
      <c r="H108" s="121"/>
      <c r="I108" s="121"/>
      <c r="J108" s="122">
        <f>J226</f>
        <v>0</v>
      </c>
      <c r="L108" s="119"/>
    </row>
    <row r="109" spans="2:47" s="9" customFormat="1" ht="19.899999999999999" customHeight="1">
      <c r="B109" s="119"/>
      <c r="D109" s="120" t="s">
        <v>1475</v>
      </c>
      <c r="E109" s="121"/>
      <c r="F109" s="121"/>
      <c r="G109" s="121"/>
      <c r="H109" s="121"/>
      <c r="I109" s="121"/>
      <c r="J109" s="122">
        <f>J242</f>
        <v>0</v>
      </c>
      <c r="L109" s="119"/>
    </row>
    <row r="110" spans="2:47" s="9" customFormat="1" ht="19.899999999999999" customHeight="1">
      <c r="B110" s="119"/>
      <c r="D110" s="120" t="s">
        <v>1476</v>
      </c>
      <c r="E110" s="121"/>
      <c r="F110" s="121"/>
      <c r="G110" s="121"/>
      <c r="H110" s="121"/>
      <c r="I110" s="121"/>
      <c r="J110" s="122">
        <f>J256</f>
        <v>0</v>
      </c>
      <c r="L110" s="119"/>
    </row>
    <row r="111" spans="2:47" s="9" customFormat="1" ht="19.899999999999999" customHeight="1">
      <c r="B111" s="119"/>
      <c r="D111" s="120" t="s">
        <v>1477</v>
      </c>
      <c r="E111" s="121"/>
      <c r="F111" s="121"/>
      <c r="G111" s="121"/>
      <c r="H111" s="121"/>
      <c r="I111" s="121"/>
      <c r="J111" s="122">
        <f>J261</f>
        <v>0</v>
      </c>
      <c r="L111" s="119"/>
    </row>
    <row r="112" spans="2:47" s="8" customFormat="1" ht="24.95" customHeight="1">
      <c r="B112" s="115"/>
      <c r="D112" s="116" t="s">
        <v>1478</v>
      </c>
      <c r="E112" s="117"/>
      <c r="F112" s="117"/>
      <c r="G112" s="117"/>
      <c r="H112" s="117"/>
      <c r="I112" s="117"/>
      <c r="J112" s="118">
        <f>J267</f>
        <v>0</v>
      </c>
      <c r="L112" s="115"/>
    </row>
    <row r="113" spans="2:12" s="9" customFormat="1" ht="19.899999999999999" customHeight="1">
      <c r="B113" s="119"/>
      <c r="D113" s="120" t="s">
        <v>1471</v>
      </c>
      <c r="E113" s="121"/>
      <c r="F113" s="121"/>
      <c r="G113" s="121"/>
      <c r="H113" s="121"/>
      <c r="I113" s="121"/>
      <c r="J113" s="122">
        <f>J268</f>
        <v>0</v>
      </c>
      <c r="L113" s="119"/>
    </row>
    <row r="114" spans="2:12" s="9" customFormat="1" ht="19.899999999999999" customHeight="1">
      <c r="B114" s="119"/>
      <c r="D114" s="120" t="s">
        <v>1472</v>
      </c>
      <c r="E114" s="121"/>
      <c r="F114" s="121"/>
      <c r="G114" s="121"/>
      <c r="H114" s="121"/>
      <c r="I114" s="121"/>
      <c r="J114" s="122">
        <f>J280</f>
        <v>0</v>
      </c>
      <c r="L114" s="119"/>
    </row>
    <row r="115" spans="2:12" s="9" customFormat="1" ht="19.899999999999999" customHeight="1">
      <c r="B115" s="119"/>
      <c r="D115" s="120" t="s">
        <v>1473</v>
      </c>
      <c r="E115" s="121"/>
      <c r="F115" s="121"/>
      <c r="G115" s="121"/>
      <c r="H115" s="121"/>
      <c r="I115" s="121"/>
      <c r="J115" s="122">
        <f>J294</f>
        <v>0</v>
      </c>
      <c r="L115" s="119"/>
    </row>
    <row r="116" spans="2:12" s="9" customFormat="1" ht="19.899999999999999" customHeight="1">
      <c r="B116" s="119"/>
      <c r="D116" s="120" t="s">
        <v>1474</v>
      </c>
      <c r="E116" s="121"/>
      <c r="F116" s="121"/>
      <c r="G116" s="121"/>
      <c r="H116" s="121"/>
      <c r="I116" s="121"/>
      <c r="J116" s="122">
        <f>J320</f>
        <v>0</v>
      </c>
      <c r="L116" s="119"/>
    </row>
    <row r="117" spans="2:12" s="9" customFormat="1" ht="19.899999999999999" customHeight="1">
      <c r="B117" s="119"/>
      <c r="D117" s="120" t="s">
        <v>1475</v>
      </c>
      <c r="E117" s="121"/>
      <c r="F117" s="121"/>
      <c r="G117" s="121"/>
      <c r="H117" s="121"/>
      <c r="I117" s="121"/>
      <c r="J117" s="122">
        <f>J336</f>
        <v>0</v>
      </c>
      <c r="L117" s="119"/>
    </row>
    <row r="118" spans="2:12" s="9" customFormat="1" ht="19.899999999999999" customHeight="1">
      <c r="B118" s="119"/>
      <c r="D118" s="120" t="s">
        <v>1476</v>
      </c>
      <c r="E118" s="121"/>
      <c r="F118" s="121"/>
      <c r="G118" s="121"/>
      <c r="H118" s="121"/>
      <c r="I118" s="121"/>
      <c r="J118" s="122">
        <f>J350</f>
        <v>0</v>
      </c>
      <c r="L118" s="119"/>
    </row>
    <row r="119" spans="2:12" s="9" customFormat="1" ht="19.899999999999999" customHeight="1">
      <c r="B119" s="119"/>
      <c r="D119" s="120" t="s">
        <v>1469</v>
      </c>
      <c r="E119" s="121"/>
      <c r="F119" s="121"/>
      <c r="G119" s="121"/>
      <c r="H119" s="121"/>
      <c r="I119" s="121"/>
      <c r="J119" s="122">
        <f>J355</f>
        <v>0</v>
      </c>
      <c r="L119" s="119"/>
    </row>
    <row r="120" spans="2:12" s="1" customFormat="1" ht="21.75" customHeight="1">
      <c r="B120" s="32"/>
      <c r="L120" s="32"/>
    </row>
    <row r="121" spans="2:12" s="1" customFormat="1" ht="6.9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32"/>
    </row>
    <row r="125" spans="2:12" s="1" customFormat="1" ht="6.95" customHeight="1">
      <c r="B125" s="49"/>
      <c r="C125" s="50"/>
      <c r="D125" s="50"/>
      <c r="E125" s="50"/>
      <c r="F125" s="50"/>
      <c r="G125" s="50"/>
      <c r="H125" s="50"/>
      <c r="I125" s="50"/>
      <c r="J125" s="50"/>
      <c r="K125" s="50"/>
      <c r="L125" s="32"/>
    </row>
    <row r="126" spans="2:12" s="1" customFormat="1" ht="24.95" customHeight="1">
      <c r="B126" s="32"/>
      <c r="C126" s="21" t="s">
        <v>173</v>
      </c>
      <c r="L126" s="32"/>
    </row>
    <row r="127" spans="2:12" s="1" customFormat="1" ht="6.95" customHeight="1">
      <c r="B127" s="32"/>
      <c r="L127" s="32"/>
    </row>
    <row r="128" spans="2:12" s="1" customFormat="1" ht="12" customHeight="1">
      <c r="B128" s="32"/>
      <c r="C128" s="27" t="s">
        <v>15</v>
      </c>
      <c r="L128" s="32"/>
    </row>
    <row r="129" spans="2:65" s="1" customFormat="1" ht="26.25" customHeight="1">
      <c r="B129" s="32"/>
      <c r="E129" s="268" t="str">
        <f>E7</f>
        <v>BRATISLAVA  SOŠ  PZ - rekonštrukcia  objektu č.103 (blok A a B)- suťaž</v>
      </c>
      <c r="F129" s="269"/>
      <c r="G129" s="269"/>
      <c r="H129" s="269"/>
      <c r="L129" s="32"/>
    </row>
    <row r="130" spans="2:65" ht="12" customHeight="1">
      <c r="B130" s="20"/>
      <c r="C130" s="27" t="s">
        <v>155</v>
      </c>
      <c r="L130" s="20"/>
    </row>
    <row r="131" spans="2:65" s="1" customFormat="1" ht="16.5" customHeight="1">
      <c r="B131" s="32"/>
      <c r="E131" s="268" t="s">
        <v>156</v>
      </c>
      <c r="F131" s="267"/>
      <c r="G131" s="267"/>
      <c r="H131" s="267"/>
      <c r="L131" s="32"/>
    </row>
    <row r="132" spans="2:65" s="1" customFormat="1" ht="12" customHeight="1">
      <c r="B132" s="32"/>
      <c r="C132" s="27" t="s">
        <v>157</v>
      </c>
      <c r="L132" s="32"/>
    </row>
    <row r="133" spans="2:65" s="1" customFormat="1" ht="16.5" customHeight="1">
      <c r="B133" s="32"/>
      <c r="E133" s="263" t="str">
        <f>E11</f>
        <v>SO01.6Z - E1.6Z  Vzduchotechnika a chladenie</v>
      </c>
      <c r="F133" s="267"/>
      <c r="G133" s="267"/>
      <c r="H133" s="267"/>
      <c r="L133" s="32"/>
    </row>
    <row r="134" spans="2:65" s="1" customFormat="1" ht="6.95" customHeight="1">
      <c r="B134" s="32"/>
      <c r="L134" s="32"/>
    </row>
    <row r="135" spans="2:65" s="1" customFormat="1" ht="12" customHeight="1">
      <c r="B135" s="32"/>
      <c r="C135" s="27" t="s">
        <v>19</v>
      </c>
      <c r="F135" s="25" t="str">
        <f>F14</f>
        <v xml:space="preserve">Vápencová 36, 84009 Bratislava </v>
      </c>
      <c r="I135" s="27" t="s">
        <v>21</v>
      </c>
      <c r="J135" s="55" t="str">
        <f>IF(J14="","",J14)</f>
        <v>18. 10. 2023</v>
      </c>
      <c r="L135" s="32"/>
    </row>
    <row r="136" spans="2:65" s="1" customFormat="1" ht="6.95" customHeight="1">
      <c r="B136" s="32"/>
      <c r="L136" s="32"/>
    </row>
    <row r="137" spans="2:65" s="1" customFormat="1" ht="54.4" customHeight="1">
      <c r="B137" s="32"/>
      <c r="C137" s="27" t="s">
        <v>23</v>
      </c>
      <c r="F137" s="25" t="str">
        <f>E17</f>
        <v>MV SR Pribinova č.2, 81272 Bratislava</v>
      </c>
      <c r="I137" s="27" t="s">
        <v>29</v>
      </c>
      <c r="J137" s="30" t="str">
        <f>E23</f>
        <v>STAPRING a.s.Cintorínska 9, 81108 BRATISLAVA/Nitra</v>
      </c>
      <c r="L137" s="32"/>
    </row>
    <row r="138" spans="2:65" s="1" customFormat="1" ht="15.2" customHeight="1">
      <c r="B138" s="32"/>
      <c r="C138" s="27" t="s">
        <v>27</v>
      </c>
      <c r="F138" s="25" t="str">
        <f>IF(E20="","",E20)</f>
        <v>Vyplň údaj</v>
      </c>
      <c r="I138" s="27" t="s">
        <v>32</v>
      </c>
      <c r="J138" s="30" t="str">
        <f>E26</f>
        <v>Ing.Balažik</v>
      </c>
      <c r="L138" s="32"/>
    </row>
    <row r="139" spans="2:65" s="1" customFormat="1" ht="10.35" customHeight="1">
      <c r="B139" s="32"/>
      <c r="L139" s="32"/>
    </row>
    <row r="140" spans="2:65" s="10" customFormat="1" ht="29.25" customHeight="1">
      <c r="B140" s="123"/>
      <c r="C140" s="124" t="s">
        <v>174</v>
      </c>
      <c r="D140" s="125" t="s">
        <v>61</v>
      </c>
      <c r="E140" s="125" t="s">
        <v>57</v>
      </c>
      <c r="F140" s="125" t="s">
        <v>58</v>
      </c>
      <c r="G140" s="125" t="s">
        <v>175</v>
      </c>
      <c r="H140" s="125" t="s">
        <v>176</v>
      </c>
      <c r="I140" s="125" t="s">
        <v>177</v>
      </c>
      <c r="J140" s="126" t="s">
        <v>161</v>
      </c>
      <c r="K140" s="127" t="s">
        <v>178</v>
      </c>
      <c r="L140" s="123"/>
      <c r="M140" s="62" t="s">
        <v>1</v>
      </c>
      <c r="N140" s="63" t="s">
        <v>40</v>
      </c>
      <c r="O140" s="63" t="s">
        <v>179</v>
      </c>
      <c r="P140" s="63" t="s">
        <v>180</v>
      </c>
      <c r="Q140" s="63" t="s">
        <v>181</v>
      </c>
      <c r="R140" s="63" t="s">
        <v>182</v>
      </c>
      <c r="S140" s="63" t="s">
        <v>183</v>
      </c>
      <c r="T140" s="64" t="s">
        <v>184</v>
      </c>
    </row>
    <row r="141" spans="2:65" s="1" customFormat="1" ht="22.9" customHeight="1">
      <c r="B141" s="32"/>
      <c r="C141" s="67" t="s">
        <v>162</v>
      </c>
      <c r="J141" s="128">
        <f>BK141</f>
        <v>0</v>
      </c>
      <c r="L141" s="32"/>
      <c r="M141" s="65"/>
      <c r="N141" s="56"/>
      <c r="O141" s="56"/>
      <c r="P141" s="129">
        <f>P142+P173+P267</f>
        <v>0</v>
      </c>
      <c r="Q141" s="56"/>
      <c r="R141" s="129">
        <f>R142+R173+R267</f>
        <v>0</v>
      </c>
      <c r="S141" s="56"/>
      <c r="T141" s="130">
        <f>T142+T173+T267</f>
        <v>0</v>
      </c>
      <c r="AT141" s="17" t="s">
        <v>75</v>
      </c>
      <c r="AU141" s="17" t="s">
        <v>163</v>
      </c>
      <c r="BK141" s="131">
        <f>BK142+BK173+BK267</f>
        <v>0</v>
      </c>
    </row>
    <row r="142" spans="2:65" s="11" customFormat="1" ht="25.9" customHeight="1">
      <c r="B142" s="132"/>
      <c r="D142" s="133" t="s">
        <v>75</v>
      </c>
      <c r="E142" s="134" t="s">
        <v>1479</v>
      </c>
      <c r="F142" s="134" t="s">
        <v>1480</v>
      </c>
      <c r="I142" s="135"/>
      <c r="J142" s="136">
        <f>BK142</f>
        <v>0</v>
      </c>
      <c r="L142" s="132"/>
      <c r="M142" s="137"/>
      <c r="P142" s="138">
        <f>P143+SUM(P144:P146)+P151+P159+P165</f>
        <v>0</v>
      </c>
      <c r="R142" s="138">
        <f>R143+SUM(R144:R146)+R151+R159+R165</f>
        <v>0</v>
      </c>
      <c r="T142" s="139">
        <f>T143+SUM(T144:T146)+T151+T159+T165</f>
        <v>0</v>
      </c>
      <c r="AR142" s="133" t="s">
        <v>89</v>
      </c>
      <c r="AT142" s="140" t="s">
        <v>75</v>
      </c>
      <c r="AU142" s="140" t="s">
        <v>76</v>
      </c>
      <c r="AY142" s="133" t="s">
        <v>187</v>
      </c>
      <c r="BK142" s="141">
        <f>BK143+SUM(BK144:BK146)+BK151+BK159+BK165</f>
        <v>0</v>
      </c>
    </row>
    <row r="143" spans="2:65" s="1" customFormat="1" ht="24.2" customHeight="1">
      <c r="B143" s="144"/>
      <c r="C143" s="160" t="s">
        <v>83</v>
      </c>
      <c r="D143" s="160" t="s">
        <v>196</v>
      </c>
      <c r="E143" s="161" t="s">
        <v>1481</v>
      </c>
      <c r="F143" s="162" t="s">
        <v>1482</v>
      </c>
      <c r="G143" s="163" t="s">
        <v>1447</v>
      </c>
      <c r="H143" s="164">
        <v>300</v>
      </c>
      <c r="I143" s="165"/>
      <c r="J143" s="166">
        <f>ROUND(I143*H143,2)</f>
        <v>0</v>
      </c>
      <c r="K143" s="167"/>
      <c r="L143" s="32"/>
      <c r="M143" s="168" t="s">
        <v>1</v>
      </c>
      <c r="N143" s="169" t="s">
        <v>42</v>
      </c>
      <c r="P143" s="156">
        <f>O143*H143</f>
        <v>0</v>
      </c>
      <c r="Q143" s="156">
        <v>0</v>
      </c>
      <c r="R143" s="156">
        <f>Q143*H143</f>
        <v>0</v>
      </c>
      <c r="S143" s="156">
        <v>0</v>
      </c>
      <c r="T143" s="157">
        <f>S143*H143</f>
        <v>0</v>
      </c>
      <c r="AR143" s="158" t="s">
        <v>353</v>
      </c>
      <c r="AT143" s="158" t="s">
        <v>196</v>
      </c>
      <c r="AU143" s="158" t="s">
        <v>83</v>
      </c>
      <c r="AY143" s="17" t="s">
        <v>187</v>
      </c>
      <c r="BE143" s="159">
        <f>IF(N143="základná",J143,0)</f>
        <v>0</v>
      </c>
      <c r="BF143" s="159">
        <f>IF(N143="znížená",J143,0)</f>
        <v>0</v>
      </c>
      <c r="BG143" s="159">
        <f>IF(N143="zákl. prenesená",J143,0)</f>
        <v>0</v>
      </c>
      <c r="BH143" s="159">
        <f>IF(N143="zníž. prenesená",J143,0)</f>
        <v>0</v>
      </c>
      <c r="BI143" s="159">
        <f>IF(N143="nulová",J143,0)</f>
        <v>0</v>
      </c>
      <c r="BJ143" s="17" t="s">
        <v>89</v>
      </c>
      <c r="BK143" s="159">
        <f>ROUND(I143*H143,2)</f>
        <v>0</v>
      </c>
      <c r="BL143" s="17" t="s">
        <v>353</v>
      </c>
      <c r="BM143" s="158" t="s">
        <v>1483</v>
      </c>
    </row>
    <row r="144" spans="2:65" s="1" customFormat="1" ht="24.2" customHeight="1">
      <c r="B144" s="144"/>
      <c r="C144" s="160" t="s">
        <v>89</v>
      </c>
      <c r="D144" s="160" t="s">
        <v>196</v>
      </c>
      <c r="E144" s="161" t="s">
        <v>1440</v>
      </c>
      <c r="F144" s="162" t="s">
        <v>1441</v>
      </c>
      <c r="G144" s="163" t="s">
        <v>337</v>
      </c>
      <c r="H144" s="164">
        <v>4</v>
      </c>
      <c r="I144" s="165"/>
      <c r="J144" s="166">
        <f>ROUND(I144*H144,2)</f>
        <v>0</v>
      </c>
      <c r="K144" s="167"/>
      <c r="L144" s="32"/>
      <c r="M144" s="168" t="s">
        <v>1</v>
      </c>
      <c r="N144" s="169" t="s">
        <v>42</v>
      </c>
      <c r="P144" s="156">
        <f>O144*H144</f>
        <v>0</v>
      </c>
      <c r="Q144" s="156">
        <v>0</v>
      </c>
      <c r="R144" s="156">
        <f>Q144*H144</f>
        <v>0</v>
      </c>
      <c r="S144" s="156">
        <v>0</v>
      </c>
      <c r="T144" s="157">
        <f>S144*H144</f>
        <v>0</v>
      </c>
      <c r="AR144" s="158" t="s">
        <v>353</v>
      </c>
      <c r="AT144" s="158" t="s">
        <v>196</v>
      </c>
      <c r="AU144" s="158" t="s">
        <v>83</v>
      </c>
      <c r="AY144" s="17" t="s">
        <v>187</v>
      </c>
      <c r="BE144" s="159">
        <f>IF(N144="základná",J144,0)</f>
        <v>0</v>
      </c>
      <c r="BF144" s="159">
        <f>IF(N144="znížená",J144,0)</f>
        <v>0</v>
      </c>
      <c r="BG144" s="159">
        <f>IF(N144="zákl. prenesená",J144,0)</f>
        <v>0</v>
      </c>
      <c r="BH144" s="159">
        <f>IF(N144="zníž. prenesená",J144,0)</f>
        <v>0</v>
      </c>
      <c r="BI144" s="159">
        <f>IF(N144="nulová",J144,0)</f>
        <v>0</v>
      </c>
      <c r="BJ144" s="17" t="s">
        <v>89</v>
      </c>
      <c r="BK144" s="159">
        <f>ROUND(I144*H144,2)</f>
        <v>0</v>
      </c>
      <c r="BL144" s="17" t="s">
        <v>353</v>
      </c>
      <c r="BM144" s="158" t="s">
        <v>1484</v>
      </c>
    </row>
    <row r="145" spans="2:65" s="13" customFormat="1">
      <c r="B145" s="177"/>
      <c r="D145" s="171" t="s">
        <v>200</v>
      </c>
      <c r="E145" s="178" t="s">
        <v>1</v>
      </c>
      <c r="F145" s="179" t="s">
        <v>194</v>
      </c>
      <c r="H145" s="180">
        <v>4</v>
      </c>
      <c r="I145" s="181"/>
      <c r="L145" s="177"/>
      <c r="M145" s="182"/>
      <c r="T145" s="183"/>
      <c r="AT145" s="178" t="s">
        <v>200</v>
      </c>
      <c r="AU145" s="178" t="s">
        <v>83</v>
      </c>
      <c r="AV145" s="13" t="s">
        <v>89</v>
      </c>
      <c r="AW145" s="13" t="s">
        <v>31</v>
      </c>
      <c r="AX145" s="13" t="s">
        <v>83</v>
      </c>
      <c r="AY145" s="178" t="s">
        <v>187</v>
      </c>
    </row>
    <row r="146" spans="2:65" s="11" customFormat="1" ht="22.9" customHeight="1">
      <c r="B146" s="132"/>
      <c r="D146" s="133" t="s">
        <v>75</v>
      </c>
      <c r="E146" s="142" t="s">
        <v>1485</v>
      </c>
      <c r="F146" s="142" t="s">
        <v>1486</v>
      </c>
      <c r="I146" s="135"/>
      <c r="J146" s="143">
        <f>BK146</f>
        <v>0</v>
      </c>
      <c r="L146" s="132"/>
      <c r="M146" s="137"/>
      <c r="P146" s="138">
        <f>SUM(P147:P150)</f>
        <v>0</v>
      </c>
      <c r="R146" s="138">
        <f>SUM(R147:R150)</f>
        <v>0</v>
      </c>
      <c r="T146" s="139">
        <f>SUM(T147:T150)</f>
        <v>0</v>
      </c>
      <c r="AR146" s="133" t="s">
        <v>83</v>
      </c>
      <c r="AT146" s="140" t="s">
        <v>75</v>
      </c>
      <c r="AU146" s="140" t="s">
        <v>83</v>
      </c>
      <c r="AY146" s="133" t="s">
        <v>187</v>
      </c>
      <c r="BK146" s="141">
        <f>SUM(BK147:BK150)</f>
        <v>0</v>
      </c>
    </row>
    <row r="147" spans="2:65" s="1" customFormat="1" ht="16.5" customHeight="1">
      <c r="B147" s="144"/>
      <c r="C147" s="160" t="s">
        <v>207</v>
      </c>
      <c r="D147" s="160" t="s">
        <v>196</v>
      </c>
      <c r="E147" s="161" t="s">
        <v>1487</v>
      </c>
      <c r="F147" s="162" t="s">
        <v>1488</v>
      </c>
      <c r="G147" s="163" t="s">
        <v>337</v>
      </c>
      <c r="H147" s="164">
        <v>4</v>
      </c>
      <c r="I147" s="165"/>
      <c r="J147" s="166">
        <f>ROUND(I147*H147,2)</f>
        <v>0</v>
      </c>
      <c r="K147" s="167"/>
      <c r="L147" s="32"/>
      <c r="M147" s="168" t="s">
        <v>1</v>
      </c>
      <c r="N147" s="169" t="s">
        <v>42</v>
      </c>
      <c r="P147" s="156">
        <f>O147*H147</f>
        <v>0</v>
      </c>
      <c r="Q147" s="156">
        <v>0</v>
      </c>
      <c r="R147" s="156">
        <f>Q147*H147</f>
        <v>0</v>
      </c>
      <c r="S147" s="156">
        <v>0</v>
      </c>
      <c r="T147" s="157">
        <f>S147*H147</f>
        <v>0</v>
      </c>
      <c r="AR147" s="158" t="s">
        <v>353</v>
      </c>
      <c r="AT147" s="158" t="s">
        <v>196</v>
      </c>
      <c r="AU147" s="158" t="s">
        <v>89</v>
      </c>
      <c r="AY147" s="17" t="s">
        <v>187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7" t="s">
        <v>89</v>
      </c>
      <c r="BK147" s="159">
        <f>ROUND(I147*H147,2)</f>
        <v>0</v>
      </c>
      <c r="BL147" s="17" t="s">
        <v>353</v>
      </c>
      <c r="BM147" s="158" t="s">
        <v>1489</v>
      </c>
    </row>
    <row r="148" spans="2:65" s="1" customFormat="1" ht="16.5" customHeight="1">
      <c r="B148" s="144"/>
      <c r="C148" s="160" t="s">
        <v>194</v>
      </c>
      <c r="D148" s="160" t="s">
        <v>196</v>
      </c>
      <c r="E148" s="161" t="s">
        <v>1490</v>
      </c>
      <c r="F148" s="162" t="s">
        <v>1491</v>
      </c>
      <c r="G148" s="163" t="s">
        <v>337</v>
      </c>
      <c r="H148" s="164">
        <v>4</v>
      </c>
      <c r="I148" s="165"/>
      <c r="J148" s="166">
        <f>ROUND(I148*H148,2)</f>
        <v>0</v>
      </c>
      <c r="K148" s="167"/>
      <c r="L148" s="32"/>
      <c r="M148" s="168" t="s">
        <v>1</v>
      </c>
      <c r="N148" s="169" t="s">
        <v>42</v>
      </c>
      <c r="P148" s="156">
        <f>O148*H148</f>
        <v>0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AR148" s="158" t="s">
        <v>353</v>
      </c>
      <c r="AT148" s="158" t="s">
        <v>196</v>
      </c>
      <c r="AU148" s="158" t="s">
        <v>89</v>
      </c>
      <c r="AY148" s="17" t="s">
        <v>187</v>
      </c>
      <c r="BE148" s="159">
        <f>IF(N148="základná",J148,0)</f>
        <v>0</v>
      </c>
      <c r="BF148" s="159">
        <f>IF(N148="znížená",J148,0)</f>
        <v>0</v>
      </c>
      <c r="BG148" s="159">
        <f>IF(N148="zákl. prenesená",J148,0)</f>
        <v>0</v>
      </c>
      <c r="BH148" s="159">
        <f>IF(N148="zníž. prenesená",J148,0)</f>
        <v>0</v>
      </c>
      <c r="BI148" s="159">
        <f>IF(N148="nulová",J148,0)</f>
        <v>0</v>
      </c>
      <c r="BJ148" s="17" t="s">
        <v>89</v>
      </c>
      <c r="BK148" s="159">
        <f>ROUND(I148*H148,2)</f>
        <v>0</v>
      </c>
      <c r="BL148" s="17" t="s">
        <v>353</v>
      </c>
      <c r="BM148" s="158" t="s">
        <v>1492</v>
      </c>
    </row>
    <row r="149" spans="2:65" s="1" customFormat="1" ht="16.5" customHeight="1">
      <c r="B149" s="144"/>
      <c r="C149" s="160" t="s">
        <v>263</v>
      </c>
      <c r="D149" s="160" t="s">
        <v>196</v>
      </c>
      <c r="E149" s="161" t="s">
        <v>1493</v>
      </c>
      <c r="F149" s="162" t="s">
        <v>1494</v>
      </c>
      <c r="G149" s="163" t="s">
        <v>1495</v>
      </c>
      <c r="H149" s="164">
        <v>70</v>
      </c>
      <c r="I149" s="165"/>
      <c r="J149" s="166">
        <f>ROUND(I149*H149,2)</f>
        <v>0</v>
      </c>
      <c r="K149" s="167"/>
      <c r="L149" s="32"/>
      <c r="M149" s="168" t="s">
        <v>1</v>
      </c>
      <c r="N149" s="169" t="s">
        <v>42</v>
      </c>
      <c r="P149" s="156">
        <f>O149*H149</f>
        <v>0</v>
      </c>
      <c r="Q149" s="156">
        <v>0</v>
      </c>
      <c r="R149" s="156">
        <f>Q149*H149</f>
        <v>0</v>
      </c>
      <c r="S149" s="156">
        <v>0</v>
      </c>
      <c r="T149" s="157">
        <f>S149*H149</f>
        <v>0</v>
      </c>
      <c r="AR149" s="158" t="s">
        <v>353</v>
      </c>
      <c r="AT149" s="158" t="s">
        <v>196</v>
      </c>
      <c r="AU149" s="158" t="s">
        <v>89</v>
      </c>
      <c r="AY149" s="17" t="s">
        <v>187</v>
      </c>
      <c r="BE149" s="159">
        <f>IF(N149="základná",J149,0)</f>
        <v>0</v>
      </c>
      <c r="BF149" s="159">
        <f>IF(N149="znížená",J149,0)</f>
        <v>0</v>
      </c>
      <c r="BG149" s="159">
        <f>IF(N149="zákl. prenesená",J149,0)</f>
        <v>0</v>
      </c>
      <c r="BH149" s="159">
        <f>IF(N149="zníž. prenesená",J149,0)</f>
        <v>0</v>
      </c>
      <c r="BI149" s="159">
        <f>IF(N149="nulová",J149,0)</f>
        <v>0</v>
      </c>
      <c r="BJ149" s="17" t="s">
        <v>89</v>
      </c>
      <c r="BK149" s="159">
        <f>ROUND(I149*H149,2)</f>
        <v>0</v>
      </c>
      <c r="BL149" s="17" t="s">
        <v>353</v>
      </c>
      <c r="BM149" s="158" t="s">
        <v>1496</v>
      </c>
    </row>
    <row r="150" spans="2:65" s="1" customFormat="1" ht="16.5" customHeight="1">
      <c r="B150" s="144"/>
      <c r="C150" s="160" t="s">
        <v>188</v>
      </c>
      <c r="D150" s="160" t="s">
        <v>196</v>
      </c>
      <c r="E150" s="161" t="s">
        <v>1497</v>
      </c>
      <c r="F150" s="162" t="s">
        <v>1498</v>
      </c>
      <c r="G150" s="163" t="s">
        <v>337</v>
      </c>
      <c r="H150" s="164">
        <v>8</v>
      </c>
      <c r="I150" s="165"/>
      <c r="J150" s="166">
        <f>ROUND(I150*H150,2)</f>
        <v>0</v>
      </c>
      <c r="K150" s="167"/>
      <c r="L150" s="32"/>
      <c r="M150" s="168" t="s">
        <v>1</v>
      </c>
      <c r="N150" s="169" t="s">
        <v>42</v>
      </c>
      <c r="P150" s="156">
        <f>O150*H150</f>
        <v>0</v>
      </c>
      <c r="Q150" s="156">
        <v>0</v>
      </c>
      <c r="R150" s="156">
        <f>Q150*H150</f>
        <v>0</v>
      </c>
      <c r="S150" s="156">
        <v>0</v>
      </c>
      <c r="T150" s="157">
        <f>S150*H150</f>
        <v>0</v>
      </c>
      <c r="AR150" s="158" t="s">
        <v>353</v>
      </c>
      <c r="AT150" s="158" t="s">
        <v>196</v>
      </c>
      <c r="AU150" s="158" t="s">
        <v>89</v>
      </c>
      <c r="AY150" s="17" t="s">
        <v>187</v>
      </c>
      <c r="BE150" s="159">
        <f>IF(N150="základná",J150,0)</f>
        <v>0</v>
      </c>
      <c r="BF150" s="159">
        <f>IF(N150="znížená",J150,0)</f>
        <v>0</v>
      </c>
      <c r="BG150" s="159">
        <f>IF(N150="zákl. prenesená",J150,0)</f>
        <v>0</v>
      </c>
      <c r="BH150" s="159">
        <f>IF(N150="zníž. prenesená",J150,0)</f>
        <v>0</v>
      </c>
      <c r="BI150" s="159">
        <f>IF(N150="nulová",J150,0)</f>
        <v>0</v>
      </c>
      <c r="BJ150" s="17" t="s">
        <v>89</v>
      </c>
      <c r="BK150" s="159">
        <f>ROUND(I150*H150,2)</f>
        <v>0</v>
      </c>
      <c r="BL150" s="17" t="s">
        <v>353</v>
      </c>
      <c r="BM150" s="158" t="s">
        <v>1499</v>
      </c>
    </row>
    <row r="151" spans="2:65" s="11" customFormat="1" ht="22.9" customHeight="1">
      <c r="B151" s="132"/>
      <c r="D151" s="133" t="s">
        <v>75</v>
      </c>
      <c r="E151" s="142" t="s">
        <v>1500</v>
      </c>
      <c r="F151" s="142" t="s">
        <v>1501</v>
      </c>
      <c r="I151" s="135"/>
      <c r="J151" s="143">
        <f>BK151</f>
        <v>0</v>
      </c>
      <c r="L151" s="132"/>
      <c r="M151" s="137"/>
      <c r="P151" s="138">
        <f>SUM(P152:P158)</f>
        <v>0</v>
      </c>
      <c r="R151" s="138">
        <f>SUM(R152:R158)</f>
        <v>0</v>
      </c>
      <c r="T151" s="139">
        <f>SUM(T152:T158)</f>
        <v>0</v>
      </c>
      <c r="AR151" s="133" t="s">
        <v>83</v>
      </c>
      <c r="AT151" s="140" t="s">
        <v>75</v>
      </c>
      <c r="AU151" s="140" t="s">
        <v>83</v>
      </c>
      <c r="AY151" s="133" t="s">
        <v>187</v>
      </c>
      <c r="BK151" s="141">
        <f>SUM(BK152:BK158)</f>
        <v>0</v>
      </c>
    </row>
    <row r="152" spans="2:65" s="1" customFormat="1" ht="16.5" customHeight="1">
      <c r="B152" s="144"/>
      <c r="C152" s="160" t="s">
        <v>287</v>
      </c>
      <c r="D152" s="160" t="s">
        <v>196</v>
      </c>
      <c r="E152" s="161" t="s">
        <v>1502</v>
      </c>
      <c r="F152" s="162" t="s">
        <v>1503</v>
      </c>
      <c r="G152" s="163" t="s">
        <v>337</v>
      </c>
      <c r="H152" s="164">
        <v>1</v>
      </c>
      <c r="I152" s="165"/>
      <c r="J152" s="166">
        <f t="shared" ref="J152:J158" si="0">ROUND(I152*H152,2)</f>
        <v>0</v>
      </c>
      <c r="K152" s="167"/>
      <c r="L152" s="32"/>
      <c r="M152" s="168" t="s">
        <v>1</v>
      </c>
      <c r="N152" s="169" t="s">
        <v>42</v>
      </c>
      <c r="P152" s="156">
        <f t="shared" ref="P152:P158" si="1">O152*H152</f>
        <v>0</v>
      </c>
      <c r="Q152" s="156">
        <v>0</v>
      </c>
      <c r="R152" s="156">
        <f t="shared" ref="R152:R158" si="2">Q152*H152</f>
        <v>0</v>
      </c>
      <c r="S152" s="156">
        <v>0</v>
      </c>
      <c r="T152" s="157">
        <f t="shared" ref="T152:T158" si="3">S152*H152</f>
        <v>0</v>
      </c>
      <c r="AR152" s="158" t="s">
        <v>353</v>
      </c>
      <c r="AT152" s="158" t="s">
        <v>196</v>
      </c>
      <c r="AU152" s="158" t="s">
        <v>89</v>
      </c>
      <c r="AY152" s="17" t="s">
        <v>187</v>
      </c>
      <c r="BE152" s="159">
        <f t="shared" ref="BE152:BE158" si="4">IF(N152="základná",J152,0)</f>
        <v>0</v>
      </c>
      <c r="BF152" s="159">
        <f t="shared" ref="BF152:BF158" si="5">IF(N152="znížená",J152,0)</f>
        <v>0</v>
      </c>
      <c r="BG152" s="159">
        <f t="shared" ref="BG152:BG158" si="6">IF(N152="zákl. prenesená",J152,0)</f>
        <v>0</v>
      </c>
      <c r="BH152" s="159">
        <f t="shared" ref="BH152:BH158" si="7">IF(N152="zníž. prenesená",J152,0)</f>
        <v>0</v>
      </c>
      <c r="BI152" s="159">
        <f t="shared" ref="BI152:BI158" si="8">IF(N152="nulová",J152,0)</f>
        <v>0</v>
      </c>
      <c r="BJ152" s="17" t="s">
        <v>89</v>
      </c>
      <c r="BK152" s="159">
        <f t="shared" ref="BK152:BK158" si="9">ROUND(I152*H152,2)</f>
        <v>0</v>
      </c>
      <c r="BL152" s="17" t="s">
        <v>353</v>
      </c>
      <c r="BM152" s="158" t="s">
        <v>1504</v>
      </c>
    </row>
    <row r="153" spans="2:65" s="1" customFormat="1" ht="16.5" customHeight="1">
      <c r="B153" s="144"/>
      <c r="C153" s="160" t="s">
        <v>193</v>
      </c>
      <c r="D153" s="160" t="s">
        <v>196</v>
      </c>
      <c r="E153" s="161" t="s">
        <v>1505</v>
      </c>
      <c r="F153" s="162" t="s">
        <v>1506</v>
      </c>
      <c r="G153" s="163" t="s">
        <v>337</v>
      </c>
      <c r="H153" s="164">
        <v>18</v>
      </c>
      <c r="I153" s="165"/>
      <c r="J153" s="166">
        <f t="shared" si="0"/>
        <v>0</v>
      </c>
      <c r="K153" s="167"/>
      <c r="L153" s="32"/>
      <c r="M153" s="168" t="s">
        <v>1</v>
      </c>
      <c r="N153" s="169" t="s">
        <v>42</v>
      </c>
      <c r="P153" s="156">
        <f t="shared" si="1"/>
        <v>0</v>
      </c>
      <c r="Q153" s="156">
        <v>0</v>
      </c>
      <c r="R153" s="156">
        <f t="shared" si="2"/>
        <v>0</v>
      </c>
      <c r="S153" s="156">
        <v>0</v>
      </c>
      <c r="T153" s="157">
        <f t="shared" si="3"/>
        <v>0</v>
      </c>
      <c r="AR153" s="158" t="s">
        <v>353</v>
      </c>
      <c r="AT153" s="158" t="s">
        <v>196</v>
      </c>
      <c r="AU153" s="158" t="s">
        <v>89</v>
      </c>
      <c r="AY153" s="17" t="s">
        <v>187</v>
      </c>
      <c r="BE153" s="159">
        <f t="shared" si="4"/>
        <v>0</v>
      </c>
      <c r="BF153" s="159">
        <f t="shared" si="5"/>
        <v>0</v>
      </c>
      <c r="BG153" s="159">
        <f t="shared" si="6"/>
        <v>0</v>
      </c>
      <c r="BH153" s="159">
        <f t="shared" si="7"/>
        <v>0</v>
      </c>
      <c r="BI153" s="159">
        <f t="shared" si="8"/>
        <v>0</v>
      </c>
      <c r="BJ153" s="17" t="s">
        <v>89</v>
      </c>
      <c r="BK153" s="159">
        <f t="shared" si="9"/>
        <v>0</v>
      </c>
      <c r="BL153" s="17" t="s">
        <v>353</v>
      </c>
      <c r="BM153" s="158" t="s">
        <v>1507</v>
      </c>
    </row>
    <row r="154" spans="2:65" s="1" customFormat="1" ht="16.5" customHeight="1">
      <c r="B154" s="144"/>
      <c r="C154" s="160" t="s">
        <v>294</v>
      </c>
      <c r="D154" s="160" t="s">
        <v>196</v>
      </c>
      <c r="E154" s="161" t="s">
        <v>1508</v>
      </c>
      <c r="F154" s="162" t="s">
        <v>1509</v>
      </c>
      <c r="G154" s="163" t="s">
        <v>337</v>
      </c>
      <c r="H154" s="164">
        <v>15</v>
      </c>
      <c r="I154" s="165"/>
      <c r="J154" s="166">
        <f t="shared" si="0"/>
        <v>0</v>
      </c>
      <c r="K154" s="167"/>
      <c r="L154" s="32"/>
      <c r="M154" s="168" t="s">
        <v>1</v>
      </c>
      <c r="N154" s="169" t="s">
        <v>42</v>
      </c>
      <c r="P154" s="156">
        <f t="shared" si="1"/>
        <v>0</v>
      </c>
      <c r="Q154" s="156">
        <v>0</v>
      </c>
      <c r="R154" s="156">
        <f t="shared" si="2"/>
        <v>0</v>
      </c>
      <c r="S154" s="156">
        <v>0</v>
      </c>
      <c r="T154" s="157">
        <f t="shared" si="3"/>
        <v>0</v>
      </c>
      <c r="AR154" s="158" t="s">
        <v>353</v>
      </c>
      <c r="AT154" s="158" t="s">
        <v>196</v>
      </c>
      <c r="AU154" s="158" t="s">
        <v>89</v>
      </c>
      <c r="AY154" s="17" t="s">
        <v>187</v>
      </c>
      <c r="BE154" s="159">
        <f t="shared" si="4"/>
        <v>0</v>
      </c>
      <c r="BF154" s="159">
        <f t="shared" si="5"/>
        <v>0</v>
      </c>
      <c r="BG154" s="159">
        <f t="shared" si="6"/>
        <v>0</v>
      </c>
      <c r="BH154" s="159">
        <f t="shared" si="7"/>
        <v>0</v>
      </c>
      <c r="BI154" s="159">
        <f t="shared" si="8"/>
        <v>0</v>
      </c>
      <c r="BJ154" s="17" t="s">
        <v>89</v>
      </c>
      <c r="BK154" s="159">
        <f t="shared" si="9"/>
        <v>0</v>
      </c>
      <c r="BL154" s="17" t="s">
        <v>353</v>
      </c>
      <c r="BM154" s="158" t="s">
        <v>1510</v>
      </c>
    </row>
    <row r="155" spans="2:65" s="1" customFormat="1" ht="16.5" customHeight="1">
      <c r="B155" s="144"/>
      <c r="C155" s="160" t="s">
        <v>317</v>
      </c>
      <c r="D155" s="160" t="s">
        <v>196</v>
      </c>
      <c r="E155" s="161" t="s">
        <v>1511</v>
      </c>
      <c r="F155" s="162" t="s">
        <v>1498</v>
      </c>
      <c r="G155" s="163" t="s">
        <v>337</v>
      </c>
      <c r="H155" s="164">
        <v>4</v>
      </c>
      <c r="I155" s="165"/>
      <c r="J155" s="166">
        <f t="shared" si="0"/>
        <v>0</v>
      </c>
      <c r="K155" s="167"/>
      <c r="L155" s="32"/>
      <c r="M155" s="168" t="s">
        <v>1</v>
      </c>
      <c r="N155" s="169" t="s">
        <v>42</v>
      </c>
      <c r="P155" s="156">
        <f t="shared" si="1"/>
        <v>0</v>
      </c>
      <c r="Q155" s="156">
        <v>0</v>
      </c>
      <c r="R155" s="156">
        <f t="shared" si="2"/>
        <v>0</v>
      </c>
      <c r="S155" s="156">
        <v>0</v>
      </c>
      <c r="T155" s="157">
        <f t="shared" si="3"/>
        <v>0</v>
      </c>
      <c r="AR155" s="158" t="s">
        <v>353</v>
      </c>
      <c r="AT155" s="158" t="s">
        <v>196</v>
      </c>
      <c r="AU155" s="158" t="s">
        <v>89</v>
      </c>
      <c r="AY155" s="17" t="s">
        <v>187</v>
      </c>
      <c r="BE155" s="159">
        <f t="shared" si="4"/>
        <v>0</v>
      </c>
      <c r="BF155" s="159">
        <f t="shared" si="5"/>
        <v>0</v>
      </c>
      <c r="BG155" s="159">
        <f t="shared" si="6"/>
        <v>0</v>
      </c>
      <c r="BH155" s="159">
        <f t="shared" si="7"/>
        <v>0</v>
      </c>
      <c r="BI155" s="159">
        <f t="shared" si="8"/>
        <v>0</v>
      </c>
      <c r="BJ155" s="17" t="s">
        <v>89</v>
      </c>
      <c r="BK155" s="159">
        <f t="shared" si="9"/>
        <v>0</v>
      </c>
      <c r="BL155" s="17" t="s">
        <v>353</v>
      </c>
      <c r="BM155" s="158" t="s">
        <v>1512</v>
      </c>
    </row>
    <row r="156" spans="2:65" s="1" customFormat="1" ht="24.2" customHeight="1">
      <c r="B156" s="144"/>
      <c r="C156" s="160" t="s">
        <v>323</v>
      </c>
      <c r="D156" s="160" t="s">
        <v>196</v>
      </c>
      <c r="E156" s="161" t="s">
        <v>1513</v>
      </c>
      <c r="F156" s="162" t="s">
        <v>1514</v>
      </c>
      <c r="G156" s="163" t="s">
        <v>1495</v>
      </c>
      <c r="H156" s="164">
        <v>31</v>
      </c>
      <c r="I156" s="165"/>
      <c r="J156" s="166">
        <f t="shared" si="0"/>
        <v>0</v>
      </c>
      <c r="K156" s="167"/>
      <c r="L156" s="32"/>
      <c r="M156" s="168" t="s">
        <v>1</v>
      </c>
      <c r="N156" s="169" t="s">
        <v>42</v>
      </c>
      <c r="P156" s="156">
        <f t="shared" si="1"/>
        <v>0</v>
      </c>
      <c r="Q156" s="156">
        <v>0</v>
      </c>
      <c r="R156" s="156">
        <f t="shared" si="2"/>
        <v>0</v>
      </c>
      <c r="S156" s="156">
        <v>0</v>
      </c>
      <c r="T156" s="157">
        <f t="shared" si="3"/>
        <v>0</v>
      </c>
      <c r="AR156" s="158" t="s">
        <v>353</v>
      </c>
      <c r="AT156" s="158" t="s">
        <v>196</v>
      </c>
      <c r="AU156" s="158" t="s">
        <v>89</v>
      </c>
      <c r="AY156" s="17" t="s">
        <v>187</v>
      </c>
      <c r="BE156" s="159">
        <f t="shared" si="4"/>
        <v>0</v>
      </c>
      <c r="BF156" s="159">
        <f t="shared" si="5"/>
        <v>0</v>
      </c>
      <c r="BG156" s="159">
        <f t="shared" si="6"/>
        <v>0</v>
      </c>
      <c r="BH156" s="159">
        <f t="shared" si="7"/>
        <v>0</v>
      </c>
      <c r="BI156" s="159">
        <f t="shared" si="8"/>
        <v>0</v>
      </c>
      <c r="BJ156" s="17" t="s">
        <v>89</v>
      </c>
      <c r="BK156" s="159">
        <f t="shared" si="9"/>
        <v>0</v>
      </c>
      <c r="BL156" s="17" t="s">
        <v>353</v>
      </c>
      <c r="BM156" s="158" t="s">
        <v>1515</v>
      </c>
    </row>
    <row r="157" spans="2:65" s="1" customFormat="1" ht="24.2" customHeight="1">
      <c r="B157" s="144"/>
      <c r="C157" s="160" t="s">
        <v>334</v>
      </c>
      <c r="D157" s="160" t="s">
        <v>196</v>
      </c>
      <c r="E157" s="161" t="s">
        <v>1485</v>
      </c>
      <c r="F157" s="162" t="s">
        <v>1516</v>
      </c>
      <c r="G157" s="163" t="s">
        <v>1495</v>
      </c>
      <c r="H157" s="164">
        <v>12</v>
      </c>
      <c r="I157" s="165"/>
      <c r="J157" s="166">
        <f t="shared" si="0"/>
        <v>0</v>
      </c>
      <c r="K157" s="167"/>
      <c r="L157" s="32"/>
      <c r="M157" s="168" t="s">
        <v>1</v>
      </c>
      <c r="N157" s="169" t="s">
        <v>42</v>
      </c>
      <c r="P157" s="156">
        <f t="shared" si="1"/>
        <v>0</v>
      </c>
      <c r="Q157" s="156">
        <v>0</v>
      </c>
      <c r="R157" s="156">
        <f t="shared" si="2"/>
        <v>0</v>
      </c>
      <c r="S157" s="156">
        <v>0</v>
      </c>
      <c r="T157" s="157">
        <f t="shared" si="3"/>
        <v>0</v>
      </c>
      <c r="AR157" s="158" t="s">
        <v>353</v>
      </c>
      <c r="AT157" s="158" t="s">
        <v>196</v>
      </c>
      <c r="AU157" s="158" t="s">
        <v>89</v>
      </c>
      <c r="AY157" s="17" t="s">
        <v>187</v>
      </c>
      <c r="BE157" s="159">
        <f t="shared" si="4"/>
        <v>0</v>
      </c>
      <c r="BF157" s="159">
        <f t="shared" si="5"/>
        <v>0</v>
      </c>
      <c r="BG157" s="159">
        <f t="shared" si="6"/>
        <v>0</v>
      </c>
      <c r="BH157" s="159">
        <f t="shared" si="7"/>
        <v>0</v>
      </c>
      <c r="BI157" s="159">
        <f t="shared" si="8"/>
        <v>0</v>
      </c>
      <c r="BJ157" s="17" t="s">
        <v>89</v>
      </c>
      <c r="BK157" s="159">
        <f t="shared" si="9"/>
        <v>0</v>
      </c>
      <c r="BL157" s="17" t="s">
        <v>353</v>
      </c>
      <c r="BM157" s="158" t="s">
        <v>1517</v>
      </c>
    </row>
    <row r="158" spans="2:65" s="1" customFormat="1" ht="24.2" customHeight="1">
      <c r="B158" s="144"/>
      <c r="C158" s="160" t="s">
        <v>342</v>
      </c>
      <c r="D158" s="160" t="s">
        <v>196</v>
      </c>
      <c r="E158" s="161" t="s">
        <v>1500</v>
      </c>
      <c r="F158" s="162" t="s">
        <v>1518</v>
      </c>
      <c r="G158" s="163" t="s">
        <v>1495</v>
      </c>
      <c r="H158" s="164">
        <v>1</v>
      </c>
      <c r="I158" s="165"/>
      <c r="J158" s="166">
        <f t="shared" si="0"/>
        <v>0</v>
      </c>
      <c r="K158" s="167"/>
      <c r="L158" s="32"/>
      <c r="M158" s="168" t="s">
        <v>1</v>
      </c>
      <c r="N158" s="169" t="s">
        <v>42</v>
      </c>
      <c r="P158" s="156">
        <f t="shared" si="1"/>
        <v>0</v>
      </c>
      <c r="Q158" s="156">
        <v>0</v>
      </c>
      <c r="R158" s="156">
        <f t="shared" si="2"/>
        <v>0</v>
      </c>
      <c r="S158" s="156">
        <v>0</v>
      </c>
      <c r="T158" s="157">
        <f t="shared" si="3"/>
        <v>0</v>
      </c>
      <c r="AR158" s="158" t="s">
        <v>353</v>
      </c>
      <c r="AT158" s="158" t="s">
        <v>196</v>
      </c>
      <c r="AU158" s="158" t="s">
        <v>89</v>
      </c>
      <c r="AY158" s="17" t="s">
        <v>187</v>
      </c>
      <c r="BE158" s="159">
        <f t="shared" si="4"/>
        <v>0</v>
      </c>
      <c r="BF158" s="159">
        <f t="shared" si="5"/>
        <v>0</v>
      </c>
      <c r="BG158" s="159">
        <f t="shared" si="6"/>
        <v>0</v>
      </c>
      <c r="BH158" s="159">
        <f t="shared" si="7"/>
        <v>0</v>
      </c>
      <c r="BI158" s="159">
        <f t="shared" si="8"/>
        <v>0</v>
      </c>
      <c r="BJ158" s="17" t="s">
        <v>89</v>
      </c>
      <c r="BK158" s="159">
        <f t="shared" si="9"/>
        <v>0</v>
      </c>
      <c r="BL158" s="17" t="s">
        <v>353</v>
      </c>
      <c r="BM158" s="158" t="s">
        <v>1519</v>
      </c>
    </row>
    <row r="159" spans="2:65" s="11" customFormat="1" ht="22.9" customHeight="1">
      <c r="B159" s="132"/>
      <c r="D159" s="133" t="s">
        <v>75</v>
      </c>
      <c r="E159" s="142" t="s">
        <v>1520</v>
      </c>
      <c r="F159" s="142" t="s">
        <v>1521</v>
      </c>
      <c r="I159" s="135"/>
      <c r="J159" s="143">
        <f>BK159</f>
        <v>0</v>
      </c>
      <c r="L159" s="132"/>
      <c r="M159" s="137"/>
      <c r="P159" s="138">
        <f>SUM(P160:P164)</f>
        <v>0</v>
      </c>
      <c r="R159" s="138">
        <f>SUM(R160:R164)</f>
        <v>0</v>
      </c>
      <c r="T159" s="139">
        <f>SUM(T160:T164)</f>
        <v>0</v>
      </c>
      <c r="AR159" s="133" t="s">
        <v>83</v>
      </c>
      <c r="AT159" s="140" t="s">
        <v>75</v>
      </c>
      <c r="AU159" s="140" t="s">
        <v>83</v>
      </c>
      <c r="AY159" s="133" t="s">
        <v>187</v>
      </c>
      <c r="BK159" s="141">
        <f>SUM(BK160:BK164)</f>
        <v>0</v>
      </c>
    </row>
    <row r="160" spans="2:65" s="1" customFormat="1" ht="16.5" customHeight="1">
      <c r="B160" s="144"/>
      <c r="C160" s="160" t="s">
        <v>329</v>
      </c>
      <c r="D160" s="160" t="s">
        <v>196</v>
      </c>
      <c r="E160" s="161" t="s">
        <v>1520</v>
      </c>
      <c r="F160" s="162" t="s">
        <v>1522</v>
      </c>
      <c r="G160" s="163" t="s">
        <v>337</v>
      </c>
      <c r="H160" s="164">
        <v>3</v>
      </c>
      <c r="I160" s="165"/>
      <c r="J160" s="166">
        <f>ROUND(I160*H160,2)</f>
        <v>0</v>
      </c>
      <c r="K160" s="167"/>
      <c r="L160" s="32"/>
      <c r="M160" s="168" t="s">
        <v>1</v>
      </c>
      <c r="N160" s="169" t="s">
        <v>42</v>
      </c>
      <c r="P160" s="156">
        <f>O160*H160</f>
        <v>0</v>
      </c>
      <c r="Q160" s="156">
        <v>0</v>
      </c>
      <c r="R160" s="156">
        <f>Q160*H160</f>
        <v>0</v>
      </c>
      <c r="S160" s="156">
        <v>0</v>
      </c>
      <c r="T160" s="157">
        <f>S160*H160</f>
        <v>0</v>
      </c>
      <c r="AR160" s="158" t="s">
        <v>353</v>
      </c>
      <c r="AT160" s="158" t="s">
        <v>196</v>
      </c>
      <c r="AU160" s="158" t="s">
        <v>89</v>
      </c>
      <c r="AY160" s="17" t="s">
        <v>187</v>
      </c>
      <c r="BE160" s="159">
        <f>IF(N160="základná",J160,0)</f>
        <v>0</v>
      </c>
      <c r="BF160" s="159">
        <f>IF(N160="znížená",J160,0)</f>
        <v>0</v>
      </c>
      <c r="BG160" s="159">
        <f>IF(N160="zákl. prenesená",J160,0)</f>
        <v>0</v>
      </c>
      <c r="BH160" s="159">
        <f>IF(N160="zníž. prenesená",J160,0)</f>
        <v>0</v>
      </c>
      <c r="BI160" s="159">
        <f>IF(N160="nulová",J160,0)</f>
        <v>0</v>
      </c>
      <c r="BJ160" s="17" t="s">
        <v>89</v>
      </c>
      <c r="BK160" s="159">
        <f>ROUND(I160*H160,2)</f>
        <v>0</v>
      </c>
      <c r="BL160" s="17" t="s">
        <v>353</v>
      </c>
      <c r="BM160" s="158" t="s">
        <v>1523</v>
      </c>
    </row>
    <row r="161" spans="2:65" s="1" customFormat="1" ht="16.5" customHeight="1">
      <c r="B161" s="144"/>
      <c r="C161" s="160" t="s">
        <v>348</v>
      </c>
      <c r="D161" s="160" t="s">
        <v>196</v>
      </c>
      <c r="E161" s="161" t="s">
        <v>1524</v>
      </c>
      <c r="F161" s="162" t="s">
        <v>1525</v>
      </c>
      <c r="G161" s="163" t="s">
        <v>337</v>
      </c>
      <c r="H161" s="164">
        <v>1</v>
      </c>
      <c r="I161" s="165"/>
      <c r="J161" s="166">
        <f>ROUND(I161*H161,2)</f>
        <v>0</v>
      </c>
      <c r="K161" s="167"/>
      <c r="L161" s="32"/>
      <c r="M161" s="168" t="s">
        <v>1</v>
      </c>
      <c r="N161" s="169" t="s">
        <v>42</v>
      </c>
      <c r="P161" s="156">
        <f>O161*H161</f>
        <v>0</v>
      </c>
      <c r="Q161" s="156">
        <v>0</v>
      </c>
      <c r="R161" s="156">
        <f>Q161*H161</f>
        <v>0</v>
      </c>
      <c r="S161" s="156">
        <v>0</v>
      </c>
      <c r="T161" s="157">
        <f>S161*H161</f>
        <v>0</v>
      </c>
      <c r="AR161" s="158" t="s">
        <v>353</v>
      </c>
      <c r="AT161" s="158" t="s">
        <v>196</v>
      </c>
      <c r="AU161" s="158" t="s">
        <v>89</v>
      </c>
      <c r="AY161" s="17" t="s">
        <v>187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7" t="s">
        <v>89</v>
      </c>
      <c r="BK161" s="159">
        <f>ROUND(I161*H161,2)</f>
        <v>0</v>
      </c>
      <c r="BL161" s="17" t="s">
        <v>353</v>
      </c>
      <c r="BM161" s="158" t="s">
        <v>1526</v>
      </c>
    </row>
    <row r="162" spans="2:65" s="1" customFormat="1" ht="16.5" customHeight="1">
      <c r="B162" s="144"/>
      <c r="C162" s="160" t="s">
        <v>353</v>
      </c>
      <c r="D162" s="160" t="s">
        <v>196</v>
      </c>
      <c r="E162" s="161" t="s">
        <v>1527</v>
      </c>
      <c r="F162" s="162" t="s">
        <v>1509</v>
      </c>
      <c r="G162" s="163" t="s">
        <v>337</v>
      </c>
      <c r="H162" s="164">
        <v>9</v>
      </c>
      <c r="I162" s="165"/>
      <c r="J162" s="166">
        <f>ROUND(I162*H162,2)</f>
        <v>0</v>
      </c>
      <c r="K162" s="167"/>
      <c r="L162" s="32"/>
      <c r="M162" s="168" t="s">
        <v>1</v>
      </c>
      <c r="N162" s="169" t="s">
        <v>42</v>
      </c>
      <c r="P162" s="156">
        <f>O162*H162</f>
        <v>0</v>
      </c>
      <c r="Q162" s="156">
        <v>0</v>
      </c>
      <c r="R162" s="156">
        <f>Q162*H162</f>
        <v>0</v>
      </c>
      <c r="S162" s="156">
        <v>0</v>
      </c>
      <c r="T162" s="157">
        <f>S162*H162</f>
        <v>0</v>
      </c>
      <c r="AR162" s="158" t="s">
        <v>353</v>
      </c>
      <c r="AT162" s="158" t="s">
        <v>196</v>
      </c>
      <c r="AU162" s="158" t="s">
        <v>89</v>
      </c>
      <c r="AY162" s="17" t="s">
        <v>187</v>
      </c>
      <c r="BE162" s="159">
        <f>IF(N162="základná",J162,0)</f>
        <v>0</v>
      </c>
      <c r="BF162" s="159">
        <f>IF(N162="znížená",J162,0)</f>
        <v>0</v>
      </c>
      <c r="BG162" s="159">
        <f>IF(N162="zákl. prenesená",J162,0)</f>
        <v>0</v>
      </c>
      <c r="BH162" s="159">
        <f>IF(N162="zníž. prenesená",J162,0)</f>
        <v>0</v>
      </c>
      <c r="BI162" s="159">
        <f>IF(N162="nulová",J162,0)</f>
        <v>0</v>
      </c>
      <c r="BJ162" s="17" t="s">
        <v>89</v>
      </c>
      <c r="BK162" s="159">
        <f>ROUND(I162*H162,2)</f>
        <v>0</v>
      </c>
      <c r="BL162" s="17" t="s">
        <v>353</v>
      </c>
      <c r="BM162" s="158" t="s">
        <v>1528</v>
      </c>
    </row>
    <row r="163" spans="2:65" s="1" customFormat="1" ht="24.2" customHeight="1">
      <c r="B163" s="144"/>
      <c r="C163" s="160" t="s">
        <v>359</v>
      </c>
      <c r="D163" s="160" t="s">
        <v>196</v>
      </c>
      <c r="E163" s="161" t="s">
        <v>1529</v>
      </c>
      <c r="F163" s="162" t="s">
        <v>1514</v>
      </c>
      <c r="G163" s="163" t="s">
        <v>1495</v>
      </c>
      <c r="H163" s="164">
        <v>29</v>
      </c>
      <c r="I163" s="165"/>
      <c r="J163" s="166">
        <f>ROUND(I163*H163,2)</f>
        <v>0</v>
      </c>
      <c r="K163" s="167"/>
      <c r="L163" s="32"/>
      <c r="M163" s="168" t="s">
        <v>1</v>
      </c>
      <c r="N163" s="169" t="s">
        <v>42</v>
      </c>
      <c r="P163" s="156">
        <f>O163*H163</f>
        <v>0</v>
      </c>
      <c r="Q163" s="156">
        <v>0</v>
      </c>
      <c r="R163" s="156">
        <f>Q163*H163</f>
        <v>0</v>
      </c>
      <c r="S163" s="156">
        <v>0</v>
      </c>
      <c r="T163" s="157">
        <f>S163*H163</f>
        <v>0</v>
      </c>
      <c r="AR163" s="158" t="s">
        <v>353</v>
      </c>
      <c r="AT163" s="158" t="s">
        <v>196</v>
      </c>
      <c r="AU163" s="158" t="s">
        <v>89</v>
      </c>
      <c r="AY163" s="17" t="s">
        <v>187</v>
      </c>
      <c r="BE163" s="159">
        <f>IF(N163="základná",J163,0)</f>
        <v>0</v>
      </c>
      <c r="BF163" s="159">
        <f>IF(N163="znížená",J163,0)</f>
        <v>0</v>
      </c>
      <c r="BG163" s="159">
        <f>IF(N163="zákl. prenesená",J163,0)</f>
        <v>0</v>
      </c>
      <c r="BH163" s="159">
        <f>IF(N163="zníž. prenesená",J163,0)</f>
        <v>0</v>
      </c>
      <c r="BI163" s="159">
        <f>IF(N163="nulová",J163,0)</f>
        <v>0</v>
      </c>
      <c r="BJ163" s="17" t="s">
        <v>89</v>
      </c>
      <c r="BK163" s="159">
        <f>ROUND(I163*H163,2)</f>
        <v>0</v>
      </c>
      <c r="BL163" s="17" t="s">
        <v>353</v>
      </c>
      <c r="BM163" s="158" t="s">
        <v>1530</v>
      </c>
    </row>
    <row r="164" spans="2:65" s="1" customFormat="1" ht="24.2" customHeight="1">
      <c r="B164" s="144"/>
      <c r="C164" s="160" t="s">
        <v>363</v>
      </c>
      <c r="D164" s="160" t="s">
        <v>196</v>
      </c>
      <c r="E164" s="161" t="s">
        <v>1531</v>
      </c>
      <c r="F164" s="162" t="s">
        <v>1516</v>
      </c>
      <c r="G164" s="163" t="s">
        <v>1495</v>
      </c>
      <c r="H164" s="164">
        <v>1.5</v>
      </c>
      <c r="I164" s="165"/>
      <c r="J164" s="166">
        <f>ROUND(I164*H164,2)</f>
        <v>0</v>
      </c>
      <c r="K164" s="167"/>
      <c r="L164" s="32"/>
      <c r="M164" s="168" t="s">
        <v>1</v>
      </c>
      <c r="N164" s="169" t="s">
        <v>42</v>
      </c>
      <c r="P164" s="156">
        <f>O164*H164</f>
        <v>0</v>
      </c>
      <c r="Q164" s="156">
        <v>0</v>
      </c>
      <c r="R164" s="156">
        <f>Q164*H164</f>
        <v>0</v>
      </c>
      <c r="S164" s="156">
        <v>0</v>
      </c>
      <c r="T164" s="157">
        <f>S164*H164</f>
        <v>0</v>
      </c>
      <c r="AR164" s="158" t="s">
        <v>353</v>
      </c>
      <c r="AT164" s="158" t="s">
        <v>196</v>
      </c>
      <c r="AU164" s="158" t="s">
        <v>89</v>
      </c>
      <c r="AY164" s="17" t="s">
        <v>187</v>
      </c>
      <c r="BE164" s="159">
        <f>IF(N164="základná",J164,0)</f>
        <v>0</v>
      </c>
      <c r="BF164" s="159">
        <f>IF(N164="znížená",J164,0)</f>
        <v>0</v>
      </c>
      <c r="BG164" s="159">
        <f>IF(N164="zákl. prenesená",J164,0)</f>
        <v>0</v>
      </c>
      <c r="BH164" s="159">
        <f>IF(N164="zníž. prenesená",J164,0)</f>
        <v>0</v>
      </c>
      <c r="BI164" s="159">
        <f>IF(N164="nulová",J164,0)</f>
        <v>0</v>
      </c>
      <c r="BJ164" s="17" t="s">
        <v>89</v>
      </c>
      <c r="BK164" s="159">
        <f>ROUND(I164*H164,2)</f>
        <v>0</v>
      </c>
      <c r="BL164" s="17" t="s">
        <v>353</v>
      </c>
      <c r="BM164" s="158" t="s">
        <v>1532</v>
      </c>
    </row>
    <row r="165" spans="2:65" s="11" customFormat="1" ht="22.9" customHeight="1">
      <c r="B165" s="132"/>
      <c r="D165" s="133" t="s">
        <v>75</v>
      </c>
      <c r="E165" s="142" t="s">
        <v>1524</v>
      </c>
      <c r="F165" s="142" t="s">
        <v>1533</v>
      </c>
      <c r="I165" s="135"/>
      <c r="J165" s="143">
        <f>BK165</f>
        <v>0</v>
      </c>
      <c r="L165" s="132"/>
      <c r="M165" s="137"/>
      <c r="P165" s="138">
        <f>SUM(P166:P172)</f>
        <v>0</v>
      </c>
      <c r="R165" s="138">
        <f>SUM(R166:R172)</f>
        <v>0</v>
      </c>
      <c r="T165" s="139">
        <f>SUM(T166:T172)</f>
        <v>0</v>
      </c>
      <c r="AR165" s="133" t="s">
        <v>83</v>
      </c>
      <c r="AT165" s="140" t="s">
        <v>75</v>
      </c>
      <c r="AU165" s="140" t="s">
        <v>83</v>
      </c>
      <c r="AY165" s="133" t="s">
        <v>187</v>
      </c>
      <c r="BK165" s="141">
        <f>SUM(BK166:BK172)</f>
        <v>0</v>
      </c>
    </row>
    <row r="166" spans="2:65" s="1" customFormat="1" ht="16.5" customHeight="1">
      <c r="B166" s="144"/>
      <c r="C166" s="160" t="s">
        <v>367</v>
      </c>
      <c r="D166" s="160" t="s">
        <v>196</v>
      </c>
      <c r="E166" s="161" t="s">
        <v>1534</v>
      </c>
      <c r="F166" s="162" t="s">
        <v>1535</v>
      </c>
      <c r="G166" s="163" t="s">
        <v>337</v>
      </c>
      <c r="H166" s="164">
        <v>1</v>
      </c>
      <c r="I166" s="165"/>
      <c r="J166" s="166">
        <f t="shared" ref="J166:J172" si="10">ROUND(I166*H166,2)</f>
        <v>0</v>
      </c>
      <c r="K166" s="167"/>
      <c r="L166" s="32"/>
      <c r="M166" s="168" t="s">
        <v>1</v>
      </c>
      <c r="N166" s="169" t="s">
        <v>42</v>
      </c>
      <c r="P166" s="156">
        <f t="shared" ref="P166:P172" si="11">O166*H166</f>
        <v>0</v>
      </c>
      <c r="Q166" s="156">
        <v>0</v>
      </c>
      <c r="R166" s="156">
        <f t="shared" ref="R166:R172" si="12">Q166*H166</f>
        <v>0</v>
      </c>
      <c r="S166" s="156">
        <v>0</v>
      </c>
      <c r="T166" s="157">
        <f t="shared" ref="T166:T172" si="13">S166*H166</f>
        <v>0</v>
      </c>
      <c r="AR166" s="158" t="s">
        <v>353</v>
      </c>
      <c r="AT166" s="158" t="s">
        <v>196</v>
      </c>
      <c r="AU166" s="158" t="s">
        <v>89</v>
      </c>
      <c r="AY166" s="17" t="s">
        <v>187</v>
      </c>
      <c r="BE166" s="159">
        <f t="shared" ref="BE166:BE172" si="14">IF(N166="základná",J166,0)</f>
        <v>0</v>
      </c>
      <c r="BF166" s="159">
        <f t="shared" ref="BF166:BF172" si="15">IF(N166="znížená",J166,0)</f>
        <v>0</v>
      </c>
      <c r="BG166" s="159">
        <f t="shared" ref="BG166:BG172" si="16">IF(N166="zákl. prenesená",J166,0)</f>
        <v>0</v>
      </c>
      <c r="BH166" s="159">
        <f t="shared" ref="BH166:BH172" si="17">IF(N166="zníž. prenesená",J166,0)</f>
        <v>0</v>
      </c>
      <c r="BI166" s="159">
        <f t="shared" ref="BI166:BI172" si="18">IF(N166="nulová",J166,0)</f>
        <v>0</v>
      </c>
      <c r="BJ166" s="17" t="s">
        <v>89</v>
      </c>
      <c r="BK166" s="159">
        <f t="shared" ref="BK166:BK172" si="19">ROUND(I166*H166,2)</f>
        <v>0</v>
      </c>
      <c r="BL166" s="17" t="s">
        <v>353</v>
      </c>
      <c r="BM166" s="158" t="s">
        <v>1536</v>
      </c>
    </row>
    <row r="167" spans="2:65" s="1" customFormat="1" ht="16.5" customHeight="1">
      <c r="B167" s="144"/>
      <c r="C167" s="160" t="s">
        <v>7</v>
      </c>
      <c r="D167" s="160" t="s">
        <v>196</v>
      </c>
      <c r="E167" s="161" t="s">
        <v>1537</v>
      </c>
      <c r="F167" s="162" t="s">
        <v>1498</v>
      </c>
      <c r="G167" s="163" t="s">
        <v>337</v>
      </c>
      <c r="H167" s="164">
        <v>6</v>
      </c>
      <c r="I167" s="165"/>
      <c r="J167" s="166">
        <f t="shared" si="10"/>
        <v>0</v>
      </c>
      <c r="K167" s="167"/>
      <c r="L167" s="32"/>
      <c r="M167" s="168" t="s">
        <v>1</v>
      </c>
      <c r="N167" s="169" t="s">
        <v>42</v>
      </c>
      <c r="P167" s="156">
        <f t="shared" si="11"/>
        <v>0</v>
      </c>
      <c r="Q167" s="156">
        <v>0</v>
      </c>
      <c r="R167" s="156">
        <f t="shared" si="12"/>
        <v>0</v>
      </c>
      <c r="S167" s="156">
        <v>0</v>
      </c>
      <c r="T167" s="157">
        <f t="shared" si="13"/>
        <v>0</v>
      </c>
      <c r="AR167" s="158" t="s">
        <v>353</v>
      </c>
      <c r="AT167" s="158" t="s">
        <v>196</v>
      </c>
      <c r="AU167" s="158" t="s">
        <v>89</v>
      </c>
      <c r="AY167" s="17" t="s">
        <v>187</v>
      </c>
      <c r="BE167" s="159">
        <f t="shared" si="14"/>
        <v>0</v>
      </c>
      <c r="BF167" s="159">
        <f t="shared" si="15"/>
        <v>0</v>
      </c>
      <c r="BG167" s="159">
        <f t="shared" si="16"/>
        <v>0</v>
      </c>
      <c r="BH167" s="159">
        <f t="shared" si="17"/>
        <v>0</v>
      </c>
      <c r="BI167" s="159">
        <f t="shared" si="18"/>
        <v>0</v>
      </c>
      <c r="BJ167" s="17" t="s">
        <v>89</v>
      </c>
      <c r="BK167" s="159">
        <f t="shared" si="19"/>
        <v>0</v>
      </c>
      <c r="BL167" s="17" t="s">
        <v>353</v>
      </c>
      <c r="BM167" s="158" t="s">
        <v>1538</v>
      </c>
    </row>
    <row r="168" spans="2:65" s="1" customFormat="1" ht="16.5" customHeight="1">
      <c r="B168" s="144"/>
      <c r="C168" s="160" t="s">
        <v>381</v>
      </c>
      <c r="D168" s="160" t="s">
        <v>196</v>
      </c>
      <c r="E168" s="161" t="s">
        <v>1539</v>
      </c>
      <c r="F168" s="162" t="s">
        <v>1506</v>
      </c>
      <c r="G168" s="163" t="s">
        <v>337</v>
      </c>
      <c r="H168" s="164">
        <v>7</v>
      </c>
      <c r="I168" s="165"/>
      <c r="J168" s="166">
        <f t="shared" si="10"/>
        <v>0</v>
      </c>
      <c r="K168" s="167"/>
      <c r="L168" s="32"/>
      <c r="M168" s="168" t="s">
        <v>1</v>
      </c>
      <c r="N168" s="169" t="s">
        <v>42</v>
      </c>
      <c r="P168" s="156">
        <f t="shared" si="11"/>
        <v>0</v>
      </c>
      <c r="Q168" s="156">
        <v>0</v>
      </c>
      <c r="R168" s="156">
        <f t="shared" si="12"/>
        <v>0</v>
      </c>
      <c r="S168" s="156">
        <v>0</v>
      </c>
      <c r="T168" s="157">
        <f t="shared" si="13"/>
        <v>0</v>
      </c>
      <c r="AR168" s="158" t="s">
        <v>353</v>
      </c>
      <c r="AT168" s="158" t="s">
        <v>196</v>
      </c>
      <c r="AU168" s="158" t="s">
        <v>89</v>
      </c>
      <c r="AY168" s="17" t="s">
        <v>187</v>
      </c>
      <c r="BE168" s="159">
        <f t="shared" si="14"/>
        <v>0</v>
      </c>
      <c r="BF168" s="159">
        <f t="shared" si="15"/>
        <v>0</v>
      </c>
      <c r="BG168" s="159">
        <f t="shared" si="16"/>
        <v>0</v>
      </c>
      <c r="BH168" s="159">
        <f t="shared" si="17"/>
        <v>0</v>
      </c>
      <c r="BI168" s="159">
        <f t="shared" si="18"/>
        <v>0</v>
      </c>
      <c r="BJ168" s="17" t="s">
        <v>89</v>
      </c>
      <c r="BK168" s="159">
        <f t="shared" si="19"/>
        <v>0</v>
      </c>
      <c r="BL168" s="17" t="s">
        <v>353</v>
      </c>
      <c r="BM168" s="158" t="s">
        <v>1540</v>
      </c>
    </row>
    <row r="169" spans="2:65" s="1" customFormat="1" ht="16.5" customHeight="1">
      <c r="B169" s="144"/>
      <c r="C169" s="160" t="s">
        <v>385</v>
      </c>
      <c r="D169" s="160" t="s">
        <v>196</v>
      </c>
      <c r="E169" s="161" t="s">
        <v>1541</v>
      </c>
      <c r="F169" s="162" t="s">
        <v>1542</v>
      </c>
      <c r="G169" s="163" t="s">
        <v>337</v>
      </c>
      <c r="H169" s="164">
        <v>1</v>
      </c>
      <c r="I169" s="165"/>
      <c r="J169" s="166">
        <f t="shared" si="10"/>
        <v>0</v>
      </c>
      <c r="K169" s="167"/>
      <c r="L169" s="32"/>
      <c r="M169" s="168" t="s">
        <v>1</v>
      </c>
      <c r="N169" s="169" t="s">
        <v>42</v>
      </c>
      <c r="P169" s="156">
        <f t="shared" si="11"/>
        <v>0</v>
      </c>
      <c r="Q169" s="156">
        <v>0</v>
      </c>
      <c r="R169" s="156">
        <f t="shared" si="12"/>
        <v>0</v>
      </c>
      <c r="S169" s="156">
        <v>0</v>
      </c>
      <c r="T169" s="157">
        <f t="shared" si="13"/>
        <v>0</v>
      </c>
      <c r="AR169" s="158" t="s">
        <v>353</v>
      </c>
      <c r="AT169" s="158" t="s">
        <v>196</v>
      </c>
      <c r="AU169" s="158" t="s">
        <v>89</v>
      </c>
      <c r="AY169" s="17" t="s">
        <v>187</v>
      </c>
      <c r="BE169" s="159">
        <f t="shared" si="14"/>
        <v>0</v>
      </c>
      <c r="BF169" s="159">
        <f t="shared" si="15"/>
        <v>0</v>
      </c>
      <c r="BG169" s="159">
        <f t="shared" si="16"/>
        <v>0</v>
      </c>
      <c r="BH169" s="159">
        <f t="shared" si="17"/>
        <v>0</v>
      </c>
      <c r="BI169" s="159">
        <f t="shared" si="18"/>
        <v>0</v>
      </c>
      <c r="BJ169" s="17" t="s">
        <v>89</v>
      </c>
      <c r="BK169" s="159">
        <f t="shared" si="19"/>
        <v>0</v>
      </c>
      <c r="BL169" s="17" t="s">
        <v>353</v>
      </c>
      <c r="BM169" s="158" t="s">
        <v>1543</v>
      </c>
    </row>
    <row r="170" spans="2:65" s="1" customFormat="1" ht="24.2" customHeight="1">
      <c r="B170" s="144"/>
      <c r="C170" s="160" t="s">
        <v>391</v>
      </c>
      <c r="D170" s="160" t="s">
        <v>196</v>
      </c>
      <c r="E170" s="161" t="s">
        <v>1544</v>
      </c>
      <c r="F170" s="162" t="s">
        <v>1514</v>
      </c>
      <c r="G170" s="163" t="s">
        <v>1495</v>
      </c>
      <c r="H170" s="164">
        <v>28</v>
      </c>
      <c r="I170" s="165"/>
      <c r="J170" s="166">
        <f t="shared" si="10"/>
        <v>0</v>
      </c>
      <c r="K170" s="167"/>
      <c r="L170" s="32"/>
      <c r="M170" s="168" t="s">
        <v>1</v>
      </c>
      <c r="N170" s="169" t="s">
        <v>42</v>
      </c>
      <c r="P170" s="156">
        <f t="shared" si="11"/>
        <v>0</v>
      </c>
      <c r="Q170" s="156">
        <v>0</v>
      </c>
      <c r="R170" s="156">
        <f t="shared" si="12"/>
        <v>0</v>
      </c>
      <c r="S170" s="156">
        <v>0</v>
      </c>
      <c r="T170" s="157">
        <f t="shared" si="13"/>
        <v>0</v>
      </c>
      <c r="AR170" s="158" t="s">
        <v>353</v>
      </c>
      <c r="AT170" s="158" t="s">
        <v>196</v>
      </c>
      <c r="AU170" s="158" t="s">
        <v>89</v>
      </c>
      <c r="AY170" s="17" t="s">
        <v>187</v>
      </c>
      <c r="BE170" s="159">
        <f t="shared" si="14"/>
        <v>0</v>
      </c>
      <c r="BF170" s="159">
        <f t="shared" si="15"/>
        <v>0</v>
      </c>
      <c r="BG170" s="159">
        <f t="shared" si="16"/>
        <v>0</v>
      </c>
      <c r="BH170" s="159">
        <f t="shared" si="17"/>
        <v>0</v>
      </c>
      <c r="BI170" s="159">
        <f t="shared" si="18"/>
        <v>0</v>
      </c>
      <c r="BJ170" s="17" t="s">
        <v>89</v>
      </c>
      <c r="BK170" s="159">
        <f t="shared" si="19"/>
        <v>0</v>
      </c>
      <c r="BL170" s="17" t="s">
        <v>353</v>
      </c>
      <c r="BM170" s="158" t="s">
        <v>1545</v>
      </c>
    </row>
    <row r="171" spans="2:65" s="1" customFormat="1" ht="24.2" customHeight="1">
      <c r="B171" s="144"/>
      <c r="C171" s="160" t="s">
        <v>395</v>
      </c>
      <c r="D171" s="160" t="s">
        <v>196</v>
      </c>
      <c r="E171" s="161" t="s">
        <v>1546</v>
      </c>
      <c r="F171" s="162" t="s">
        <v>1518</v>
      </c>
      <c r="G171" s="163" t="s">
        <v>1495</v>
      </c>
      <c r="H171" s="164">
        <v>8</v>
      </c>
      <c r="I171" s="165"/>
      <c r="J171" s="166">
        <f t="shared" si="10"/>
        <v>0</v>
      </c>
      <c r="K171" s="167"/>
      <c r="L171" s="32"/>
      <c r="M171" s="168" t="s">
        <v>1</v>
      </c>
      <c r="N171" s="169" t="s">
        <v>42</v>
      </c>
      <c r="P171" s="156">
        <f t="shared" si="11"/>
        <v>0</v>
      </c>
      <c r="Q171" s="156">
        <v>0</v>
      </c>
      <c r="R171" s="156">
        <f t="shared" si="12"/>
        <v>0</v>
      </c>
      <c r="S171" s="156">
        <v>0</v>
      </c>
      <c r="T171" s="157">
        <f t="shared" si="13"/>
        <v>0</v>
      </c>
      <c r="AR171" s="158" t="s">
        <v>353</v>
      </c>
      <c r="AT171" s="158" t="s">
        <v>196</v>
      </c>
      <c r="AU171" s="158" t="s">
        <v>89</v>
      </c>
      <c r="AY171" s="17" t="s">
        <v>187</v>
      </c>
      <c r="BE171" s="159">
        <f t="shared" si="14"/>
        <v>0</v>
      </c>
      <c r="BF171" s="159">
        <f t="shared" si="15"/>
        <v>0</v>
      </c>
      <c r="BG171" s="159">
        <f t="shared" si="16"/>
        <v>0</v>
      </c>
      <c r="BH171" s="159">
        <f t="shared" si="17"/>
        <v>0</v>
      </c>
      <c r="BI171" s="159">
        <f t="shared" si="18"/>
        <v>0</v>
      </c>
      <c r="BJ171" s="17" t="s">
        <v>89</v>
      </c>
      <c r="BK171" s="159">
        <f t="shared" si="19"/>
        <v>0</v>
      </c>
      <c r="BL171" s="17" t="s">
        <v>353</v>
      </c>
      <c r="BM171" s="158" t="s">
        <v>1547</v>
      </c>
    </row>
    <row r="172" spans="2:65" s="1" customFormat="1" ht="24.2" customHeight="1">
      <c r="B172" s="144"/>
      <c r="C172" s="160" t="s">
        <v>400</v>
      </c>
      <c r="D172" s="160" t="s">
        <v>196</v>
      </c>
      <c r="E172" s="161" t="s">
        <v>1548</v>
      </c>
      <c r="F172" s="162" t="s">
        <v>1516</v>
      </c>
      <c r="G172" s="163" t="s">
        <v>1495</v>
      </c>
      <c r="H172" s="164">
        <v>1</v>
      </c>
      <c r="I172" s="165"/>
      <c r="J172" s="166">
        <f t="shared" si="10"/>
        <v>0</v>
      </c>
      <c r="K172" s="167"/>
      <c r="L172" s="32"/>
      <c r="M172" s="168" t="s">
        <v>1</v>
      </c>
      <c r="N172" s="169" t="s">
        <v>42</v>
      </c>
      <c r="P172" s="156">
        <f t="shared" si="11"/>
        <v>0</v>
      </c>
      <c r="Q172" s="156">
        <v>0</v>
      </c>
      <c r="R172" s="156">
        <f t="shared" si="12"/>
        <v>0</v>
      </c>
      <c r="S172" s="156">
        <v>0</v>
      </c>
      <c r="T172" s="157">
        <f t="shared" si="13"/>
        <v>0</v>
      </c>
      <c r="AR172" s="158" t="s">
        <v>353</v>
      </c>
      <c r="AT172" s="158" t="s">
        <v>196</v>
      </c>
      <c r="AU172" s="158" t="s">
        <v>89</v>
      </c>
      <c r="AY172" s="17" t="s">
        <v>187</v>
      </c>
      <c r="BE172" s="159">
        <f t="shared" si="14"/>
        <v>0</v>
      </c>
      <c r="BF172" s="159">
        <f t="shared" si="15"/>
        <v>0</v>
      </c>
      <c r="BG172" s="159">
        <f t="shared" si="16"/>
        <v>0</v>
      </c>
      <c r="BH172" s="159">
        <f t="shared" si="17"/>
        <v>0</v>
      </c>
      <c r="BI172" s="159">
        <f t="shared" si="18"/>
        <v>0</v>
      </c>
      <c r="BJ172" s="17" t="s">
        <v>89</v>
      </c>
      <c r="BK172" s="159">
        <f t="shared" si="19"/>
        <v>0</v>
      </c>
      <c r="BL172" s="17" t="s">
        <v>353</v>
      </c>
      <c r="BM172" s="158" t="s">
        <v>1549</v>
      </c>
    </row>
    <row r="173" spans="2:65" s="11" customFormat="1" ht="25.9" customHeight="1">
      <c r="B173" s="132"/>
      <c r="D173" s="133" t="s">
        <v>75</v>
      </c>
      <c r="E173" s="134" t="s">
        <v>1550</v>
      </c>
      <c r="F173" s="134" t="s">
        <v>1551</v>
      </c>
      <c r="I173" s="135"/>
      <c r="J173" s="136">
        <f>BK173</f>
        <v>0</v>
      </c>
      <c r="L173" s="132"/>
      <c r="M173" s="137"/>
      <c r="P173" s="138">
        <f>P174+P186+P200+P226+P242+P256+P261</f>
        <v>0</v>
      </c>
      <c r="R173" s="138">
        <f>R174+R186+R200+R226+R242+R256+R261</f>
        <v>0</v>
      </c>
      <c r="T173" s="139">
        <f>T174+T186+T200+T226+T242+T256+T261</f>
        <v>0</v>
      </c>
      <c r="AR173" s="133" t="s">
        <v>89</v>
      </c>
      <c r="AT173" s="140" t="s">
        <v>75</v>
      </c>
      <c r="AU173" s="140" t="s">
        <v>76</v>
      </c>
      <c r="AY173" s="133" t="s">
        <v>187</v>
      </c>
      <c r="BK173" s="141">
        <f>BK174+BK186+BK200+BK226+BK242+BK256+BK261</f>
        <v>0</v>
      </c>
    </row>
    <row r="174" spans="2:65" s="11" customFormat="1" ht="22.9" customHeight="1">
      <c r="B174" s="132"/>
      <c r="D174" s="133" t="s">
        <v>75</v>
      </c>
      <c r="E174" s="142" t="s">
        <v>1487</v>
      </c>
      <c r="F174" s="142" t="s">
        <v>1552</v>
      </c>
      <c r="I174" s="135"/>
      <c r="J174" s="143">
        <f>BK174</f>
        <v>0</v>
      </c>
      <c r="L174" s="132"/>
      <c r="M174" s="137"/>
      <c r="P174" s="138">
        <f>SUM(P175:P185)</f>
        <v>0</v>
      </c>
      <c r="R174" s="138">
        <f>SUM(R175:R185)</f>
        <v>0</v>
      </c>
      <c r="T174" s="139">
        <f>SUM(T175:T185)</f>
        <v>0</v>
      </c>
      <c r="AR174" s="133" t="s">
        <v>83</v>
      </c>
      <c r="AT174" s="140" t="s">
        <v>75</v>
      </c>
      <c r="AU174" s="140" t="s">
        <v>83</v>
      </c>
      <c r="AY174" s="133" t="s">
        <v>187</v>
      </c>
      <c r="BK174" s="141">
        <f>SUM(BK175:BK185)</f>
        <v>0</v>
      </c>
    </row>
    <row r="175" spans="2:65" s="1" customFormat="1" ht="66.75" customHeight="1">
      <c r="B175" s="144"/>
      <c r="C175" s="160" t="s">
        <v>404</v>
      </c>
      <c r="D175" s="160" t="s">
        <v>196</v>
      </c>
      <c r="E175" s="161" t="s">
        <v>1553</v>
      </c>
      <c r="F175" s="162" t="s">
        <v>1554</v>
      </c>
      <c r="G175" s="163" t="s">
        <v>337</v>
      </c>
      <c r="H175" s="164">
        <v>6</v>
      </c>
      <c r="I175" s="165"/>
      <c r="J175" s="166">
        <f t="shared" ref="J175:J185" si="20">ROUND(I175*H175,2)</f>
        <v>0</v>
      </c>
      <c r="K175" s="167"/>
      <c r="L175" s="32"/>
      <c r="M175" s="168" t="s">
        <v>1</v>
      </c>
      <c r="N175" s="169" t="s">
        <v>42</v>
      </c>
      <c r="P175" s="156">
        <f t="shared" ref="P175:P185" si="21">O175*H175</f>
        <v>0</v>
      </c>
      <c r="Q175" s="156">
        <v>0</v>
      </c>
      <c r="R175" s="156">
        <f t="shared" ref="R175:R185" si="22">Q175*H175</f>
        <v>0</v>
      </c>
      <c r="S175" s="156">
        <v>0</v>
      </c>
      <c r="T175" s="157">
        <f t="shared" ref="T175:T185" si="23">S175*H175</f>
        <v>0</v>
      </c>
      <c r="AR175" s="158" t="s">
        <v>353</v>
      </c>
      <c r="AT175" s="158" t="s">
        <v>196</v>
      </c>
      <c r="AU175" s="158" t="s">
        <v>89</v>
      </c>
      <c r="AY175" s="17" t="s">
        <v>187</v>
      </c>
      <c r="BE175" s="159">
        <f t="shared" ref="BE175:BE185" si="24">IF(N175="základná",J175,0)</f>
        <v>0</v>
      </c>
      <c r="BF175" s="159">
        <f t="shared" ref="BF175:BF185" si="25">IF(N175="znížená",J175,0)</f>
        <v>0</v>
      </c>
      <c r="BG175" s="159">
        <f t="shared" ref="BG175:BG185" si="26">IF(N175="zákl. prenesená",J175,0)</f>
        <v>0</v>
      </c>
      <c r="BH175" s="159">
        <f t="shared" ref="BH175:BH185" si="27">IF(N175="zníž. prenesená",J175,0)</f>
        <v>0</v>
      </c>
      <c r="BI175" s="159">
        <f t="shared" ref="BI175:BI185" si="28">IF(N175="nulová",J175,0)</f>
        <v>0</v>
      </c>
      <c r="BJ175" s="17" t="s">
        <v>89</v>
      </c>
      <c r="BK175" s="159">
        <f t="shared" ref="BK175:BK185" si="29">ROUND(I175*H175,2)</f>
        <v>0</v>
      </c>
      <c r="BL175" s="17" t="s">
        <v>353</v>
      </c>
      <c r="BM175" s="158" t="s">
        <v>1555</v>
      </c>
    </row>
    <row r="176" spans="2:65" s="1" customFormat="1" ht="66.75" customHeight="1">
      <c r="B176" s="144"/>
      <c r="C176" s="160" t="s">
        <v>410</v>
      </c>
      <c r="D176" s="160" t="s">
        <v>196</v>
      </c>
      <c r="E176" s="161" t="s">
        <v>1556</v>
      </c>
      <c r="F176" s="162" t="s">
        <v>1557</v>
      </c>
      <c r="G176" s="163" t="s">
        <v>337</v>
      </c>
      <c r="H176" s="164">
        <v>6</v>
      </c>
      <c r="I176" s="165"/>
      <c r="J176" s="166">
        <f t="shared" si="20"/>
        <v>0</v>
      </c>
      <c r="K176" s="167"/>
      <c r="L176" s="32"/>
      <c r="M176" s="168" t="s">
        <v>1</v>
      </c>
      <c r="N176" s="169" t="s">
        <v>42</v>
      </c>
      <c r="P176" s="156">
        <f t="shared" si="21"/>
        <v>0</v>
      </c>
      <c r="Q176" s="156">
        <v>0</v>
      </c>
      <c r="R176" s="156">
        <f t="shared" si="22"/>
        <v>0</v>
      </c>
      <c r="S176" s="156">
        <v>0</v>
      </c>
      <c r="T176" s="157">
        <f t="shared" si="23"/>
        <v>0</v>
      </c>
      <c r="AR176" s="158" t="s">
        <v>353</v>
      </c>
      <c r="AT176" s="158" t="s">
        <v>196</v>
      </c>
      <c r="AU176" s="158" t="s">
        <v>89</v>
      </c>
      <c r="AY176" s="17" t="s">
        <v>187</v>
      </c>
      <c r="BE176" s="159">
        <f t="shared" si="24"/>
        <v>0</v>
      </c>
      <c r="BF176" s="159">
        <f t="shared" si="25"/>
        <v>0</v>
      </c>
      <c r="BG176" s="159">
        <f t="shared" si="26"/>
        <v>0</v>
      </c>
      <c r="BH176" s="159">
        <f t="shared" si="27"/>
        <v>0</v>
      </c>
      <c r="BI176" s="159">
        <f t="shared" si="28"/>
        <v>0</v>
      </c>
      <c r="BJ176" s="17" t="s">
        <v>89</v>
      </c>
      <c r="BK176" s="159">
        <f t="shared" si="29"/>
        <v>0</v>
      </c>
      <c r="BL176" s="17" t="s">
        <v>353</v>
      </c>
      <c r="BM176" s="158" t="s">
        <v>1558</v>
      </c>
    </row>
    <row r="177" spans="2:65" s="1" customFormat="1" ht="66.75" customHeight="1">
      <c r="B177" s="144"/>
      <c r="C177" s="160" t="s">
        <v>414</v>
      </c>
      <c r="D177" s="160" t="s">
        <v>196</v>
      </c>
      <c r="E177" s="161" t="s">
        <v>1559</v>
      </c>
      <c r="F177" s="162" t="s">
        <v>1560</v>
      </c>
      <c r="G177" s="163" t="s">
        <v>337</v>
      </c>
      <c r="H177" s="164">
        <v>4</v>
      </c>
      <c r="I177" s="165"/>
      <c r="J177" s="166">
        <f t="shared" si="20"/>
        <v>0</v>
      </c>
      <c r="K177" s="167"/>
      <c r="L177" s="32"/>
      <c r="M177" s="168" t="s">
        <v>1</v>
      </c>
      <c r="N177" s="169" t="s">
        <v>42</v>
      </c>
      <c r="P177" s="156">
        <f t="shared" si="21"/>
        <v>0</v>
      </c>
      <c r="Q177" s="156">
        <v>0</v>
      </c>
      <c r="R177" s="156">
        <f t="shared" si="22"/>
        <v>0</v>
      </c>
      <c r="S177" s="156">
        <v>0</v>
      </c>
      <c r="T177" s="157">
        <f t="shared" si="23"/>
        <v>0</v>
      </c>
      <c r="AR177" s="158" t="s">
        <v>353</v>
      </c>
      <c r="AT177" s="158" t="s">
        <v>196</v>
      </c>
      <c r="AU177" s="158" t="s">
        <v>89</v>
      </c>
      <c r="AY177" s="17" t="s">
        <v>187</v>
      </c>
      <c r="BE177" s="159">
        <f t="shared" si="24"/>
        <v>0</v>
      </c>
      <c r="BF177" s="159">
        <f t="shared" si="25"/>
        <v>0</v>
      </c>
      <c r="BG177" s="159">
        <f t="shared" si="26"/>
        <v>0</v>
      </c>
      <c r="BH177" s="159">
        <f t="shared" si="27"/>
        <v>0</v>
      </c>
      <c r="BI177" s="159">
        <f t="shared" si="28"/>
        <v>0</v>
      </c>
      <c r="BJ177" s="17" t="s">
        <v>89</v>
      </c>
      <c r="BK177" s="159">
        <f t="shared" si="29"/>
        <v>0</v>
      </c>
      <c r="BL177" s="17" t="s">
        <v>353</v>
      </c>
      <c r="BM177" s="158" t="s">
        <v>1561</v>
      </c>
    </row>
    <row r="178" spans="2:65" s="1" customFormat="1" ht="66.75" customHeight="1">
      <c r="B178" s="144"/>
      <c r="C178" s="160" t="s">
        <v>419</v>
      </c>
      <c r="D178" s="160" t="s">
        <v>196</v>
      </c>
      <c r="E178" s="161" t="s">
        <v>1562</v>
      </c>
      <c r="F178" s="162" t="s">
        <v>1563</v>
      </c>
      <c r="G178" s="163" t="s">
        <v>337</v>
      </c>
      <c r="H178" s="164">
        <v>8</v>
      </c>
      <c r="I178" s="165"/>
      <c r="J178" s="166">
        <f t="shared" si="20"/>
        <v>0</v>
      </c>
      <c r="K178" s="167"/>
      <c r="L178" s="32"/>
      <c r="M178" s="168" t="s">
        <v>1</v>
      </c>
      <c r="N178" s="169" t="s">
        <v>42</v>
      </c>
      <c r="P178" s="156">
        <f t="shared" si="21"/>
        <v>0</v>
      </c>
      <c r="Q178" s="156">
        <v>0</v>
      </c>
      <c r="R178" s="156">
        <f t="shared" si="22"/>
        <v>0</v>
      </c>
      <c r="S178" s="156">
        <v>0</v>
      </c>
      <c r="T178" s="157">
        <f t="shared" si="23"/>
        <v>0</v>
      </c>
      <c r="AR178" s="158" t="s">
        <v>353</v>
      </c>
      <c r="AT178" s="158" t="s">
        <v>196</v>
      </c>
      <c r="AU178" s="158" t="s">
        <v>89</v>
      </c>
      <c r="AY178" s="17" t="s">
        <v>187</v>
      </c>
      <c r="BE178" s="159">
        <f t="shared" si="24"/>
        <v>0</v>
      </c>
      <c r="BF178" s="159">
        <f t="shared" si="25"/>
        <v>0</v>
      </c>
      <c r="BG178" s="159">
        <f t="shared" si="26"/>
        <v>0</v>
      </c>
      <c r="BH178" s="159">
        <f t="shared" si="27"/>
        <v>0</v>
      </c>
      <c r="BI178" s="159">
        <f t="shared" si="28"/>
        <v>0</v>
      </c>
      <c r="BJ178" s="17" t="s">
        <v>89</v>
      </c>
      <c r="BK178" s="159">
        <f t="shared" si="29"/>
        <v>0</v>
      </c>
      <c r="BL178" s="17" t="s">
        <v>353</v>
      </c>
      <c r="BM178" s="158" t="s">
        <v>1564</v>
      </c>
    </row>
    <row r="179" spans="2:65" s="1" customFormat="1" ht="16.5" customHeight="1">
      <c r="B179" s="144"/>
      <c r="C179" s="160" t="s">
        <v>423</v>
      </c>
      <c r="D179" s="160" t="s">
        <v>196</v>
      </c>
      <c r="E179" s="161" t="s">
        <v>1565</v>
      </c>
      <c r="F179" s="162" t="s">
        <v>1566</v>
      </c>
      <c r="G179" s="163" t="s">
        <v>337</v>
      </c>
      <c r="H179" s="164">
        <v>10</v>
      </c>
      <c r="I179" s="165"/>
      <c r="J179" s="166">
        <f t="shared" si="20"/>
        <v>0</v>
      </c>
      <c r="K179" s="167"/>
      <c r="L179" s="32"/>
      <c r="M179" s="168" t="s">
        <v>1</v>
      </c>
      <c r="N179" s="169" t="s">
        <v>42</v>
      </c>
      <c r="P179" s="156">
        <f t="shared" si="21"/>
        <v>0</v>
      </c>
      <c r="Q179" s="156">
        <v>0</v>
      </c>
      <c r="R179" s="156">
        <f t="shared" si="22"/>
        <v>0</v>
      </c>
      <c r="S179" s="156">
        <v>0</v>
      </c>
      <c r="T179" s="157">
        <f t="shared" si="23"/>
        <v>0</v>
      </c>
      <c r="AR179" s="158" t="s">
        <v>353</v>
      </c>
      <c r="AT179" s="158" t="s">
        <v>196</v>
      </c>
      <c r="AU179" s="158" t="s">
        <v>89</v>
      </c>
      <c r="AY179" s="17" t="s">
        <v>187</v>
      </c>
      <c r="BE179" s="159">
        <f t="shared" si="24"/>
        <v>0</v>
      </c>
      <c r="BF179" s="159">
        <f t="shared" si="25"/>
        <v>0</v>
      </c>
      <c r="BG179" s="159">
        <f t="shared" si="26"/>
        <v>0</v>
      </c>
      <c r="BH179" s="159">
        <f t="shared" si="27"/>
        <v>0</v>
      </c>
      <c r="BI179" s="159">
        <f t="shared" si="28"/>
        <v>0</v>
      </c>
      <c r="BJ179" s="17" t="s">
        <v>89</v>
      </c>
      <c r="BK179" s="159">
        <f t="shared" si="29"/>
        <v>0</v>
      </c>
      <c r="BL179" s="17" t="s">
        <v>353</v>
      </c>
      <c r="BM179" s="158" t="s">
        <v>1567</v>
      </c>
    </row>
    <row r="180" spans="2:65" s="1" customFormat="1" ht="37.9" customHeight="1">
      <c r="B180" s="144"/>
      <c r="C180" s="160" t="s">
        <v>429</v>
      </c>
      <c r="D180" s="160" t="s">
        <v>196</v>
      </c>
      <c r="E180" s="161" t="s">
        <v>1568</v>
      </c>
      <c r="F180" s="162" t="s">
        <v>1569</v>
      </c>
      <c r="G180" s="163" t="s">
        <v>1495</v>
      </c>
      <c r="H180" s="164">
        <v>137</v>
      </c>
      <c r="I180" s="165"/>
      <c r="J180" s="166">
        <f t="shared" si="20"/>
        <v>0</v>
      </c>
      <c r="K180" s="167"/>
      <c r="L180" s="32"/>
      <c r="M180" s="168" t="s">
        <v>1</v>
      </c>
      <c r="N180" s="169" t="s">
        <v>42</v>
      </c>
      <c r="P180" s="156">
        <f t="shared" si="21"/>
        <v>0</v>
      </c>
      <c r="Q180" s="156">
        <v>0</v>
      </c>
      <c r="R180" s="156">
        <f t="shared" si="22"/>
        <v>0</v>
      </c>
      <c r="S180" s="156">
        <v>0</v>
      </c>
      <c r="T180" s="157">
        <f t="shared" si="23"/>
        <v>0</v>
      </c>
      <c r="AR180" s="158" t="s">
        <v>353</v>
      </c>
      <c r="AT180" s="158" t="s">
        <v>196</v>
      </c>
      <c r="AU180" s="158" t="s">
        <v>89</v>
      </c>
      <c r="AY180" s="17" t="s">
        <v>187</v>
      </c>
      <c r="BE180" s="159">
        <f t="shared" si="24"/>
        <v>0</v>
      </c>
      <c r="BF180" s="159">
        <f t="shared" si="25"/>
        <v>0</v>
      </c>
      <c r="BG180" s="159">
        <f t="shared" si="26"/>
        <v>0</v>
      </c>
      <c r="BH180" s="159">
        <f t="shared" si="27"/>
        <v>0</v>
      </c>
      <c r="BI180" s="159">
        <f t="shared" si="28"/>
        <v>0</v>
      </c>
      <c r="BJ180" s="17" t="s">
        <v>89</v>
      </c>
      <c r="BK180" s="159">
        <f t="shared" si="29"/>
        <v>0</v>
      </c>
      <c r="BL180" s="17" t="s">
        <v>353</v>
      </c>
      <c r="BM180" s="158" t="s">
        <v>1570</v>
      </c>
    </row>
    <row r="181" spans="2:65" s="1" customFormat="1" ht="37.9" customHeight="1">
      <c r="B181" s="144"/>
      <c r="C181" s="160" t="s">
        <v>388</v>
      </c>
      <c r="D181" s="160" t="s">
        <v>196</v>
      </c>
      <c r="E181" s="161" t="s">
        <v>1571</v>
      </c>
      <c r="F181" s="162" t="s">
        <v>1572</v>
      </c>
      <c r="G181" s="163" t="s">
        <v>1495</v>
      </c>
      <c r="H181" s="164">
        <v>54</v>
      </c>
      <c r="I181" s="165"/>
      <c r="J181" s="166">
        <f t="shared" si="20"/>
        <v>0</v>
      </c>
      <c r="K181" s="167"/>
      <c r="L181" s="32"/>
      <c r="M181" s="168" t="s">
        <v>1</v>
      </c>
      <c r="N181" s="169" t="s">
        <v>42</v>
      </c>
      <c r="P181" s="156">
        <f t="shared" si="21"/>
        <v>0</v>
      </c>
      <c r="Q181" s="156">
        <v>0</v>
      </c>
      <c r="R181" s="156">
        <f t="shared" si="22"/>
        <v>0</v>
      </c>
      <c r="S181" s="156">
        <v>0</v>
      </c>
      <c r="T181" s="157">
        <f t="shared" si="23"/>
        <v>0</v>
      </c>
      <c r="AR181" s="158" t="s">
        <v>353</v>
      </c>
      <c r="AT181" s="158" t="s">
        <v>196</v>
      </c>
      <c r="AU181" s="158" t="s">
        <v>89</v>
      </c>
      <c r="AY181" s="17" t="s">
        <v>187</v>
      </c>
      <c r="BE181" s="159">
        <f t="shared" si="24"/>
        <v>0</v>
      </c>
      <c r="BF181" s="159">
        <f t="shared" si="25"/>
        <v>0</v>
      </c>
      <c r="BG181" s="159">
        <f t="shared" si="26"/>
        <v>0</v>
      </c>
      <c r="BH181" s="159">
        <f t="shared" si="27"/>
        <v>0</v>
      </c>
      <c r="BI181" s="159">
        <f t="shared" si="28"/>
        <v>0</v>
      </c>
      <c r="BJ181" s="17" t="s">
        <v>89</v>
      </c>
      <c r="BK181" s="159">
        <f t="shared" si="29"/>
        <v>0</v>
      </c>
      <c r="BL181" s="17" t="s">
        <v>353</v>
      </c>
      <c r="BM181" s="158" t="s">
        <v>1573</v>
      </c>
    </row>
    <row r="182" spans="2:65" s="1" customFormat="1" ht="16.5" customHeight="1">
      <c r="B182" s="144"/>
      <c r="C182" s="160" t="s">
        <v>629</v>
      </c>
      <c r="D182" s="160" t="s">
        <v>196</v>
      </c>
      <c r="E182" s="161" t="s">
        <v>1574</v>
      </c>
      <c r="F182" s="162" t="s">
        <v>1575</v>
      </c>
      <c r="G182" s="163" t="s">
        <v>337</v>
      </c>
      <c r="H182" s="164">
        <v>4</v>
      </c>
      <c r="I182" s="165"/>
      <c r="J182" s="166">
        <f t="shared" si="20"/>
        <v>0</v>
      </c>
      <c r="K182" s="167"/>
      <c r="L182" s="32"/>
      <c r="M182" s="168" t="s">
        <v>1</v>
      </c>
      <c r="N182" s="169" t="s">
        <v>42</v>
      </c>
      <c r="P182" s="156">
        <f t="shared" si="21"/>
        <v>0</v>
      </c>
      <c r="Q182" s="156">
        <v>0</v>
      </c>
      <c r="R182" s="156">
        <f t="shared" si="22"/>
        <v>0</v>
      </c>
      <c r="S182" s="156">
        <v>0</v>
      </c>
      <c r="T182" s="157">
        <f t="shared" si="23"/>
        <v>0</v>
      </c>
      <c r="AR182" s="158" t="s">
        <v>353</v>
      </c>
      <c r="AT182" s="158" t="s">
        <v>196</v>
      </c>
      <c r="AU182" s="158" t="s">
        <v>89</v>
      </c>
      <c r="AY182" s="17" t="s">
        <v>187</v>
      </c>
      <c r="BE182" s="159">
        <f t="shared" si="24"/>
        <v>0</v>
      </c>
      <c r="BF182" s="159">
        <f t="shared" si="25"/>
        <v>0</v>
      </c>
      <c r="BG182" s="159">
        <f t="shared" si="26"/>
        <v>0</v>
      </c>
      <c r="BH182" s="159">
        <f t="shared" si="27"/>
        <v>0</v>
      </c>
      <c r="BI182" s="159">
        <f t="shared" si="28"/>
        <v>0</v>
      </c>
      <c r="BJ182" s="17" t="s">
        <v>89</v>
      </c>
      <c r="BK182" s="159">
        <f t="shared" si="29"/>
        <v>0</v>
      </c>
      <c r="BL182" s="17" t="s">
        <v>353</v>
      </c>
      <c r="BM182" s="158" t="s">
        <v>1576</v>
      </c>
    </row>
    <row r="183" spans="2:65" s="1" customFormat="1" ht="24.2" customHeight="1">
      <c r="B183" s="144"/>
      <c r="C183" s="160" t="s">
        <v>633</v>
      </c>
      <c r="D183" s="160" t="s">
        <v>196</v>
      </c>
      <c r="E183" s="161" t="s">
        <v>1577</v>
      </c>
      <c r="F183" s="162" t="s">
        <v>1578</v>
      </c>
      <c r="G183" s="163" t="s">
        <v>337</v>
      </c>
      <c r="H183" s="164">
        <v>1</v>
      </c>
      <c r="I183" s="165"/>
      <c r="J183" s="166">
        <f t="shared" si="20"/>
        <v>0</v>
      </c>
      <c r="K183" s="167"/>
      <c r="L183" s="32"/>
      <c r="M183" s="168" t="s">
        <v>1</v>
      </c>
      <c r="N183" s="169" t="s">
        <v>42</v>
      </c>
      <c r="P183" s="156">
        <f t="shared" si="21"/>
        <v>0</v>
      </c>
      <c r="Q183" s="156">
        <v>0</v>
      </c>
      <c r="R183" s="156">
        <f t="shared" si="22"/>
        <v>0</v>
      </c>
      <c r="S183" s="156">
        <v>0</v>
      </c>
      <c r="T183" s="157">
        <f t="shared" si="23"/>
        <v>0</v>
      </c>
      <c r="AR183" s="158" t="s">
        <v>353</v>
      </c>
      <c r="AT183" s="158" t="s">
        <v>196</v>
      </c>
      <c r="AU183" s="158" t="s">
        <v>89</v>
      </c>
      <c r="AY183" s="17" t="s">
        <v>187</v>
      </c>
      <c r="BE183" s="159">
        <f t="shared" si="24"/>
        <v>0</v>
      </c>
      <c r="BF183" s="159">
        <f t="shared" si="25"/>
        <v>0</v>
      </c>
      <c r="BG183" s="159">
        <f t="shared" si="26"/>
        <v>0</v>
      </c>
      <c r="BH183" s="159">
        <f t="shared" si="27"/>
        <v>0</v>
      </c>
      <c r="BI183" s="159">
        <f t="shared" si="28"/>
        <v>0</v>
      </c>
      <c r="BJ183" s="17" t="s">
        <v>89</v>
      </c>
      <c r="BK183" s="159">
        <f t="shared" si="29"/>
        <v>0</v>
      </c>
      <c r="BL183" s="17" t="s">
        <v>353</v>
      </c>
      <c r="BM183" s="158" t="s">
        <v>1579</v>
      </c>
    </row>
    <row r="184" spans="2:65" s="1" customFormat="1" ht="24.2" customHeight="1">
      <c r="B184" s="144"/>
      <c r="C184" s="160" t="s">
        <v>637</v>
      </c>
      <c r="D184" s="160" t="s">
        <v>196</v>
      </c>
      <c r="E184" s="161" t="s">
        <v>1580</v>
      </c>
      <c r="F184" s="162" t="s">
        <v>1581</v>
      </c>
      <c r="G184" s="163" t="s">
        <v>337</v>
      </c>
      <c r="H184" s="164">
        <v>3</v>
      </c>
      <c r="I184" s="165"/>
      <c r="J184" s="166">
        <f t="shared" si="20"/>
        <v>0</v>
      </c>
      <c r="K184" s="167"/>
      <c r="L184" s="32"/>
      <c r="M184" s="168" t="s">
        <v>1</v>
      </c>
      <c r="N184" s="169" t="s">
        <v>42</v>
      </c>
      <c r="P184" s="156">
        <f t="shared" si="21"/>
        <v>0</v>
      </c>
      <c r="Q184" s="156">
        <v>0</v>
      </c>
      <c r="R184" s="156">
        <f t="shared" si="22"/>
        <v>0</v>
      </c>
      <c r="S184" s="156">
        <v>0</v>
      </c>
      <c r="T184" s="157">
        <f t="shared" si="23"/>
        <v>0</v>
      </c>
      <c r="AR184" s="158" t="s">
        <v>353</v>
      </c>
      <c r="AT184" s="158" t="s">
        <v>196</v>
      </c>
      <c r="AU184" s="158" t="s">
        <v>89</v>
      </c>
      <c r="AY184" s="17" t="s">
        <v>187</v>
      </c>
      <c r="BE184" s="159">
        <f t="shared" si="24"/>
        <v>0</v>
      </c>
      <c r="BF184" s="159">
        <f t="shared" si="25"/>
        <v>0</v>
      </c>
      <c r="BG184" s="159">
        <f t="shared" si="26"/>
        <v>0</v>
      </c>
      <c r="BH184" s="159">
        <f t="shared" si="27"/>
        <v>0</v>
      </c>
      <c r="BI184" s="159">
        <f t="shared" si="28"/>
        <v>0</v>
      </c>
      <c r="BJ184" s="17" t="s">
        <v>89</v>
      </c>
      <c r="BK184" s="159">
        <f t="shared" si="29"/>
        <v>0</v>
      </c>
      <c r="BL184" s="17" t="s">
        <v>353</v>
      </c>
      <c r="BM184" s="158" t="s">
        <v>1582</v>
      </c>
    </row>
    <row r="185" spans="2:65" s="1" customFormat="1" ht="24.2" customHeight="1">
      <c r="B185" s="144"/>
      <c r="C185" s="160" t="s">
        <v>646</v>
      </c>
      <c r="D185" s="160" t="s">
        <v>196</v>
      </c>
      <c r="E185" s="161" t="s">
        <v>1583</v>
      </c>
      <c r="F185" s="162" t="s">
        <v>1584</v>
      </c>
      <c r="G185" s="163" t="s">
        <v>337</v>
      </c>
      <c r="H185" s="164">
        <v>1</v>
      </c>
      <c r="I185" s="165"/>
      <c r="J185" s="166">
        <f t="shared" si="20"/>
        <v>0</v>
      </c>
      <c r="K185" s="167"/>
      <c r="L185" s="32"/>
      <c r="M185" s="168" t="s">
        <v>1</v>
      </c>
      <c r="N185" s="169" t="s">
        <v>42</v>
      </c>
      <c r="P185" s="156">
        <f t="shared" si="21"/>
        <v>0</v>
      </c>
      <c r="Q185" s="156">
        <v>0</v>
      </c>
      <c r="R185" s="156">
        <f t="shared" si="22"/>
        <v>0</v>
      </c>
      <c r="S185" s="156">
        <v>0</v>
      </c>
      <c r="T185" s="157">
        <f t="shared" si="23"/>
        <v>0</v>
      </c>
      <c r="AR185" s="158" t="s">
        <v>353</v>
      </c>
      <c r="AT185" s="158" t="s">
        <v>196</v>
      </c>
      <c r="AU185" s="158" t="s">
        <v>89</v>
      </c>
      <c r="AY185" s="17" t="s">
        <v>187</v>
      </c>
      <c r="BE185" s="159">
        <f t="shared" si="24"/>
        <v>0</v>
      </c>
      <c r="BF185" s="159">
        <f t="shared" si="25"/>
        <v>0</v>
      </c>
      <c r="BG185" s="159">
        <f t="shared" si="26"/>
        <v>0</v>
      </c>
      <c r="BH185" s="159">
        <f t="shared" si="27"/>
        <v>0</v>
      </c>
      <c r="BI185" s="159">
        <f t="shared" si="28"/>
        <v>0</v>
      </c>
      <c r="BJ185" s="17" t="s">
        <v>89</v>
      </c>
      <c r="BK185" s="159">
        <f t="shared" si="29"/>
        <v>0</v>
      </c>
      <c r="BL185" s="17" t="s">
        <v>353</v>
      </c>
      <c r="BM185" s="158" t="s">
        <v>1585</v>
      </c>
    </row>
    <row r="186" spans="2:65" s="11" customFormat="1" ht="22.9" customHeight="1">
      <c r="B186" s="132"/>
      <c r="D186" s="133" t="s">
        <v>75</v>
      </c>
      <c r="E186" s="142" t="s">
        <v>1490</v>
      </c>
      <c r="F186" s="142" t="s">
        <v>1586</v>
      </c>
      <c r="I186" s="135"/>
      <c r="J186" s="143">
        <f>BK186</f>
        <v>0</v>
      </c>
      <c r="L186" s="132"/>
      <c r="M186" s="137"/>
      <c r="P186" s="138">
        <f>SUM(P187:P199)</f>
        <v>0</v>
      </c>
      <c r="R186" s="138">
        <f>SUM(R187:R199)</f>
        <v>0</v>
      </c>
      <c r="T186" s="139">
        <f>SUM(T187:T199)</f>
        <v>0</v>
      </c>
      <c r="AR186" s="133" t="s">
        <v>83</v>
      </c>
      <c r="AT186" s="140" t="s">
        <v>75</v>
      </c>
      <c r="AU186" s="140" t="s">
        <v>83</v>
      </c>
      <c r="AY186" s="133" t="s">
        <v>187</v>
      </c>
      <c r="BK186" s="141">
        <f>SUM(BK187:BK199)</f>
        <v>0</v>
      </c>
    </row>
    <row r="187" spans="2:65" s="1" customFormat="1" ht="66.75" customHeight="1">
      <c r="B187" s="144"/>
      <c r="C187" s="160" t="s">
        <v>652</v>
      </c>
      <c r="D187" s="160" t="s">
        <v>196</v>
      </c>
      <c r="E187" s="161" t="s">
        <v>1587</v>
      </c>
      <c r="F187" s="162" t="s">
        <v>1588</v>
      </c>
      <c r="G187" s="163" t="s">
        <v>337</v>
      </c>
      <c r="H187" s="164">
        <v>80</v>
      </c>
      <c r="I187" s="165"/>
      <c r="J187" s="166">
        <f t="shared" ref="J187:J199" si="30">ROUND(I187*H187,2)</f>
        <v>0</v>
      </c>
      <c r="K187" s="167"/>
      <c r="L187" s="32"/>
      <c r="M187" s="168" t="s">
        <v>1</v>
      </c>
      <c r="N187" s="169" t="s">
        <v>42</v>
      </c>
      <c r="P187" s="156">
        <f t="shared" ref="P187:P199" si="31">O187*H187</f>
        <v>0</v>
      </c>
      <c r="Q187" s="156">
        <v>0</v>
      </c>
      <c r="R187" s="156">
        <f t="shared" ref="R187:R199" si="32">Q187*H187</f>
        <v>0</v>
      </c>
      <c r="S187" s="156">
        <v>0</v>
      </c>
      <c r="T187" s="157">
        <f t="shared" ref="T187:T199" si="33">S187*H187</f>
        <v>0</v>
      </c>
      <c r="AR187" s="158" t="s">
        <v>353</v>
      </c>
      <c r="AT187" s="158" t="s">
        <v>196</v>
      </c>
      <c r="AU187" s="158" t="s">
        <v>89</v>
      </c>
      <c r="AY187" s="17" t="s">
        <v>187</v>
      </c>
      <c r="BE187" s="159">
        <f t="shared" ref="BE187:BE199" si="34">IF(N187="základná",J187,0)</f>
        <v>0</v>
      </c>
      <c r="BF187" s="159">
        <f t="shared" ref="BF187:BF199" si="35">IF(N187="znížená",J187,0)</f>
        <v>0</v>
      </c>
      <c r="BG187" s="159">
        <f t="shared" ref="BG187:BG199" si="36">IF(N187="zákl. prenesená",J187,0)</f>
        <v>0</v>
      </c>
      <c r="BH187" s="159">
        <f t="shared" ref="BH187:BH199" si="37">IF(N187="zníž. prenesená",J187,0)</f>
        <v>0</v>
      </c>
      <c r="BI187" s="159">
        <f t="shared" ref="BI187:BI199" si="38">IF(N187="nulová",J187,0)</f>
        <v>0</v>
      </c>
      <c r="BJ187" s="17" t="s">
        <v>89</v>
      </c>
      <c r="BK187" s="159">
        <f t="shared" ref="BK187:BK199" si="39">ROUND(I187*H187,2)</f>
        <v>0</v>
      </c>
      <c r="BL187" s="17" t="s">
        <v>353</v>
      </c>
      <c r="BM187" s="158" t="s">
        <v>1589</v>
      </c>
    </row>
    <row r="188" spans="2:65" s="1" customFormat="1" ht="21.75" customHeight="1">
      <c r="B188" s="144"/>
      <c r="C188" s="160" t="s">
        <v>654</v>
      </c>
      <c r="D188" s="160" t="s">
        <v>196</v>
      </c>
      <c r="E188" s="161" t="s">
        <v>1590</v>
      </c>
      <c r="F188" s="162" t="s">
        <v>1591</v>
      </c>
      <c r="G188" s="163" t="s">
        <v>337</v>
      </c>
      <c r="H188" s="164">
        <v>80</v>
      </c>
      <c r="I188" s="165"/>
      <c r="J188" s="166">
        <f t="shared" si="30"/>
        <v>0</v>
      </c>
      <c r="K188" s="167"/>
      <c r="L188" s="32"/>
      <c r="M188" s="168" t="s">
        <v>1</v>
      </c>
      <c r="N188" s="169" t="s">
        <v>42</v>
      </c>
      <c r="P188" s="156">
        <f t="shared" si="31"/>
        <v>0</v>
      </c>
      <c r="Q188" s="156">
        <v>0</v>
      </c>
      <c r="R188" s="156">
        <f t="shared" si="32"/>
        <v>0</v>
      </c>
      <c r="S188" s="156">
        <v>0</v>
      </c>
      <c r="T188" s="157">
        <f t="shared" si="33"/>
        <v>0</v>
      </c>
      <c r="AR188" s="158" t="s">
        <v>353</v>
      </c>
      <c r="AT188" s="158" t="s">
        <v>196</v>
      </c>
      <c r="AU188" s="158" t="s">
        <v>89</v>
      </c>
      <c r="AY188" s="17" t="s">
        <v>187</v>
      </c>
      <c r="BE188" s="159">
        <f t="shared" si="34"/>
        <v>0</v>
      </c>
      <c r="BF188" s="159">
        <f t="shared" si="35"/>
        <v>0</v>
      </c>
      <c r="BG188" s="159">
        <f t="shared" si="36"/>
        <v>0</v>
      </c>
      <c r="BH188" s="159">
        <f t="shared" si="37"/>
        <v>0</v>
      </c>
      <c r="BI188" s="159">
        <f t="shared" si="38"/>
        <v>0</v>
      </c>
      <c r="BJ188" s="17" t="s">
        <v>89</v>
      </c>
      <c r="BK188" s="159">
        <f t="shared" si="39"/>
        <v>0</v>
      </c>
      <c r="BL188" s="17" t="s">
        <v>353</v>
      </c>
      <c r="BM188" s="158" t="s">
        <v>1592</v>
      </c>
    </row>
    <row r="189" spans="2:65" s="1" customFormat="1" ht="37.9" customHeight="1">
      <c r="B189" s="144"/>
      <c r="C189" s="160" t="s">
        <v>658</v>
      </c>
      <c r="D189" s="160" t="s">
        <v>196</v>
      </c>
      <c r="E189" s="161" t="s">
        <v>1593</v>
      </c>
      <c r="F189" s="162" t="s">
        <v>1594</v>
      </c>
      <c r="G189" s="163" t="s">
        <v>337</v>
      </c>
      <c r="H189" s="164">
        <v>80</v>
      </c>
      <c r="I189" s="165"/>
      <c r="J189" s="166">
        <f t="shared" si="30"/>
        <v>0</v>
      </c>
      <c r="K189" s="167"/>
      <c r="L189" s="32"/>
      <c r="M189" s="168" t="s">
        <v>1</v>
      </c>
      <c r="N189" s="169" t="s">
        <v>42</v>
      </c>
      <c r="P189" s="156">
        <f t="shared" si="31"/>
        <v>0</v>
      </c>
      <c r="Q189" s="156">
        <v>0</v>
      </c>
      <c r="R189" s="156">
        <f t="shared" si="32"/>
        <v>0</v>
      </c>
      <c r="S189" s="156">
        <v>0</v>
      </c>
      <c r="T189" s="157">
        <f t="shared" si="33"/>
        <v>0</v>
      </c>
      <c r="AR189" s="158" t="s">
        <v>353</v>
      </c>
      <c r="AT189" s="158" t="s">
        <v>196</v>
      </c>
      <c r="AU189" s="158" t="s">
        <v>89</v>
      </c>
      <c r="AY189" s="17" t="s">
        <v>187</v>
      </c>
      <c r="BE189" s="159">
        <f t="shared" si="34"/>
        <v>0</v>
      </c>
      <c r="BF189" s="159">
        <f t="shared" si="35"/>
        <v>0</v>
      </c>
      <c r="BG189" s="159">
        <f t="shared" si="36"/>
        <v>0</v>
      </c>
      <c r="BH189" s="159">
        <f t="shared" si="37"/>
        <v>0</v>
      </c>
      <c r="BI189" s="159">
        <f t="shared" si="38"/>
        <v>0</v>
      </c>
      <c r="BJ189" s="17" t="s">
        <v>89</v>
      </c>
      <c r="BK189" s="159">
        <f t="shared" si="39"/>
        <v>0</v>
      </c>
      <c r="BL189" s="17" t="s">
        <v>353</v>
      </c>
      <c r="BM189" s="158" t="s">
        <v>1595</v>
      </c>
    </row>
    <row r="190" spans="2:65" s="1" customFormat="1" ht="24.2" customHeight="1">
      <c r="B190" s="144"/>
      <c r="C190" s="160" t="s">
        <v>663</v>
      </c>
      <c r="D190" s="160" t="s">
        <v>196</v>
      </c>
      <c r="E190" s="161" t="s">
        <v>1596</v>
      </c>
      <c r="F190" s="162" t="s">
        <v>1597</v>
      </c>
      <c r="G190" s="163" t="s">
        <v>337</v>
      </c>
      <c r="H190" s="164">
        <v>80</v>
      </c>
      <c r="I190" s="165"/>
      <c r="J190" s="166">
        <f t="shared" si="30"/>
        <v>0</v>
      </c>
      <c r="K190" s="167"/>
      <c r="L190" s="32"/>
      <c r="M190" s="168" t="s">
        <v>1</v>
      </c>
      <c r="N190" s="169" t="s">
        <v>42</v>
      </c>
      <c r="P190" s="156">
        <f t="shared" si="31"/>
        <v>0</v>
      </c>
      <c r="Q190" s="156">
        <v>0</v>
      </c>
      <c r="R190" s="156">
        <f t="shared" si="32"/>
        <v>0</v>
      </c>
      <c r="S190" s="156">
        <v>0</v>
      </c>
      <c r="T190" s="157">
        <f t="shared" si="33"/>
        <v>0</v>
      </c>
      <c r="AR190" s="158" t="s">
        <v>353</v>
      </c>
      <c r="AT190" s="158" t="s">
        <v>196</v>
      </c>
      <c r="AU190" s="158" t="s">
        <v>89</v>
      </c>
      <c r="AY190" s="17" t="s">
        <v>187</v>
      </c>
      <c r="BE190" s="159">
        <f t="shared" si="34"/>
        <v>0</v>
      </c>
      <c r="BF190" s="159">
        <f t="shared" si="35"/>
        <v>0</v>
      </c>
      <c r="BG190" s="159">
        <f t="shared" si="36"/>
        <v>0</v>
      </c>
      <c r="BH190" s="159">
        <f t="shared" si="37"/>
        <v>0</v>
      </c>
      <c r="BI190" s="159">
        <f t="shared" si="38"/>
        <v>0</v>
      </c>
      <c r="BJ190" s="17" t="s">
        <v>89</v>
      </c>
      <c r="BK190" s="159">
        <f t="shared" si="39"/>
        <v>0</v>
      </c>
      <c r="BL190" s="17" t="s">
        <v>353</v>
      </c>
      <c r="BM190" s="158" t="s">
        <v>1598</v>
      </c>
    </row>
    <row r="191" spans="2:65" s="1" customFormat="1" ht="24.2" customHeight="1">
      <c r="B191" s="144"/>
      <c r="C191" s="160" t="s">
        <v>670</v>
      </c>
      <c r="D191" s="160" t="s">
        <v>196</v>
      </c>
      <c r="E191" s="161" t="s">
        <v>1599</v>
      </c>
      <c r="F191" s="162" t="s">
        <v>1600</v>
      </c>
      <c r="G191" s="163" t="s">
        <v>337</v>
      </c>
      <c r="H191" s="164">
        <v>10</v>
      </c>
      <c r="I191" s="165"/>
      <c r="J191" s="166">
        <f t="shared" si="30"/>
        <v>0</v>
      </c>
      <c r="K191" s="167"/>
      <c r="L191" s="32"/>
      <c r="M191" s="168" t="s">
        <v>1</v>
      </c>
      <c r="N191" s="169" t="s">
        <v>42</v>
      </c>
      <c r="P191" s="156">
        <f t="shared" si="31"/>
        <v>0</v>
      </c>
      <c r="Q191" s="156">
        <v>0</v>
      </c>
      <c r="R191" s="156">
        <f t="shared" si="32"/>
        <v>0</v>
      </c>
      <c r="S191" s="156">
        <v>0</v>
      </c>
      <c r="T191" s="157">
        <f t="shared" si="33"/>
        <v>0</v>
      </c>
      <c r="AR191" s="158" t="s">
        <v>353</v>
      </c>
      <c r="AT191" s="158" t="s">
        <v>196</v>
      </c>
      <c r="AU191" s="158" t="s">
        <v>89</v>
      </c>
      <c r="AY191" s="17" t="s">
        <v>187</v>
      </c>
      <c r="BE191" s="159">
        <f t="shared" si="34"/>
        <v>0</v>
      </c>
      <c r="BF191" s="159">
        <f t="shared" si="35"/>
        <v>0</v>
      </c>
      <c r="BG191" s="159">
        <f t="shared" si="36"/>
        <v>0</v>
      </c>
      <c r="BH191" s="159">
        <f t="shared" si="37"/>
        <v>0</v>
      </c>
      <c r="BI191" s="159">
        <f t="shared" si="38"/>
        <v>0</v>
      </c>
      <c r="BJ191" s="17" t="s">
        <v>89</v>
      </c>
      <c r="BK191" s="159">
        <f t="shared" si="39"/>
        <v>0</v>
      </c>
      <c r="BL191" s="17" t="s">
        <v>353</v>
      </c>
      <c r="BM191" s="158" t="s">
        <v>1601</v>
      </c>
    </row>
    <row r="192" spans="2:65" s="1" customFormat="1" ht="24.2" customHeight="1">
      <c r="B192" s="144"/>
      <c r="C192" s="160" t="s">
        <v>675</v>
      </c>
      <c r="D192" s="160" t="s">
        <v>196</v>
      </c>
      <c r="E192" s="161" t="s">
        <v>1602</v>
      </c>
      <c r="F192" s="162" t="s">
        <v>1603</v>
      </c>
      <c r="G192" s="163" t="s">
        <v>337</v>
      </c>
      <c r="H192" s="164">
        <v>10</v>
      </c>
      <c r="I192" s="165"/>
      <c r="J192" s="166">
        <f t="shared" si="30"/>
        <v>0</v>
      </c>
      <c r="K192" s="167"/>
      <c r="L192" s="32"/>
      <c r="M192" s="168" t="s">
        <v>1</v>
      </c>
      <c r="N192" s="169" t="s">
        <v>42</v>
      </c>
      <c r="P192" s="156">
        <f t="shared" si="31"/>
        <v>0</v>
      </c>
      <c r="Q192" s="156">
        <v>0</v>
      </c>
      <c r="R192" s="156">
        <f t="shared" si="32"/>
        <v>0</v>
      </c>
      <c r="S192" s="156">
        <v>0</v>
      </c>
      <c r="T192" s="157">
        <f t="shared" si="33"/>
        <v>0</v>
      </c>
      <c r="AR192" s="158" t="s">
        <v>353</v>
      </c>
      <c r="AT192" s="158" t="s">
        <v>196</v>
      </c>
      <c r="AU192" s="158" t="s">
        <v>89</v>
      </c>
      <c r="AY192" s="17" t="s">
        <v>187</v>
      </c>
      <c r="BE192" s="159">
        <f t="shared" si="34"/>
        <v>0</v>
      </c>
      <c r="BF192" s="159">
        <f t="shared" si="35"/>
        <v>0</v>
      </c>
      <c r="BG192" s="159">
        <f t="shared" si="36"/>
        <v>0</v>
      </c>
      <c r="BH192" s="159">
        <f t="shared" si="37"/>
        <v>0</v>
      </c>
      <c r="BI192" s="159">
        <f t="shared" si="38"/>
        <v>0</v>
      </c>
      <c r="BJ192" s="17" t="s">
        <v>89</v>
      </c>
      <c r="BK192" s="159">
        <f t="shared" si="39"/>
        <v>0</v>
      </c>
      <c r="BL192" s="17" t="s">
        <v>353</v>
      </c>
      <c r="BM192" s="158" t="s">
        <v>1604</v>
      </c>
    </row>
    <row r="193" spans="2:65" s="1" customFormat="1" ht="24.2" customHeight="1">
      <c r="B193" s="144"/>
      <c r="C193" s="160" t="s">
        <v>683</v>
      </c>
      <c r="D193" s="160" t="s">
        <v>196</v>
      </c>
      <c r="E193" s="161" t="s">
        <v>1605</v>
      </c>
      <c r="F193" s="162" t="s">
        <v>1606</v>
      </c>
      <c r="G193" s="163" t="s">
        <v>337</v>
      </c>
      <c r="H193" s="164">
        <v>20</v>
      </c>
      <c r="I193" s="165"/>
      <c r="J193" s="166">
        <f t="shared" si="30"/>
        <v>0</v>
      </c>
      <c r="K193" s="167"/>
      <c r="L193" s="32"/>
      <c r="M193" s="168" t="s">
        <v>1</v>
      </c>
      <c r="N193" s="169" t="s">
        <v>42</v>
      </c>
      <c r="P193" s="156">
        <f t="shared" si="31"/>
        <v>0</v>
      </c>
      <c r="Q193" s="156">
        <v>0</v>
      </c>
      <c r="R193" s="156">
        <f t="shared" si="32"/>
        <v>0</v>
      </c>
      <c r="S193" s="156">
        <v>0</v>
      </c>
      <c r="T193" s="157">
        <f t="shared" si="33"/>
        <v>0</v>
      </c>
      <c r="AR193" s="158" t="s">
        <v>353</v>
      </c>
      <c r="AT193" s="158" t="s">
        <v>196</v>
      </c>
      <c r="AU193" s="158" t="s">
        <v>89</v>
      </c>
      <c r="AY193" s="17" t="s">
        <v>187</v>
      </c>
      <c r="BE193" s="159">
        <f t="shared" si="34"/>
        <v>0</v>
      </c>
      <c r="BF193" s="159">
        <f t="shared" si="35"/>
        <v>0</v>
      </c>
      <c r="BG193" s="159">
        <f t="shared" si="36"/>
        <v>0</v>
      </c>
      <c r="BH193" s="159">
        <f t="shared" si="37"/>
        <v>0</v>
      </c>
      <c r="BI193" s="159">
        <f t="shared" si="38"/>
        <v>0</v>
      </c>
      <c r="BJ193" s="17" t="s">
        <v>89</v>
      </c>
      <c r="BK193" s="159">
        <f t="shared" si="39"/>
        <v>0</v>
      </c>
      <c r="BL193" s="17" t="s">
        <v>353</v>
      </c>
      <c r="BM193" s="158" t="s">
        <v>1607</v>
      </c>
    </row>
    <row r="194" spans="2:65" s="1" customFormat="1" ht="24.2" customHeight="1">
      <c r="B194" s="144"/>
      <c r="C194" s="160" t="s">
        <v>692</v>
      </c>
      <c r="D194" s="160" t="s">
        <v>196</v>
      </c>
      <c r="E194" s="161" t="s">
        <v>1608</v>
      </c>
      <c r="F194" s="162" t="s">
        <v>1609</v>
      </c>
      <c r="G194" s="163" t="s">
        <v>337</v>
      </c>
      <c r="H194" s="164">
        <v>20</v>
      </c>
      <c r="I194" s="165"/>
      <c r="J194" s="166">
        <f t="shared" si="30"/>
        <v>0</v>
      </c>
      <c r="K194" s="167"/>
      <c r="L194" s="32"/>
      <c r="M194" s="168" t="s">
        <v>1</v>
      </c>
      <c r="N194" s="169" t="s">
        <v>42</v>
      </c>
      <c r="P194" s="156">
        <f t="shared" si="31"/>
        <v>0</v>
      </c>
      <c r="Q194" s="156">
        <v>0</v>
      </c>
      <c r="R194" s="156">
        <f t="shared" si="32"/>
        <v>0</v>
      </c>
      <c r="S194" s="156">
        <v>0</v>
      </c>
      <c r="T194" s="157">
        <f t="shared" si="33"/>
        <v>0</v>
      </c>
      <c r="AR194" s="158" t="s">
        <v>353</v>
      </c>
      <c r="AT194" s="158" t="s">
        <v>196</v>
      </c>
      <c r="AU194" s="158" t="s">
        <v>89</v>
      </c>
      <c r="AY194" s="17" t="s">
        <v>187</v>
      </c>
      <c r="BE194" s="159">
        <f t="shared" si="34"/>
        <v>0</v>
      </c>
      <c r="BF194" s="159">
        <f t="shared" si="35"/>
        <v>0</v>
      </c>
      <c r="BG194" s="159">
        <f t="shared" si="36"/>
        <v>0</v>
      </c>
      <c r="BH194" s="159">
        <f t="shared" si="37"/>
        <v>0</v>
      </c>
      <c r="BI194" s="159">
        <f t="shared" si="38"/>
        <v>0</v>
      </c>
      <c r="BJ194" s="17" t="s">
        <v>89</v>
      </c>
      <c r="BK194" s="159">
        <f t="shared" si="39"/>
        <v>0</v>
      </c>
      <c r="BL194" s="17" t="s">
        <v>353</v>
      </c>
      <c r="BM194" s="158" t="s">
        <v>1610</v>
      </c>
    </row>
    <row r="195" spans="2:65" s="1" customFormat="1" ht="16.5" customHeight="1">
      <c r="B195" s="144"/>
      <c r="C195" s="160" t="s">
        <v>695</v>
      </c>
      <c r="D195" s="160" t="s">
        <v>196</v>
      </c>
      <c r="E195" s="161" t="s">
        <v>1611</v>
      </c>
      <c r="F195" s="162" t="s">
        <v>1612</v>
      </c>
      <c r="G195" s="163" t="s">
        <v>1495</v>
      </c>
      <c r="H195" s="164">
        <v>30</v>
      </c>
      <c r="I195" s="165"/>
      <c r="J195" s="166">
        <f t="shared" si="30"/>
        <v>0</v>
      </c>
      <c r="K195" s="167"/>
      <c r="L195" s="32"/>
      <c r="M195" s="168" t="s">
        <v>1</v>
      </c>
      <c r="N195" s="169" t="s">
        <v>42</v>
      </c>
      <c r="P195" s="156">
        <f t="shared" si="31"/>
        <v>0</v>
      </c>
      <c r="Q195" s="156">
        <v>0</v>
      </c>
      <c r="R195" s="156">
        <f t="shared" si="32"/>
        <v>0</v>
      </c>
      <c r="S195" s="156">
        <v>0</v>
      </c>
      <c r="T195" s="157">
        <f t="shared" si="33"/>
        <v>0</v>
      </c>
      <c r="AR195" s="158" t="s">
        <v>353</v>
      </c>
      <c r="AT195" s="158" t="s">
        <v>196</v>
      </c>
      <c r="AU195" s="158" t="s">
        <v>89</v>
      </c>
      <c r="AY195" s="17" t="s">
        <v>187</v>
      </c>
      <c r="BE195" s="159">
        <f t="shared" si="34"/>
        <v>0</v>
      </c>
      <c r="BF195" s="159">
        <f t="shared" si="35"/>
        <v>0</v>
      </c>
      <c r="BG195" s="159">
        <f t="shared" si="36"/>
        <v>0</v>
      </c>
      <c r="BH195" s="159">
        <f t="shared" si="37"/>
        <v>0</v>
      </c>
      <c r="BI195" s="159">
        <f t="shared" si="38"/>
        <v>0</v>
      </c>
      <c r="BJ195" s="17" t="s">
        <v>89</v>
      </c>
      <c r="BK195" s="159">
        <f t="shared" si="39"/>
        <v>0</v>
      </c>
      <c r="BL195" s="17" t="s">
        <v>353</v>
      </c>
      <c r="BM195" s="158" t="s">
        <v>1613</v>
      </c>
    </row>
    <row r="196" spans="2:65" s="1" customFormat="1" ht="24.2" customHeight="1">
      <c r="B196" s="144"/>
      <c r="C196" s="160" t="s">
        <v>700</v>
      </c>
      <c r="D196" s="160" t="s">
        <v>196</v>
      </c>
      <c r="E196" s="161" t="s">
        <v>1614</v>
      </c>
      <c r="F196" s="162" t="s">
        <v>1615</v>
      </c>
      <c r="G196" s="163" t="s">
        <v>1495</v>
      </c>
      <c r="H196" s="164">
        <v>251</v>
      </c>
      <c r="I196" s="165"/>
      <c r="J196" s="166">
        <f t="shared" si="30"/>
        <v>0</v>
      </c>
      <c r="K196" s="167"/>
      <c r="L196" s="32"/>
      <c r="M196" s="168" t="s">
        <v>1</v>
      </c>
      <c r="N196" s="169" t="s">
        <v>42</v>
      </c>
      <c r="P196" s="156">
        <f t="shared" si="31"/>
        <v>0</v>
      </c>
      <c r="Q196" s="156">
        <v>0</v>
      </c>
      <c r="R196" s="156">
        <f t="shared" si="32"/>
        <v>0</v>
      </c>
      <c r="S196" s="156">
        <v>0</v>
      </c>
      <c r="T196" s="157">
        <f t="shared" si="33"/>
        <v>0</v>
      </c>
      <c r="AR196" s="158" t="s">
        <v>353</v>
      </c>
      <c r="AT196" s="158" t="s">
        <v>196</v>
      </c>
      <c r="AU196" s="158" t="s">
        <v>89</v>
      </c>
      <c r="AY196" s="17" t="s">
        <v>187</v>
      </c>
      <c r="BE196" s="159">
        <f t="shared" si="34"/>
        <v>0</v>
      </c>
      <c r="BF196" s="159">
        <f t="shared" si="35"/>
        <v>0</v>
      </c>
      <c r="BG196" s="159">
        <f t="shared" si="36"/>
        <v>0</v>
      </c>
      <c r="BH196" s="159">
        <f t="shared" si="37"/>
        <v>0</v>
      </c>
      <c r="BI196" s="159">
        <f t="shared" si="38"/>
        <v>0</v>
      </c>
      <c r="BJ196" s="17" t="s">
        <v>89</v>
      </c>
      <c r="BK196" s="159">
        <f t="shared" si="39"/>
        <v>0</v>
      </c>
      <c r="BL196" s="17" t="s">
        <v>353</v>
      </c>
      <c r="BM196" s="158" t="s">
        <v>1616</v>
      </c>
    </row>
    <row r="197" spans="2:65" s="1" customFormat="1" ht="24.2" customHeight="1">
      <c r="B197" s="144"/>
      <c r="C197" s="160" t="s">
        <v>704</v>
      </c>
      <c r="D197" s="160" t="s">
        <v>196</v>
      </c>
      <c r="E197" s="161" t="s">
        <v>1617</v>
      </c>
      <c r="F197" s="162" t="s">
        <v>1618</v>
      </c>
      <c r="G197" s="163" t="s">
        <v>1495</v>
      </c>
      <c r="H197" s="164">
        <v>52</v>
      </c>
      <c r="I197" s="165"/>
      <c r="J197" s="166">
        <f t="shared" si="30"/>
        <v>0</v>
      </c>
      <c r="K197" s="167"/>
      <c r="L197" s="32"/>
      <c r="M197" s="168" t="s">
        <v>1</v>
      </c>
      <c r="N197" s="169" t="s">
        <v>42</v>
      </c>
      <c r="P197" s="156">
        <f t="shared" si="31"/>
        <v>0</v>
      </c>
      <c r="Q197" s="156">
        <v>0</v>
      </c>
      <c r="R197" s="156">
        <f t="shared" si="32"/>
        <v>0</v>
      </c>
      <c r="S197" s="156">
        <v>0</v>
      </c>
      <c r="T197" s="157">
        <f t="shared" si="33"/>
        <v>0</v>
      </c>
      <c r="AR197" s="158" t="s">
        <v>353</v>
      </c>
      <c r="AT197" s="158" t="s">
        <v>196</v>
      </c>
      <c r="AU197" s="158" t="s">
        <v>89</v>
      </c>
      <c r="AY197" s="17" t="s">
        <v>187</v>
      </c>
      <c r="BE197" s="159">
        <f t="shared" si="34"/>
        <v>0</v>
      </c>
      <c r="BF197" s="159">
        <f t="shared" si="35"/>
        <v>0</v>
      </c>
      <c r="BG197" s="159">
        <f t="shared" si="36"/>
        <v>0</v>
      </c>
      <c r="BH197" s="159">
        <f t="shared" si="37"/>
        <v>0</v>
      </c>
      <c r="BI197" s="159">
        <f t="shared" si="38"/>
        <v>0</v>
      </c>
      <c r="BJ197" s="17" t="s">
        <v>89</v>
      </c>
      <c r="BK197" s="159">
        <f t="shared" si="39"/>
        <v>0</v>
      </c>
      <c r="BL197" s="17" t="s">
        <v>353</v>
      </c>
      <c r="BM197" s="158" t="s">
        <v>1619</v>
      </c>
    </row>
    <row r="198" spans="2:65" s="1" customFormat="1" ht="24.2" customHeight="1">
      <c r="B198" s="144"/>
      <c r="C198" s="160" t="s">
        <v>710</v>
      </c>
      <c r="D198" s="160" t="s">
        <v>196</v>
      </c>
      <c r="E198" s="161" t="s">
        <v>1620</v>
      </c>
      <c r="F198" s="162" t="s">
        <v>1621</v>
      </c>
      <c r="G198" s="163" t="s">
        <v>1495</v>
      </c>
      <c r="H198" s="164">
        <v>176</v>
      </c>
      <c r="I198" s="165"/>
      <c r="J198" s="166">
        <f t="shared" si="30"/>
        <v>0</v>
      </c>
      <c r="K198" s="167"/>
      <c r="L198" s="32"/>
      <c r="M198" s="168" t="s">
        <v>1</v>
      </c>
      <c r="N198" s="169" t="s">
        <v>42</v>
      </c>
      <c r="P198" s="156">
        <f t="shared" si="31"/>
        <v>0</v>
      </c>
      <c r="Q198" s="156">
        <v>0</v>
      </c>
      <c r="R198" s="156">
        <f t="shared" si="32"/>
        <v>0</v>
      </c>
      <c r="S198" s="156">
        <v>0</v>
      </c>
      <c r="T198" s="157">
        <f t="shared" si="33"/>
        <v>0</v>
      </c>
      <c r="AR198" s="158" t="s">
        <v>353</v>
      </c>
      <c r="AT198" s="158" t="s">
        <v>196</v>
      </c>
      <c r="AU198" s="158" t="s">
        <v>89</v>
      </c>
      <c r="AY198" s="17" t="s">
        <v>187</v>
      </c>
      <c r="BE198" s="159">
        <f t="shared" si="34"/>
        <v>0</v>
      </c>
      <c r="BF198" s="159">
        <f t="shared" si="35"/>
        <v>0</v>
      </c>
      <c r="BG198" s="159">
        <f t="shared" si="36"/>
        <v>0</v>
      </c>
      <c r="BH198" s="159">
        <f t="shared" si="37"/>
        <v>0</v>
      </c>
      <c r="BI198" s="159">
        <f t="shared" si="38"/>
        <v>0</v>
      </c>
      <c r="BJ198" s="17" t="s">
        <v>89</v>
      </c>
      <c r="BK198" s="159">
        <f t="shared" si="39"/>
        <v>0</v>
      </c>
      <c r="BL198" s="17" t="s">
        <v>353</v>
      </c>
      <c r="BM198" s="158" t="s">
        <v>1622</v>
      </c>
    </row>
    <row r="199" spans="2:65" s="1" customFormat="1" ht="24.2" customHeight="1">
      <c r="B199" s="144"/>
      <c r="C199" s="160" t="s">
        <v>714</v>
      </c>
      <c r="D199" s="160" t="s">
        <v>196</v>
      </c>
      <c r="E199" s="161" t="s">
        <v>1623</v>
      </c>
      <c r="F199" s="162" t="s">
        <v>1624</v>
      </c>
      <c r="G199" s="163" t="s">
        <v>144</v>
      </c>
      <c r="H199" s="164">
        <v>35</v>
      </c>
      <c r="I199" s="165"/>
      <c r="J199" s="166">
        <f t="shared" si="30"/>
        <v>0</v>
      </c>
      <c r="K199" s="167"/>
      <c r="L199" s="32"/>
      <c r="M199" s="168" t="s">
        <v>1</v>
      </c>
      <c r="N199" s="169" t="s">
        <v>42</v>
      </c>
      <c r="P199" s="156">
        <f t="shared" si="31"/>
        <v>0</v>
      </c>
      <c r="Q199" s="156">
        <v>0</v>
      </c>
      <c r="R199" s="156">
        <f t="shared" si="32"/>
        <v>0</v>
      </c>
      <c r="S199" s="156">
        <v>0</v>
      </c>
      <c r="T199" s="157">
        <f t="shared" si="33"/>
        <v>0</v>
      </c>
      <c r="AR199" s="158" t="s">
        <v>353</v>
      </c>
      <c r="AT199" s="158" t="s">
        <v>196</v>
      </c>
      <c r="AU199" s="158" t="s">
        <v>89</v>
      </c>
      <c r="AY199" s="17" t="s">
        <v>187</v>
      </c>
      <c r="BE199" s="159">
        <f t="shared" si="34"/>
        <v>0</v>
      </c>
      <c r="BF199" s="159">
        <f t="shared" si="35"/>
        <v>0</v>
      </c>
      <c r="BG199" s="159">
        <f t="shared" si="36"/>
        <v>0</v>
      </c>
      <c r="BH199" s="159">
        <f t="shared" si="37"/>
        <v>0</v>
      </c>
      <c r="BI199" s="159">
        <f t="shared" si="38"/>
        <v>0</v>
      </c>
      <c r="BJ199" s="17" t="s">
        <v>89</v>
      </c>
      <c r="BK199" s="159">
        <f t="shared" si="39"/>
        <v>0</v>
      </c>
      <c r="BL199" s="17" t="s">
        <v>353</v>
      </c>
      <c r="BM199" s="158" t="s">
        <v>1625</v>
      </c>
    </row>
    <row r="200" spans="2:65" s="11" customFormat="1" ht="22.9" customHeight="1">
      <c r="B200" s="132"/>
      <c r="D200" s="133" t="s">
        <v>75</v>
      </c>
      <c r="E200" s="142" t="s">
        <v>1497</v>
      </c>
      <c r="F200" s="142" t="s">
        <v>1626</v>
      </c>
      <c r="I200" s="135"/>
      <c r="J200" s="143">
        <f>BK200</f>
        <v>0</v>
      </c>
      <c r="L200" s="132"/>
      <c r="M200" s="137"/>
      <c r="P200" s="138">
        <f>SUM(P201:P225)</f>
        <v>0</v>
      </c>
      <c r="R200" s="138">
        <f>SUM(R201:R225)</f>
        <v>0</v>
      </c>
      <c r="T200" s="139">
        <f>SUM(T201:T225)</f>
        <v>0</v>
      </c>
      <c r="AR200" s="133" t="s">
        <v>83</v>
      </c>
      <c r="AT200" s="140" t="s">
        <v>75</v>
      </c>
      <c r="AU200" s="140" t="s">
        <v>83</v>
      </c>
      <c r="AY200" s="133" t="s">
        <v>187</v>
      </c>
      <c r="BK200" s="141">
        <f>SUM(BK201:BK225)</f>
        <v>0</v>
      </c>
    </row>
    <row r="201" spans="2:65" s="1" customFormat="1" ht="66.75" customHeight="1">
      <c r="B201" s="144"/>
      <c r="C201" s="160" t="s">
        <v>718</v>
      </c>
      <c r="D201" s="160" t="s">
        <v>196</v>
      </c>
      <c r="E201" s="161" t="s">
        <v>1627</v>
      </c>
      <c r="F201" s="162" t="s">
        <v>1628</v>
      </c>
      <c r="G201" s="163" t="s">
        <v>337</v>
      </c>
      <c r="H201" s="164">
        <v>1</v>
      </c>
      <c r="I201" s="165"/>
      <c r="J201" s="166">
        <f t="shared" ref="J201:J225" si="40">ROUND(I201*H201,2)</f>
        <v>0</v>
      </c>
      <c r="K201" s="167"/>
      <c r="L201" s="32"/>
      <c r="M201" s="168" t="s">
        <v>1</v>
      </c>
      <c r="N201" s="169" t="s">
        <v>42</v>
      </c>
      <c r="P201" s="156">
        <f t="shared" ref="P201:P225" si="41">O201*H201</f>
        <v>0</v>
      </c>
      <c r="Q201" s="156">
        <v>0</v>
      </c>
      <c r="R201" s="156">
        <f t="shared" ref="R201:R225" si="42">Q201*H201</f>
        <v>0</v>
      </c>
      <c r="S201" s="156">
        <v>0</v>
      </c>
      <c r="T201" s="157">
        <f t="shared" ref="T201:T225" si="43">S201*H201</f>
        <v>0</v>
      </c>
      <c r="AR201" s="158" t="s">
        <v>353</v>
      </c>
      <c r="AT201" s="158" t="s">
        <v>196</v>
      </c>
      <c r="AU201" s="158" t="s">
        <v>89</v>
      </c>
      <c r="AY201" s="17" t="s">
        <v>187</v>
      </c>
      <c r="BE201" s="159">
        <f t="shared" ref="BE201:BE225" si="44">IF(N201="základná",J201,0)</f>
        <v>0</v>
      </c>
      <c r="BF201" s="159">
        <f t="shared" ref="BF201:BF225" si="45">IF(N201="znížená",J201,0)</f>
        <v>0</v>
      </c>
      <c r="BG201" s="159">
        <f t="shared" ref="BG201:BG225" si="46">IF(N201="zákl. prenesená",J201,0)</f>
        <v>0</v>
      </c>
      <c r="BH201" s="159">
        <f t="shared" ref="BH201:BH225" si="47">IF(N201="zníž. prenesená",J201,0)</f>
        <v>0</v>
      </c>
      <c r="BI201" s="159">
        <f t="shared" ref="BI201:BI225" si="48">IF(N201="nulová",J201,0)</f>
        <v>0</v>
      </c>
      <c r="BJ201" s="17" t="s">
        <v>89</v>
      </c>
      <c r="BK201" s="159">
        <f t="shared" ref="BK201:BK225" si="49">ROUND(I201*H201,2)</f>
        <v>0</v>
      </c>
      <c r="BL201" s="17" t="s">
        <v>353</v>
      </c>
      <c r="BM201" s="158" t="s">
        <v>1629</v>
      </c>
    </row>
    <row r="202" spans="2:65" s="1" customFormat="1" ht="16.5" customHeight="1">
      <c r="B202" s="144"/>
      <c r="C202" s="160" t="s">
        <v>723</v>
      </c>
      <c r="D202" s="160" t="s">
        <v>196</v>
      </c>
      <c r="E202" s="161" t="s">
        <v>1630</v>
      </c>
      <c r="F202" s="162" t="s">
        <v>1631</v>
      </c>
      <c r="G202" s="163" t="s">
        <v>337</v>
      </c>
      <c r="H202" s="164">
        <v>2</v>
      </c>
      <c r="I202" s="165"/>
      <c r="J202" s="166">
        <f t="shared" si="40"/>
        <v>0</v>
      </c>
      <c r="K202" s="167"/>
      <c r="L202" s="32"/>
      <c r="M202" s="168" t="s">
        <v>1</v>
      </c>
      <c r="N202" s="169" t="s">
        <v>42</v>
      </c>
      <c r="P202" s="156">
        <f t="shared" si="41"/>
        <v>0</v>
      </c>
      <c r="Q202" s="156">
        <v>0</v>
      </c>
      <c r="R202" s="156">
        <f t="shared" si="42"/>
        <v>0</v>
      </c>
      <c r="S202" s="156">
        <v>0</v>
      </c>
      <c r="T202" s="157">
        <f t="shared" si="43"/>
        <v>0</v>
      </c>
      <c r="AR202" s="158" t="s">
        <v>353</v>
      </c>
      <c r="AT202" s="158" t="s">
        <v>196</v>
      </c>
      <c r="AU202" s="158" t="s">
        <v>89</v>
      </c>
      <c r="AY202" s="17" t="s">
        <v>187</v>
      </c>
      <c r="BE202" s="159">
        <f t="shared" si="44"/>
        <v>0</v>
      </c>
      <c r="BF202" s="159">
        <f t="shared" si="45"/>
        <v>0</v>
      </c>
      <c r="BG202" s="159">
        <f t="shared" si="46"/>
        <v>0</v>
      </c>
      <c r="BH202" s="159">
        <f t="shared" si="47"/>
        <v>0</v>
      </c>
      <c r="BI202" s="159">
        <f t="shared" si="48"/>
        <v>0</v>
      </c>
      <c r="BJ202" s="17" t="s">
        <v>89</v>
      </c>
      <c r="BK202" s="159">
        <f t="shared" si="49"/>
        <v>0</v>
      </c>
      <c r="BL202" s="17" t="s">
        <v>353</v>
      </c>
      <c r="BM202" s="158" t="s">
        <v>1632</v>
      </c>
    </row>
    <row r="203" spans="2:65" s="1" customFormat="1" ht="16.5" customHeight="1">
      <c r="B203" s="144"/>
      <c r="C203" s="160" t="s">
        <v>727</v>
      </c>
      <c r="D203" s="160" t="s">
        <v>196</v>
      </c>
      <c r="E203" s="161" t="s">
        <v>1633</v>
      </c>
      <c r="F203" s="162" t="s">
        <v>1634</v>
      </c>
      <c r="G203" s="163" t="s">
        <v>337</v>
      </c>
      <c r="H203" s="164">
        <v>1</v>
      </c>
      <c r="I203" s="165"/>
      <c r="J203" s="166">
        <f t="shared" si="40"/>
        <v>0</v>
      </c>
      <c r="K203" s="167"/>
      <c r="L203" s="32"/>
      <c r="M203" s="168" t="s">
        <v>1</v>
      </c>
      <c r="N203" s="169" t="s">
        <v>42</v>
      </c>
      <c r="P203" s="156">
        <f t="shared" si="41"/>
        <v>0</v>
      </c>
      <c r="Q203" s="156">
        <v>0</v>
      </c>
      <c r="R203" s="156">
        <f t="shared" si="42"/>
        <v>0</v>
      </c>
      <c r="S203" s="156">
        <v>0</v>
      </c>
      <c r="T203" s="157">
        <f t="shared" si="43"/>
        <v>0</v>
      </c>
      <c r="AR203" s="158" t="s">
        <v>353</v>
      </c>
      <c r="AT203" s="158" t="s">
        <v>196</v>
      </c>
      <c r="AU203" s="158" t="s">
        <v>89</v>
      </c>
      <c r="AY203" s="17" t="s">
        <v>187</v>
      </c>
      <c r="BE203" s="159">
        <f t="shared" si="44"/>
        <v>0</v>
      </c>
      <c r="BF203" s="159">
        <f t="shared" si="45"/>
        <v>0</v>
      </c>
      <c r="BG203" s="159">
        <f t="shared" si="46"/>
        <v>0</v>
      </c>
      <c r="BH203" s="159">
        <f t="shared" si="47"/>
        <v>0</v>
      </c>
      <c r="BI203" s="159">
        <f t="shared" si="48"/>
        <v>0</v>
      </c>
      <c r="BJ203" s="17" t="s">
        <v>89</v>
      </c>
      <c r="BK203" s="159">
        <f t="shared" si="49"/>
        <v>0</v>
      </c>
      <c r="BL203" s="17" t="s">
        <v>353</v>
      </c>
      <c r="BM203" s="158" t="s">
        <v>1635</v>
      </c>
    </row>
    <row r="204" spans="2:65" s="1" customFormat="1" ht="24.2" customHeight="1">
      <c r="B204" s="144"/>
      <c r="C204" s="160" t="s">
        <v>733</v>
      </c>
      <c r="D204" s="160" t="s">
        <v>196</v>
      </c>
      <c r="E204" s="161" t="s">
        <v>1636</v>
      </c>
      <c r="F204" s="162" t="s">
        <v>1637</v>
      </c>
      <c r="G204" s="163" t="s">
        <v>337</v>
      </c>
      <c r="H204" s="164">
        <v>2</v>
      </c>
      <c r="I204" s="165"/>
      <c r="J204" s="166">
        <f t="shared" si="40"/>
        <v>0</v>
      </c>
      <c r="K204" s="167"/>
      <c r="L204" s="32"/>
      <c r="M204" s="168" t="s">
        <v>1</v>
      </c>
      <c r="N204" s="169" t="s">
        <v>42</v>
      </c>
      <c r="P204" s="156">
        <f t="shared" si="41"/>
        <v>0</v>
      </c>
      <c r="Q204" s="156">
        <v>0</v>
      </c>
      <c r="R204" s="156">
        <f t="shared" si="42"/>
        <v>0</v>
      </c>
      <c r="S204" s="156">
        <v>0</v>
      </c>
      <c r="T204" s="157">
        <f t="shared" si="43"/>
        <v>0</v>
      </c>
      <c r="AR204" s="158" t="s">
        <v>353</v>
      </c>
      <c r="AT204" s="158" t="s">
        <v>196</v>
      </c>
      <c r="AU204" s="158" t="s">
        <v>89</v>
      </c>
      <c r="AY204" s="17" t="s">
        <v>187</v>
      </c>
      <c r="BE204" s="159">
        <f t="shared" si="44"/>
        <v>0</v>
      </c>
      <c r="BF204" s="159">
        <f t="shared" si="45"/>
        <v>0</v>
      </c>
      <c r="BG204" s="159">
        <f t="shared" si="46"/>
        <v>0</v>
      </c>
      <c r="BH204" s="159">
        <f t="shared" si="47"/>
        <v>0</v>
      </c>
      <c r="BI204" s="159">
        <f t="shared" si="48"/>
        <v>0</v>
      </c>
      <c r="BJ204" s="17" t="s">
        <v>89</v>
      </c>
      <c r="BK204" s="159">
        <f t="shared" si="49"/>
        <v>0</v>
      </c>
      <c r="BL204" s="17" t="s">
        <v>353</v>
      </c>
      <c r="BM204" s="158" t="s">
        <v>1638</v>
      </c>
    </row>
    <row r="205" spans="2:65" s="1" customFormat="1" ht="66.75" customHeight="1">
      <c r="B205" s="144"/>
      <c r="C205" s="160" t="s">
        <v>738</v>
      </c>
      <c r="D205" s="160" t="s">
        <v>196</v>
      </c>
      <c r="E205" s="161" t="s">
        <v>1639</v>
      </c>
      <c r="F205" s="162" t="s">
        <v>1640</v>
      </c>
      <c r="G205" s="163" t="s">
        <v>337</v>
      </c>
      <c r="H205" s="164">
        <v>4</v>
      </c>
      <c r="I205" s="165"/>
      <c r="J205" s="166">
        <f t="shared" si="40"/>
        <v>0</v>
      </c>
      <c r="K205" s="167"/>
      <c r="L205" s="32"/>
      <c r="M205" s="168" t="s">
        <v>1</v>
      </c>
      <c r="N205" s="169" t="s">
        <v>42</v>
      </c>
      <c r="P205" s="156">
        <f t="shared" si="41"/>
        <v>0</v>
      </c>
      <c r="Q205" s="156">
        <v>0</v>
      </c>
      <c r="R205" s="156">
        <f t="shared" si="42"/>
        <v>0</v>
      </c>
      <c r="S205" s="156">
        <v>0</v>
      </c>
      <c r="T205" s="157">
        <f t="shared" si="43"/>
        <v>0</v>
      </c>
      <c r="AR205" s="158" t="s">
        <v>353</v>
      </c>
      <c r="AT205" s="158" t="s">
        <v>196</v>
      </c>
      <c r="AU205" s="158" t="s">
        <v>89</v>
      </c>
      <c r="AY205" s="17" t="s">
        <v>187</v>
      </c>
      <c r="BE205" s="159">
        <f t="shared" si="44"/>
        <v>0</v>
      </c>
      <c r="BF205" s="159">
        <f t="shared" si="45"/>
        <v>0</v>
      </c>
      <c r="BG205" s="159">
        <f t="shared" si="46"/>
        <v>0</v>
      </c>
      <c r="BH205" s="159">
        <f t="shared" si="47"/>
        <v>0</v>
      </c>
      <c r="BI205" s="159">
        <f t="shared" si="48"/>
        <v>0</v>
      </c>
      <c r="BJ205" s="17" t="s">
        <v>89</v>
      </c>
      <c r="BK205" s="159">
        <f t="shared" si="49"/>
        <v>0</v>
      </c>
      <c r="BL205" s="17" t="s">
        <v>353</v>
      </c>
      <c r="BM205" s="158" t="s">
        <v>1641</v>
      </c>
    </row>
    <row r="206" spans="2:65" s="1" customFormat="1" ht="16.5" customHeight="1">
      <c r="B206" s="144"/>
      <c r="C206" s="160" t="s">
        <v>743</v>
      </c>
      <c r="D206" s="160" t="s">
        <v>196</v>
      </c>
      <c r="E206" s="161" t="s">
        <v>1642</v>
      </c>
      <c r="F206" s="162" t="s">
        <v>1643</v>
      </c>
      <c r="G206" s="163" t="s">
        <v>337</v>
      </c>
      <c r="H206" s="164">
        <v>8</v>
      </c>
      <c r="I206" s="165"/>
      <c r="J206" s="166">
        <f t="shared" si="40"/>
        <v>0</v>
      </c>
      <c r="K206" s="167"/>
      <c r="L206" s="32"/>
      <c r="M206" s="168" t="s">
        <v>1</v>
      </c>
      <c r="N206" s="169" t="s">
        <v>42</v>
      </c>
      <c r="P206" s="156">
        <f t="shared" si="41"/>
        <v>0</v>
      </c>
      <c r="Q206" s="156">
        <v>0</v>
      </c>
      <c r="R206" s="156">
        <f t="shared" si="42"/>
        <v>0</v>
      </c>
      <c r="S206" s="156">
        <v>0</v>
      </c>
      <c r="T206" s="157">
        <f t="shared" si="43"/>
        <v>0</v>
      </c>
      <c r="AR206" s="158" t="s">
        <v>353</v>
      </c>
      <c r="AT206" s="158" t="s">
        <v>196</v>
      </c>
      <c r="AU206" s="158" t="s">
        <v>89</v>
      </c>
      <c r="AY206" s="17" t="s">
        <v>187</v>
      </c>
      <c r="BE206" s="159">
        <f t="shared" si="44"/>
        <v>0</v>
      </c>
      <c r="BF206" s="159">
        <f t="shared" si="45"/>
        <v>0</v>
      </c>
      <c r="BG206" s="159">
        <f t="shared" si="46"/>
        <v>0</v>
      </c>
      <c r="BH206" s="159">
        <f t="shared" si="47"/>
        <v>0</v>
      </c>
      <c r="BI206" s="159">
        <f t="shared" si="48"/>
        <v>0</v>
      </c>
      <c r="BJ206" s="17" t="s">
        <v>89</v>
      </c>
      <c r="BK206" s="159">
        <f t="shared" si="49"/>
        <v>0</v>
      </c>
      <c r="BL206" s="17" t="s">
        <v>353</v>
      </c>
      <c r="BM206" s="158" t="s">
        <v>1644</v>
      </c>
    </row>
    <row r="207" spans="2:65" s="1" customFormat="1" ht="16.5" customHeight="1">
      <c r="B207" s="144"/>
      <c r="C207" s="160" t="s">
        <v>747</v>
      </c>
      <c r="D207" s="160" t="s">
        <v>196</v>
      </c>
      <c r="E207" s="161" t="s">
        <v>1645</v>
      </c>
      <c r="F207" s="162" t="s">
        <v>1646</v>
      </c>
      <c r="G207" s="163" t="s">
        <v>337</v>
      </c>
      <c r="H207" s="164">
        <v>4</v>
      </c>
      <c r="I207" s="165"/>
      <c r="J207" s="166">
        <f t="shared" si="40"/>
        <v>0</v>
      </c>
      <c r="K207" s="167"/>
      <c r="L207" s="32"/>
      <c r="M207" s="168" t="s">
        <v>1</v>
      </c>
      <c r="N207" s="169" t="s">
        <v>42</v>
      </c>
      <c r="P207" s="156">
        <f t="shared" si="41"/>
        <v>0</v>
      </c>
      <c r="Q207" s="156">
        <v>0</v>
      </c>
      <c r="R207" s="156">
        <f t="shared" si="42"/>
        <v>0</v>
      </c>
      <c r="S207" s="156">
        <v>0</v>
      </c>
      <c r="T207" s="157">
        <f t="shared" si="43"/>
        <v>0</v>
      </c>
      <c r="AR207" s="158" t="s">
        <v>353</v>
      </c>
      <c r="AT207" s="158" t="s">
        <v>196</v>
      </c>
      <c r="AU207" s="158" t="s">
        <v>89</v>
      </c>
      <c r="AY207" s="17" t="s">
        <v>187</v>
      </c>
      <c r="BE207" s="159">
        <f t="shared" si="44"/>
        <v>0</v>
      </c>
      <c r="BF207" s="159">
        <f t="shared" si="45"/>
        <v>0</v>
      </c>
      <c r="BG207" s="159">
        <f t="shared" si="46"/>
        <v>0</v>
      </c>
      <c r="BH207" s="159">
        <f t="shared" si="47"/>
        <v>0</v>
      </c>
      <c r="BI207" s="159">
        <f t="shared" si="48"/>
        <v>0</v>
      </c>
      <c r="BJ207" s="17" t="s">
        <v>89</v>
      </c>
      <c r="BK207" s="159">
        <f t="shared" si="49"/>
        <v>0</v>
      </c>
      <c r="BL207" s="17" t="s">
        <v>353</v>
      </c>
      <c r="BM207" s="158" t="s">
        <v>1647</v>
      </c>
    </row>
    <row r="208" spans="2:65" s="1" customFormat="1" ht="66.75" customHeight="1">
      <c r="B208" s="144"/>
      <c r="C208" s="160" t="s">
        <v>750</v>
      </c>
      <c r="D208" s="160" t="s">
        <v>196</v>
      </c>
      <c r="E208" s="161" t="s">
        <v>1648</v>
      </c>
      <c r="F208" s="162" t="s">
        <v>1649</v>
      </c>
      <c r="G208" s="163" t="s">
        <v>337</v>
      </c>
      <c r="H208" s="164">
        <v>3</v>
      </c>
      <c r="I208" s="165"/>
      <c r="J208" s="166">
        <f t="shared" si="40"/>
        <v>0</v>
      </c>
      <c r="K208" s="167"/>
      <c r="L208" s="32"/>
      <c r="M208" s="168" t="s">
        <v>1</v>
      </c>
      <c r="N208" s="169" t="s">
        <v>42</v>
      </c>
      <c r="P208" s="156">
        <f t="shared" si="41"/>
        <v>0</v>
      </c>
      <c r="Q208" s="156">
        <v>0</v>
      </c>
      <c r="R208" s="156">
        <f t="shared" si="42"/>
        <v>0</v>
      </c>
      <c r="S208" s="156">
        <v>0</v>
      </c>
      <c r="T208" s="157">
        <f t="shared" si="43"/>
        <v>0</v>
      </c>
      <c r="AR208" s="158" t="s">
        <v>353</v>
      </c>
      <c r="AT208" s="158" t="s">
        <v>196</v>
      </c>
      <c r="AU208" s="158" t="s">
        <v>89</v>
      </c>
      <c r="AY208" s="17" t="s">
        <v>187</v>
      </c>
      <c r="BE208" s="159">
        <f t="shared" si="44"/>
        <v>0</v>
      </c>
      <c r="BF208" s="159">
        <f t="shared" si="45"/>
        <v>0</v>
      </c>
      <c r="BG208" s="159">
        <f t="shared" si="46"/>
        <v>0</v>
      </c>
      <c r="BH208" s="159">
        <f t="shared" si="47"/>
        <v>0</v>
      </c>
      <c r="BI208" s="159">
        <f t="shared" si="48"/>
        <v>0</v>
      </c>
      <c r="BJ208" s="17" t="s">
        <v>89</v>
      </c>
      <c r="BK208" s="159">
        <f t="shared" si="49"/>
        <v>0</v>
      </c>
      <c r="BL208" s="17" t="s">
        <v>353</v>
      </c>
      <c r="BM208" s="158" t="s">
        <v>1650</v>
      </c>
    </row>
    <row r="209" spans="2:65" s="1" customFormat="1" ht="16.5" customHeight="1">
      <c r="B209" s="144"/>
      <c r="C209" s="160" t="s">
        <v>754</v>
      </c>
      <c r="D209" s="160" t="s">
        <v>196</v>
      </c>
      <c r="E209" s="161" t="s">
        <v>1651</v>
      </c>
      <c r="F209" s="162" t="s">
        <v>1652</v>
      </c>
      <c r="G209" s="163" t="s">
        <v>337</v>
      </c>
      <c r="H209" s="164">
        <v>6</v>
      </c>
      <c r="I209" s="165"/>
      <c r="J209" s="166">
        <f t="shared" si="40"/>
        <v>0</v>
      </c>
      <c r="K209" s="167"/>
      <c r="L209" s="32"/>
      <c r="M209" s="168" t="s">
        <v>1</v>
      </c>
      <c r="N209" s="169" t="s">
        <v>42</v>
      </c>
      <c r="P209" s="156">
        <f t="shared" si="41"/>
        <v>0</v>
      </c>
      <c r="Q209" s="156">
        <v>0</v>
      </c>
      <c r="R209" s="156">
        <f t="shared" si="42"/>
        <v>0</v>
      </c>
      <c r="S209" s="156">
        <v>0</v>
      </c>
      <c r="T209" s="157">
        <f t="shared" si="43"/>
        <v>0</v>
      </c>
      <c r="AR209" s="158" t="s">
        <v>353</v>
      </c>
      <c r="AT209" s="158" t="s">
        <v>196</v>
      </c>
      <c r="AU209" s="158" t="s">
        <v>89</v>
      </c>
      <c r="AY209" s="17" t="s">
        <v>187</v>
      </c>
      <c r="BE209" s="159">
        <f t="shared" si="44"/>
        <v>0</v>
      </c>
      <c r="BF209" s="159">
        <f t="shared" si="45"/>
        <v>0</v>
      </c>
      <c r="BG209" s="159">
        <f t="shared" si="46"/>
        <v>0</v>
      </c>
      <c r="BH209" s="159">
        <f t="shared" si="47"/>
        <v>0</v>
      </c>
      <c r="BI209" s="159">
        <f t="shared" si="48"/>
        <v>0</v>
      </c>
      <c r="BJ209" s="17" t="s">
        <v>89</v>
      </c>
      <c r="BK209" s="159">
        <f t="shared" si="49"/>
        <v>0</v>
      </c>
      <c r="BL209" s="17" t="s">
        <v>353</v>
      </c>
      <c r="BM209" s="158" t="s">
        <v>1653</v>
      </c>
    </row>
    <row r="210" spans="2:65" s="1" customFormat="1" ht="16.5" customHeight="1">
      <c r="B210" s="144"/>
      <c r="C210" s="160" t="s">
        <v>760</v>
      </c>
      <c r="D210" s="160" t="s">
        <v>196</v>
      </c>
      <c r="E210" s="161" t="s">
        <v>1654</v>
      </c>
      <c r="F210" s="162" t="s">
        <v>1655</v>
      </c>
      <c r="G210" s="163" t="s">
        <v>337</v>
      </c>
      <c r="H210" s="164">
        <v>3</v>
      </c>
      <c r="I210" s="165"/>
      <c r="J210" s="166">
        <f t="shared" si="40"/>
        <v>0</v>
      </c>
      <c r="K210" s="167"/>
      <c r="L210" s="32"/>
      <c r="M210" s="168" t="s">
        <v>1</v>
      </c>
      <c r="N210" s="169" t="s">
        <v>42</v>
      </c>
      <c r="P210" s="156">
        <f t="shared" si="41"/>
        <v>0</v>
      </c>
      <c r="Q210" s="156">
        <v>0</v>
      </c>
      <c r="R210" s="156">
        <f t="shared" si="42"/>
        <v>0</v>
      </c>
      <c r="S210" s="156">
        <v>0</v>
      </c>
      <c r="T210" s="157">
        <f t="shared" si="43"/>
        <v>0</v>
      </c>
      <c r="AR210" s="158" t="s">
        <v>353</v>
      </c>
      <c r="AT210" s="158" t="s">
        <v>196</v>
      </c>
      <c r="AU210" s="158" t="s">
        <v>89</v>
      </c>
      <c r="AY210" s="17" t="s">
        <v>187</v>
      </c>
      <c r="BE210" s="159">
        <f t="shared" si="44"/>
        <v>0</v>
      </c>
      <c r="BF210" s="159">
        <f t="shared" si="45"/>
        <v>0</v>
      </c>
      <c r="BG210" s="159">
        <f t="shared" si="46"/>
        <v>0</v>
      </c>
      <c r="BH210" s="159">
        <f t="shared" si="47"/>
        <v>0</v>
      </c>
      <c r="BI210" s="159">
        <f t="shared" si="48"/>
        <v>0</v>
      </c>
      <c r="BJ210" s="17" t="s">
        <v>89</v>
      </c>
      <c r="BK210" s="159">
        <f t="shared" si="49"/>
        <v>0</v>
      </c>
      <c r="BL210" s="17" t="s">
        <v>353</v>
      </c>
      <c r="BM210" s="158" t="s">
        <v>1656</v>
      </c>
    </row>
    <row r="211" spans="2:65" s="1" customFormat="1" ht="24.2" customHeight="1">
      <c r="B211" s="144"/>
      <c r="C211" s="160" t="s">
        <v>766</v>
      </c>
      <c r="D211" s="160" t="s">
        <v>196</v>
      </c>
      <c r="E211" s="161" t="s">
        <v>1657</v>
      </c>
      <c r="F211" s="162" t="s">
        <v>1658</v>
      </c>
      <c r="G211" s="163" t="s">
        <v>337</v>
      </c>
      <c r="H211" s="164">
        <v>6</v>
      </c>
      <c r="I211" s="165"/>
      <c r="J211" s="166">
        <f t="shared" si="40"/>
        <v>0</v>
      </c>
      <c r="K211" s="167"/>
      <c r="L211" s="32"/>
      <c r="M211" s="168" t="s">
        <v>1</v>
      </c>
      <c r="N211" s="169" t="s">
        <v>42</v>
      </c>
      <c r="P211" s="156">
        <f t="shared" si="41"/>
        <v>0</v>
      </c>
      <c r="Q211" s="156">
        <v>0</v>
      </c>
      <c r="R211" s="156">
        <f t="shared" si="42"/>
        <v>0</v>
      </c>
      <c r="S211" s="156">
        <v>0</v>
      </c>
      <c r="T211" s="157">
        <f t="shared" si="43"/>
        <v>0</v>
      </c>
      <c r="AR211" s="158" t="s">
        <v>353</v>
      </c>
      <c r="AT211" s="158" t="s">
        <v>196</v>
      </c>
      <c r="AU211" s="158" t="s">
        <v>89</v>
      </c>
      <c r="AY211" s="17" t="s">
        <v>187</v>
      </c>
      <c r="BE211" s="159">
        <f t="shared" si="44"/>
        <v>0</v>
      </c>
      <c r="BF211" s="159">
        <f t="shared" si="45"/>
        <v>0</v>
      </c>
      <c r="BG211" s="159">
        <f t="shared" si="46"/>
        <v>0</v>
      </c>
      <c r="BH211" s="159">
        <f t="shared" si="47"/>
        <v>0</v>
      </c>
      <c r="BI211" s="159">
        <f t="shared" si="48"/>
        <v>0</v>
      </c>
      <c r="BJ211" s="17" t="s">
        <v>89</v>
      </c>
      <c r="BK211" s="159">
        <f t="shared" si="49"/>
        <v>0</v>
      </c>
      <c r="BL211" s="17" t="s">
        <v>353</v>
      </c>
      <c r="BM211" s="158" t="s">
        <v>1659</v>
      </c>
    </row>
    <row r="212" spans="2:65" s="1" customFormat="1" ht="24.2" customHeight="1">
      <c r="B212" s="144"/>
      <c r="C212" s="160" t="s">
        <v>770</v>
      </c>
      <c r="D212" s="160" t="s">
        <v>196</v>
      </c>
      <c r="E212" s="161" t="s">
        <v>1660</v>
      </c>
      <c r="F212" s="162" t="s">
        <v>1661</v>
      </c>
      <c r="G212" s="163" t="s">
        <v>337</v>
      </c>
      <c r="H212" s="164">
        <v>1</v>
      </c>
      <c r="I212" s="165"/>
      <c r="J212" s="166">
        <f t="shared" si="40"/>
        <v>0</v>
      </c>
      <c r="K212" s="167"/>
      <c r="L212" s="32"/>
      <c r="M212" s="168" t="s">
        <v>1</v>
      </c>
      <c r="N212" s="169" t="s">
        <v>42</v>
      </c>
      <c r="P212" s="156">
        <f t="shared" si="41"/>
        <v>0</v>
      </c>
      <c r="Q212" s="156">
        <v>0</v>
      </c>
      <c r="R212" s="156">
        <f t="shared" si="42"/>
        <v>0</v>
      </c>
      <c r="S212" s="156">
        <v>0</v>
      </c>
      <c r="T212" s="157">
        <f t="shared" si="43"/>
        <v>0</v>
      </c>
      <c r="AR212" s="158" t="s">
        <v>353</v>
      </c>
      <c r="AT212" s="158" t="s">
        <v>196</v>
      </c>
      <c r="AU212" s="158" t="s">
        <v>89</v>
      </c>
      <c r="AY212" s="17" t="s">
        <v>187</v>
      </c>
      <c r="BE212" s="159">
        <f t="shared" si="44"/>
        <v>0</v>
      </c>
      <c r="BF212" s="159">
        <f t="shared" si="45"/>
        <v>0</v>
      </c>
      <c r="BG212" s="159">
        <f t="shared" si="46"/>
        <v>0</v>
      </c>
      <c r="BH212" s="159">
        <f t="shared" si="47"/>
        <v>0</v>
      </c>
      <c r="BI212" s="159">
        <f t="shared" si="48"/>
        <v>0</v>
      </c>
      <c r="BJ212" s="17" t="s">
        <v>89</v>
      </c>
      <c r="BK212" s="159">
        <f t="shared" si="49"/>
        <v>0</v>
      </c>
      <c r="BL212" s="17" t="s">
        <v>353</v>
      </c>
      <c r="BM212" s="158" t="s">
        <v>1662</v>
      </c>
    </row>
    <row r="213" spans="2:65" s="1" customFormat="1" ht="24.2" customHeight="1">
      <c r="B213" s="144"/>
      <c r="C213" s="160" t="s">
        <v>774</v>
      </c>
      <c r="D213" s="160" t="s">
        <v>196</v>
      </c>
      <c r="E213" s="161" t="s">
        <v>1663</v>
      </c>
      <c r="F213" s="162" t="s">
        <v>1664</v>
      </c>
      <c r="G213" s="163" t="s">
        <v>337</v>
      </c>
      <c r="H213" s="164">
        <v>1</v>
      </c>
      <c r="I213" s="165"/>
      <c r="J213" s="166">
        <f t="shared" si="40"/>
        <v>0</v>
      </c>
      <c r="K213" s="167"/>
      <c r="L213" s="32"/>
      <c r="M213" s="168" t="s">
        <v>1</v>
      </c>
      <c r="N213" s="169" t="s">
        <v>42</v>
      </c>
      <c r="P213" s="156">
        <f t="shared" si="41"/>
        <v>0</v>
      </c>
      <c r="Q213" s="156">
        <v>0</v>
      </c>
      <c r="R213" s="156">
        <f t="shared" si="42"/>
        <v>0</v>
      </c>
      <c r="S213" s="156">
        <v>0</v>
      </c>
      <c r="T213" s="157">
        <f t="shared" si="43"/>
        <v>0</v>
      </c>
      <c r="AR213" s="158" t="s">
        <v>353</v>
      </c>
      <c r="AT213" s="158" t="s">
        <v>196</v>
      </c>
      <c r="AU213" s="158" t="s">
        <v>89</v>
      </c>
      <c r="AY213" s="17" t="s">
        <v>187</v>
      </c>
      <c r="BE213" s="159">
        <f t="shared" si="44"/>
        <v>0</v>
      </c>
      <c r="BF213" s="159">
        <f t="shared" si="45"/>
        <v>0</v>
      </c>
      <c r="BG213" s="159">
        <f t="shared" si="46"/>
        <v>0</v>
      </c>
      <c r="BH213" s="159">
        <f t="shared" si="47"/>
        <v>0</v>
      </c>
      <c r="BI213" s="159">
        <f t="shared" si="48"/>
        <v>0</v>
      </c>
      <c r="BJ213" s="17" t="s">
        <v>89</v>
      </c>
      <c r="BK213" s="159">
        <f t="shared" si="49"/>
        <v>0</v>
      </c>
      <c r="BL213" s="17" t="s">
        <v>353</v>
      </c>
      <c r="BM213" s="158" t="s">
        <v>1665</v>
      </c>
    </row>
    <row r="214" spans="2:65" s="1" customFormat="1" ht="24.2" customHeight="1">
      <c r="B214" s="144"/>
      <c r="C214" s="160" t="s">
        <v>1247</v>
      </c>
      <c r="D214" s="160" t="s">
        <v>196</v>
      </c>
      <c r="E214" s="161" t="s">
        <v>1666</v>
      </c>
      <c r="F214" s="162" t="s">
        <v>1667</v>
      </c>
      <c r="G214" s="163" t="s">
        <v>337</v>
      </c>
      <c r="H214" s="164">
        <v>30</v>
      </c>
      <c r="I214" s="165"/>
      <c r="J214" s="166">
        <f t="shared" si="40"/>
        <v>0</v>
      </c>
      <c r="K214" s="167"/>
      <c r="L214" s="32"/>
      <c r="M214" s="168" t="s">
        <v>1</v>
      </c>
      <c r="N214" s="169" t="s">
        <v>42</v>
      </c>
      <c r="P214" s="156">
        <f t="shared" si="41"/>
        <v>0</v>
      </c>
      <c r="Q214" s="156">
        <v>0</v>
      </c>
      <c r="R214" s="156">
        <f t="shared" si="42"/>
        <v>0</v>
      </c>
      <c r="S214" s="156">
        <v>0</v>
      </c>
      <c r="T214" s="157">
        <f t="shared" si="43"/>
        <v>0</v>
      </c>
      <c r="AR214" s="158" t="s">
        <v>353</v>
      </c>
      <c r="AT214" s="158" t="s">
        <v>196</v>
      </c>
      <c r="AU214" s="158" t="s">
        <v>89</v>
      </c>
      <c r="AY214" s="17" t="s">
        <v>187</v>
      </c>
      <c r="BE214" s="159">
        <f t="shared" si="44"/>
        <v>0</v>
      </c>
      <c r="BF214" s="159">
        <f t="shared" si="45"/>
        <v>0</v>
      </c>
      <c r="BG214" s="159">
        <f t="shared" si="46"/>
        <v>0</v>
      </c>
      <c r="BH214" s="159">
        <f t="shared" si="47"/>
        <v>0</v>
      </c>
      <c r="BI214" s="159">
        <f t="shared" si="48"/>
        <v>0</v>
      </c>
      <c r="BJ214" s="17" t="s">
        <v>89</v>
      </c>
      <c r="BK214" s="159">
        <f t="shared" si="49"/>
        <v>0</v>
      </c>
      <c r="BL214" s="17" t="s">
        <v>353</v>
      </c>
      <c r="BM214" s="158" t="s">
        <v>1668</v>
      </c>
    </row>
    <row r="215" spans="2:65" s="1" customFormat="1" ht="24.2" customHeight="1">
      <c r="B215" s="144"/>
      <c r="C215" s="160" t="s">
        <v>799</v>
      </c>
      <c r="D215" s="160" t="s">
        <v>196</v>
      </c>
      <c r="E215" s="161" t="s">
        <v>1669</v>
      </c>
      <c r="F215" s="162" t="s">
        <v>1670</v>
      </c>
      <c r="G215" s="163" t="s">
        <v>337</v>
      </c>
      <c r="H215" s="164">
        <v>20</v>
      </c>
      <c r="I215" s="165"/>
      <c r="J215" s="166">
        <f t="shared" si="40"/>
        <v>0</v>
      </c>
      <c r="K215" s="167"/>
      <c r="L215" s="32"/>
      <c r="M215" s="168" t="s">
        <v>1</v>
      </c>
      <c r="N215" s="169" t="s">
        <v>42</v>
      </c>
      <c r="P215" s="156">
        <f t="shared" si="41"/>
        <v>0</v>
      </c>
      <c r="Q215" s="156">
        <v>0</v>
      </c>
      <c r="R215" s="156">
        <f t="shared" si="42"/>
        <v>0</v>
      </c>
      <c r="S215" s="156">
        <v>0</v>
      </c>
      <c r="T215" s="157">
        <f t="shared" si="43"/>
        <v>0</v>
      </c>
      <c r="AR215" s="158" t="s">
        <v>353</v>
      </c>
      <c r="AT215" s="158" t="s">
        <v>196</v>
      </c>
      <c r="AU215" s="158" t="s">
        <v>89</v>
      </c>
      <c r="AY215" s="17" t="s">
        <v>187</v>
      </c>
      <c r="BE215" s="159">
        <f t="shared" si="44"/>
        <v>0</v>
      </c>
      <c r="BF215" s="159">
        <f t="shared" si="45"/>
        <v>0</v>
      </c>
      <c r="BG215" s="159">
        <f t="shared" si="46"/>
        <v>0</v>
      </c>
      <c r="BH215" s="159">
        <f t="shared" si="47"/>
        <v>0</v>
      </c>
      <c r="BI215" s="159">
        <f t="shared" si="48"/>
        <v>0</v>
      </c>
      <c r="BJ215" s="17" t="s">
        <v>89</v>
      </c>
      <c r="BK215" s="159">
        <f t="shared" si="49"/>
        <v>0</v>
      </c>
      <c r="BL215" s="17" t="s">
        <v>353</v>
      </c>
      <c r="BM215" s="158" t="s">
        <v>1671</v>
      </c>
    </row>
    <row r="216" spans="2:65" s="1" customFormat="1" ht="24.2" customHeight="1">
      <c r="B216" s="144"/>
      <c r="C216" s="160" t="s">
        <v>1254</v>
      </c>
      <c r="D216" s="160" t="s">
        <v>196</v>
      </c>
      <c r="E216" s="161" t="s">
        <v>1672</v>
      </c>
      <c r="F216" s="162" t="s">
        <v>1673</v>
      </c>
      <c r="G216" s="163" t="s">
        <v>337</v>
      </c>
      <c r="H216" s="164">
        <v>6</v>
      </c>
      <c r="I216" s="165"/>
      <c r="J216" s="166">
        <f t="shared" si="40"/>
        <v>0</v>
      </c>
      <c r="K216" s="167"/>
      <c r="L216" s="32"/>
      <c r="M216" s="168" t="s">
        <v>1</v>
      </c>
      <c r="N216" s="169" t="s">
        <v>42</v>
      </c>
      <c r="P216" s="156">
        <f t="shared" si="41"/>
        <v>0</v>
      </c>
      <c r="Q216" s="156">
        <v>0</v>
      </c>
      <c r="R216" s="156">
        <f t="shared" si="42"/>
        <v>0</v>
      </c>
      <c r="S216" s="156">
        <v>0</v>
      </c>
      <c r="T216" s="157">
        <f t="shared" si="43"/>
        <v>0</v>
      </c>
      <c r="AR216" s="158" t="s">
        <v>353</v>
      </c>
      <c r="AT216" s="158" t="s">
        <v>196</v>
      </c>
      <c r="AU216" s="158" t="s">
        <v>89</v>
      </c>
      <c r="AY216" s="17" t="s">
        <v>187</v>
      </c>
      <c r="BE216" s="159">
        <f t="shared" si="44"/>
        <v>0</v>
      </c>
      <c r="BF216" s="159">
        <f t="shared" si="45"/>
        <v>0</v>
      </c>
      <c r="BG216" s="159">
        <f t="shared" si="46"/>
        <v>0</v>
      </c>
      <c r="BH216" s="159">
        <f t="shared" si="47"/>
        <v>0</v>
      </c>
      <c r="BI216" s="159">
        <f t="shared" si="48"/>
        <v>0</v>
      </c>
      <c r="BJ216" s="17" t="s">
        <v>89</v>
      </c>
      <c r="BK216" s="159">
        <f t="shared" si="49"/>
        <v>0</v>
      </c>
      <c r="BL216" s="17" t="s">
        <v>353</v>
      </c>
      <c r="BM216" s="158" t="s">
        <v>1674</v>
      </c>
    </row>
    <row r="217" spans="2:65" s="1" customFormat="1" ht="44.25" customHeight="1">
      <c r="B217" s="144"/>
      <c r="C217" s="160" t="s">
        <v>1157</v>
      </c>
      <c r="D217" s="160" t="s">
        <v>196</v>
      </c>
      <c r="E217" s="161" t="s">
        <v>1675</v>
      </c>
      <c r="F217" s="162" t="s">
        <v>1676</v>
      </c>
      <c r="G217" s="163" t="s">
        <v>337</v>
      </c>
      <c r="H217" s="164">
        <v>2</v>
      </c>
      <c r="I217" s="165"/>
      <c r="J217" s="166">
        <f t="shared" si="40"/>
        <v>0</v>
      </c>
      <c r="K217" s="167"/>
      <c r="L217" s="32"/>
      <c r="M217" s="168" t="s">
        <v>1</v>
      </c>
      <c r="N217" s="169" t="s">
        <v>42</v>
      </c>
      <c r="P217" s="156">
        <f t="shared" si="41"/>
        <v>0</v>
      </c>
      <c r="Q217" s="156">
        <v>0</v>
      </c>
      <c r="R217" s="156">
        <f t="shared" si="42"/>
        <v>0</v>
      </c>
      <c r="S217" s="156">
        <v>0</v>
      </c>
      <c r="T217" s="157">
        <f t="shared" si="43"/>
        <v>0</v>
      </c>
      <c r="AR217" s="158" t="s">
        <v>353</v>
      </c>
      <c r="AT217" s="158" t="s">
        <v>196</v>
      </c>
      <c r="AU217" s="158" t="s">
        <v>89</v>
      </c>
      <c r="AY217" s="17" t="s">
        <v>187</v>
      </c>
      <c r="BE217" s="159">
        <f t="shared" si="44"/>
        <v>0</v>
      </c>
      <c r="BF217" s="159">
        <f t="shared" si="45"/>
        <v>0</v>
      </c>
      <c r="BG217" s="159">
        <f t="shared" si="46"/>
        <v>0</v>
      </c>
      <c r="BH217" s="159">
        <f t="shared" si="47"/>
        <v>0</v>
      </c>
      <c r="BI217" s="159">
        <f t="shared" si="48"/>
        <v>0</v>
      </c>
      <c r="BJ217" s="17" t="s">
        <v>89</v>
      </c>
      <c r="BK217" s="159">
        <f t="shared" si="49"/>
        <v>0</v>
      </c>
      <c r="BL217" s="17" t="s">
        <v>353</v>
      </c>
      <c r="BM217" s="158" t="s">
        <v>1677</v>
      </c>
    </row>
    <row r="218" spans="2:65" s="1" customFormat="1" ht="24.2" customHeight="1">
      <c r="B218" s="144"/>
      <c r="C218" s="160" t="s">
        <v>1261</v>
      </c>
      <c r="D218" s="160" t="s">
        <v>196</v>
      </c>
      <c r="E218" s="161" t="s">
        <v>1678</v>
      </c>
      <c r="F218" s="162" t="s">
        <v>1670</v>
      </c>
      <c r="G218" s="163" t="s">
        <v>337</v>
      </c>
      <c r="H218" s="164">
        <v>12</v>
      </c>
      <c r="I218" s="165"/>
      <c r="J218" s="166">
        <f t="shared" si="40"/>
        <v>0</v>
      </c>
      <c r="K218" s="167"/>
      <c r="L218" s="32"/>
      <c r="M218" s="168" t="s">
        <v>1</v>
      </c>
      <c r="N218" s="169" t="s">
        <v>42</v>
      </c>
      <c r="P218" s="156">
        <f t="shared" si="41"/>
        <v>0</v>
      </c>
      <c r="Q218" s="156">
        <v>0</v>
      </c>
      <c r="R218" s="156">
        <f t="shared" si="42"/>
        <v>0</v>
      </c>
      <c r="S218" s="156">
        <v>0</v>
      </c>
      <c r="T218" s="157">
        <f t="shared" si="43"/>
        <v>0</v>
      </c>
      <c r="AR218" s="158" t="s">
        <v>353</v>
      </c>
      <c r="AT218" s="158" t="s">
        <v>196</v>
      </c>
      <c r="AU218" s="158" t="s">
        <v>89</v>
      </c>
      <c r="AY218" s="17" t="s">
        <v>187</v>
      </c>
      <c r="BE218" s="159">
        <f t="shared" si="44"/>
        <v>0</v>
      </c>
      <c r="BF218" s="159">
        <f t="shared" si="45"/>
        <v>0</v>
      </c>
      <c r="BG218" s="159">
        <f t="shared" si="46"/>
        <v>0</v>
      </c>
      <c r="BH218" s="159">
        <f t="shared" si="47"/>
        <v>0</v>
      </c>
      <c r="BI218" s="159">
        <f t="shared" si="48"/>
        <v>0</v>
      </c>
      <c r="BJ218" s="17" t="s">
        <v>89</v>
      </c>
      <c r="BK218" s="159">
        <f t="shared" si="49"/>
        <v>0</v>
      </c>
      <c r="BL218" s="17" t="s">
        <v>353</v>
      </c>
      <c r="BM218" s="158" t="s">
        <v>1679</v>
      </c>
    </row>
    <row r="219" spans="2:65" s="1" customFormat="1" ht="37.9" customHeight="1">
      <c r="B219" s="144"/>
      <c r="C219" s="160" t="s">
        <v>1160</v>
      </c>
      <c r="D219" s="160" t="s">
        <v>196</v>
      </c>
      <c r="E219" s="161" t="s">
        <v>1680</v>
      </c>
      <c r="F219" s="162" t="s">
        <v>1681</v>
      </c>
      <c r="G219" s="163" t="s">
        <v>337</v>
      </c>
      <c r="H219" s="164">
        <v>6</v>
      </c>
      <c r="I219" s="165"/>
      <c r="J219" s="166">
        <f t="shared" si="40"/>
        <v>0</v>
      </c>
      <c r="K219" s="167"/>
      <c r="L219" s="32"/>
      <c r="M219" s="168" t="s">
        <v>1</v>
      </c>
      <c r="N219" s="169" t="s">
        <v>42</v>
      </c>
      <c r="P219" s="156">
        <f t="shared" si="41"/>
        <v>0</v>
      </c>
      <c r="Q219" s="156">
        <v>0</v>
      </c>
      <c r="R219" s="156">
        <f t="shared" si="42"/>
        <v>0</v>
      </c>
      <c r="S219" s="156">
        <v>0</v>
      </c>
      <c r="T219" s="157">
        <f t="shared" si="43"/>
        <v>0</v>
      </c>
      <c r="AR219" s="158" t="s">
        <v>353</v>
      </c>
      <c r="AT219" s="158" t="s">
        <v>196</v>
      </c>
      <c r="AU219" s="158" t="s">
        <v>89</v>
      </c>
      <c r="AY219" s="17" t="s">
        <v>187</v>
      </c>
      <c r="BE219" s="159">
        <f t="shared" si="44"/>
        <v>0</v>
      </c>
      <c r="BF219" s="159">
        <f t="shared" si="45"/>
        <v>0</v>
      </c>
      <c r="BG219" s="159">
        <f t="shared" si="46"/>
        <v>0</v>
      </c>
      <c r="BH219" s="159">
        <f t="shared" si="47"/>
        <v>0</v>
      </c>
      <c r="BI219" s="159">
        <f t="shared" si="48"/>
        <v>0</v>
      </c>
      <c r="BJ219" s="17" t="s">
        <v>89</v>
      </c>
      <c r="BK219" s="159">
        <f t="shared" si="49"/>
        <v>0</v>
      </c>
      <c r="BL219" s="17" t="s">
        <v>353</v>
      </c>
      <c r="BM219" s="158" t="s">
        <v>1682</v>
      </c>
    </row>
    <row r="220" spans="2:65" s="1" customFormat="1" ht="24.2" customHeight="1">
      <c r="B220" s="144"/>
      <c r="C220" s="160" t="s">
        <v>1270</v>
      </c>
      <c r="D220" s="160" t="s">
        <v>196</v>
      </c>
      <c r="E220" s="161" t="s">
        <v>1683</v>
      </c>
      <c r="F220" s="162" t="s">
        <v>1673</v>
      </c>
      <c r="G220" s="163" t="s">
        <v>337</v>
      </c>
      <c r="H220" s="164">
        <v>2</v>
      </c>
      <c r="I220" s="165"/>
      <c r="J220" s="166">
        <f t="shared" si="40"/>
        <v>0</v>
      </c>
      <c r="K220" s="167"/>
      <c r="L220" s="32"/>
      <c r="M220" s="168" t="s">
        <v>1</v>
      </c>
      <c r="N220" s="169" t="s">
        <v>42</v>
      </c>
      <c r="P220" s="156">
        <f t="shared" si="41"/>
        <v>0</v>
      </c>
      <c r="Q220" s="156">
        <v>0</v>
      </c>
      <c r="R220" s="156">
        <f t="shared" si="42"/>
        <v>0</v>
      </c>
      <c r="S220" s="156">
        <v>0</v>
      </c>
      <c r="T220" s="157">
        <f t="shared" si="43"/>
        <v>0</v>
      </c>
      <c r="AR220" s="158" t="s">
        <v>353</v>
      </c>
      <c r="AT220" s="158" t="s">
        <v>196</v>
      </c>
      <c r="AU220" s="158" t="s">
        <v>89</v>
      </c>
      <c r="AY220" s="17" t="s">
        <v>187</v>
      </c>
      <c r="BE220" s="159">
        <f t="shared" si="44"/>
        <v>0</v>
      </c>
      <c r="BF220" s="159">
        <f t="shared" si="45"/>
        <v>0</v>
      </c>
      <c r="BG220" s="159">
        <f t="shared" si="46"/>
        <v>0</v>
      </c>
      <c r="BH220" s="159">
        <f t="shared" si="47"/>
        <v>0</v>
      </c>
      <c r="BI220" s="159">
        <f t="shared" si="48"/>
        <v>0</v>
      </c>
      <c r="BJ220" s="17" t="s">
        <v>89</v>
      </c>
      <c r="BK220" s="159">
        <f t="shared" si="49"/>
        <v>0</v>
      </c>
      <c r="BL220" s="17" t="s">
        <v>353</v>
      </c>
      <c r="BM220" s="158" t="s">
        <v>1684</v>
      </c>
    </row>
    <row r="221" spans="2:65" s="1" customFormat="1" ht="16.5" customHeight="1">
      <c r="B221" s="144"/>
      <c r="C221" s="160" t="s">
        <v>1163</v>
      </c>
      <c r="D221" s="160" t="s">
        <v>196</v>
      </c>
      <c r="E221" s="161" t="s">
        <v>1685</v>
      </c>
      <c r="F221" s="162" t="s">
        <v>1686</v>
      </c>
      <c r="G221" s="163" t="s">
        <v>1495</v>
      </c>
      <c r="H221" s="164">
        <v>15</v>
      </c>
      <c r="I221" s="165"/>
      <c r="J221" s="166">
        <f t="shared" si="40"/>
        <v>0</v>
      </c>
      <c r="K221" s="167"/>
      <c r="L221" s="32"/>
      <c r="M221" s="168" t="s">
        <v>1</v>
      </c>
      <c r="N221" s="169" t="s">
        <v>42</v>
      </c>
      <c r="P221" s="156">
        <f t="shared" si="41"/>
        <v>0</v>
      </c>
      <c r="Q221" s="156">
        <v>0</v>
      </c>
      <c r="R221" s="156">
        <f t="shared" si="42"/>
        <v>0</v>
      </c>
      <c r="S221" s="156">
        <v>0</v>
      </c>
      <c r="T221" s="157">
        <f t="shared" si="43"/>
        <v>0</v>
      </c>
      <c r="AR221" s="158" t="s">
        <v>353</v>
      </c>
      <c r="AT221" s="158" t="s">
        <v>196</v>
      </c>
      <c r="AU221" s="158" t="s">
        <v>89</v>
      </c>
      <c r="AY221" s="17" t="s">
        <v>187</v>
      </c>
      <c r="BE221" s="159">
        <f t="shared" si="44"/>
        <v>0</v>
      </c>
      <c r="BF221" s="159">
        <f t="shared" si="45"/>
        <v>0</v>
      </c>
      <c r="BG221" s="159">
        <f t="shared" si="46"/>
        <v>0</v>
      </c>
      <c r="BH221" s="159">
        <f t="shared" si="47"/>
        <v>0</v>
      </c>
      <c r="BI221" s="159">
        <f t="shared" si="48"/>
        <v>0</v>
      </c>
      <c r="BJ221" s="17" t="s">
        <v>89</v>
      </c>
      <c r="BK221" s="159">
        <f t="shared" si="49"/>
        <v>0</v>
      </c>
      <c r="BL221" s="17" t="s">
        <v>353</v>
      </c>
      <c r="BM221" s="158" t="s">
        <v>1687</v>
      </c>
    </row>
    <row r="222" spans="2:65" s="1" customFormat="1" ht="24.2" customHeight="1">
      <c r="B222" s="144"/>
      <c r="C222" s="160" t="s">
        <v>1277</v>
      </c>
      <c r="D222" s="160" t="s">
        <v>196</v>
      </c>
      <c r="E222" s="161" t="s">
        <v>1688</v>
      </c>
      <c r="F222" s="162" t="s">
        <v>1618</v>
      </c>
      <c r="G222" s="163" t="s">
        <v>1495</v>
      </c>
      <c r="H222" s="164">
        <v>30</v>
      </c>
      <c r="I222" s="165"/>
      <c r="J222" s="166">
        <f t="shared" si="40"/>
        <v>0</v>
      </c>
      <c r="K222" s="167"/>
      <c r="L222" s="32"/>
      <c r="M222" s="168" t="s">
        <v>1</v>
      </c>
      <c r="N222" s="169" t="s">
        <v>42</v>
      </c>
      <c r="P222" s="156">
        <f t="shared" si="41"/>
        <v>0</v>
      </c>
      <c r="Q222" s="156">
        <v>0</v>
      </c>
      <c r="R222" s="156">
        <f t="shared" si="42"/>
        <v>0</v>
      </c>
      <c r="S222" s="156">
        <v>0</v>
      </c>
      <c r="T222" s="157">
        <f t="shared" si="43"/>
        <v>0</v>
      </c>
      <c r="AR222" s="158" t="s">
        <v>353</v>
      </c>
      <c r="AT222" s="158" t="s">
        <v>196</v>
      </c>
      <c r="AU222" s="158" t="s">
        <v>89</v>
      </c>
      <c r="AY222" s="17" t="s">
        <v>187</v>
      </c>
      <c r="BE222" s="159">
        <f t="shared" si="44"/>
        <v>0</v>
      </c>
      <c r="BF222" s="159">
        <f t="shared" si="45"/>
        <v>0</v>
      </c>
      <c r="BG222" s="159">
        <f t="shared" si="46"/>
        <v>0</v>
      </c>
      <c r="BH222" s="159">
        <f t="shared" si="47"/>
        <v>0</v>
      </c>
      <c r="BI222" s="159">
        <f t="shared" si="48"/>
        <v>0</v>
      </c>
      <c r="BJ222" s="17" t="s">
        <v>89</v>
      </c>
      <c r="BK222" s="159">
        <f t="shared" si="49"/>
        <v>0</v>
      </c>
      <c r="BL222" s="17" t="s">
        <v>353</v>
      </c>
      <c r="BM222" s="158" t="s">
        <v>1689</v>
      </c>
    </row>
    <row r="223" spans="2:65" s="1" customFormat="1" ht="24.2" customHeight="1">
      <c r="B223" s="144"/>
      <c r="C223" s="160" t="s">
        <v>1166</v>
      </c>
      <c r="D223" s="160" t="s">
        <v>196</v>
      </c>
      <c r="E223" s="161" t="s">
        <v>1690</v>
      </c>
      <c r="F223" s="162" t="s">
        <v>1621</v>
      </c>
      <c r="G223" s="163" t="s">
        <v>1495</v>
      </c>
      <c r="H223" s="164">
        <v>15</v>
      </c>
      <c r="I223" s="165"/>
      <c r="J223" s="166">
        <f t="shared" si="40"/>
        <v>0</v>
      </c>
      <c r="K223" s="167"/>
      <c r="L223" s="32"/>
      <c r="M223" s="168" t="s">
        <v>1</v>
      </c>
      <c r="N223" s="169" t="s">
        <v>42</v>
      </c>
      <c r="P223" s="156">
        <f t="shared" si="41"/>
        <v>0</v>
      </c>
      <c r="Q223" s="156">
        <v>0</v>
      </c>
      <c r="R223" s="156">
        <f t="shared" si="42"/>
        <v>0</v>
      </c>
      <c r="S223" s="156">
        <v>0</v>
      </c>
      <c r="T223" s="157">
        <f t="shared" si="43"/>
        <v>0</v>
      </c>
      <c r="AR223" s="158" t="s">
        <v>353</v>
      </c>
      <c r="AT223" s="158" t="s">
        <v>196</v>
      </c>
      <c r="AU223" s="158" t="s">
        <v>89</v>
      </c>
      <c r="AY223" s="17" t="s">
        <v>187</v>
      </c>
      <c r="BE223" s="159">
        <f t="shared" si="44"/>
        <v>0</v>
      </c>
      <c r="BF223" s="159">
        <f t="shared" si="45"/>
        <v>0</v>
      </c>
      <c r="BG223" s="159">
        <f t="shared" si="46"/>
        <v>0</v>
      </c>
      <c r="BH223" s="159">
        <f t="shared" si="47"/>
        <v>0</v>
      </c>
      <c r="BI223" s="159">
        <f t="shared" si="48"/>
        <v>0</v>
      </c>
      <c r="BJ223" s="17" t="s">
        <v>89</v>
      </c>
      <c r="BK223" s="159">
        <f t="shared" si="49"/>
        <v>0</v>
      </c>
      <c r="BL223" s="17" t="s">
        <v>353</v>
      </c>
      <c r="BM223" s="158" t="s">
        <v>1691</v>
      </c>
    </row>
    <row r="224" spans="2:65" s="1" customFormat="1" ht="24.2" customHeight="1">
      <c r="B224" s="144"/>
      <c r="C224" s="160" t="s">
        <v>1284</v>
      </c>
      <c r="D224" s="160" t="s">
        <v>196</v>
      </c>
      <c r="E224" s="161" t="s">
        <v>1692</v>
      </c>
      <c r="F224" s="162" t="s">
        <v>1693</v>
      </c>
      <c r="G224" s="163" t="s">
        <v>1495</v>
      </c>
      <c r="H224" s="164">
        <v>20</v>
      </c>
      <c r="I224" s="165"/>
      <c r="J224" s="166">
        <f t="shared" si="40"/>
        <v>0</v>
      </c>
      <c r="K224" s="167"/>
      <c r="L224" s="32"/>
      <c r="M224" s="168" t="s">
        <v>1</v>
      </c>
      <c r="N224" s="169" t="s">
        <v>42</v>
      </c>
      <c r="P224" s="156">
        <f t="shared" si="41"/>
        <v>0</v>
      </c>
      <c r="Q224" s="156">
        <v>0</v>
      </c>
      <c r="R224" s="156">
        <f t="shared" si="42"/>
        <v>0</v>
      </c>
      <c r="S224" s="156">
        <v>0</v>
      </c>
      <c r="T224" s="157">
        <f t="shared" si="43"/>
        <v>0</v>
      </c>
      <c r="AR224" s="158" t="s">
        <v>353</v>
      </c>
      <c r="AT224" s="158" t="s">
        <v>196</v>
      </c>
      <c r="AU224" s="158" t="s">
        <v>89</v>
      </c>
      <c r="AY224" s="17" t="s">
        <v>187</v>
      </c>
      <c r="BE224" s="159">
        <f t="shared" si="44"/>
        <v>0</v>
      </c>
      <c r="BF224" s="159">
        <f t="shared" si="45"/>
        <v>0</v>
      </c>
      <c r="BG224" s="159">
        <f t="shared" si="46"/>
        <v>0</v>
      </c>
      <c r="BH224" s="159">
        <f t="shared" si="47"/>
        <v>0</v>
      </c>
      <c r="BI224" s="159">
        <f t="shared" si="48"/>
        <v>0</v>
      </c>
      <c r="BJ224" s="17" t="s">
        <v>89</v>
      </c>
      <c r="BK224" s="159">
        <f t="shared" si="49"/>
        <v>0</v>
      </c>
      <c r="BL224" s="17" t="s">
        <v>353</v>
      </c>
      <c r="BM224" s="158" t="s">
        <v>1694</v>
      </c>
    </row>
    <row r="225" spans="2:65" s="1" customFormat="1" ht="24.2" customHeight="1">
      <c r="B225" s="144"/>
      <c r="C225" s="160" t="s">
        <v>1169</v>
      </c>
      <c r="D225" s="160" t="s">
        <v>196</v>
      </c>
      <c r="E225" s="161" t="s">
        <v>1695</v>
      </c>
      <c r="F225" s="162" t="s">
        <v>1696</v>
      </c>
      <c r="G225" s="163" t="s">
        <v>1495</v>
      </c>
      <c r="H225" s="164">
        <v>9</v>
      </c>
      <c r="I225" s="165"/>
      <c r="J225" s="166">
        <f t="shared" si="40"/>
        <v>0</v>
      </c>
      <c r="K225" s="167"/>
      <c r="L225" s="32"/>
      <c r="M225" s="168" t="s">
        <v>1</v>
      </c>
      <c r="N225" s="169" t="s">
        <v>42</v>
      </c>
      <c r="P225" s="156">
        <f t="shared" si="41"/>
        <v>0</v>
      </c>
      <c r="Q225" s="156">
        <v>0</v>
      </c>
      <c r="R225" s="156">
        <f t="shared" si="42"/>
        <v>0</v>
      </c>
      <c r="S225" s="156">
        <v>0</v>
      </c>
      <c r="T225" s="157">
        <f t="shared" si="43"/>
        <v>0</v>
      </c>
      <c r="AR225" s="158" t="s">
        <v>353</v>
      </c>
      <c r="AT225" s="158" t="s">
        <v>196</v>
      </c>
      <c r="AU225" s="158" t="s">
        <v>89</v>
      </c>
      <c r="AY225" s="17" t="s">
        <v>187</v>
      </c>
      <c r="BE225" s="159">
        <f t="shared" si="44"/>
        <v>0</v>
      </c>
      <c r="BF225" s="159">
        <f t="shared" si="45"/>
        <v>0</v>
      </c>
      <c r="BG225" s="159">
        <f t="shared" si="46"/>
        <v>0</v>
      </c>
      <c r="BH225" s="159">
        <f t="shared" si="47"/>
        <v>0</v>
      </c>
      <c r="BI225" s="159">
        <f t="shared" si="48"/>
        <v>0</v>
      </c>
      <c r="BJ225" s="17" t="s">
        <v>89</v>
      </c>
      <c r="BK225" s="159">
        <f t="shared" si="49"/>
        <v>0</v>
      </c>
      <c r="BL225" s="17" t="s">
        <v>353</v>
      </c>
      <c r="BM225" s="158" t="s">
        <v>1697</v>
      </c>
    </row>
    <row r="226" spans="2:65" s="11" customFormat="1" ht="22.9" customHeight="1">
      <c r="B226" s="132"/>
      <c r="D226" s="133" t="s">
        <v>75</v>
      </c>
      <c r="E226" s="142" t="s">
        <v>1505</v>
      </c>
      <c r="F226" s="142" t="s">
        <v>1698</v>
      </c>
      <c r="I226" s="135"/>
      <c r="J226" s="143">
        <f>BK226</f>
        <v>0</v>
      </c>
      <c r="L226" s="132"/>
      <c r="M226" s="137"/>
      <c r="P226" s="138">
        <f>SUM(P227:P241)</f>
        <v>0</v>
      </c>
      <c r="R226" s="138">
        <f>SUM(R227:R241)</f>
        <v>0</v>
      </c>
      <c r="T226" s="139">
        <f>SUM(T227:T241)</f>
        <v>0</v>
      </c>
      <c r="AR226" s="133" t="s">
        <v>83</v>
      </c>
      <c r="AT226" s="140" t="s">
        <v>75</v>
      </c>
      <c r="AU226" s="140" t="s">
        <v>83</v>
      </c>
      <c r="AY226" s="133" t="s">
        <v>187</v>
      </c>
      <c r="BK226" s="141">
        <f>SUM(BK227:BK241)</f>
        <v>0</v>
      </c>
    </row>
    <row r="227" spans="2:65" s="1" customFormat="1" ht="66.75" customHeight="1">
      <c r="B227" s="144"/>
      <c r="C227" s="160" t="s">
        <v>1291</v>
      </c>
      <c r="D227" s="160" t="s">
        <v>196</v>
      </c>
      <c r="E227" s="161" t="s">
        <v>1699</v>
      </c>
      <c r="F227" s="162" t="s">
        <v>1700</v>
      </c>
      <c r="G227" s="163" t="s">
        <v>337</v>
      </c>
      <c r="H227" s="164">
        <v>1</v>
      </c>
      <c r="I227" s="165"/>
      <c r="J227" s="166">
        <f t="shared" ref="J227:J241" si="50">ROUND(I227*H227,2)</f>
        <v>0</v>
      </c>
      <c r="K227" s="167"/>
      <c r="L227" s="32"/>
      <c r="M227" s="168" t="s">
        <v>1</v>
      </c>
      <c r="N227" s="169" t="s">
        <v>42</v>
      </c>
      <c r="P227" s="156">
        <f t="shared" ref="P227:P241" si="51">O227*H227</f>
        <v>0</v>
      </c>
      <c r="Q227" s="156">
        <v>0</v>
      </c>
      <c r="R227" s="156">
        <f t="shared" ref="R227:R241" si="52">Q227*H227</f>
        <v>0</v>
      </c>
      <c r="S227" s="156">
        <v>0</v>
      </c>
      <c r="T227" s="157">
        <f t="shared" ref="T227:T241" si="53">S227*H227</f>
        <v>0</v>
      </c>
      <c r="AR227" s="158" t="s">
        <v>353</v>
      </c>
      <c r="AT227" s="158" t="s">
        <v>196</v>
      </c>
      <c r="AU227" s="158" t="s">
        <v>89</v>
      </c>
      <c r="AY227" s="17" t="s">
        <v>187</v>
      </c>
      <c r="BE227" s="159">
        <f t="shared" ref="BE227:BE241" si="54">IF(N227="základná",J227,0)</f>
        <v>0</v>
      </c>
      <c r="BF227" s="159">
        <f t="shared" ref="BF227:BF241" si="55">IF(N227="znížená",J227,0)</f>
        <v>0</v>
      </c>
      <c r="BG227" s="159">
        <f t="shared" ref="BG227:BG241" si="56">IF(N227="zákl. prenesená",J227,0)</f>
        <v>0</v>
      </c>
      <c r="BH227" s="159">
        <f t="shared" ref="BH227:BH241" si="57">IF(N227="zníž. prenesená",J227,0)</f>
        <v>0</v>
      </c>
      <c r="BI227" s="159">
        <f t="shared" ref="BI227:BI241" si="58">IF(N227="nulová",J227,0)</f>
        <v>0</v>
      </c>
      <c r="BJ227" s="17" t="s">
        <v>89</v>
      </c>
      <c r="BK227" s="159">
        <f t="shared" ref="BK227:BK241" si="59">ROUND(I227*H227,2)</f>
        <v>0</v>
      </c>
      <c r="BL227" s="17" t="s">
        <v>353</v>
      </c>
      <c r="BM227" s="158" t="s">
        <v>1701</v>
      </c>
    </row>
    <row r="228" spans="2:65" s="1" customFormat="1" ht="16.5" customHeight="1">
      <c r="B228" s="144"/>
      <c r="C228" s="160" t="s">
        <v>1172</v>
      </c>
      <c r="D228" s="160" t="s">
        <v>196</v>
      </c>
      <c r="E228" s="161" t="s">
        <v>1702</v>
      </c>
      <c r="F228" s="162" t="s">
        <v>1703</v>
      </c>
      <c r="G228" s="163" t="s">
        <v>337</v>
      </c>
      <c r="H228" s="164">
        <v>1</v>
      </c>
      <c r="I228" s="165"/>
      <c r="J228" s="166">
        <f t="shared" si="50"/>
        <v>0</v>
      </c>
      <c r="K228" s="167"/>
      <c r="L228" s="32"/>
      <c r="M228" s="168" t="s">
        <v>1</v>
      </c>
      <c r="N228" s="169" t="s">
        <v>42</v>
      </c>
      <c r="P228" s="156">
        <f t="shared" si="51"/>
        <v>0</v>
      </c>
      <c r="Q228" s="156">
        <v>0</v>
      </c>
      <c r="R228" s="156">
        <f t="shared" si="52"/>
        <v>0</v>
      </c>
      <c r="S228" s="156">
        <v>0</v>
      </c>
      <c r="T228" s="157">
        <f t="shared" si="53"/>
        <v>0</v>
      </c>
      <c r="AR228" s="158" t="s">
        <v>353</v>
      </c>
      <c r="AT228" s="158" t="s">
        <v>196</v>
      </c>
      <c r="AU228" s="158" t="s">
        <v>89</v>
      </c>
      <c r="AY228" s="17" t="s">
        <v>187</v>
      </c>
      <c r="BE228" s="159">
        <f t="shared" si="54"/>
        <v>0</v>
      </c>
      <c r="BF228" s="159">
        <f t="shared" si="55"/>
        <v>0</v>
      </c>
      <c r="BG228" s="159">
        <f t="shared" si="56"/>
        <v>0</v>
      </c>
      <c r="BH228" s="159">
        <f t="shared" si="57"/>
        <v>0</v>
      </c>
      <c r="BI228" s="159">
        <f t="shared" si="58"/>
        <v>0</v>
      </c>
      <c r="BJ228" s="17" t="s">
        <v>89</v>
      </c>
      <c r="BK228" s="159">
        <f t="shared" si="59"/>
        <v>0</v>
      </c>
      <c r="BL228" s="17" t="s">
        <v>353</v>
      </c>
      <c r="BM228" s="158" t="s">
        <v>1704</v>
      </c>
    </row>
    <row r="229" spans="2:65" s="1" customFormat="1" ht="16.5" customHeight="1">
      <c r="B229" s="144"/>
      <c r="C229" s="160" t="s">
        <v>1298</v>
      </c>
      <c r="D229" s="160" t="s">
        <v>196</v>
      </c>
      <c r="E229" s="161" t="s">
        <v>1705</v>
      </c>
      <c r="F229" s="162" t="s">
        <v>1706</v>
      </c>
      <c r="G229" s="163" t="s">
        <v>337</v>
      </c>
      <c r="H229" s="164">
        <v>1</v>
      </c>
      <c r="I229" s="165"/>
      <c r="J229" s="166">
        <f t="shared" si="50"/>
        <v>0</v>
      </c>
      <c r="K229" s="167"/>
      <c r="L229" s="32"/>
      <c r="M229" s="168" t="s">
        <v>1</v>
      </c>
      <c r="N229" s="169" t="s">
        <v>42</v>
      </c>
      <c r="P229" s="156">
        <f t="shared" si="51"/>
        <v>0</v>
      </c>
      <c r="Q229" s="156">
        <v>0</v>
      </c>
      <c r="R229" s="156">
        <f t="shared" si="52"/>
        <v>0</v>
      </c>
      <c r="S229" s="156">
        <v>0</v>
      </c>
      <c r="T229" s="157">
        <f t="shared" si="53"/>
        <v>0</v>
      </c>
      <c r="AR229" s="158" t="s">
        <v>353</v>
      </c>
      <c r="AT229" s="158" t="s">
        <v>196</v>
      </c>
      <c r="AU229" s="158" t="s">
        <v>89</v>
      </c>
      <c r="AY229" s="17" t="s">
        <v>187</v>
      </c>
      <c r="BE229" s="159">
        <f t="shared" si="54"/>
        <v>0</v>
      </c>
      <c r="BF229" s="159">
        <f t="shared" si="55"/>
        <v>0</v>
      </c>
      <c r="BG229" s="159">
        <f t="shared" si="56"/>
        <v>0</v>
      </c>
      <c r="BH229" s="159">
        <f t="shared" si="57"/>
        <v>0</v>
      </c>
      <c r="BI229" s="159">
        <f t="shared" si="58"/>
        <v>0</v>
      </c>
      <c r="BJ229" s="17" t="s">
        <v>89</v>
      </c>
      <c r="BK229" s="159">
        <f t="shared" si="59"/>
        <v>0</v>
      </c>
      <c r="BL229" s="17" t="s">
        <v>353</v>
      </c>
      <c r="BM229" s="158" t="s">
        <v>1707</v>
      </c>
    </row>
    <row r="230" spans="2:65" s="1" customFormat="1" ht="16.5" customHeight="1">
      <c r="B230" s="144"/>
      <c r="C230" s="160" t="s">
        <v>1175</v>
      </c>
      <c r="D230" s="160" t="s">
        <v>196</v>
      </c>
      <c r="E230" s="161" t="s">
        <v>1708</v>
      </c>
      <c r="F230" s="162" t="s">
        <v>1709</v>
      </c>
      <c r="G230" s="163" t="s">
        <v>337</v>
      </c>
      <c r="H230" s="164">
        <v>4</v>
      </c>
      <c r="I230" s="165"/>
      <c r="J230" s="166">
        <f t="shared" si="50"/>
        <v>0</v>
      </c>
      <c r="K230" s="167"/>
      <c r="L230" s="32"/>
      <c r="M230" s="168" t="s">
        <v>1</v>
      </c>
      <c r="N230" s="169" t="s">
        <v>42</v>
      </c>
      <c r="P230" s="156">
        <f t="shared" si="51"/>
        <v>0</v>
      </c>
      <c r="Q230" s="156">
        <v>0</v>
      </c>
      <c r="R230" s="156">
        <f t="shared" si="52"/>
        <v>0</v>
      </c>
      <c r="S230" s="156">
        <v>0</v>
      </c>
      <c r="T230" s="157">
        <f t="shared" si="53"/>
        <v>0</v>
      </c>
      <c r="AR230" s="158" t="s">
        <v>353</v>
      </c>
      <c r="AT230" s="158" t="s">
        <v>196</v>
      </c>
      <c r="AU230" s="158" t="s">
        <v>89</v>
      </c>
      <c r="AY230" s="17" t="s">
        <v>187</v>
      </c>
      <c r="BE230" s="159">
        <f t="shared" si="54"/>
        <v>0</v>
      </c>
      <c r="BF230" s="159">
        <f t="shared" si="55"/>
        <v>0</v>
      </c>
      <c r="BG230" s="159">
        <f t="shared" si="56"/>
        <v>0</v>
      </c>
      <c r="BH230" s="159">
        <f t="shared" si="57"/>
        <v>0</v>
      </c>
      <c r="BI230" s="159">
        <f t="shared" si="58"/>
        <v>0</v>
      </c>
      <c r="BJ230" s="17" t="s">
        <v>89</v>
      </c>
      <c r="BK230" s="159">
        <f t="shared" si="59"/>
        <v>0</v>
      </c>
      <c r="BL230" s="17" t="s">
        <v>353</v>
      </c>
      <c r="BM230" s="158" t="s">
        <v>1710</v>
      </c>
    </row>
    <row r="231" spans="2:65" s="1" customFormat="1" ht="24.2" customHeight="1">
      <c r="B231" s="144"/>
      <c r="C231" s="160" t="s">
        <v>1305</v>
      </c>
      <c r="D231" s="160" t="s">
        <v>196</v>
      </c>
      <c r="E231" s="161" t="s">
        <v>1711</v>
      </c>
      <c r="F231" s="162" t="s">
        <v>1712</v>
      </c>
      <c r="G231" s="163" t="s">
        <v>337</v>
      </c>
      <c r="H231" s="164">
        <v>2</v>
      </c>
      <c r="I231" s="165"/>
      <c r="J231" s="166">
        <f t="shared" si="50"/>
        <v>0</v>
      </c>
      <c r="K231" s="167"/>
      <c r="L231" s="32"/>
      <c r="M231" s="168" t="s">
        <v>1</v>
      </c>
      <c r="N231" s="169" t="s">
        <v>42</v>
      </c>
      <c r="P231" s="156">
        <f t="shared" si="51"/>
        <v>0</v>
      </c>
      <c r="Q231" s="156">
        <v>0</v>
      </c>
      <c r="R231" s="156">
        <f t="shared" si="52"/>
        <v>0</v>
      </c>
      <c r="S231" s="156">
        <v>0</v>
      </c>
      <c r="T231" s="157">
        <f t="shared" si="53"/>
        <v>0</v>
      </c>
      <c r="AR231" s="158" t="s">
        <v>353</v>
      </c>
      <c r="AT231" s="158" t="s">
        <v>196</v>
      </c>
      <c r="AU231" s="158" t="s">
        <v>89</v>
      </c>
      <c r="AY231" s="17" t="s">
        <v>187</v>
      </c>
      <c r="BE231" s="159">
        <f t="shared" si="54"/>
        <v>0</v>
      </c>
      <c r="BF231" s="159">
        <f t="shared" si="55"/>
        <v>0</v>
      </c>
      <c r="BG231" s="159">
        <f t="shared" si="56"/>
        <v>0</v>
      </c>
      <c r="BH231" s="159">
        <f t="shared" si="57"/>
        <v>0</v>
      </c>
      <c r="BI231" s="159">
        <f t="shared" si="58"/>
        <v>0</v>
      </c>
      <c r="BJ231" s="17" t="s">
        <v>89</v>
      </c>
      <c r="BK231" s="159">
        <f t="shared" si="59"/>
        <v>0</v>
      </c>
      <c r="BL231" s="17" t="s">
        <v>353</v>
      </c>
      <c r="BM231" s="158" t="s">
        <v>1713</v>
      </c>
    </row>
    <row r="232" spans="2:65" s="1" customFormat="1" ht="33" customHeight="1">
      <c r="B232" s="144"/>
      <c r="C232" s="160" t="s">
        <v>1178</v>
      </c>
      <c r="D232" s="160" t="s">
        <v>196</v>
      </c>
      <c r="E232" s="161" t="s">
        <v>1714</v>
      </c>
      <c r="F232" s="162" t="s">
        <v>1715</v>
      </c>
      <c r="G232" s="163" t="s">
        <v>337</v>
      </c>
      <c r="H232" s="164">
        <v>1</v>
      </c>
      <c r="I232" s="165"/>
      <c r="J232" s="166">
        <f t="shared" si="50"/>
        <v>0</v>
      </c>
      <c r="K232" s="167"/>
      <c r="L232" s="32"/>
      <c r="M232" s="168" t="s">
        <v>1</v>
      </c>
      <c r="N232" s="169" t="s">
        <v>42</v>
      </c>
      <c r="P232" s="156">
        <f t="shared" si="51"/>
        <v>0</v>
      </c>
      <c r="Q232" s="156">
        <v>0</v>
      </c>
      <c r="R232" s="156">
        <f t="shared" si="52"/>
        <v>0</v>
      </c>
      <c r="S232" s="156">
        <v>0</v>
      </c>
      <c r="T232" s="157">
        <f t="shared" si="53"/>
        <v>0</v>
      </c>
      <c r="AR232" s="158" t="s">
        <v>353</v>
      </c>
      <c r="AT232" s="158" t="s">
        <v>196</v>
      </c>
      <c r="AU232" s="158" t="s">
        <v>89</v>
      </c>
      <c r="AY232" s="17" t="s">
        <v>187</v>
      </c>
      <c r="BE232" s="159">
        <f t="shared" si="54"/>
        <v>0</v>
      </c>
      <c r="BF232" s="159">
        <f t="shared" si="55"/>
        <v>0</v>
      </c>
      <c r="BG232" s="159">
        <f t="shared" si="56"/>
        <v>0</v>
      </c>
      <c r="BH232" s="159">
        <f t="shared" si="57"/>
        <v>0</v>
      </c>
      <c r="BI232" s="159">
        <f t="shared" si="58"/>
        <v>0</v>
      </c>
      <c r="BJ232" s="17" t="s">
        <v>89</v>
      </c>
      <c r="BK232" s="159">
        <f t="shared" si="59"/>
        <v>0</v>
      </c>
      <c r="BL232" s="17" t="s">
        <v>353</v>
      </c>
      <c r="BM232" s="158" t="s">
        <v>1716</v>
      </c>
    </row>
    <row r="233" spans="2:65" s="1" customFormat="1" ht="24.2" customHeight="1">
      <c r="B233" s="144"/>
      <c r="C233" s="160" t="s">
        <v>1312</v>
      </c>
      <c r="D233" s="160" t="s">
        <v>196</v>
      </c>
      <c r="E233" s="161" t="s">
        <v>1717</v>
      </c>
      <c r="F233" s="162" t="s">
        <v>1718</v>
      </c>
      <c r="G233" s="163" t="s">
        <v>337</v>
      </c>
      <c r="H233" s="164">
        <v>4</v>
      </c>
      <c r="I233" s="165"/>
      <c r="J233" s="166">
        <f t="shared" si="50"/>
        <v>0</v>
      </c>
      <c r="K233" s="167"/>
      <c r="L233" s="32"/>
      <c r="M233" s="168" t="s">
        <v>1</v>
      </c>
      <c r="N233" s="169" t="s">
        <v>42</v>
      </c>
      <c r="P233" s="156">
        <f t="shared" si="51"/>
        <v>0</v>
      </c>
      <c r="Q233" s="156">
        <v>0</v>
      </c>
      <c r="R233" s="156">
        <f t="shared" si="52"/>
        <v>0</v>
      </c>
      <c r="S233" s="156">
        <v>0</v>
      </c>
      <c r="T233" s="157">
        <f t="shared" si="53"/>
        <v>0</v>
      </c>
      <c r="AR233" s="158" t="s">
        <v>353</v>
      </c>
      <c r="AT233" s="158" t="s">
        <v>196</v>
      </c>
      <c r="AU233" s="158" t="s">
        <v>89</v>
      </c>
      <c r="AY233" s="17" t="s">
        <v>187</v>
      </c>
      <c r="BE233" s="159">
        <f t="shared" si="54"/>
        <v>0</v>
      </c>
      <c r="BF233" s="159">
        <f t="shared" si="55"/>
        <v>0</v>
      </c>
      <c r="BG233" s="159">
        <f t="shared" si="56"/>
        <v>0</v>
      </c>
      <c r="BH233" s="159">
        <f t="shared" si="57"/>
        <v>0</v>
      </c>
      <c r="BI233" s="159">
        <f t="shared" si="58"/>
        <v>0</v>
      </c>
      <c r="BJ233" s="17" t="s">
        <v>89</v>
      </c>
      <c r="BK233" s="159">
        <f t="shared" si="59"/>
        <v>0</v>
      </c>
      <c r="BL233" s="17" t="s">
        <v>353</v>
      </c>
      <c r="BM233" s="158" t="s">
        <v>1719</v>
      </c>
    </row>
    <row r="234" spans="2:65" s="1" customFormat="1" ht="24.2" customHeight="1">
      <c r="B234" s="144"/>
      <c r="C234" s="160" t="s">
        <v>1181</v>
      </c>
      <c r="D234" s="160" t="s">
        <v>196</v>
      </c>
      <c r="E234" s="161" t="s">
        <v>1720</v>
      </c>
      <c r="F234" s="162" t="s">
        <v>1664</v>
      </c>
      <c r="G234" s="163" t="s">
        <v>337</v>
      </c>
      <c r="H234" s="164">
        <v>2</v>
      </c>
      <c r="I234" s="165"/>
      <c r="J234" s="166">
        <f t="shared" si="50"/>
        <v>0</v>
      </c>
      <c r="K234" s="167"/>
      <c r="L234" s="32"/>
      <c r="M234" s="168" t="s">
        <v>1</v>
      </c>
      <c r="N234" s="169" t="s">
        <v>42</v>
      </c>
      <c r="P234" s="156">
        <f t="shared" si="51"/>
        <v>0</v>
      </c>
      <c r="Q234" s="156">
        <v>0</v>
      </c>
      <c r="R234" s="156">
        <f t="shared" si="52"/>
        <v>0</v>
      </c>
      <c r="S234" s="156">
        <v>0</v>
      </c>
      <c r="T234" s="157">
        <f t="shared" si="53"/>
        <v>0</v>
      </c>
      <c r="AR234" s="158" t="s">
        <v>353</v>
      </c>
      <c r="AT234" s="158" t="s">
        <v>196</v>
      </c>
      <c r="AU234" s="158" t="s">
        <v>89</v>
      </c>
      <c r="AY234" s="17" t="s">
        <v>187</v>
      </c>
      <c r="BE234" s="159">
        <f t="shared" si="54"/>
        <v>0</v>
      </c>
      <c r="BF234" s="159">
        <f t="shared" si="55"/>
        <v>0</v>
      </c>
      <c r="BG234" s="159">
        <f t="shared" si="56"/>
        <v>0</v>
      </c>
      <c r="BH234" s="159">
        <f t="shared" si="57"/>
        <v>0</v>
      </c>
      <c r="BI234" s="159">
        <f t="shared" si="58"/>
        <v>0</v>
      </c>
      <c r="BJ234" s="17" t="s">
        <v>89</v>
      </c>
      <c r="BK234" s="159">
        <f t="shared" si="59"/>
        <v>0</v>
      </c>
      <c r="BL234" s="17" t="s">
        <v>353</v>
      </c>
      <c r="BM234" s="158" t="s">
        <v>1721</v>
      </c>
    </row>
    <row r="235" spans="2:65" s="1" customFormat="1" ht="24.2" customHeight="1">
      <c r="B235" s="144"/>
      <c r="C235" s="160" t="s">
        <v>1319</v>
      </c>
      <c r="D235" s="160" t="s">
        <v>196</v>
      </c>
      <c r="E235" s="161" t="s">
        <v>1722</v>
      </c>
      <c r="F235" s="162" t="s">
        <v>1723</v>
      </c>
      <c r="G235" s="163" t="s">
        <v>337</v>
      </c>
      <c r="H235" s="164">
        <v>2</v>
      </c>
      <c r="I235" s="165"/>
      <c r="J235" s="166">
        <f t="shared" si="50"/>
        <v>0</v>
      </c>
      <c r="K235" s="167"/>
      <c r="L235" s="32"/>
      <c r="M235" s="168" t="s">
        <v>1</v>
      </c>
      <c r="N235" s="169" t="s">
        <v>42</v>
      </c>
      <c r="P235" s="156">
        <f t="shared" si="51"/>
        <v>0</v>
      </c>
      <c r="Q235" s="156">
        <v>0</v>
      </c>
      <c r="R235" s="156">
        <f t="shared" si="52"/>
        <v>0</v>
      </c>
      <c r="S235" s="156">
        <v>0</v>
      </c>
      <c r="T235" s="157">
        <f t="shared" si="53"/>
        <v>0</v>
      </c>
      <c r="AR235" s="158" t="s">
        <v>353</v>
      </c>
      <c r="AT235" s="158" t="s">
        <v>196</v>
      </c>
      <c r="AU235" s="158" t="s">
        <v>89</v>
      </c>
      <c r="AY235" s="17" t="s">
        <v>187</v>
      </c>
      <c r="BE235" s="159">
        <f t="shared" si="54"/>
        <v>0</v>
      </c>
      <c r="BF235" s="159">
        <f t="shared" si="55"/>
        <v>0</v>
      </c>
      <c r="BG235" s="159">
        <f t="shared" si="56"/>
        <v>0</v>
      </c>
      <c r="BH235" s="159">
        <f t="shared" si="57"/>
        <v>0</v>
      </c>
      <c r="BI235" s="159">
        <f t="shared" si="58"/>
        <v>0</v>
      </c>
      <c r="BJ235" s="17" t="s">
        <v>89</v>
      </c>
      <c r="BK235" s="159">
        <f t="shared" si="59"/>
        <v>0</v>
      </c>
      <c r="BL235" s="17" t="s">
        <v>353</v>
      </c>
      <c r="BM235" s="158" t="s">
        <v>1724</v>
      </c>
    </row>
    <row r="236" spans="2:65" s="1" customFormat="1" ht="33" customHeight="1">
      <c r="B236" s="144"/>
      <c r="C236" s="160" t="s">
        <v>1184</v>
      </c>
      <c r="D236" s="160" t="s">
        <v>196</v>
      </c>
      <c r="E236" s="161" t="s">
        <v>1725</v>
      </c>
      <c r="F236" s="162" t="s">
        <v>1726</v>
      </c>
      <c r="G236" s="163" t="s">
        <v>337</v>
      </c>
      <c r="H236" s="164">
        <v>6</v>
      </c>
      <c r="I236" s="165"/>
      <c r="J236" s="166">
        <f t="shared" si="50"/>
        <v>0</v>
      </c>
      <c r="K236" s="167"/>
      <c r="L236" s="32"/>
      <c r="M236" s="168" t="s">
        <v>1</v>
      </c>
      <c r="N236" s="169" t="s">
        <v>42</v>
      </c>
      <c r="P236" s="156">
        <f t="shared" si="51"/>
        <v>0</v>
      </c>
      <c r="Q236" s="156">
        <v>0</v>
      </c>
      <c r="R236" s="156">
        <f t="shared" si="52"/>
        <v>0</v>
      </c>
      <c r="S236" s="156">
        <v>0</v>
      </c>
      <c r="T236" s="157">
        <f t="shared" si="53"/>
        <v>0</v>
      </c>
      <c r="AR236" s="158" t="s">
        <v>353</v>
      </c>
      <c r="AT236" s="158" t="s">
        <v>196</v>
      </c>
      <c r="AU236" s="158" t="s">
        <v>89</v>
      </c>
      <c r="AY236" s="17" t="s">
        <v>187</v>
      </c>
      <c r="BE236" s="159">
        <f t="shared" si="54"/>
        <v>0</v>
      </c>
      <c r="BF236" s="159">
        <f t="shared" si="55"/>
        <v>0</v>
      </c>
      <c r="BG236" s="159">
        <f t="shared" si="56"/>
        <v>0</v>
      </c>
      <c r="BH236" s="159">
        <f t="shared" si="57"/>
        <v>0</v>
      </c>
      <c r="BI236" s="159">
        <f t="shared" si="58"/>
        <v>0</v>
      </c>
      <c r="BJ236" s="17" t="s">
        <v>89</v>
      </c>
      <c r="BK236" s="159">
        <f t="shared" si="59"/>
        <v>0</v>
      </c>
      <c r="BL236" s="17" t="s">
        <v>353</v>
      </c>
      <c r="BM236" s="158" t="s">
        <v>1727</v>
      </c>
    </row>
    <row r="237" spans="2:65" s="1" customFormat="1" ht="24.2" customHeight="1">
      <c r="B237" s="144"/>
      <c r="C237" s="160" t="s">
        <v>1326</v>
      </c>
      <c r="D237" s="160" t="s">
        <v>196</v>
      </c>
      <c r="E237" s="161" t="s">
        <v>1728</v>
      </c>
      <c r="F237" s="162" t="s">
        <v>1729</v>
      </c>
      <c r="G237" s="163" t="s">
        <v>337</v>
      </c>
      <c r="H237" s="164">
        <v>6</v>
      </c>
      <c r="I237" s="165"/>
      <c r="J237" s="166">
        <f t="shared" si="50"/>
        <v>0</v>
      </c>
      <c r="K237" s="167"/>
      <c r="L237" s="32"/>
      <c r="M237" s="168" t="s">
        <v>1</v>
      </c>
      <c r="N237" s="169" t="s">
        <v>42</v>
      </c>
      <c r="P237" s="156">
        <f t="shared" si="51"/>
        <v>0</v>
      </c>
      <c r="Q237" s="156">
        <v>0</v>
      </c>
      <c r="R237" s="156">
        <f t="shared" si="52"/>
        <v>0</v>
      </c>
      <c r="S237" s="156">
        <v>0</v>
      </c>
      <c r="T237" s="157">
        <f t="shared" si="53"/>
        <v>0</v>
      </c>
      <c r="AR237" s="158" t="s">
        <v>353</v>
      </c>
      <c r="AT237" s="158" t="s">
        <v>196</v>
      </c>
      <c r="AU237" s="158" t="s">
        <v>89</v>
      </c>
      <c r="AY237" s="17" t="s">
        <v>187</v>
      </c>
      <c r="BE237" s="159">
        <f t="shared" si="54"/>
        <v>0</v>
      </c>
      <c r="BF237" s="159">
        <f t="shared" si="55"/>
        <v>0</v>
      </c>
      <c r="BG237" s="159">
        <f t="shared" si="56"/>
        <v>0</v>
      </c>
      <c r="BH237" s="159">
        <f t="shared" si="57"/>
        <v>0</v>
      </c>
      <c r="BI237" s="159">
        <f t="shared" si="58"/>
        <v>0</v>
      </c>
      <c r="BJ237" s="17" t="s">
        <v>89</v>
      </c>
      <c r="BK237" s="159">
        <f t="shared" si="59"/>
        <v>0</v>
      </c>
      <c r="BL237" s="17" t="s">
        <v>353</v>
      </c>
      <c r="BM237" s="158" t="s">
        <v>1730</v>
      </c>
    </row>
    <row r="238" spans="2:65" s="1" customFormat="1" ht="24.2" customHeight="1">
      <c r="B238" s="144"/>
      <c r="C238" s="160" t="s">
        <v>1187</v>
      </c>
      <c r="D238" s="160" t="s">
        <v>196</v>
      </c>
      <c r="E238" s="161" t="s">
        <v>1731</v>
      </c>
      <c r="F238" s="162" t="s">
        <v>1693</v>
      </c>
      <c r="G238" s="163" t="s">
        <v>1495</v>
      </c>
      <c r="H238" s="164">
        <v>17</v>
      </c>
      <c r="I238" s="165"/>
      <c r="J238" s="166">
        <f t="shared" si="50"/>
        <v>0</v>
      </c>
      <c r="K238" s="167"/>
      <c r="L238" s="32"/>
      <c r="M238" s="168" t="s">
        <v>1</v>
      </c>
      <c r="N238" s="169" t="s">
        <v>42</v>
      </c>
      <c r="P238" s="156">
        <f t="shared" si="51"/>
        <v>0</v>
      </c>
      <c r="Q238" s="156">
        <v>0</v>
      </c>
      <c r="R238" s="156">
        <f t="shared" si="52"/>
        <v>0</v>
      </c>
      <c r="S238" s="156">
        <v>0</v>
      </c>
      <c r="T238" s="157">
        <f t="shared" si="53"/>
        <v>0</v>
      </c>
      <c r="AR238" s="158" t="s">
        <v>353</v>
      </c>
      <c r="AT238" s="158" t="s">
        <v>196</v>
      </c>
      <c r="AU238" s="158" t="s">
        <v>89</v>
      </c>
      <c r="AY238" s="17" t="s">
        <v>187</v>
      </c>
      <c r="BE238" s="159">
        <f t="shared" si="54"/>
        <v>0</v>
      </c>
      <c r="BF238" s="159">
        <f t="shared" si="55"/>
        <v>0</v>
      </c>
      <c r="BG238" s="159">
        <f t="shared" si="56"/>
        <v>0</v>
      </c>
      <c r="BH238" s="159">
        <f t="shared" si="57"/>
        <v>0</v>
      </c>
      <c r="BI238" s="159">
        <f t="shared" si="58"/>
        <v>0</v>
      </c>
      <c r="BJ238" s="17" t="s">
        <v>89</v>
      </c>
      <c r="BK238" s="159">
        <f t="shared" si="59"/>
        <v>0</v>
      </c>
      <c r="BL238" s="17" t="s">
        <v>353</v>
      </c>
      <c r="BM238" s="158" t="s">
        <v>1732</v>
      </c>
    </row>
    <row r="239" spans="2:65" s="1" customFormat="1" ht="24.2" customHeight="1">
      <c r="B239" s="144"/>
      <c r="C239" s="160" t="s">
        <v>1333</v>
      </c>
      <c r="D239" s="160" t="s">
        <v>196</v>
      </c>
      <c r="E239" s="161" t="s">
        <v>1733</v>
      </c>
      <c r="F239" s="162" t="s">
        <v>1696</v>
      </c>
      <c r="G239" s="163" t="s">
        <v>1495</v>
      </c>
      <c r="H239" s="164">
        <v>22</v>
      </c>
      <c r="I239" s="165"/>
      <c r="J239" s="166">
        <f t="shared" si="50"/>
        <v>0</v>
      </c>
      <c r="K239" s="167"/>
      <c r="L239" s="32"/>
      <c r="M239" s="168" t="s">
        <v>1</v>
      </c>
      <c r="N239" s="169" t="s">
        <v>42</v>
      </c>
      <c r="P239" s="156">
        <f t="shared" si="51"/>
        <v>0</v>
      </c>
      <c r="Q239" s="156">
        <v>0</v>
      </c>
      <c r="R239" s="156">
        <f t="shared" si="52"/>
        <v>0</v>
      </c>
      <c r="S239" s="156">
        <v>0</v>
      </c>
      <c r="T239" s="157">
        <f t="shared" si="53"/>
        <v>0</v>
      </c>
      <c r="AR239" s="158" t="s">
        <v>353</v>
      </c>
      <c r="AT239" s="158" t="s">
        <v>196</v>
      </c>
      <c r="AU239" s="158" t="s">
        <v>89</v>
      </c>
      <c r="AY239" s="17" t="s">
        <v>187</v>
      </c>
      <c r="BE239" s="159">
        <f t="shared" si="54"/>
        <v>0</v>
      </c>
      <c r="BF239" s="159">
        <f t="shared" si="55"/>
        <v>0</v>
      </c>
      <c r="BG239" s="159">
        <f t="shared" si="56"/>
        <v>0</v>
      </c>
      <c r="BH239" s="159">
        <f t="shared" si="57"/>
        <v>0</v>
      </c>
      <c r="BI239" s="159">
        <f t="shared" si="58"/>
        <v>0</v>
      </c>
      <c r="BJ239" s="17" t="s">
        <v>89</v>
      </c>
      <c r="BK239" s="159">
        <f t="shared" si="59"/>
        <v>0</v>
      </c>
      <c r="BL239" s="17" t="s">
        <v>353</v>
      </c>
      <c r="BM239" s="158" t="s">
        <v>1734</v>
      </c>
    </row>
    <row r="240" spans="2:65" s="1" customFormat="1" ht="24.2" customHeight="1">
      <c r="B240" s="144"/>
      <c r="C240" s="160" t="s">
        <v>1192</v>
      </c>
      <c r="D240" s="160" t="s">
        <v>196</v>
      </c>
      <c r="E240" s="161" t="s">
        <v>1735</v>
      </c>
      <c r="F240" s="162" t="s">
        <v>1736</v>
      </c>
      <c r="G240" s="163" t="s">
        <v>1495</v>
      </c>
      <c r="H240" s="164">
        <v>8</v>
      </c>
      <c r="I240" s="165"/>
      <c r="J240" s="166">
        <f t="shared" si="50"/>
        <v>0</v>
      </c>
      <c r="K240" s="167"/>
      <c r="L240" s="32"/>
      <c r="M240" s="168" t="s">
        <v>1</v>
      </c>
      <c r="N240" s="169" t="s">
        <v>42</v>
      </c>
      <c r="P240" s="156">
        <f t="shared" si="51"/>
        <v>0</v>
      </c>
      <c r="Q240" s="156">
        <v>0</v>
      </c>
      <c r="R240" s="156">
        <f t="shared" si="52"/>
        <v>0</v>
      </c>
      <c r="S240" s="156">
        <v>0</v>
      </c>
      <c r="T240" s="157">
        <f t="shared" si="53"/>
        <v>0</v>
      </c>
      <c r="AR240" s="158" t="s">
        <v>353</v>
      </c>
      <c r="AT240" s="158" t="s">
        <v>196</v>
      </c>
      <c r="AU240" s="158" t="s">
        <v>89</v>
      </c>
      <c r="AY240" s="17" t="s">
        <v>187</v>
      </c>
      <c r="BE240" s="159">
        <f t="shared" si="54"/>
        <v>0</v>
      </c>
      <c r="BF240" s="159">
        <f t="shared" si="55"/>
        <v>0</v>
      </c>
      <c r="BG240" s="159">
        <f t="shared" si="56"/>
        <v>0</v>
      </c>
      <c r="BH240" s="159">
        <f t="shared" si="57"/>
        <v>0</v>
      </c>
      <c r="BI240" s="159">
        <f t="shared" si="58"/>
        <v>0</v>
      </c>
      <c r="BJ240" s="17" t="s">
        <v>89</v>
      </c>
      <c r="BK240" s="159">
        <f t="shared" si="59"/>
        <v>0</v>
      </c>
      <c r="BL240" s="17" t="s">
        <v>353</v>
      </c>
      <c r="BM240" s="158" t="s">
        <v>1737</v>
      </c>
    </row>
    <row r="241" spans="2:65" s="1" customFormat="1" ht="33" customHeight="1">
      <c r="B241" s="144"/>
      <c r="C241" s="160" t="s">
        <v>1340</v>
      </c>
      <c r="D241" s="160" t="s">
        <v>196</v>
      </c>
      <c r="E241" s="161" t="s">
        <v>1738</v>
      </c>
      <c r="F241" s="162" t="s">
        <v>1739</v>
      </c>
      <c r="G241" s="163" t="s">
        <v>144</v>
      </c>
      <c r="H241" s="164">
        <v>5</v>
      </c>
      <c r="I241" s="165"/>
      <c r="J241" s="166">
        <f t="shared" si="50"/>
        <v>0</v>
      </c>
      <c r="K241" s="167"/>
      <c r="L241" s="32"/>
      <c r="M241" s="168" t="s">
        <v>1</v>
      </c>
      <c r="N241" s="169" t="s">
        <v>42</v>
      </c>
      <c r="P241" s="156">
        <f t="shared" si="51"/>
        <v>0</v>
      </c>
      <c r="Q241" s="156">
        <v>0</v>
      </c>
      <c r="R241" s="156">
        <f t="shared" si="52"/>
        <v>0</v>
      </c>
      <c r="S241" s="156">
        <v>0</v>
      </c>
      <c r="T241" s="157">
        <f t="shared" si="53"/>
        <v>0</v>
      </c>
      <c r="AR241" s="158" t="s">
        <v>353</v>
      </c>
      <c r="AT241" s="158" t="s">
        <v>196</v>
      </c>
      <c r="AU241" s="158" t="s">
        <v>89</v>
      </c>
      <c r="AY241" s="17" t="s">
        <v>187</v>
      </c>
      <c r="BE241" s="159">
        <f t="shared" si="54"/>
        <v>0</v>
      </c>
      <c r="BF241" s="159">
        <f t="shared" si="55"/>
        <v>0</v>
      </c>
      <c r="BG241" s="159">
        <f t="shared" si="56"/>
        <v>0</v>
      </c>
      <c r="BH241" s="159">
        <f t="shared" si="57"/>
        <v>0</v>
      </c>
      <c r="BI241" s="159">
        <f t="shared" si="58"/>
        <v>0</v>
      </c>
      <c r="BJ241" s="17" t="s">
        <v>89</v>
      </c>
      <c r="BK241" s="159">
        <f t="shared" si="59"/>
        <v>0</v>
      </c>
      <c r="BL241" s="17" t="s">
        <v>353</v>
      </c>
      <c r="BM241" s="158" t="s">
        <v>1740</v>
      </c>
    </row>
    <row r="242" spans="2:65" s="11" customFormat="1" ht="22.9" customHeight="1">
      <c r="B242" s="132"/>
      <c r="D242" s="133" t="s">
        <v>75</v>
      </c>
      <c r="E242" s="142" t="s">
        <v>1508</v>
      </c>
      <c r="F242" s="142" t="s">
        <v>1741</v>
      </c>
      <c r="I242" s="135"/>
      <c r="J242" s="143">
        <f>BK242</f>
        <v>0</v>
      </c>
      <c r="L242" s="132"/>
      <c r="M242" s="137"/>
      <c r="P242" s="138">
        <f>SUM(P243:P255)</f>
        <v>0</v>
      </c>
      <c r="R242" s="138">
        <f>SUM(R243:R255)</f>
        <v>0</v>
      </c>
      <c r="T242" s="139">
        <f>SUM(T243:T255)</f>
        <v>0</v>
      </c>
      <c r="AR242" s="133" t="s">
        <v>83</v>
      </c>
      <c r="AT242" s="140" t="s">
        <v>75</v>
      </c>
      <c r="AU242" s="140" t="s">
        <v>83</v>
      </c>
      <c r="AY242" s="133" t="s">
        <v>187</v>
      </c>
      <c r="BK242" s="141">
        <f>SUM(BK243:BK255)</f>
        <v>0</v>
      </c>
    </row>
    <row r="243" spans="2:65" s="1" customFormat="1" ht="62.65" customHeight="1">
      <c r="B243" s="144"/>
      <c r="C243" s="160" t="s">
        <v>1195</v>
      </c>
      <c r="D243" s="160" t="s">
        <v>196</v>
      </c>
      <c r="E243" s="161" t="s">
        <v>1742</v>
      </c>
      <c r="F243" s="162" t="s">
        <v>1743</v>
      </c>
      <c r="G243" s="163" t="s">
        <v>337</v>
      </c>
      <c r="H243" s="164">
        <v>80</v>
      </c>
      <c r="I243" s="165"/>
      <c r="J243" s="166">
        <f t="shared" ref="J243:J255" si="60">ROUND(I243*H243,2)</f>
        <v>0</v>
      </c>
      <c r="K243" s="167"/>
      <c r="L243" s="32"/>
      <c r="M243" s="168" t="s">
        <v>1</v>
      </c>
      <c r="N243" s="169" t="s">
        <v>42</v>
      </c>
      <c r="P243" s="156">
        <f t="shared" ref="P243:P255" si="61">O243*H243</f>
        <v>0</v>
      </c>
      <c r="Q243" s="156">
        <v>0</v>
      </c>
      <c r="R243" s="156">
        <f t="shared" ref="R243:R255" si="62">Q243*H243</f>
        <v>0</v>
      </c>
      <c r="S243" s="156">
        <v>0</v>
      </c>
      <c r="T243" s="157">
        <f t="shared" ref="T243:T255" si="63">S243*H243</f>
        <v>0</v>
      </c>
      <c r="AR243" s="158" t="s">
        <v>353</v>
      </c>
      <c r="AT243" s="158" t="s">
        <v>196</v>
      </c>
      <c r="AU243" s="158" t="s">
        <v>89</v>
      </c>
      <c r="AY243" s="17" t="s">
        <v>187</v>
      </c>
      <c r="BE243" s="159">
        <f t="shared" ref="BE243:BE255" si="64">IF(N243="základná",J243,0)</f>
        <v>0</v>
      </c>
      <c r="BF243" s="159">
        <f t="shared" ref="BF243:BF255" si="65">IF(N243="znížená",J243,0)</f>
        <v>0</v>
      </c>
      <c r="BG243" s="159">
        <f t="shared" ref="BG243:BG255" si="66">IF(N243="zákl. prenesená",J243,0)</f>
        <v>0</v>
      </c>
      <c r="BH243" s="159">
        <f t="shared" ref="BH243:BH255" si="67">IF(N243="zníž. prenesená",J243,0)</f>
        <v>0</v>
      </c>
      <c r="BI243" s="159">
        <f t="shared" ref="BI243:BI255" si="68">IF(N243="nulová",J243,0)</f>
        <v>0</v>
      </c>
      <c r="BJ243" s="17" t="s">
        <v>89</v>
      </c>
      <c r="BK243" s="159">
        <f t="shared" ref="BK243:BK255" si="69">ROUND(I243*H243,2)</f>
        <v>0</v>
      </c>
      <c r="BL243" s="17" t="s">
        <v>353</v>
      </c>
      <c r="BM243" s="158" t="s">
        <v>1744</v>
      </c>
    </row>
    <row r="244" spans="2:65" s="1" customFormat="1" ht="24.2" customHeight="1">
      <c r="B244" s="144"/>
      <c r="C244" s="160" t="s">
        <v>1348</v>
      </c>
      <c r="D244" s="160" t="s">
        <v>196</v>
      </c>
      <c r="E244" s="161" t="s">
        <v>1745</v>
      </c>
      <c r="F244" s="162" t="s">
        <v>1746</v>
      </c>
      <c r="G244" s="163" t="s">
        <v>337</v>
      </c>
      <c r="H244" s="164">
        <v>80</v>
      </c>
      <c r="I244" s="165"/>
      <c r="J244" s="166">
        <f t="shared" si="60"/>
        <v>0</v>
      </c>
      <c r="K244" s="167"/>
      <c r="L244" s="32"/>
      <c r="M244" s="168" t="s">
        <v>1</v>
      </c>
      <c r="N244" s="169" t="s">
        <v>42</v>
      </c>
      <c r="P244" s="156">
        <f t="shared" si="61"/>
        <v>0</v>
      </c>
      <c r="Q244" s="156">
        <v>0</v>
      </c>
      <c r="R244" s="156">
        <f t="shared" si="62"/>
        <v>0</v>
      </c>
      <c r="S244" s="156">
        <v>0</v>
      </c>
      <c r="T244" s="157">
        <f t="shared" si="63"/>
        <v>0</v>
      </c>
      <c r="AR244" s="158" t="s">
        <v>353</v>
      </c>
      <c r="AT244" s="158" t="s">
        <v>196</v>
      </c>
      <c r="AU244" s="158" t="s">
        <v>89</v>
      </c>
      <c r="AY244" s="17" t="s">
        <v>187</v>
      </c>
      <c r="BE244" s="159">
        <f t="shared" si="64"/>
        <v>0</v>
      </c>
      <c r="BF244" s="159">
        <f t="shared" si="65"/>
        <v>0</v>
      </c>
      <c r="BG244" s="159">
        <f t="shared" si="66"/>
        <v>0</v>
      </c>
      <c r="BH244" s="159">
        <f t="shared" si="67"/>
        <v>0</v>
      </c>
      <c r="BI244" s="159">
        <f t="shared" si="68"/>
        <v>0</v>
      </c>
      <c r="BJ244" s="17" t="s">
        <v>89</v>
      </c>
      <c r="BK244" s="159">
        <f t="shared" si="69"/>
        <v>0</v>
      </c>
      <c r="BL244" s="17" t="s">
        <v>353</v>
      </c>
      <c r="BM244" s="158" t="s">
        <v>1747</v>
      </c>
    </row>
    <row r="245" spans="2:65" s="1" customFormat="1" ht="16.5" customHeight="1">
      <c r="B245" s="144"/>
      <c r="C245" s="160" t="s">
        <v>1198</v>
      </c>
      <c r="D245" s="160" t="s">
        <v>196</v>
      </c>
      <c r="E245" s="161" t="s">
        <v>1748</v>
      </c>
      <c r="F245" s="162" t="s">
        <v>1749</v>
      </c>
      <c r="G245" s="163" t="s">
        <v>337</v>
      </c>
      <c r="H245" s="164">
        <v>80</v>
      </c>
      <c r="I245" s="165"/>
      <c r="J245" s="166">
        <f t="shared" si="60"/>
        <v>0</v>
      </c>
      <c r="K245" s="167"/>
      <c r="L245" s="32"/>
      <c r="M245" s="168" t="s">
        <v>1</v>
      </c>
      <c r="N245" s="169" t="s">
        <v>42</v>
      </c>
      <c r="P245" s="156">
        <f t="shared" si="61"/>
        <v>0</v>
      </c>
      <c r="Q245" s="156">
        <v>0</v>
      </c>
      <c r="R245" s="156">
        <f t="shared" si="62"/>
        <v>0</v>
      </c>
      <c r="S245" s="156">
        <v>0</v>
      </c>
      <c r="T245" s="157">
        <f t="shared" si="63"/>
        <v>0</v>
      </c>
      <c r="AR245" s="158" t="s">
        <v>353</v>
      </c>
      <c r="AT245" s="158" t="s">
        <v>196</v>
      </c>
      <c r="AU245" s="158" t="s">
        <v>89</v>
      </c>
      <c r="AY245" s="17" t="s">
        <v>187</v>
      </c>
      <c r="BE245" s="159">
        <f t="shared" si="64"/>
        <v>0</v>
      </c>
      <c r="BF245" s="159">
        <f t="shared" si="65"/>
        <v>0</v>
      </c>
      <c r="BG245" s="159">
        <f t="shared" si="66"/>
        <v>0</v>
      </c>
      <c r="BH245" s="159">
        <f t="shared" si="67"/>
        <v>0</v>
      </c>
      <c r="BI245" s="159">
        <f t="shared" si="68"/>
        <v>0</v>
      </c>
      <c r="BJ245" s="17" t="s">
        <v>89</v>
      </c>
      <c r="BK245" s="159">
        <f t="shared" si="69"/>
        <v>0</v>
      </c>
      <c r="BL245" s="17" t="s">
        <v>353</v>
      </c>
      <c r="BM245" s="158" t="s">
        <v>1750</v>
      </c>
    </row>
    <row r="246" spans="2:65" s="1" customFormat="1" ht="16.5" customHeight="1">
      <c r="B246" s="144"/>
      <c r="C246" s="160" t="s">
        <v>1354</v>
      </c>
      <c r="D246" s="160" t="s">
        <v>196</v>
      </c>
      <c r="E246" s="161" t="s">
        <v>1751</v>
      </c>
      <c r="F246" s="162" t="s">
        <v>1752</v>
      </c>
      <c r="G246" s="163" t="s">
        <v>337</v>
      </c>
      <c r="H246" s="164">
        <v>80</v>
      </c>
      <c r="I246" s="165"/>
      <c r="J246" s="166">
        <f t="shared" si="60"/>
        <v>0</v>
      </c>
      <c r="K246" s="167"/>
      <c r="L246" s="32"/>
      <c r="M246" s="168" t="s">
        <v>1</v>
      </c>
      <c r="N246" s="169" t="s">
        <v>42</v>
      </c>
      <c r="P246" s="156">
        <f t="shared" si="61"/>
        <v>0</v>
      </c>
      <c r="Q246" s="156">
        <v>0</v>
      </c>
      <c r="R246" s="156">
        <f t="shared" si="62"/>
        <v>0</v>
      </c>
      <c r="S246" s="156">
        <v>0</v>
      </c>
      <c r="T246" s="157">
        <f t="shared" si="63"/>
        <v>0</v>
      </c>
      <c r="AR246" s="158" t="s">
        <v>353</v>
      </c>
      <c r="AT246" s="158" t="s">
        <v>196</v>
      </c>
      <c r="AU246" s="158" t="s">
        <v>89</v>
      </c>
      <c r="AY246" s="17" t="s">
        <v>187</v>
      </c>
      <c r="BE246" s="159">
        <f t="shared" si="64"/>
        <v>0</v>
      </c>
      <c r="BF246" s="159">
        <f t="shared" si="65"/>
        <v>0</v>
      </c>
      <c r="BG246" s="159">
        <f t="shared" si="66"/>
        <v>0</v>
      </c>
      <c r="BH246" s="159">
        <f t="shared" si="67"/>
        <v>0</v>
      </c>
      <c r="BI246" s="159">
        <f t="shared" si="68"/>
        <v>0</v>
      </c>
      <c r="BJ246" s="17" t="s">
        <v>89</v>
      </c>
      <c r="BK246" s="159">
        <f t="shared" si="69"/>
        <v>0</v>
      </c>
      <c r="BL246" s="17" t="s">
        <v>353</v>
      </c>
      <c r="BM246" s="158" t="s">
        <v>1753</v>
      </c>
    </row>
    <row r="247" spans="2:65" s="1" customFormat="1" ht="16.5" customHeight="1">
      <c r="B247" s="144"/>
      <c r="C247" s="160" t="s">
        <v>346</v>
      </c>
      <c r="D247" s="160" t="s">
        <v>196</v>
      </c>
      <c r="E247" s="161" t="s">
        <v>1754</v>
      </c>
      <c r="F247" s="162" t="s">
        <v>1755</v>
      </c>
      <c r="G247" s="163" t="s">
        <v>337</v>
      </c>
      <c r="H247" s="164">
        <v>80</v>
      </c>
      <c r="I247" s="165"/>
      <c r="J247" s="166">
        <f t="shared" si="60"/>
        <v>0</v>
      </c>
      <c r="K247" s="167"/>
      <c r="L247" s="32"/>
      <c r="M247" s="168" t="s">
        <v>1</v>
      </c>
      <c r="N247" s="169" t="s">
        <v>42</v>
      </c>
      <c r="P247" s="156">
        <f t="shared" si="61"/>
        <v>0</v>
      </c>
      <c r="Q247" s="156">
        <v>0</v>
      </c>
      <c r="R247" s="156">
        <f t="shared" si="62"/>
        <v>0</v>
      </c>
      <c r="S247" s="156">
        <v>0</v>
      </c>
      <c r="T247" s="157">
        <f t="shared" si="63"/>
        <v>0</v>
      </c>
      <c r="AR247" s="158" t="s">
        <v>353</v>
      </c>
      <c r="AT247" s="158" t="s">
        <v>196</v>
      </c>
      <c r="AU247" s="158" t="s">
        <v>89</v>
      </c>
      <c r="AY247" s="17" t="s">
        <v>187</v>
      </c>
      <c r="BE247" s="159">
        <f t="shared" si="64"/>
        <v>0</v>
      </c>
      <c r="BF247" s="159">
        <f t="shared" si="65"/>
        <v>0</v>
      </c>
      <c r="BG247" s="159">
        <f t="shared" si="66"/>
        <v>0</v>
      </c>
      <c r="BH247" s="159">
        <f t="shared" si="67"/>
        <v>0</v>
      </c>
      <c r="BI247" s="159">
        <f t="shared" si="68"/>
        <v>0</v>
      </c>
      <c r="BJ247" s="17" t="s">
        <v>89</v>
      </c>
      <c r="BK247" s="159">
        <f t="shared" si="69"/>
        <v>0</v>
      </c>
      <c r="BL247" s="17" t="s">
        <v>353</v>
      </c>
      <c r="BM247" s="158" t="s">
        <v>1756</v>
      </c>
    </row>
    <row r="248" spans="2:65" s="1" customFormat="1" ht="16.5" customHeight="1">
      <c r="B248" s="144"/>
      <c r="C248" s="160" t="s">
        <v>1361</v>
      </c>
      <c r="D248" s="160" t="s">
        <v>196</v>
      </c>
      <c r="E248" s="161" t="s">
        <v>1757</v>
      </c>
      <c r="F248" s="162" t="s">
        <v>1758</v>
      </c>
      <c r="G248" s="163" t="s">
        <v>337</v>
      </c>
      <c r="H248" s="164">
        <v>80</v>
      </c>
      <c r="I248" s="165"/>
      <c r="J248" s="166">
        <f t="shared" si="60"/>
        <v>0</v>
      </c>
      <c r="K248" s="167"/>
      <c r="L248" s="32"/>
      <c r="M248" s="168" t="s">
        <v>1</v>
      </c>
      <c r="N248" s="169" t="s">
        <v>42</v>
      </c>
      <c r="P248" s="156">
        <f t="shared" si="61"/>
        <v>0</v>
      </c>
      <c r="Q248" s="156">
        <v>0</v>
      </c>
      <c r="R248" s="156">
        <f t="shared" si="62"/>
        <v>0</v>
      </c>
      <c r="S248" s="156">
        <v>0</v>
      </c>
      <c r="T248" s="157">
        <f t="shared" si="63"/>
        <v>0</v>
      </c>
      <c r="AR248" s="158" t="s">
        <v>353</v>
      </c>
      <c r="AT248" s="158" t="s">
        <v>196</v>
      </c>
      <c r="AU248" s="158" t="s">
        <v>89</v>
      </c>
      <c r="AY248" s="17" t="s">
        <v>187</v>
      </c>
      <c r="BE248" s="159">
        <f t="shared" si="64"/>
        <v>0</v>
      </c>
      <c r="BF248" s="159">
        <f t="shared" si="65"/>
        <v>0</v>
      </c>
      <c r="BG248" s="159">
        <f t="shared" si="66"/>
        <v>0</v>
      </c>
      <c r="BH248" s="159">
        <f t="shared" si="67"/>
        <v>0</v>
      </c>
      <c r="BI248" s="159">
        <f t="shared" si="68"/>
        <v>0</v>
      </c>
      <c r="BJ248" s="17" t="s">
        <v>89</v>
      </c>
      <c r="BK248" s="159">
        <f t="shared" si="69"/>
        <v>0</v>
      </c>
      <c r="BL248" s="17" t="s">
        <v>353</v>
      </c>
      <c r="BM248" s="158" t="s">
        <v>1759</v>
      </c>
    </row>
    <row r="249" spans="2:65" s="1" customFormat="1" ht="24.2" customHeight="1">
      <c r="B249" s="144"/>
      <c r="C249" s="160" t="s">
        <v>1203</v>
      </c>
      <c r="D249" s="160" t="s">
        <v>196</v>
      </c>
      <c r="E249" s="161" t="s">
        <v>1760</v>
      </c>
      <c r="F249" s="162" t="s">
        <v>1761</v>
      </c>
      <c r="G249" s="163" t="s">
        <v>337</v>
      </c>
      <c r="H249" s="164">
        <v>80</v>
      </c>
      <c r="I249" s="165"/>
      <c r="J249" s="166">
        <f t="shared" si="60"/>
        <v>0</v>
      </c>
      <c r="K249" s="167"/>
      <c r="L249" s="32"/>
      <c r="M249" s="168" t="s">
        <v>1</v>
      </c>
      <c r="N249" s="169" t="s">
        <v>42</v>
      </c>
      <c r="P249" s="156">
        <f t="shared" si="61"/>
        <v>0</v>
      </c>
      <c r="Q249" s="156">
        <v>0</v>
      </c>
      <c r="R249" s="156">
        <f t="shared" si="62"/>
        <v>0</v>
      </c>
      <c r="S249" s="156">
        <v>0</v>
      </c>
      <c r="T249" s="157">
        <f t="shared" si="63"/>
        <v>0</v>
      </c>
      <c r="AR249" s="158" t="s">
        <v>353</v>
      </c>
      <c r="AT249" s="158" t="s">
        <v>196</v>
      </c>
      <c r="AU249" s="158" t="s">
        <v>89</v>
      </c>
      <c r="AY249" s="17" t="s">
        <v>187</v>
      </c>
      <c r="BE249" s="159">
        <f t="shared" si="64"/>
        <v>0</v>
      </c>
      <c r="BF249" s="159">
        <f t="shared" si="65"/>
        <v>0</v>
      </c>
      <c r="BG249" s="159">
        <f t="shared" si="66"/>
        <v>0</v>
      </c>
      <c r="BH249" s="159">
        <f t="shared" si="67"/>
        <v>0</v>
      </c>
      <c r="BI249" s="159">
        <f t="shared" si="68"/>
        <v>0</v>
      </c>
      <c r="BJ249" s="17" t="s">
        <v>89</v>
      </c>
      <c r="BK249" s="159">
        <f t="shared" si="69"/>
        <v>0</v>
      </c>
      <c r="BL249" s="17" t="s">
        <v>353</v>
      </c>
      <c r="BM249" s="158" t="s">
        <v>1762</v>
      </c>
    </row>
    <row r="250" spans="2:65" s="1" customFormat="1" ht="62.65" customHeight="1">
      <c r="B250" s="144"/>
      <c r="C250" s="160" t="s">
        <v>1370</v>
      </c>
      <c r="D250" s="160" t="s">
        <v>196</v>
      </c>
      <c r="E250" s="161" t="s">
        <v>1763</v>
      </c>
      <c r="F250" s="162" t="s">
        <v>1743</v>
      </c>
      <c r="G250" s="163" t="s">
        <v>337</v>
      </c>
      <c r="H250" s="164">
        <v>14</v>
      </c>
      <c r="I250" s="165"/>
      <c r="J250" s="166">
        <f t="shared" si="60"/>
        <v>0</v>
      </c>
      <c r="K250" s="167"/>
      <c r="L250" s="32"/>
      <c r="M250" s="168" t="s">
        <v>1</v>
      </c>
      <c r="N250" s="169" t="s">
        <v>42</v>
      </c>
      <c r="P250" s="156">
        <f t="shared" si="61"/>
        <v>0</v>
      </c>
      <c r="Q250" s="156">
        <v>0</v>
      </c>
      <c r="R250" s="156">
        <f t="shared" si="62"/>
        <v>0</v>
      </c>
      <c r="S250" s="156">
        <v>0</v>
      </c>
      <c r="T250" s="157">
        <f t="shared" si="63"/>
        <v>0</v>
      </c>
      <c r="AR250" s="158" t="s">
        <v>353</v>
      </c>
      <c r="AT250" s="158" t="s">
        <v>196</v>
      </c>
      <c r="AU250" s="158" t="s">
        <v>89</v>
      </c>
      <c r="AY250" s="17" t="s">
        <v>187</v>
      </c>
      <c r="BE250" s="159">
        <f t="shared" si="64"/>
        <v>0</v>
      </c>
      <c r="BF250" s="159">
        <f t="shared" si="65"/>
        <v>0</v>
      </c>
      <c r="BG250" s="159">
        <f t="shared" si="66"/>
        <v>0</v>
      </c>
      <c r="BH250" s="159">
        <f t="shared" si="67"/>
        <v>0</v>
      </c>
      <c r="BI250" s="159">
        <f t="shared" si="68"/>
        <v>0</v>
      </c>
      <c r="BJ250" s="17" t="s">
        <v>89</v>
      </c>
      <c r="BK250" s="159">
        <f t="shared" si="69"/>
        <v>0</v>
      </c>
      <c r="BL250" s="17" t="s">
        <v>353</v>
      </c>
      <c r="BM250" s="158" t="s">
        <v>1764</v>
      </c>
    </row>
    <row r="251" spans="2:65" s="1" customFormat="1" ht="24.2" customHeight="1">
      <c r="B251" s="144"/>
      <c r="C251" s="160" t="s">
        <v>1206</v>
      </c>
      <c r="D251" s="160" t="s">
        <v>196</v>
      </c>
      <c r="E251" s="161" t="s">
        <v>1765</v>
      </c>
      <c r="F251" s="162" t="s">
        <v>1766</v>
      </c>
      <c r="G251" s="163" t="s">
        <v>337</v>
      </c>
      <c r="H251" s="164">
        <v>14</v>
      </c>
      <c r="I251" s="165"/>
      <c r="J251" s="166">
        <f t="shared" si="60"/>
        <v>0</v>
      </c>
      <c r="K251" s="167"/>
      <c r="L251" s="32"/>
      <c r="M251" s="168" t="s">
        <v>1</v>
      </c>
      <c r="N251" s="169" t="s">
        <v>42</v>
      </c>
      <c r="P251" s="156">
        <f t="shared" si="61"/>
        <v>0</v>
      </c>
      <c r="Q251" s="156">
        <v>0</v>
      </c>
      <c r="R251" s="156">
        <f t="shared" si="62"/>
        <v>0</v>
      </c>
      <c r="S251" s="156">
        <v>0</v>
      </c>
      <c r="T251" s="157">
        <f t="shared" si="63"/>
        <v>0</v>
      </c>
      <c r="AR251" s="158" t="s">
        <v>353</v>
      </c>
      <c r="AT251" s="158" t="s">
        <v>196</v>
      </c>
      <c r="AU251" s="158" t="s">
        <v>89</v>
      </c>
      <c r="AY251" s="17" t="s">
        <v>187</v>
      </c>
      <c r="BE251" s="159">
        <f t="shared" si="64"/>
        <v>0</v>
      </c>
      <c r="BF251" s="159">
        <f t="shared" si="65"/>
        <v>0</v>
      </c>
      <c r="BG251" s="159">
        <f t="shared" si="66"/>
        <v>0</v>
      </c>
      <c r="BH251" s="159">
        <f t="shared" si="67"/>
        <v>0</v>
      </c>
      <c r="BI251" s="159">
        <f t="shared" si="68"/>
        <v>0</v>
      </c>
      <c r="BJ251" s="17" t="s">
        <v>89</v>
      </c>
      <c r="BK251" s="159">
        <f t="shared" si="69"/>
        <v>0</v>
      </c>
      <c r="BL251" s="17" t="s">
        <v>353</v>
      </c>
      <c r="BM251" s="158" t="s">
        <v>1767</v>
      </c>
    </row>
    <row r="252" spans="2:65" s="1" customFormat="1" ht="16.5" customHeight="1">
      <c r="B252" s="144"/>
      <c r="C252" s="160" t="s">
        <v>371</v>
      </c>
      <c r="D252" s="160" t="s">
        <v>196</v>
      </c>
      <c r="E252" s="161" t="s">
        <v>1768</v>
      </c>
      <c r="F252" s="162" t="s">
        <v>1749</v>
      </c>
      <c r="G252" s="163" t="s">
        <v>337</v>
      </c>
      <c r="H252" s="164">
        <v>14</v>
      </c>
      <c r="I252" s="165"/>
      <c r="J252" s="166">
        <f t="shared" si="60"/>
        <v>0</v>
      </c>
      <c r="K252" s="167"/>
      <c r="L252" s="32"/>
      <c r="M252" s="168" t="s">
        <v>1</v>
      </c>
      <c r="N252" s="169" t="s">
        <v>42</v>
      </c>
      <c r="P252" s="156">
        <f t="shared" si="61"/>
        <v>0</v>
      </c>
      <c r="Q252" s="156">
        <v>0</v>
      </c>
      <c r="R252" s="156">
        <f t="shared" si="62"/>
        <v>0</v>
      </c>
      <c r="S252" s="156">
        <v>0</v>
      </c>
      <c r="T252" s="157">
        <f t="shared" si="63"/>
        <v>0</v>
      </c>
      <c r="AR252" s="158" t="s">
        <v>353</v>
      </c>
      <c r="AT252" s="158" t="s">
        <v>196</v>
      </c>
      <c r="AU252" s="158" t="s">
        <v>89</v>
      </c>
      <c r="AY252" s="17" t="s">
        <v>187</v>
      </c>
      <c r="BE252" s="159">
        <f t="shared" si="64"/>
        <v>0</v>
      </c>
      <c r="BF252" s="159">
        <f t="shared" si="65"/>
        <v>0</v>
      </c>
      <c r="BG252" s="159">
        <f t="shared" si="66"/>
        <v>0</v>
      </c>
      <c r="BH252" s="159">
        <f t="shared" si="67"/>
        <v>0</v>
      </c>
      <c r="BI252" s="159">
        <f t="shared" si="68"/>
        <v>0</v>
      </c>
      <c r="BJ252" s="17" t="s">
        <v>89</v>
      </c>
      <c r="BK252" s="159">
        <f t="shared" si="69"/>
        <v>0</v>
      </c>
      <c r="BL252" s="17" t="s">
        <v>353</v>
      </c>
      <c r="BM252" s="158" t="s">
        <v>1769</v>
      </c>
    </row>
    <row r="253" spans="2:65" s="1" customFormat="1" ht="16.5" customHeight="1">
      <c r="B253" s="144"/>
      <c r="C253" s="160" t="s">
        <v>1209</v>
      </c>
      <c r="D253" s="160" t="s">
        <v>196</v>
      </c>
      <c r="E253" s="161" t="s">
        <v>1770</v>
      </c>
      <c r="F253" s="162" t="s">
        <v>1752</v>
      </c>
      <c r="G253" s="163" t="s">
        <v>1</v>
      </c>
      <c r="H253" s="164">
        <v>14</v>
      </c>
      <c r="I253" s="165"/>
      <c r="J253" s="166">
        <f t="shared" si="60"/>
        <v>0</v>
      </c>
      <c r="K253" s="167"/>
      <c r="L253" s="32"/>
      <c r="M253" s="168" t="s">
        <v>1</v>
      </c>
      <c r="N253" s="169" t="s">
        <v>42</v>
      </c>
      <c r="P253" s="156">
        <f t="shared" si="61"/>
        <v>0</v>
      </c>
      <c r="Q253" s="156">
        <v>0</v>
      </c>
      <c r="R253" s="156">
        <f t="shared" si="62"/>
        <v>0</v>
      </c>
      <c r="S253" s="156">
        <v>0</v>
      </c>
      <c r="T253" s="157">
        <f t="shared" si="63"/>
        <v>0</v>
      </c>
      <c r="AR253" s="158" t="s">
        <v>353</v>
      </c>
      <c r="AT253" s="158" t="s">
        <v>196</v>
      </c>
      <c r="AU253" s="158" t="s">
        <v>89</v>
      </c>
      <c r="AY253" s="17" t="s">
        <v>187</v>
      </c>
      <c r="BE253" s="159">
        <f t="shared" si="64"/>
        <v>0</v>
      </c>
      <c r="BF253" s="159">
        <f t="shared" si="65"/>
        <v>0</v>
      </c>
      <c r="BG253" s="159">
        <f t="shared" si="66"/>
        <v>0</v>
      </c>
      <c r="BH253" s="159">
        <f t="shared" si="67"/>
        <v>0</v>
      </c>
      <c r="BI253" s="159">
        <f t="shared" si="68"/>
        <v>0</v>
      </c>
      <c r="BJ253" s="17" t="s">
        <v>89</v>
      </c>
      <c r="BK253" s="159">
        <f t="shared" si="69"/>
        <v>0</v>
      </c>
      <c r="BL253" s="17" t="s">
        <v>353</v>
      </c>
      <c r="BM253" s="158" t="s">
        <v>1771</v>
      </c>
    </row>
    <row r="254" spans="2:65" s="1" customFormat="1" ht="16.5" customHeight="1">
      <c r="B254" s="144"/>
      <c r="C254" s="160" t="s">
        <v>1383</v>
      </c>
      <c r="D254" s="160" t="s">
        <v>196</v>
      </c>
      <c r="E254" s="161" t="s">
        <v>1772</v>
      </c>
      <c r="F254" s="162" t="s">
        <v>1755</v>
      </c>
      <c r="G254" s="163" t="s">
        <v>337</v>
      </c>
      <c r="H254" s="164">
        <v>14</v>
      </c>
      <c r="I254" s="165"/>
      <c r="J254" s="166">
        <f t="shared" si="60"/>
        <v>0</v>
      </c>
      <c r="K254" s="167"/>
      <c r="L254" s="32"/>
      <c r="M254" s="168" t="s">
        <v>1</v>
      </c>
      <c r="N254" s="169" t="s">
        <v>42</v>
      </c>
      <c r="P254" s="156">
        <f t="shared" si="61"/>
        <v>0</v>
      </c>
      <c r="Q254" s="156">
        <v>0</v>
      </c>
      <c r="R254" s="156">
        <f t="shared" si="62"/>
        <v>0</v>
      </c>
      <c r="S254" s="156">
        <v>0</v>
      </c>
      <c r="T254" s="157">
        <f t="shared" si="63"/>
        <v>0</v>
      </c>
      <c r="AR254" s="158" t="s">
        <v>353</v>
      </c>
      <c r="AT254" s="158" t="s">
        <v>196</v>
      </c>
      <c r="AU254" s="158" t="s">
        <v>89</v>
      </c>
      <c r="AY254" s="17" t="s">
        <v>187</v>
      </c>
      <c r="BE254" s="159">
        <f t="shared" si="64"/>
        <v>0</v>
      </c>
      <c r="BF254" s="159">
        <f t="shared" si="65"/>
        <v>0</v>
      </c>
      <c r="BG254" s="159">
        <f t="shared" si="66"/>
        <v>0</v>
      </c>
      <c r="BH254" s="159">
        <f t="shared" si="67"/>
        <v>0</v>
      </c>
      <c r="BI254" s="159">
        <f t="shared" si="68"/>
        <v>0</v>
      </c>
      <c r="BJ254" s="17" t="s">
        <v>89</v>
      </c>
      <c r="BK254" s="159">
        <f t="shared" si="69"/>
        <v>0</v>
      </c>
      <c r="BL254" s="17" t="s">
        <v>353</v>
      </c>
      <c r="BM254" s="158" t="s">
        <v>1773</v>
      </c>
    </row>
    <row r="255" spans="2:65" s="1" customFormat="1" ht="16.5" customHeight="1">
      <c r="B255" s="144"/>
      <c r="C255" s="160" t="s">
        <v>1212</v>
      </c>
      <c r="D255" s="160" t="s">
        <v>196</v>
      </c>
      <c r="E255" s="161" t="s">
        <v>1774</v>
      </c>
      <c r="F255" s="162" t="s">
        <v>1758</v>
      </c>
      <c r="G255" s="163" t="s">
        <v>337</v>
      </c>
      <c r="H255" s="164">
        <v>14</v>
      </c>
      <c r="I255" s="165"/>
      <c r="J255" s="166">
        <f t="shared" si="60"/>
        <v>0</v>
      </c>
      <c r="K255" s="167"/>
      <c r="L255" s="32"/>
      <c r="M255" s="168" t="s">
        <v>1</v>
      </c>
      <c r="N255" s="169" t="s">
        <v>42</v>
      </c>
      <c r="P255" s="156">
        <f t="shared" si="61"/>
        <v>0</v>
      </c>
      <c r="Q255" s="156">
        <v>0</v>
      </c>
      <c r="R255" s="156">
        <f t="shared" si="62"/>
        <v>0</v>
      </c>
      <c r="S255" s="156">
        <v>0</v>
      </c>
      <c r="T255" s="157">
        <f t="shared" si="63"/>
        <v>0</v>
      </c>
      <c r="AR255" s="158" t="s">
        <v>353</v>
      </c>
      <c r="AT255" s="158" t="s">
        <v>196</v>
      </c>
      <c r="AU255" s="158" t="s">
        <v>89</v>
      </c>
      <c r="AY255" s="17" t="s">
        <v>187</v>
      </c>
      <c r="BE255" s="159">
        <f t="shared" si="64"/>
        <v>0</v>
      </c>
      <c r="BF255" s="159">
        <f t="shared" si="65"/>
        <v>0</v>
      </c>
      <c r="BG255" s="159">
        <f t="shared" si="66"/>
        <v>0</v>
      </c>
      <c r="BH255" s="159">
        <f t="shared" si="67"/>
        <v>0</v>
      </c>
      <c r="BI255" s="159">
        <f t="shared" si="68"/>
        <v>0</v>
      </c>
      <c r="BJ255" s="17" t="s">
        <v>89</v>
      </c>
      <c r="BK255" s="159">
        <f t="shared" si="69"/>
        <v>0</v>
      </c>
      <c r="BL255" s="17" t="s">
        <v>353</v>
      </c>
      <c r="BM255" s="158" t="s">
        <v>1775</v>
      </c>
    </row>
    <row r="256" spans="2:65" s="11" customFormat="1" ht="22.9" customHeight="1">
      <c r="B256" s="132"/>
      <c r="D256" s="133" t="s">
        <v>75</v>
      </c>
      <c r="E256" s="142" t="s">
        <v>1511</v>
      </c>
      <c r="F256" s="142" t="s">
        <v>1776</v>
      </c>
      <c r="I256" s="135"/>
      <c r="J256" s="143">
        <f>BK256</f>
        <v>0</v>
      </c>
      <c r="L256" s="132"/>
      <c r="M256" s="137"/>
      <c r="P256" s="138">
        <f>SUM(P257:P260)</f>
        <v>0</v>
      </c>
      <c r="R256" s="138">
        <f>SUM(R257:R260)</f>
        <v>0</v>
      </c>
      <c r="T256" s="139">
        <f>SUM(T257:T260)</f>
        <v>0</v>
      </c>
      <c r="AR256" s="133" t="s">
        <v>83</v>
      </c>
      <c r="AT256" s="140" t="s">
        <v>75</v>
      </c>
      <c r="AU256" s="140" t="s">
        <v>83</v>
      </c>
      <c r="AY256" s="133" t="s">
        <v>187</v>
      </c>
      <c r="BK256" s="141">
        <f>SUM(BK257:BK260)</f>
        <v>0</v>
      </c>
    </row>
    <row r="257" spans="2:65" s="1" customFormat="1" ht="66.75" customHeight="1">
      <c r="B257" s="144"/>
      <c r="C257" s="160" t="s">
        <v>1390</v>
      </c>
      <c r="D257" s="160" t="s">
        <v>196</v>
      </c>
      <c r="E257" s="161" t="s">
        <v>1777</v>
      </c>
      <c r="F257" s="162" t="s">
        <v>1778</v>
      </c>
      <c r="G257" s="163" t="s">
        <v>337</v>
      </c>
      <c r="H257" s="164">
        <v>1</v>
      </c>
      <c r="I257" s="165"/>
      <c r="J257" s="166">
        <f>ROUND(I257*H257,2)</f>
        <v>0</v>
      </c>
      <c r="K257" s="167"/>
      <c r="L257" s="32"/>
      <c r="M257" s="168" t="s">
        <v>1</v>
      </c>
      <c r="N257" s="169" t="s">
        <v>42</v>
      </c>
      <c r="P257" s="156">
        <f>O257*H257</f>
        <v>0</v>
      </c>
      <c r="Q257" s="156">
        <v>0</v>
      </c>
      <c r="R257" s="156">
        <f>Q257*H257</f>
        <v>0</v>
      </c>
      <c r="S257" s="156">
        <v>0</v>
      </c>
      <c r="T257" s="157">
        <f>S257*H257</f>
        <v>0</v>
      </c>
      <c r="AR257" s="158" t="s">
        <v>353</v>
      </c>
      <c r="AT257" s="158" t="s">
        <v>196</v>
      </c>
      <c r="AU257" s="158" t="s">
        <v>89</v>
      </c>
      <c r="AY257" s="17" t="s">
        <v>187</v>
      </c>
      <c r="BE257" s="159">
        <f>IF(N257="základná",J257,0)</f>
        <v>0</v>
      </c>
      <c r="BF257" s="159">
        <f>IF(N257="znížená",J257,0)</f>
        <v>0</v>
      </c>
      <c r="BG257" s="159">
        <f>IF(N257="zákl. prenesená",J257,0)</f>
        <v>0</v>
      </c>
      <c r="BH257" s="159">
        <f>IF(N257="zníž. prenesená",J257,0)</f>
        <v>0</v>
      </c>
      <c r="BI257" s="159">
        <f>IF(N257="nulová",J257,0)</f>
        <v>0</v>
      </c>
      <c r="BJ257" s="17" t="s">
        <v>89</v>
      </c>
      <c r="BK257" s="159">
        <f>ROUND(I257*H257,2)</f>
        <v>0</v>
      </c>
      <c r="BL257" s="17" t="s">
        <v>353</v>
      </c>
      <c r="BM257" s="158" t="s">
        <v>1779</v>
      </c>
    </row>
    <row r="258" spans="2:65" s="1" customFormat="1" ht="55.5" customHeight="1">
      <c r="B258" s="144"/>
      <c r="C258" s="160" t="s">
        <v>1215</v>
      </c>
      <c r="D258" s="160" t="s">
        <v>196</v>
      </c>
      <c r="E258" s="161" t="s">
        <v>1780</v>
      </c>
      <c r="F258" s="162" t="s">
        <v>1781</v>
      </c>
      <c r="G258" s="163" t="s">
        <v>337</v>
      </c>
      <c r="H258" s="164">
        <v>1</v>
      </c>
      <c r="I258" s="165"/>
      <c r="J258" s="166">
        <f>ROUND(I258*H258,2)</f>
        <v>0</v>
      </c>
      <c r="K258" s="167"/>
      <c r="L258" s="32"/>
      <c r="M258" s="168" t="s">
        <v>1</v>
      </c>
      <c r="N258" s="169" t="s">
        <v>42</v>
      </c>
      <c r="P258" s="156">
        <f>O258*H258</f>
        <v>0</v>
      </c>
      <c r="Q258" s="156">
        <v>0</v>
      </c>
      <c r="R258" s="156">
        <f>Q258*H258</f>
        <v>0</v>
      </c>
      <c r="S258" s="156">
        <v>0</v>
      </c>
      <c r="T258" s="157">
        <f>S258*H258</f>
        <v>0</v>
      </c>
      <c r="AR258" s="158" t="s">
        <v>353</v>
      </c>
      <c r="AT258" s="158" t="s">
        <v>196</v>
      </c>
      <c r="AU258" s="158" t="s">
        <v>89</v>
      </c>
      <c r="AY258" s="17" t="s">
        <v>187</v>
      </c>
      <c r="BE258" s="159">
        <f>IF(N258="základná",J258,0)</f>
        <v>0</v>
      </c>
      <c r="BF258" s="159">
        <f>IF(N258="znížená",J258,0)</f>
        <v>0</v>
      </c>
      <c r="BG258" s="159">
        <f>IF(N258="zákl. prenesená",J258,0)</f>
        <v>0</v>
      </c>
      <c r="BH258" s="159">
        <f>IF(N258="zníž. prenesená",J258,0)</f>
        <v>0</v>
      </c>
      <c r="BI258" s="159">
        <f>IF(N258="nulová",J258,0)</f>
        <v>0</v>
      </c>
      <c r="BJ258" s="17" t="s">
        <v>89</v>
      </c>
      <c r="BK258" s="159">
        <f>ROUND(I258*H258,2)</f>
        <v>0</v>
      </c>
      <c r="BL258" s="17" t="s">
        <v>353</v>
      </c>
      <c r="BM258" s="158" t="s">
        <v>1782</v>
      </c>
    </row>
    <row r="259" spans="2:65" s="1" customFormat="1" ht="16.5" customHeight="1">
      <c r="B259" s="144"/>
      <c r="C259" s="160" t="s">
        <v>1397</v>
      </c>
      <c r="D259" s="160" t="s">
        <v>196</v>
      </c>
      <c r="E259" s="161" t="s">
        <v>1783</v>
      </c>
      <c r="F259" s="162" t="s">
        <v>1566</v>
      </c>
      <c r="G259" s="163" t="s">
        <v>337</v>
      </c>
      <c r="H259" s="164">
        <v>1</v>
      </c>
      <c r="I259" s="165"/>
      <c r="J259" s="166">
        <f>ROUND(I259*H259,2)</f>
        <v>0</v>
      </c>
      <c r="K259" s="167"/>
      <c r="L259" s="32"/>
      <c r="M259" s="168" t="s">
        <v>1</v>
      </c>
      <c r="N259" s="169" t="s">
        <v>42</v>
      </c>
      <c r="P259" s="156">
        <f>O259*H259</f>
        <v>0</v>
      </c>
      <c r="Q259" s="156">
        <v>0</v>
      </c>
      <c r="R259" s="156">
        <f>Q259*H259</f>
        <v>0</v>
      </c>
      <c r="S259" s="156">
        <v>0</v>
      </c>
      <c r="T259" s="157">
        <f>S259*H259</f>
        <v>0</v>
      </c>
      <c r="AR259" s="158" t="s">
        <v>353</v>
      </c>
      <c r="AT259" s="158" t="s">
        <v>196</v>
      </c>
      <c r="AU259" s="158" t="s">
        <v>89</v>
      </c>
      <c r="AY259" s="17" t="s">
        <v>187</v>
      </c>
      <c r="BE259" s="159">
        <f>IF(N259="základná",J259,0)</f>
        <v>0</v>
      </c>
      <c r="BF259" s="159">
        <f>IF(N259="znížená",J259,0)</f>
        <v>0</v>
      </c>
      <c r="BG259" s="159">
        <f>IF(N259="zákl. prenesená",J259,0)</f>
        <v>0</v>
      </c>
      <c r="BH259" s="159">
        <f>IF(N259="zníž. prenesená",J259,0)</f>
        <v>0</v>
      </c>
      <c r="BI259" s="159">
        <f>IF(N259="nulová",J259,0)</f>
        <v>0</v>
      </c>
      <c r="BJ259" s="17" t="s">
        <v>89</v>
      </c>
      <c r="BK259" s="159">
        <f>ROUND(I259*H259,2)</f>
        <v>0</v>
      </c>
      <c r="BL259" s="17" t="s">
        <v>353</v>
      </c>
      <c r="BM259" s="158" t="s">
        <v>1784</v>
      </c>
    </row>
    <row r="260" spans="2:65" s="1" customFormat="1" ht="37.9" customHeight="1">
      <c r="B260" s="144"/>
      <c r="C260" s="160" t="s">
        <v>1218</v>
      </c>
      <c r="D260" s="160" t="s">
        <v>196</v>
      </c>
      <c r="E260" s="161" t="s">
        <v>1785</v>
      </c>
      <c r="F260" s="162" t="s">
        <v>1569</v>
      </c>
      <c r="G260" s="163" t="s">
        <v>1495</v>
      </c>
      <c r="H260" s="164">
        <v>20</v>
      </c>
      <c r="I260" s="165"/>
      <c r="J260" s="166">
        <f>ROUND(I260*H260,2)</f>
        <v>0</v>
      </c>
      <c r="K260" s="167"/>
      <c r="L260" s="32"/>
      <c r="M260" s="168" t="s">
        <v>1</v>
      </c>
      <c r="N260" s="169" t="s">
        <v>42</v>
      </c>
      <c r="P260" s="156">
        <f>O260*H260</f>
        <v>0</v>
      </c>
      <c r="Q260" s="156">
        <v>0</v>
      </c>
      <c r="R260" s="156">
        <f>Q260*H260</f>
        <v>0</v>
      </c>
      <c r="S260" s="156">
        <v>0</v>
      </c>
      <c r="T260" s="157">
        <f>S260*H260</f>
        <v>0</v>
      </c>
      <c r="AR260" s="158" t="s">
        <v>353</v>
      </c>
      <c r="AT260" s="158" t="s">
        <v>196</v>
      </c>
      <c r="AU260" s="158" t="s">
        <v>89</v>
      </c>
      <c r="AY260" s="17" t="s">
        <v>187</v>
      </c>
      <c r="BE260" s="159">
        <f>IF(N260="základná",J260,0)</f>
        <v>0</v>
      </c>
      <c r="BF260" s="159">
        <f>IF(N260="znížená",J260,0)</f>
        <v>0</v>
      </c>
      <c r="BG260" s="159">
        <f>IF(N260="zákl. prenesená",J260,0)</f>
        <v>0</v>
      </c>
      <c r="BH260" s="159">
        <f>IF(N260="zníž. prenesená",J260,0)</f>
        <v>0</v>
      </c>
      <c r="BI260" s="159">
        <f>IF(N260="nulová",J260,0)</f>
        <v>0</v>
      </c>
      <c r="BJ260" s="17" t="s">
        <v>89</v>
      </c>
      <c r="BK260" s="159">
        <f>ROUND(I260*H260,2)</f>
        <v>0</v>
      </c>
      <c r="BL260" s="17" t="s">
        <v>353</v>
      </c>
      <c r="BM260" s="158" t="s">
        <v>1786</v>
      </c>
    </row>
    <row r="261" spans="2:65" s="11" customFormat="1" ht="22.9" customHeight="1">
      <c r="B261" s="132"/>
      <c r="D261" s="133" t="s">
        <v>75</v>
      </c>
      <c r="E261" s="142" t="s">
        <v>1527</v>
      </c>
      <c r="F261" s="142" t="s">
        <v>1787</v>
      </c>
      <c r="I261" s="135"/>
      <c r="J261" s="143">
        <f>BK261</f>
        <v>0</v>
      </c>
      <c r="L261" s="132"/>
      <c r="M261" s="137"/>
      <c r="P261" s="138">
        <f>SUM(P262:P266)</f>
        <v>0</v>
      </c>
      <c r="R261" s="138">
        <f>SUM(R262:R266)</f>
        <v>0</v>
      </c>
      <c r="T261" s="139">
        <f>SUM(T262:T266)</f>
        <v>0</v>
      </c>
      <c r="AR261" s="133" t="s">
        <v>83</v>
      </c>
      <c r="AT261" s="140" t="s">
        <v>75</v>
      </c>
      <c r="AU261" s="140" t="s">
        <v>83</v>
      </c>
      <c r="AY261" s="133" t="s">
        <v>187</v>
      </c>
      <c r="BK261" s="141">
        <f>SUM(BK262:BK266)</f>
        <v>0</v>
      </c>
    </row>
    <row r="262" spans="2:65" s="1" customFormat="1" ht="16.5" customHeight="1">
      <c r="B262" s="144"/>
      <c r="C262" s="160" t="s">
        <v>1404</v>
      </c>
      <c r="D262" s="160" t="s">
        <v>196</v>
      </c>
      <c r="E262" s="161" t="s">
        <v>1788</v>
      </c>
      <c r="F262" s="162" t="s">
        <v>1789</v>
      </c>
      <c r="G262" s="163" t="s">
        <v>1790</v>
      </c>
      <c r="H262" s="164">
        <v>1</v>
      </c>
      <c r="I262" s="165"/>
      <c r="J262" s="166">
        <f>ROUND(I262*H262,2)</f>
        <v>0</v>
      </c>
      <c r="K262" s="167"/>
      <c r="L262" s="32"/>
      <c r="M262" s="168" t="s">
        <v>1</v>
      </c>
      <c r="N262" s="169" t="s">
        <v>42</v>
      </c>
      <c r="P262" s="156">
        <f>O262*H262</f>
        <v>0</v>
      </c>
      <c r="Q262" s="156">
        <v>0</v>
      </c>
      <c r="R262" s="156">
        <f>Q262*H262</f>
        <v>0</v>
      </c>
      <c r="S262" s="156">
        <v>0</v>
      </c>
      <c r="T262" s="157">
        <f>S262*H262</f>
        <v>0</v>
      </c>
      <c r="AR262" s="158" t="s">
        <v>353</v>
      </c>
      <c r="AT262" s="158" t="s">
        <v>196</v>
      </c>
      <c r="AU262" s="158" t="s">
        <v>89</v>
      </c>
      <c r="AY262" s="17" t="s">
        <v>187</v>
      </c>
      <c r="BE262" s="159">
        <f>IF(N262="základná",J262,0)</f>
        <v>0</v>
      </c>
      <c r="BF262" s="159">
        <f>IF(N262="znížená",J262,0)</f>
        <v>0</v>
      </c>
      <c r="BG262" s="159">
        <f>IF(N262="zákl. prenesená",J262,0)</f>
        <v>0</v>
      </c>
      <c r="BH262" s="159">
        <f>IF(N262="zníž. prenesená",J262,0)</f>
        <v>0</v>
      </c>
      <c r="BI262" s="159">
        <f>IF(N262="nulová",J262,0)</f>
        <v>0</v>
      </c>
      <c r="BJ262" s="17" t="s">
        <v>89</v>
      </c>
      <c r="BK262" s="159">
        <f>ROUND(I262*H262,2)</f>
        <v>0</v>
      </c>
      <c r="BL262" s="17" t="s">
        <v>353</v>
      </c>
      <c r="BM262" s="158" t="s">
        <v>1791</v>
      </c>
    </row>
    <row r="263" spans="2:65" s="1" customFormat="1" ht="16.5" customHeight="1">
      <c r="B263" s="144"/>
      <c r="C263" s="160" t="s">
        <v>1221</v>
      </c>
      <c r="D263" s="160" t="s">
        <v>196</v>
      </c>
      <c r="E263" s="161" t="s">
        <v>1792</v>
      </c>
      <c r="F263" s="162" t="s">
        <v>1793</v>
      </c>
      <c r="G263" s="163" t="s">
        <v>1790</v>
      </c>
      <c r="H263" s="164">
        <v>1</v>
      </c>
      <c r="I263" s="165"/>
      <c r="J263" s="166">
        <f>ROUND(I263*H263,2)</f>
        <v>0</v>
      </c>
      <c r="K263" s="167"/>
      <c r="L263" s="32"/>
      <c r="M263" s="168" t="s">
        <v>1</v>
      </c>
      <c r="N263" s="169" t="s">
        <v>42</v>
      </c>
      <c r="P263" s="156">
        <f>O263*H263</f>
        <v>0</v>
      </c>
      <c r="Q263" s="156">
        <v>0</v>
      </c>
      <c r="R263" s="156">
        <f>Q263*H263</f>
        <v>0</v>
      </c>
      <c r="S263" s="156">
        <v>0</v>
      </c>
      <c r="T263" s="157">
        <f>S263*H263</f>
        <v>0</v>
      </c>
      <c r="AR263" s="158" t="s">
        <v>353</v>
      </c>
      <c r="AT263" s="158" t="s">
        <v>196</v>
      </c>
      <c r="AU263" s="158" t="s">
        <v>89</v>
      </c>
      <c r="AY263" s="17" t="s">
        <v>187</v>
      </c>
      <c r="BE263" s="159">
        <f>IF(N263="základná",J263,0)</f>
        <v>0</v>
      </c>
      <c r="BF263" s="159">
        <f>IF(N263="znížená",J263,0)</f>
        <v>0</v>
      </c>
      <c r="BG263" s="159">
        <f>IF(N263="zákl. prenesená",J263,0)</f>
        <v>0</v>
      </c>
      <c r="BH263" s="159">
        <f>IF(N263="zníž. prenesená",J263,0)</f>
        <v>0</v>
      </c>
      <c r="BI263" s="159">
        <f>IF(N263="nulová",J263,0)</f>
        <v>0</v>
      </c>
      <c r="BJ263" s="17" t="s">
        <v>89</v>
      </c>
      <c r="BK263" s="159">
        <f>ROUND(I263*H263,2)</f>
        <v>0</v>
      </c>
      <c r="BL263" s="17" t="s">
        <v>353</v>
      </c>
      <c r="BM263" s="158" t="s">
        <v>1794</v>
      </c>
    </row>
    <row r="264" spans="2:65" s="1" customFormat="1" ht="24.2" customHeight="1">
      <c r="B264" s="144"/>
      <c r="C264" s="160" t="s">
        <v>1411</v>
      </c>
      <c r="D264" s="160" t="s">
        <v>196</v>
      </c>
      <c r="E264" s="161" t="s">
        <v>1795</v>
      </c>
      <c r="F264" s="162" t="s">
        <v>1796</v>
      </c>
      <c r="G264" s="163" t="s">
        <v>1790</v>
      </c>
      <c r="H264" s="164">
        <v>1</v>
      </c>
      <c r="I264" s="165"/>
      <c r="J264" s="166">
        <f>ROUND(I264*H264,2)</f>
        <v>0</v>
      </c>
      <c r="K264" s="167"/>
      <c r="L264" s="32"/>
      <c r="M264" s="168" t="s">
        <v>1</v>
      </c>
      <c r="N264" s="169" t="s">
        <v>42</v>
      </c>
      <c r="P264" s="156">
        <f>O264*H264</f>
        <v>0</v>
      </c>
      <c r="Q264" s="156">
        <v>0</v>
      </c>
      <c r="R264" s="156">
        <f>Q264*H264</f>
        <v>0</v>
      </c>
      <c r="S264" s="156">
        <v>0</v>
      </c>
      <c r="T264" s="157">
        <f>S264*H264</f>
        <v>0</v>
      </c>
      <c r="AR264" s="158" t="s">
        <v>353</v>
      </c>
      <c r="AT264" s="158" t="s">
        <v>196</v>
      </c>
      <c r="AU264" s="158" t="s">
        <v>89</v>
      </c>
      <c r="AY264" s="17" t="s">
        <v>187</v>
      </c>
      <c r="BE264" s="159">
        <f>IF(N264="základná",J264,0)</f>
        <v>0</v>
      </c>
      <c r="BF264" s="159">
        <f>IF(N264="znížená",J264,0)</f>
        <v>0</v>
      </c>
      <c r="BG264" s="159">
        <f>IF(N264="zákl. prenesená",J264,0)</f>
        <v>0</v>
      </c>
      <c r="BH264" s="159">
        <f>IF(N264="zníž. prenesená",J264,0)</f>
        <v>0</v>
      </c>
      <c r="BI264" s="159">
        <f>IF(N264="nulová",J264,0)</f>
        <v>0</v>
      </c>
      <c r="BJ264" s="17" t="s">
        <v>89</v>
      </c>
      <c r="BK264" s="159">
        <f>ROUND(I264*H264,2)</f>
        <v>0</v>
      </c>
      <c r="BL264" s="17" t="s">
        <v>353</v>
      </c>
      <c r="BM264" s="158" t="s">
        <v>1797</v>
      </c>
    </row>
    <row r="265" spans="2:65" s="1" customFormat="1" ht="16.5" customHeight="1">
      <c r="B265" s="144"/>
      <c r="C265" s="160" t="s">
        <v>1224</v>
      </c>
      <c r="D265" s="160" t="s">
        <v>196</v>
      </c>
      <c r="E265" s="161" t="s">
        <v>1798</v>
      </c>
      <c r="F265" s="162" t="s">
        <v>1799</v>
      </c>
      <c r="G265" s="163" t="s">
        <v>1800</v>
      </c>
      <c r="H265" s="164">
        <v>20</v>
      </c>
      <c r="I265" s="165"/>
      <c r="J265" s="166">
        <f>ROUND(I265*H265,2)</f>
        <v>0</v>
      </c>
      <c r="K265" s="167"/>
      <c r="L265" s="32"/>
      <c r="M265" s="168" t="s">
        <v>1</v>
      </c>
      <c r="N265" s="169" t="s">
        <v>42</v>
      </c>
      <c r="P265" s="156">
        <f>O265*H265</f>
        <v>0</v>
      </c>
      <c r="Q265" s="156">
        <v>0</v>
      </c>
      <c r="R265" s="156">
        <f>Q265*H265</f>
        <v>0</v>
      </c>
      <c r="S265" s="156">
        <v>0</v>
      </c>
      <c r="T265" s="157">
        <f>S265*H265</f>
        <v>0</v>
      </c>
      <c r="AR265" s="158" t="s">
        <v>353</v>
      </c>
      <c r="AT265" s="158" t="s">
        <v>196</v>
      </c>
      <c r="AU265" s="158" t="s">
        <v>89</v>
      </c>
      <c r="AY265" s="17" t="s">
        <v>187</v>
      </c>
      <c r="BE265" s="159">
        <f>IF(N265="základná",J265,0)</f>
        <v>0</v>
      </c>
      <c r="BF265" s="159">
        <f>IF(N265="znížená",J265,0)</f>
        <v>0</v>
      </c>
      <c r="BG265" s="159">
        <f>IF(N265="zákl. prenesená",J265,0)</f>
        <v>0</v>
      </c>
      <c r="BH265" s="159">
        <f>IF(N265="zníž. prenesená",J265,0)</f>
        <v>0</v>
      </c>
      <c r="BI265" s="159">
        <f>IF(N265="nulová",J265,0)</f>
        <v>0</v>
      </c>
      <c r="BJ265" s="17" t="s">
        <v>89</v>
      </c>
      <c r="BK265" s="159">
        <f>ROUND(I265*H265,2)</f>
        <v>0</v>
      </c>
      <c r="BL265" s="17" t="s">
        <v>353</v>
      </c>
      <c r="BM265" s="158" t="s">
        <v>1801</v>
      </c>
    </row>
    <row r="266" spans="2:65" s="13" customFormat="1">
      <c r="B266" s="177"/>
      <c r="D266" s="171" t="s">
        <v>200</v>
      </c>
      <c r="E266" s="178" t="s">
        <v>1</v>
      </c>
      <c r="F266" s="179" t="s">
        <v>7</v>
      </c>
      <c r="H266" s="180">
        <v>20</v>
      </c>
      <c r="I266" s="181"/>
      <c r="L266" s="177"/>
      <c r="M266" s="182"/>
      <c r="T266" s="183"/>
      <c r="AT266" s="178" t="s">
        <v>200</v>
      </c>
      <c r="AU266" s="178" t="s">
        <v>89</v>
      </c>
      <c r="AV266" s="13" t="s">
        <v>89</v>
      </c>
      <c r="AW266" s="13" t="s">
        <v>31</v>
      </c>
      <c r="AX266" s="13" t="s">
        <v>83</v>
      </c>
      <c r="AY266" s="178" t="s">
        <v>187</v>
      </c>
    </row>
    <row r="267" spans="2:65" s="11" customFormat="1" ht="25.9" customHeight="1">
      <c r="B267" s="132"/>
      <c r="D267" s="133" t="s">
        <v>75</v>
      </c>
      <c r="E267" s="134" t="s">
        <v>1802</v>
      </c>
      <c r="F267" s="134" t="s">
        <v>1803</v>
      </c>
      <c r="I267" s="135"/>
      <c r="J267" s="136">
        <f>BK267</f>
        <v>0</v>
      </c>
      <c r="L267" s="132"/>
      <c r="M267" s="137"/>
      <c r="P267" s="138">
        <f>P268+P280+P294+P320+P336+P350+P355</f>
        <v>0</v>
      </c>
      <c r="R267" s="138">
        <f>R268+R280+R294+R320+R336+R350+R355</f>
        <v>0</v>
      </c>
      <c r="T267" s="139">
        <f>T268+T280+T294+T320+T336+T350+T355</f>
        <v>0</v>
      </c>
      <c r="AR267" s="133" t="s">
        <v>89</v>
      </c>
      <c r="AT267" s="140" t="s">
        <v>75</v>
      </c>
      <c r="AU267" s="140" t="s">
        <v>76</v>
      </c>
      <c r="AY267" s="133" t="s">
        <v>187</v>
      </c>
      <c r="BK267" s="141">
        <f>BK268+BK280+BK294+BK320+BK336+BK350+BK355</f>
        <v>0</v>
      </c>
    </row>
    <row r="268" spans="2:65" s="11" customFormat="1" ht="22.9" customHeight="1">
      <c r="B268" s="132"/>
      <c r="D268" s="133" t="s">
        <v>75</v>
      </c>
      <c r="E268" s="142" t="s">
        <v>1487</v>
      </c>
      <c r="F268" s="142" t="s">
        <v>1552</v>
      </c>
      <c r="I268" s="135"/>
      <c r="J268" s="143">
        <f>BK268</f>
        <v>0</v>
      </c>
      <c r="L268" s="132"/>
      <c r="M268" s="137"/>
      <c r="P268" s="138">
        <f>SUM(P269:P279)</f>
        <v>0</v>
      </c>
      <c r="R268" s="138">
        <f>SUM(R269:R279)</f>
        <v>0</v>
      </c>
      <c r="T268" s="139">
        <f>SUM(T269:T279)</f>
        <v>0</v>
      </c>
      <c r="AR268" s="133" t="s">
        <v>83</v>
      </c>
      <c r="AT268" s="140" t="s">
        <v>75</v>
      </c>
      <c r="AU268" s="140" t="s">
        <v>83</v>
      </c>
      <c r="AY268" s="133" t="s">
        <v>187</v>
      </c>
      <c r="BK268" s="141">
        <f>SUM(BK269:BK279)</f>
        <v>0</v>
      </c>
    </row>
    <row r="269" spans="2:65" s="1" customFormat="1" ht="55.5" customHeight="1">
      <c r="B269" s="144"/>
      <c r="C269" s="145" t="s">
        <v>1418</v>
      </c>
      <c r="D269" s="145" t="s">
        <v>190</v>
      </c>
      <c r="E269" s="146" t="s">
        <v>1553</v>
      </c>
      <c r="F269" s="147" t="s">
        <v>1804</v>
      </c>
      <c r="G269" s="148" t="s">
        <v>337</v>
      </c>
      <c r="H269" s="149">
        <v>6</v>
      </c>
      <c r="I269" s="150"/>
      <c r="J269" s="151">
        <f t="shared" ref="J269:J279" si="70">ROUND(I269*H269,2)</f>
        <v>0</v>
      </c>
      <c r="K269" s="152"/>
      <c r="L269" s="153"/>
      <c r="M269" s="154" t="s">
        <v>1</v>
      </c>
      <c r="N269" s="155" t="s">
        <v>42</v>
      </c>
      <c r="P269" s="156">
        <f t="shared" ref="P269:P279" si="71">O269*H269</f>
        <v>0</v>
      </c>
      <c r="Q269" s="156">
        <v>0</v>
      </c>
      <c r="R269" s="156">
        <f t="shared" ref="R269:R279" si="72">Q269*H269</f>
        <v>0</v>
      </c>
      <c r="S269" s="156">
        <v>0</v>
      </c>
      <c r="T269" s="157">
        <f t="shared" ref="T269:T279" si="73">S269*H269</f>
        <v>0</v>
      </c>
      <c r="AR269" s="158" t="s">
        <v>388</v>
      </c>
      <c r="AT269" s="158" t="s">
        <v>190</v>
      </c>
      <c r="AU269" s="158" t="s">
        <v>89</v>
      </c>
      <c r="AY269" s="17" t="s">
        <v>187</v>
      </c>
      <c r="BE269" s="159">
        <f t="shared" ref="BE269:BE279" si="74">IF(N269="základná",J269,0)</f>
        <v>0</v>
      </c>
      <c r="BF269" s="159">
        <f t="shared" ref="BF269:BF279" si="75">IF(N269="znížená",J269,0)</f>
        <v>0</v>
      </c>
      <c r="BG269" s="159">
        <f t="shared" ref="BG269:BG279" si="76">IF(N269="zákl. prenesená",J269,0)</f>
        <v>0</v>
      </c>
      <c r="BH269" s="159">
        <f t="shared" ref="BH269:BH279" si="77">IF(N269="zníž. prenesená",J269,0)</f>
        <v>0</v>
      </c>
      <c r="BI269" s="159">
        <f t="shared" ref="BI269:BI279" si="78">IF(N269="nulová",J269,0)</f>
        <v>0</v>
      </c>
      <c r="BJ269" s="17" t="s">
        <v>89</v>
      </c>
      <c r="BK269" s="159">
        <f t="shared" ref="BK269:BK279" si="79">ROUND(I269*H269,2)</f>
        <v>0</v>
      </c>
      <c r="BL269" s="17" t="s">
        <v>353</v>
      </c>
      <c r="BM269" s="158" t="s">
        <v>194</v>
      </c>
    </row>
    <row r="270" spans="2:65" s="1" customFormat="1" ht="55.5" customHeight="1">
      <c r="B270" s="144"/>
      <c r="C270" s="145" t="s">
        <v>1228</v>
      </c>
      <c r="D270" s="145" t="s">
        <v>190</v>
      </c>
      <c r="E270" s="146" t="s">
        <v>1556</v>
      </c>
      <c r="F270" s="147" t="s">
        <v>1805</v>
      </c>
      <c r="G270" s="148" t="s">
        <v>337</v>
      </c>
      <c r="H270" s="149">
        <v>6</v>
      </c>
      <c r="I270" s="150"/>
      <c r="J270" s="151">
        <f t="shared" si="70"/>
        <v>0</v>
      </c>
      <c r="K270" s="152"/>
      <c r="L270" s="153"/>
      <c r="M270" s="154" t="s">
        <v>1</v>
      </c>
      <c r="N270" s="155" t="s">
        <v>42</v>
      </c>
      <c r="P270" s="156">
        <f t="shared" si="71"/>
        <v>0</v>
      </c>
      <c r="Q270" s="156">
        <v>0</v>
      </c>
      <c r="R270" s="156">
        <f t="shared" si="72"/>
        <v>0</v>
      </c>
      <c r="S270" s="156">
        <v>0</v>
      </c>
      <c r="T270" s="157">
        <f t="shared" si="73"/>
        <v>0</v>
      </c>
      <c r="AR270" s="158" t="s">
        <v>388</v>
      </c>
      <c r="AT270" s="158" t="s">
        <v>190</v>
      </c>
      <c r="AU270" s="158" t="s">
        <v>89</v>
      </c>
      <c r="AY270" s="17" t="s">
        <v>187</v>
      </c>
      <c r="BE270" s="159">
        <f t="shared" si="74"/>
        <v>0</v>
      </c>
      <c r="BF270" s="159">
        <f t="shared" si="75"/>
        <v>0</v>
      </c>
      <c r="BG270" s="159">
        <f t="shared" si="76"/>
        <v>0</v>
      </c>
      <c r="BH270" s="159">
        <f t="shared" si="77"/>
        <v>0</v>
      </c>
      <c r="BI270" s="159">
        <f t="shared" si="78"/>
        <v>0</v>
      </c>
      <c r="BJ270" s="17" t="s">
        <v>89</v>
      </c>
      <c r="BK270" s="159">
        <f t="shared" si="79"/>
        <v>0</v>
      </c>
      <c r="BL270" s="17" t="s">
        <v>353</v>
      </c>
      <c r="BM270" s="158" t="s">
        <v>188</v>
      </c>
    </row>
    <row r="271" spans="2:65" s="1" customFormat="1" ht="55.5" customHeight="1">
      <c r="B271" s="144"/>
      <c r="C271" s="145" t="s">
        <v>1425</v>
      </c>
      <c r="D271" s="145" t="s">
        <v>190</v>
      </c>
      <c r="E271" s="146" t="s">
        <v>1559</v>
      </c>
      <c r="F271" s="147" t="s">
        <v>1806</v>
      </c>
      <c r="G271" s="148" t="s">
        <v>337</v>
      </c>
      <c r="H271" s="149">
        <v>4</v>
      </c>
      <c r="I271" s="150"/>
      <c r="J271" s="151">
        <f t="shared" si="70"/>
        <v>0</v>
      </c>
      <c r="K271" s="152"/>
      <c r="L271" s="153"/>
      <c r="M271" s="154" t="s">
        <v>1</v>
      </c>
      <c r="N271" s="155" t="s">
        <v>42</v>
      </c>
      <c r="P271" s="156">
        <f t="shared" si="71"/>
        <v>0</v>
      </c>
      <c r="Q271" s="156">
        <v>0</v>
      </c>
      <c r="R271" s="156">
        <f t="shared" si="72"/>
        <v>0</v>
      </c>
      <c r="S271" s="156">
        <v>0</v>
      </c>
      <c r="T271" s="157">
        <f t="shared" si="73"/>
        <v>0</v>
      </c>
      <c r="AR271" s="158" t="s">
        <v>388</v>
      </c>
      <c r="AT271" s="158" t="s">
        <v>190</v>
      </c>
      <c r="AU271" s="158" t="s">
        <v>89</v>
      </c>
      <c r="AY271" s="17" t="s">
        <v>187</v>
      </c>
      <c r="BE271" s="159">
        <f t="shared" si="74"/>
        <v>0</v>
      </c>
      <c r="BF271" s="159">
        <f t="shared" si="75"/>
        <v>0</v>
      </c>
      <c r="BG271" s="159">
        <f t="shared" si="76"/>
        <v>0</v>
      </c>
      <c r="BH271" s="159">
        <f t="shared" si="77"/>
        <v>0</v>
      </c>
      <c r="BI271" s="159">
        <f t="shared" si="78"/>
        <v>0</v>
      </c>
      <c r="BJ271" s="17" t="s">
        <v>89</v>
      </c>
      <c r="BK271" s="159">
        <f t="shared" si="79"/>
        <v>0</v>
      </c>
      <c r="BL271" s="17" t="s">
        <v>353</v>
      </c>
      <c r="BM271" s="158" t="s">
        <v>193</v>
      </c>
    </row>
    <row r="272" spans="2:65" s="1" customFormat="1" ht="55.5" customHeight="1">
      <c r="B272" s="144"/>
      <c r="C272" s="145" t="s">
        <v>1231</v>
      </c>
      <c r="D272" s="145" t="s">
        <v>190</v>
      </c>
      <c r="E272" s="146" t="s">
        <v>1562</v>
      </c>
      <c r="F272" s="147" t="s">
        <v>1807</v>
      </c>
      <c r="G272" s="148" t="s">
        <v>337</v>
      </c>
      <c r="H272" s="149">
        <v>8</v>
      </c>
      <c r="I272" s="150"/>
      <c r="J272" s="151">
        <f t="shared" si="70"/>
        <v>0</v>
      </c>
      <c r="K272" s="152"/>
      <c r="L272" s="153"/>
      <c r="M272" s="154" t="s">
        <v>1</v>
      </c>
      <c r="N272" s="155" t="s">
        <v>42</v>
      </c>
      <c r="P272" s="156">
        <f t="shared" si="71"/>
        <v>0</v>
      </c>
      <c r="Q272" s="156">
        <v>0</v>
      </c>
      <c r="R272" s="156">
        <f t="shared" si="72"/>
        <v>0</v>
      </c>
      <c r="S272" s="156">
        <v>0</v>
      </c>
      <c r="T272" s="157">
        <f t="shared" si="73"/>
        <v>0</v>
      </c>
      <c r="AR272" s="158" t="s">
        <v>388</v>
      </c>
      <c r="AT272" s="158" t="s">
        <v>190</v>
      </c>
      <c r="AU272" s="158" t="s">
        <v>89</v>
      </c>
      <c r="AY272" s="17" t="s">
        <v>187</v>
      </c>
      <c r="BE272" s="159">
        <f t="shared" si="74"/>
        <v>0</v>
      </c>
      <c r="BF272" s="159">
        <f t="shared" si="75"/>
        <v>0</v>
      </c>
      <c r="BG272" s="159">
        <f t="shared" si="76"/>
        <v>0</v>
      </c>
      <c r="BH272" s="159">
        <f t="shared" si="77"/>
        <v>0</v>
      </c>
      <c r="BI272" s="159">
        <f t="shared" si="78"/>
        <v>0</v>
      </c>
      <c r="BJ272" s="17" t="s">
        <v>89</v>
      </c>
      <c r="BK272" s="159">
        <f t="shared" si="79"/>
        <v>0</v>
      </c>
      <c r="BL272" s="17" t="s">
        <v>353</v>
      </c>
      <c r="BM272" s="158" t="s">
        <v>317</v>
      </c>
    </row>
    <row r="273" spans="2:65" s="1" customFormat="1" ht="16.5" customHeight="1">
      <c r="B273" s="144"/>
      <c r="C273" s="145" t="s">
        <v>1432</v>
      </c>
      <c r="D273" s="145" t="s">
        <v>190</v>
      </c>
      <c r="E273" s="146" t="s">
        <v>1565</v>
      </c>
      <c r="F273" s="147" t="s">
        <v>1566</v>
      </c>
      <c r="G273" s="148" t="s">
        <v>337</v>
      </c>
      <c r="H273" s="149">
        <v>10</v>
      </c>
      <c r="I273" s="150"/>
      <c r="J273" s="151">
        <f t="shared" si="70"/>
        <v>0</v>
      </c>
      <c r="K273" s="152"/>
      <c r="L273" s="153"/>
      <c r="M273" s="154" t="s">
        <v>1</v>
      </c>
      <c r="N273" s="155" t="s">
        <v>42</v>
      </c>
      <c r="P273" s="156">
        <f t="shared" si="71"/>
        <v>0</v>
      </c>
      <c r="Q273" s="156">
        <v>0</v>
      </c>
      <c r="R273" s="156">
        <f t="shared" si="72"/>
        <v>0</v>
      </c>
      <c r="S273" s="156">
        <v>0</v>
      </c>
      <c r="T273" s="157">
        <f t="shared" si="73"/>
        <v>0</v>
      </c>
      <c r="AR273" s="158" t="s">
        <v>388</v>
      </c>
      <c r="AT273" s="158" t="s">
        <v>190</v>
      </c>
      <c r="AU273" s="158" t="s">
        <v>89</v>
      </c>
      <c r="AY273" s="17" t="s">
        <v>187</v>
      </c>
      <c r="BE273" s="159">
        <f t="shared" si="74"/>
        <v>0</v>
      </c>
      <c r="BF273" s="159">
        <f t="shared" si="75"/>
        <v>0</v>
      </c>
      <c r="BG273" s="159">
        <f t="shared" si="76"/>
        <v>0</v>
      </c>
      <c r="BH273" s="159">
        <f t="shared" si="77"/>
        <v>0</v>
      </c>
      <c r="BI273" s="159">
        <f t="shared" si="78"/>
        <v>0</v>
      </c>
      <c r="BJ273" s="17" t="s">
        <v>89</v>
      </c>
      <c r="BK273" s="159">
        <f t="shared" si="79"/>
        <v>0</v>
      </c>
      <c r="BL273" s="17" t="s">
        <v>353</v>
      </c>
      <c r="BM273" s="158" t="s">
        <v>334</v>
      </c>
    </row>
    <row r="274" spans="2:65" s="1" customFormat="1" ht="37.9" customHeight="1">
      <c r="B274" s="144"/>
      <c r="C274" s="145" t="s">
        <v>1234</v>
      </c>
      <c r="D274" s="145" t="s">
        <v>190</v>
      </c>
      <c r="E274" s="146" t="s">
        <v>1568</v>
      </c>
      <c r="F274" s="147" t="s">
        <v>1569</v>
      </c>
      <c r="G274" s="148" t="s">
        <v>1495</v>
      </c>
      <c r="H274" s="149">
        <v>137</v>
      </c>
      <c r="I274" s="150"/>
      <c r="J274" s="151">
        <f t="shared" si="70"/>
        <v>0</v>
      </c>
      <c r="K274" s="152"/>
      <c r="L274" s="153"/>
      <c r="M274" s="154" t="s">
        <v>1</v>
      </c>
      <c r="N274" s="155" t="s">
        <v>42</v>
      </c>
      <c r="P274" s="156">
        <f t="shared" si="71"/>
        <v>0</v>
      </c>
      <c r="Q274" s="156">
        <v>0</v>
      </c>
      <c r="R274" s="156">
        <f t="shared" si="72"/>
        <v>0</v>
      </c>
      <c r="S274" s="156">
        <v>0</v>
      </c>
      <c r="T274" s="157">
        <f t="shared" si="73"/>
        <v>0</v>
      </c>
      <c r="AR274" s="158" t="s">
        <v>388</v>
      </c>
      <c r="AT274" s="158" t="s">
        <v>190</v>
      </c>
      <c r="AU274" s="158" t="s">
        <v>89</v>
      </c>
      <c r="AY274" s="17" t="s">
        <v>187</v>
      </c>
      <c r="BE274" s="159">
        <f t="shared" si="74"/>
        <v>0</v>
      </c>
      <c r="BF274" s="159">
        <f t="shared" si="75"/>
        <v>0</v>
      </c>
      <c r="BG274" s="159">
        <f t="shared" si="76"/>
        <v>0</v>
      </c>
      <c r="BH274" s="159">
        <f t="shared" si="77"/>
        <v>0</v>
      </c>
      <c r="BI274" s="159">
        <f t="shared" si="78"/>
        <v>0</v>
      </c>
      <c r="BJ274" s="17" t="s">
        <v>89</v>
      </c>
      <c r="BK274" s="159">
        <f t="shared" si="79"/>
        <v>0</v>
      </c>
      <c r="BL274" s="17" t="s">
        <v>353</v>
      </c>
      <c r="BM274" s="158" t="s">
        <v>329</v>
      </c>
    </row>
    <row r="275" spans="2:65" s="1" customFormat="1" ht="37.9" customHeight="1">
      <c r="B275" s="144"/>
      <c r="C275" s="145" t="s">
        <v>1439</v>
      </c>
      <c r="D275" s="145" t="s">
        <v>190</v>
      </c>
      <c r="E275" s="146" t="s">
        <v>1571</v>
      </c>
      <c r="F275" s="147" t="s">
        <v>1572</v>
      </c>
      <c r="G275" s="148" t="s">
        <v>1495</v>
      </c>
      <c r="H275" s="149">
        <v>54</v>
      </c>
      <c r="I275" s="150"/>
      <c r="J275" s="151">
        <f t="shared" si="70"/>
        <v>0</v>
      </c>
      <c r="K275" s="152"/>
      <c r="L275" s="153"/>
      <c r="M275" s="154" t="s">
        <v>1</v>
      </c>
      <c r="N275" s="155" t="s">
        <v>42</v>
      </c>
      <c r="P275" s="156">
        <f t="shared" si="71"/>
        <v>0</v>
      </c>
      <c r="Q275" s="156">
        <v>0</v>
      </c>
      <c r="R275" s="156">
        <f t="shared" si="72"/>
        <v>0</v>
      </c>
      <c r="S275" s="156">
        <v>0</v>
      </c>
      <c r="T275" s="157">
        <f t="shared" si="73"/>
        <v>0</v>
      </c>
      <c r="AR275" s="158" t="s">
        <v>388</v>
      </c>
      <c r="AT275" s="158" t="s">
        <v>190</v>
      </c>
      <c r="AU275" s="158" t="s">
        <v>89</v>
      </c>
      <c r="AY275" s="17" t="s">
        <v>187</v>
      </c>
      <c r="BE275" s="159">
        <f t="shared" si="74"/>
        <v>0</v>
      </c>
      <c r="BF275" s="159">
        <f t="shared" si="75"/>
        <v>0</v>
      </c>
      <c r="BG275" s="159">
        <f t="shared" si="76"/>
        <v>0</v>
      </c>
      <c r="BH275" s="159">
        <f t="shared" si="77"/>
        <v>0</v>
      </c>
      <c r="BI275" s="159">
        <f t="shared" si="78"/>
        <v>0</v>
      </c>
      <c r="BJ275" s="17" t="s">
        <v>89</v>
      </c>
      <c r="BK275" s="159">
        <f t="shared" si="79"/>
        <v>0</v>
      </c>
      <c r="BL275" s="17" t="s">
        <v>353</v>
      </c>
      <c r="BM275" s="158" t="s">
        <v>353</v>
      </c>
    </row>
    <row r="276" spans="2:65" s="1" customFormat="1" ht="16.5" customHeight="1">
      <c r="B276" s="144"/>
      <c r="C276" s="145" t="s">
        <v>1237</v>
      </c>
      <c r="D276" s="145" t="s">
        <v>190</v>
      </c>
      <c r="E276" s="146" t="s">
        <v>1574</v>
      </c>
      <c r="F276" s="147" t="s">
        <v>1575</v>
      </c>
      <c r="G276" s="148" t="s">
        <v>337</v>
      </c>
      <c r="H276" s="149">
        <v>4</v>
      </c>
      <c r="I276" s="150"/>
      <c r="J276" s="151">
        <f t="shared" si="70"/>
        <v>0</v>
      </c>
      <c r="K276" s="152"/>
      <c r="L276" s="153"/>
      <c r="M276" s="154" t="s">
        <v>1</v>
      </c>
      <c r="N276" s="155" t="s">
        <v>42</v>
      </c>
      <c r="P276" s="156">
        <f t="shared" si="71"/>
        <v>0</v>
      </c>
      <c r="Q276" s="156">
        <v>0</v>
      </c>
      <c r="R276" s="156">
        <f t="shared" si="72"/>
        <v>0</v>
      </c>
      <c r="S276" s="156">
        <v>0</v>
      </c>
      <c r="T276" s="157">
        <f t="shared" si="73"/>
        <v>0</v>
      </c>
      <c r="AR276" s="158" t="s">
        <v>388</v>
      </c>
      <c r="AT276" s="158" t="s">
        <v>190</v>
      </c>
      <c r="AU276" s="158" t="s">
        <v>89</v>
      </c>
      <c r="AY276" s="17" t="s">
        <v>187</v>
      </c>
      <c r="BE276" s="159">
        <f t="shared" si="74"/>
        <v>0</v>
      </c>
      <c r="BF276" s="159">
        <f t="shared" si="75"/>
        <v>0</v>
      </c>
      <c r="BG276" s="159">
        <f t="shared" si="76"/>
        <v>0</v>
      </c>
      <c r="BH276" s="159">
        <f t="shared" si="77"/>
        <v>0</v>
      </c>
      <c r="BI276" s="159">
        <f t="shared" si="78"/>
        <v>0</v>
      </c>
      <c r="BJ276" s="17" t="s">
        <v>89</v>
      </c>
      <c r="BK276" s="159">
        <f t="shared" si="79"/>
        <v>0</v>
      </c>
      <c r="BL276" s="17" t="s">
        <v>353</v>
      </c>
      <c r="BM276" s="158" t="s">
        <v>363</v>
      </c>
    </row>
    <row r="277" spans="2:65" s="1" customFormat="1" ht="24.2" customHeight="1">
      <c r="B277" s="144"/>
      <c r="C277" s="145" t="s">
        <v>1449</v>
      </c>
      <c r="D277" s="145" t="s">
        <v>190</v>
      </c>
      <c r="E277" s="146" t="s">
        <v>1577</v>
      </c>
      <c r="F277" s="147" t="s">
        <v>1578</v>
      </c>
      <c r="G277" s="148" t="s">
        <v>337</v>
      </c>
      <c r="H277" s="149">
        <v>1</v>
      </c>
      <c r="I277" s="150"/>
      <c r="J277" s="151">
        <f t="shared" si="70"/>
        <v>0</v>
      </c>
      <c r="K277" s="152"/>
      <c r="L277" s="153"/>
      <c r="M277" s="154" t="s">
        <v>1</v>
      </c>
      <c r="N277" s="155" t="s">
        <v>42</v>
      </c>
      <c r="P277" s="156">
        <f t="shared" si="71"/>
        <v>0</v>
      </c>
      <c r="Q277" s="156">
        <v>0</v>
      </c>
      <c r="R277" s="156">
        <f t="shared" si="72"/>
        <v>0</v>
      </c>
      <c r="S277" s="156">
        <v>0</v>
      </c>
      <c r="T277" s="157">
        <f t="shared" si="73"/>
        <v>0</v>
      </c>
      <c r="AR277" s="158" t="s">
        <v>388</v>
      </c>
      <c r="AT277" s="158" t="s">
        <v>190</v>
      </c>
      <c r="AU277" s="158" t="s">
        <v>89</v>
      </c>
      <c r="AY277" s="17" t="s">
        <v>187</v>
      </c>
      <c r="BE277" s="159">
        <f t="shared" si="74"/>
        <v>0</v>
      </c>
      <c r="BF277" s="159">
        <f t="shared" si="75"/>
        <v>0</v>
      </c>
      <c r="BG277" s="159">
        <f t="shared" si="76"/>
        <v>0</v>
      </c>
      <c r="BH277" s="159">
        <f t="shared" si="77"/>
        <v>0</v>
      </c>
      <c r="BI277" s="159">
        <f t="shared" si="78"/>
        <v>0</v>
      </c>
      <c r="BJ277" s="17" t="s">
        <v>89</v>
      </c>
      <c r="BK277" s="159">
        <f t="shared" si="79"/>
        <v>0</v>
      </c>
      <c r="BL277" s="17" t="s">
        <v>353</v>
      </c>
      <c r="BM277" s="158" t="s">
        <v>7</v>
      </c>
    </row>
    <row r="278" spans="2:65" s="1" customFormat="1" ht="24.2" customHeight="1">
      <c r="B278" s="144"/>
      <c r="C278" s="145" t="s">
        <v>1240</v>
      </c>
      <c r="D278" s="145" t="s">
        <v>190</v>
      </c>
      <c r="E278" s="146" t="s">
        <v>1580</v>
      </c>
      <c r="F278" s="147" t="s">
        <v>1581</v>
      </c>
      <c r="G278" s="148" t="s">
        <v>337</v>
      </c>
      <c r="H278" s="149">
        <v>3</v>
      </c>
      <c r="I278" s="150"/>
      <c r="J278" s="151">
        <f t="shared" si="70"/>
        <v>0</v>
      </c>
      <c r="K278" s="152"/>
      <c r="L278" s="153"/>
      <c r="M278" s="154" t="s">
        <v>1</v>
      </c>
      <c r="N278" s="155" t="s">
        <v>42</v>
      </c>
      <c r="P278" s="156">
        <f t="shared" si="71"/>
        <v>0</v>
      </c>
      <c r="Q278" s="156">
        <v>0</v>
      </c>
      <c r="R278" s="156">
        <f t="shared" si="72"/>
        <v>0</v>
      </c>
      <c r="S278" s="156">
        <v>0</v>
      </c>
      <c r="T278" s="157">
        <f t="shared" si="73"/>
        <v>0</v>
      </c>
      <c r="AR278" s="158" t="s">
        <v>388</v>
      </c>
      <c r="AT278" s="158" t="s">
        <v>190</v>
      </c>
      <c r="AU278" s="158" t="s">
        <v>89</v>
      </c>
      <c r="AY278" s="17" t="s">
        <v>187</v>
      </c>
      <c r="BE278" s="159">
        <f t="shared" si="74"/>
        <v>0</v>
      </c>
      <c r="BF278" s="159">
        <f t="shared" si="75"/>
        <v>0</v>
      </c>
      <c r="BG278" s="159">
        <f t="shared" si="76"/>
        <v>0</v>
      </c>
      <c r="BH278" s="159">
        <f t="shared" si="77"/>
        <v>0</v>
      </c>
      <c r="BI278" s="159">
        <f t="shared" si="78"/>
        <v>0</v>
      </c>
      <c r="BJ278" s="17" t="s">
        <v>89</v>
      </c>
      <c r="BK278" s="159">
        <f t="shared" si="79"/>
        <v>0</v>
      </c>
      <c r="BL278" s="17" t="s">
        <v>353</v>
      </c>
      <c r="BM278" s="158" t="s">
        <v>385</v>
      </c>
    </row>
    <row r="279" spans="2:65" s="1" customFormat="1" ht="24.2" customHeight="1">
      <c r="B279" s="144"/>
      <c r="C279" s="145" t="s">
        <v>1456</v>
      </c>
      <c r="D279" s="145" t="s">
        <v>190</v>
      </c>
      <c r="E279" s="146" t="s">
        <v>1583</v>
      </c>
      <c r="F279" s="147" t="s">
        <v>1584</v>
      </c>
      <c r="G279" s="148" t="s">
        <v>337</v>
      </c>
      <c r="H279" s="149">
        <v>1</v>
      </c>
      <c r="I279" s="150"/>
      <c r="J279" s="151">
        <f t="shared" si="70"/>
        <v>0</v>
      </c>
      <c r="K279" s="152"/>
      <c r="L279" s="153"/>
      <c r="M279" s="154" t="s">
        <v>1</v>
      </c>
      <c r="N279" s="155" t="s">
        <v>42</v>
      </c>
      <c r="P279" s="156">
        <f t="shared" si="71"/>
        <v>0</v>
      </c>
      <c r="Q279" s="156">
        <v>0</v>
      </c>
      <c r="R279" s="156">
        <f t="shared" si="72"/>
        <v>0</v>
      </c>
      <c r="S279" s="156">
        <v>0</v>
      </c>
      <c r="T279" s="157">
        <f t="shared" si="73"/>
        <v>0</v>
      </c>
      <c r="AR279" s="158" t="s">
        <v>388</v>
      </c>
      <c r="AT279" s="158" t="s">
        <v>190</v>
      </c>
      <c r="AU279" s="158" t="s">
        <v>89</v>
      </c>
      <c r="AY279" s="17" t="s">
        <v>187</v>
      </c>
      <c r="BE279" s="159">
        <f t="shared" si="74"/>
        <v>0</v>
      </c>
      <c r="BF279" s="159">
        <f t="shared" si="75"/>
        <v>0</v>
      </c>
      <c r="BG279" s="159">
        <f t="shared" si="76"/>
        <v>0</v>
      </c>
      <c r="BH279" s="159">
        <f t="shared" si="77"/>
        <v>0</v>
      </c>
      <c r="BI279" s="159">
        <f t="shared" si="78"/>
        <v>0</v>
      </c>
      <c r="BJ279" s="17" t="s">
        <v>89</v>
      </c>
      <c r="BK279" s="159">
        <f t="shared" si="79"/>
        <v>0</v>
      </c>
      <c r="BL279" s="17" t="s">
        <v>353</v>
      </c>
      <c r="BM279" s="158" t="s">
        <v>395</v>
      </c>
    </row>
    <row r="280" spans="2:65" s="11" customFormat="1" ht="22.9" customHeight="1">
      <c r="B280" s="132"/>
      <c r="D280" s="133" t="s">
        <v>75</v>
      </c>
      <c r="E280" s="142" t="s">
        <v>1490</v>
      </c>
      <c r="F280" s="142" t="s">
        <v>1586</v>
      </c>
      <c r="I280" s="135"/>
      <c r="J280" s="143">
        <f>BK280</f>
        <v>0</v>
      </c>
      <c r="L280" s="132"/>
      <c r="M280" s="137"/>
      <c r="P280" s="138">
        <f>SUM(P281:P293)</f>
        <v>0</v>
      </c>
      <c r="R280" s="138">
        <f>SUM(R281:R293)</f>
        <v>0</v>
      </c>
      <c r="T280" s="139">
        <f>SUM(T281:T293)</f>
        <v>0</v>
      </c>
      <c r="AR280" s="133" t="s">
        <v>83</v>
      </c>
      <c r="AT280" s="140" t="s">
        <v>75</v>
      </c>
      <c r="AU280" s="140" t="s">
        <v>83</v>
      </c>
      <c r="AY280" s="133" t="s">
        <v>187</v>
      </c>
      <c r="BK280" s="141">
        <f>SUM(BK281:BK293)</f>
        <v>0</v>
      </c>
    </row>
    <row r="281" spans="2:65" s="1" customFormat="1" ht="55.5" customHeight="1">
      <c r="B281" s="144"/>
      <c r="C281" s="145" t="s">
        <v>1243</v>
      </c>
      <c r="D281" s="145" t="s">
        <v>190</v>
      </c>
      <c r="E281" s="146" t="s">
        <v>1587</v>
      </c>
      <c r="F281" s="147" t="s">
        <v>1808</v>
      </c>
      <c r="G281" s="148" t="s">
        <v>337</v>
      </c>
      <c r="H281" s="149">
        <v>80</v>
      </c>
      <c r="I281" s="150"/>
      <c r="J281" s="151">
        <f t="shared" ref="J281:J293" si="80">ROUND(I281*H281,2)</f>
        <v>0</v>
      </c>
      <c r="K281" s="152"/>
      <c r="L281" s="153"/>
      <c r="M281" s="154" t="s">
        <v>1</v>
      </c>
      <c r="N281" s="155" t="s">
        <v>42</v>
      </c>
      <c r="P281" s="156">
        <f t="shared" ref="P281:P293" si="81">O281*H281</f>
        <v>0</v>
      </c>
      <c r="Q281" s="156">
        <v>0</v>
      </c>
      <c r="R281" s="156">
        <f t="shared" ref="R281:R293" si="82">Q281*H281</f>
        <v>0</v>
      </c>
      <c r="S281" s="156">
        <v>0</v>
      </c>
      <c r="T281" s="157">
        <f t="shared" ref="T281:T293" si="83">S281*H281</f>
        <v>0</v>
      </c>
      <c r="AR281" s="158" t="s">
        <v>388</v>
      </c>
      <c r="AT281" s="158" t="s">
        <v>190</v>
      </c>
      <c r="AU281" s="158" t="s">
        <v>89</v>
      </c>
      <c r="AY281" s="17" t="s">
        <v>187</v>
      </c>
      <c r="BE281" s="159">
        <f t="shared" ref="BE281:BE293" si="84">IF(N281="základná",J281,0)</f>
        <v>0</v>
      </c>
      <c r="BF281" s="159">
        <f t="shared" ref="BF281:BF293" si="85">IF(N281="znížená",J281,0)</f>
        <v>0</v>
      </c>
      <c r="BG281" s="159">
        <f t="shared" ref="BG281:BG293" si="86">IF(N281="zákl. prenesená",J281,0)</f>
        <v>0</v>
      </c>
      <c r="BH281" s="159">
        <f t="shared" ref="BH281:BH293" si="87">IF(N281="zníž. prenesená",J281,0)</f>
        <v>0</v>
      </c>
      <c r="BI281" s="159">
        <f t="shared" ref="BI281:BI293" si="88">IF(N281="nulová",J281,0)</f>
        <v>0</v>
      </c>
      <c r="BJ281" s="17" t="s">
        <v>89</v>
      </c>
      <c r="BK281" s="159">
        <f t="shared" ref="BK281:BK293" si="89">ROUND(I281*H281,2)</f>
        <v>0</v>
      </c>
      <c r="BL281" s="17" t="s">
        <v>353</v>
      </c>
      <c r="BM281" s="158" t="s">
        <v>404</v>
      </c>
    </row>
    <row r="282" spans="2:65" s="1" customFormat="1" ht="16.5" customHeight="1">
      <c r="B282" s="144"/>
      <c r="C282" s="145" t="s">
        <v>1809</v>
      </c>
      <c r="D282" s="145" t="s">
        <v>190</v>
      </c>
      <c r="E282" s="146" t="s">
        <v>1590</v>
      </c>
      <c r="F282" s="147" t="s">
        <v>1810</v>
      </c>
      <c r="G282" s="148" t="s">
        <v>337</v>
      </c>
      <c r="H282" s="149">
        <v>80</v>
      </c>
      <c r="I282" s="150"/>
      <c r="J282" s="151">
        <f t="shared" si="80"/>
        <v>0</v>
      </c>
      <c r="K282" s="152"/>
      <c r="L282" s="153"/>
      <c r="M282" s="154" t="s">
        <v>1</v>
      </c>
      <c r="N282" s="155" t="s">
        <v>42</v>
      </c>
      <c r="P282" s="156">
        <f t="shared" si="81"/>
        <v>0</v>
      </c>
      <c r="Q282" s="156">
        <v>0</v>
      </c>
      <c r="R282" s="156">
        <f t="shared" si="82"/>
        <v>0</v>
      </c>
      <c r="S282" s="156">
        <v>0</v>
      </c>
      <c r="T282" s="157">
        <f t="shared" si="83"/>
        <v>0</v>
      </c>
      <c r="AR282" s="158" t="s">
        <v>388</v>
      </c>
      <c r="AT282" s="158" t="s">
        <v>190</v>
      </c>
      <c r="AU282" s="158" t="s">
        <v>89</v>
      </c>
      <c r="AY282" s="17" t="s">
        <v>187</v>
      </c>
      <c r="BE282" s="159">
        <f t="shared" si="84"/>
        <v>0</v>
      </c>
      <c r="BF282" s="159">
        <f t="shared" si="85"/>
        <v>0</v>
      </c>
      <c r="BG282" s="159">
        <f t="shared" si="86"/>
        <v>0</v>
      </c>
      <c r="BH282" s="159">
        <f t="shared" si="87"/>
        <v>0</v>
      </c>
      <c r="BI282" s="159">
        <f t="shared" si="88"/>
        <v>0</v>
      </c>
      <c r="BJ282" s="17" t="s">
        <v>89</v>
      </c>
      <c r="BK282" s="159">
        <f t="shared" si="89"/>
        <v>0</v>
      </c>
      <c r="BL282" s="17" t="s">
        <v>353</v>
      </c>
      <c r="BM282" s="158" t="s">
        <v>414</v>
      </c>
    </row>
    <row r="283" spans="2:65" s="1" customFormat="1" ht="37.9" customHeight="1">
      <c r="B283" s="144"/>
      <c r="C283" s="145" t="s">
        <v>1246</v>
      </c>
      <c r="D283" s="145" t="s">
        <v>190</v>
      </c>
      <c r="E283" s="146" t="s">
        <v>1593</v>
      </c>
      <c r="F283" s="147" t="s">
        <v>1594</v>
      </c>
      <c r="G283" s="148" t="s">
        <v>337</v>
      </c>
      <c r="H283" s="149">
        <v>80</v>
      </c>
      <c r="I283" s="150"/>
      <c r="J283" s="151">
        <f t="shared" si="80"/>
        <v>0</v>
      </c>
      <c r="K283" s="152"/>
      <c r="L283" s="153"/>
      <c r="M283" s="154" t="s">
        <v>1</v>
      </c>
      <c r="N283" s="155" t="s">
        <v>42</v>
      </c>
      <c r="P283" s="156">
        <f t="shared" si="81"/>
        <v>0</v>
      </c>
      <c r="Q283" s="156">
        <v>0</v>
      </c>
      <c r="R283" s="156">
        <f t="shared" si="82"/>
        <v>0</v>
      </c>
      <c r="S283" s="156">
        <v>0</v>
      </c>
      <c r="T283" s="157">
        <f t="shared" si="83"/>
        <v>0</v>
      </c>
      <c r="AR283" s="158" t="s">
        <v>388</v>
      </c>
      <c r="AT283" s="158" t="s">
        <v>190</v>
      </c>
      <c r="AU283" s="158" t="s">
        <v>89</v>
      </c>
      <c r="AY283" s="17" t="s">
        <v>187</v>
      </c>
      <c r="BE283" s="159">
        <f t="shared" si="84"/>
        <v>0</v>
      </c>
      <c r="BF283" s="159">
        <f t="shared" si="85"/>
        <v>0</v>
      </c>
      <c r="BG283" s="159">
        <f t="shared" si="86"/>
        <v>0</v>
      </c>
      <c r="BH283" s="159">
        <f t="shared" si="87"/>
        <v>0</v>
      </c>
      <c r="BI283" s="159">
        <f t="shared" si="88"/>
        <v>0</v>
      </c>
      <c r="BJ283" s="17" t="s">
        <v>89</v>
      </c>
      <c r="BK283" s="159">
        <f t="shared" si="89"/>
        <v>0</v>
      </c>
      <c r="BL283" s="17" t="s">
        <v>353</v>
      </c>
      <c r="BM283" s="158" t="s">
        <v>423</v>
      </c>
    </row>
    <row r="284" spans="2:65" s="1" customFormat="1" ht="24.2" customHeight="1">
      <c r="B284" s="144"/>
      <c r="C284" s="145" t="s">
        <v>1811</v>
      </c>
      <c r="D284" s="145" t="s">
        <v>190</v>
      </c>
      <c r="E284" s="146" t="s">
        <v>1596</v>
      </c>
      <c r="F284" s="147" t="s">
        <v>1597</v>
      </c>
      <c r="G284" s="148" t="s">
        <v>337</v>
      </c>
      <c r="H284" s="149">
        <v>80</v>
      </c>
      <c r="I284" s="150"/>
      <c r="J284" s="151">
        <f t="shared" si="80"/>
        <v>0</v>
      </c>
      <c r="K284" s="152"/>
      <c r="L284" s="153"/>
      <c r="M284" s="154" t="s">
        <v>1</v>
      </c>
      <c r="N284" s="155" t="s">
        <v>42</v>
      </c>
      <c r="P284" s="156">
        <f t="shared" si="81"/>
        <v>0</v>
      </c>
      <c r="Q284" s="156">
        <v>0</v>
      </c>
      <c r="R284" s="156">
        <f t="shared" si="82"/>
        <v>0</v>
      </c>
      <c r="S284" s="156">
        <v>0</v>
      </c>
      <c r="T284" s="157">
        <f t="shared" si="83"/>
        <v>0</v>
      </c>
      <c r="AR284" s="158" t="s">
        <v>388</v>
      </c>
      <c r="AT284" s="158" t="s">
        <v>190</v>
      </c>
      <c r="AU284" s="158" t="s">
        <v>89</v>
      </c>
      <c r="AY284" s="17" t="s">
        <v>187</v>
      </c>
      <c r="BE284" s="159">
        <f t="shared" si="84"/>
        <v>0</v>
      </c>
      <c r="BF284" s="159">
        <f t="shared" si="85"/>
        <v>0</v>
      </c>
      <c r="BG284" s="159">
        <f t="shared" si="86"/>
        <v>0</v>
      </c>
      <c r="BH284" s="159">
        <f t="shared" si="87"/>
        <v>0</v>
      </c>
      <c r="BI284" s="159">
        <f t="shared" si="88"/>
        <v>0</v>
      </c>
      <c r="BJ284" s="17" t="s">
        <v>89</v>
      </c>
      <c r="BK284" s="159">
        <f t="shared" si="89"/>
        <v>0</v>
      </c>
      <c r="BL284" s="17" t="s">
        <v>353</v>
      </c>
      <c r="BM284" s="158" t="s">
        <v>388</v>
      </c>
    </row>
    <row r="285" spans="2:65" s="1" customFormat="1" ht="24.2" customHeight="1">
      <c r="B285" s="144"/>
      <c r="C285" s="145" t="s">
        <v>1250</v>
      </c>
      <c r="D285" s="145" t="s">
        <v>190</v>
      </c>
      <c r="E285" s="146" t="s">
        <v>1599</v>
      </c>
      <c r="F285" s="147" t="s">
        <v>1600</v>
      </c>
      <c r="G285" s="148" t="s">
        <v>337</v>
      </c>
      <c r="H285" s="149">
        <v>10</v>
      </c>
      <c r="I285" s="150"/>
      <c r="J285" s="151">
        <f t="shared" si="80"/>
        <v>0</v>
      </c>
      <c r="K285" s="152"/>
      <c r="L285" s="153"/>
      <c r="M285" s="154" t="s">
        <v>1</v>
      </c>
      <c r="N285" s="155" t="s">
        <v>42</v>
      </c>
      <c r="P285" s="156">
        <f t="shared" si="81"/>
        <v>0</v>
      </c>
      <c r="Q285" s="156">
        <v>0</v>
      </c>
      <c r="R285" s="156">
        <f t="shared" si="82"/>
        <v>0</v>
      </c>
      <c r="S285" s="156">
        <v>0</v>
      </c>
      <c r="T285" s="157">
        <f t="shared" si="83"/>
        <v>0</v>
      </c>
      <c r="AR285" s="158" t="s">
        <v>388</v>
      </c>
      <c r="AT285" s="158" t="s">
        <v>190</v>
      </c>
      <c r="AU285" s="158" t="s">
        <v>89</v>
      </c>
      <c r="AY285" s="17" t="s">
        <v>187</v>
      </c>
      <c r="BE285" s="159">
        <f t="shared" si="84"/>
        <v>0</v>
      </c>
      <c r="BF285" s="159">
        <f t="shared" si="85"/>
        <v>0</v>
      </c>
      <c r="BG285" s="159">
        <f t="shared" si="86"/>
        <v>0</v>
      </c>
      <c r="BH285" s="159">
        <f t="shared" si="87"/>
        <v>0</v>
      </c>
      <c r="BI285" s="159">
        <f t="shared" si="88"/>
        <v>0</v>
      </c>
      <c r="BJ285" s="17" t="s">
        <v>89</v>
      </c>
      <c r="BK285" s="159">
        <f t="shared" si="89"/>
        <v>0</v>
      </c>
      <c r="BL285" s="17" t="s">
        <v>353</v>
      </c>
      <c r="BM285" s="158" t="s">
        <v>633</v>
      </c>
    </row>
    <row r="286" spans="2:65" s="1" customFormat="1" ht="24.2" customHeight="1">
      <c r="B286" s="144"/>
      <c r="C286" s="145" t="s">
        <v>1812</v>
      </c>
      <c r="D286" s="145" t="s">
        <v>190</v>
      </c>
      <c r="E286" s="146" t="s">
        <v>1602</v>
      </c>
      <c r="F286" s="147" t="s">
        <v>1603</v>
      </c>
      <c r="G286" s="148" t="s">
        <v>337</v>
      </c>
      <c r="H286" s="149">
        <v>10</v>
      </c>
      <c r="I286" s="150"/>
      <c r="J286" s="151">
        <f t="shared" si="80"/>
        <v>0</v>
      </c>
      <c r="K286" s="152"/>
      <c r="L286" s="153"/>
      <c r="M286" s="154" t="s">
        <v>1</v>
      </c>
      <c r="N286" s="155" t="s">
        <v>42</v>
      </c>
      <c r="P286" s="156">
        <f t="shared" si="81"/>
        <v>0</v>
      </c>
      <c r="Q286" s="156">
        <v>0</v>
      </c>
      <c r="R286" s="156">
        <f t="shared" si="82"/>
        <v>0</v>
      </c>
      <c r="S286" s="156">
        <v>0</v>
      </c>
      <c r="T286" s="157">
        <f t="shared" si="83"/>
        <v>0</v>
      </c>
      <c r="AR286" s="158" t="s">
        <v>388</v>
      </c>
      <c r="AT286" s="158" t="s">
        <v>190</v>
      </c>
      <c r="AU286" s="158" t="s">
        <v>89</v>
      </c>
      <c r="AY286" s="17" t="s">
        <v>187</v>
      </c>
      <c r="BE286" s="159">
        <f t="shared" si="84"/>
        <v>0</v>
      </c>
      <c r="BF286" s="159">
        <f t="shared" si="85"/>
        <v>0</v>
      </c>
      <c r="BG286" s="159">
        <f t="shared" si="86"/>
        <v>0</v>
      </c>
      <c r="BH286" s="159">
        <f t="shared" si="87"/>
        <v>0</v>
      </c>
      <c r="BI286" s="159">
        <f t="shared" si="88"/>
        <v>0</v>
      </c>
      <c r="BJ286" s="17" t="s">
        <v>89</v>
      </c>
      <c r="BK286" s="159">
        <f t="shared" si="89"/>
        <v>0</v>
      </c>
      <c r="BL286" s="17" t="s">
        <v>353</v>
      </c>
      <c r="BM286" s="158" t="s">
        <v>646</v>
      </c>
    </row>
    <row r="287" spans="2:65" s="1" customFormat="1" ht="24.2" customHeight="1">
      <c r="B287" s="144"/>
      <c r="C287" s="145" t="s">
        <v>1253</v>
      </c>
      <c r="D287" s="145" t="s">
        <v>190</v>
      </c>
      <c r="E287" s="146" t="s">
        <v>1605</v>
      </c>
      <c r="F287" s="147" t="s">
        <v>1606</v>
      </c>
      <c r="G287" s="148" t="s">
        <v>337</v>
      </c>
      <c r="H287" s="149">
        <v>20</v>
      </c>
      <c r="I287" s="150"/>
      <c r="J287" s="151">
        <f t="shared" si="80"/>
        <v>0</v>
      </c>
      <c r="K287" s="152"/>
      <c r="L287" s="153"/>
      <c r="M287" s="154" t="s">
        <v>1</v>
      </c>
      <c r="N287" s="155" t="s">
        <v>42</v>
      </c>
      <c r="P287" s="156">
        <f t="shared" si="81"/>
        <v>0</v>
      </c>
      <c r="Q287" s="156">
        <v>0</v>
      </c>
      <c r="R287" s="156">
        <f t="shared" si="82"/>
        <v>0</v>
      </c>
      <c r="S287" s="156">
        <v>0</v>
      </c>
      <c r="T287" s="157">
        <f t="shared" si="83"/>
        <v>0</v>
      </c>
      <c r="AR287" s="158" t="s">
        <v>388</v>
      </c>
      <c r="AT287" s="158" t="s">
        <v>190</v>
      </c>
      <c r="AU287" s="158" t="s">
        <v>89</v>
      </c>
      <c r="AY287" s="17" t="s">
        <v>187</v>
      </c>
      <c r="BE287" s="159">
        <f t="shared" si="84"/>
        <v>0</v>
      </c>
      <c r="BF287" s="159">
        <f t="shared" si="85"/>
        <v>0</v>
      </c>
      <c r="BG287" s="159">
        <f t="shared" si="86"/>
        <v>0</v>
      </c>
      <c r="BH287" s="159">
        <f t="shared" si="87"/>
        <v>0</v>
      </c>
      <c r="BI287" s="159">
        <f t="shared" si="88"/>
        <v>0</v>
      </c>
      <c r="BJ287" s="17" t="s">
        <v>89</v>
      </c>
      <c r="BK287" s="159">
        <f t="shared" si="89"/>
        <v>0</v>
      </c>
      <c r="BL287" s="17" t="s">
        <v>353</v>
      </c>
      <c r="BM287" s="158" t="s">
        <v>654</v>
      </c>
    </row>
    <row r="288" spans="2:65" s="1" customFormat="1" ht="24.2" customHeight="1">
      <c r="B288" s="144"/>
      <c r="C288" s="145" t="s">
        <v>1813</v>
      </c>
      <c r="D288" s="145" t="s">
        <v>190</v>
      </c>
      <c r="E288" s="146" t="s">
        <v>1608</v>
      </c>
      <c r="F288" s="147" t="s">
        <v>1609</v>
      </c>
      <c r="G288" s="148" t="s">
        <v>337</v>
      </c>
      <c r="H288" s="149">
        <v>20</v>
      </c>
      <c r="I288" s="150"/>
      <c r="J288" s="151">
        <f t="shared" si="80"/>
        <v>0</v>
      </c>
      <c r="K288" s="152"/>
      <c r="L288" s="153"/>
      <c r="M288" s="154" t="s">
        <v>1</v>
      </c>
      <c r="N288" s="155" t="s">
        <v>42</v>
      </c>
      <c r="P288" s="156">
        <f t="shared" si="81"/>
        <v>0</v>
      </c>
      <c r="Q288" s="156">
        <v>0</v>
      </c>
      <c r="R288" s="156">
        <f t="shared" si="82"/>
        <v>0</v>
      </c>
      <c r="S288" s="156">
        <v>0</v>
      </c>
      <c r="T288" s="157">
        <f t="shared" si="83"/>
        <v>0</v>
      </c>
      <c r="AR288" s="158" t="s">
        <v>388</v>
      </c>
      <c r="AT288" s="158" t="s">
        <v>190</v>
      </c>
      <c r="AU288" s="158" t="s">
        <v>89</v>
      </c>
      <c r="AY288" s="17" t="s">
        <v>187</v>
      </c>
      <c r="BE288" s="159">
        <f t="shared" si="84"/>
        <v>0</v>
      </c>
      <c r="BF288" s="159">
        <f t="shared" si="85"/>
        <v>0</v>
      </c>
      <c r="BG288" s="159">
        <f t="shared" si="86"/>
        <v>0</v>
      </c>
      <c r="BH288" s="159">
        <f t="shared" si="87"/>
        <v>0</v>
      </c>
      <c r="BI288" s="159">
        <f t="shared" si="88"/>
        <v>0</v>
      </c>
      <c r="BJ288" s="17" t="s">
        <v>89</v>
      </c>
      <c r="BK288" s="159">
        <f t="shared" si="89"/>
        <v>0</v>
      </c>
      <c r="BL288" s="17" t="s">
        <v>353</v>
      </c>
      <c r="BM288" s="158" t="s">
        <v>663</v>
      </c>
    </row>
    <row r="289" spans="2:65" s="1" customFormat="1" ht="16.5" customHeight="1">
      <c r="B289" s="144"/>
      <c r="C289" s="145" t="s">
        <v>1257</v>
      </c>
      <c r="D289" s="145" t="s">
        <v>190</v>
      </c>
      <c r="E289" s="146" t="s">
        <v>1611</v>
      </c>
      <c r="F289" s="147" t="s">
        <v>1612</v>
      </c>
      <c r="G289" s="148" t="s">
        <v>1495</v>
      </c>
      <c r="H289" s="149">
        <v>30</v>
      </c>
      <c r="I289" s="150"/>
      <c r="J289" s="151">
        <f t="shared" si="80"/>
        <v>0</v>
      </c>
      <c r="K289" s="152"/>
      <c r="L289" s="153"/>
      <c r="M289" s="154" t="s">
        <v>1</v>
      </c>
      <c r="N289" s="155" t="s">
        <v>42</v>
      </c>
      <c r="P289" s="156">
        <f t="shared" si="81"/>
        <v>0</v>
      </c>
      <c r="Q289" s="156">
        <v>0</v>
      </c>
      <c r="R289" s="156">
        <f t="shared" si="82"/>
        <v>0</v>
      </c>
      <c r="S289" s="156">
        <v>0</v>
      </c>
      <c r="T289" s="157">
        <f t="shared" si="83"/>
        <v>0</v>
      </c>
      <c r="AR289" s="158" t="s">
        <v>388</v>
      </c>
      <c r="AT289" s="158" t="s">
        <v>190</v>
      </c>
      <c r="AU289" s="158" t="s">
        <v>89</v>
      </c>
      <c r="AY289" s="17" t="s">
        <v>187</v>
      </c>
      <c r="BE289" s="159">
        <f t="shared" si="84"/>
        <v>0</v>
      </c>
      <c r="BF289" s="159">
        <f t="shared" si="85"/>
        <v>0</v>
      </c>
      <c r="BG289" s="159">
        <f t="shared" si="86"/>
        <v>0</v>
      </c>
      <c r="BH289" s="159">
        <f t="shared" si="87"/>
        <v>0</v>
      </c>
      <c r="BI289" s="159">
        <f t="shared" si="88"/>
        <v>0</v>
      </c>
      <c r="BJ289" s="17" t="s">
        <v>89</v>
      </c>
      <c r="BK289" s="159">
        <f t="shared" si="89"/>
        <v>0</v>
      </c>
      <c r="BL289" s="17" t="s">
        <v>353</v>
      </c>
      <c r="BM289" s="158" t="s">
        <v>675</v>
      </c>
    </row>
    <row r="290" spans="2:65" s="1" customFormat="1" ht="24.2" customHeight="1">
      <c r="B290" s="144"/>
      <c r="C290" s="145" t="s">
        <v>1814</v>
      </c>
      <c r="D290" s="145" t="s">
        <v>190</v>
      </c>
      <c r="E290" s="146" t="s">
        <v>1614</v>
      </c>
      <c r="F290" s="147" t="s">
        <v>1615</v>
      </c>
      <c r="G290" s="148" t="s">
        <v>1495</v>
      </c>
      <c r="H290" s="149">
        <v>251</v>
      </c>
      <c r="I290" s="150"/>
      <c r="J290" s="151">
        <f t="shared" si="80"/>
        <v>0</v>
      </c>
      <c r="K290" s="152"/>
      <c r="L290" s="153"/>
      <c r="M290" s="154" t="s">
        <v>1</v>
      </c>
      <c r="N290" s="155" t="s">
        <v>42</v>
      </c>
      <c r="P290" s="156">
        <f t="shared" si="81"/>
        <v>0</v>
      </c>
      <c r="Q290" s="156">
        <v>0</v>
      </c>
      <c r="R290" s="156">
        <f t="shared" si="82"/>
        <v>0</v>
      </c>
      <c r="S290" s="156">
        <v>0</v>
      </c>
      <c r="T290" s="157">
        <f t="shared" si="83"/>
        <v>0</v>
      </c>
      <c r="AR290" s="158" t="s">
        <v>388</v>
      </c>
      <c r="AT290" s="158" t="s">
        <v>190</v>
      </c>
      <c r="AU290" s="158" t="s">
        <v>89</v>
      </c>
      <c r="AY290" s="17" t="s">
        <v>187</v>
      </c>
      <c r="BE290" s="159">
        <f t="shared" si="84"/>
        <v>0</v>
      </c>
      <c r="BF290" s="159">
        <f t="shared" si="85"/>
        <v>0</v>
      </c>
      <c r="BG290" s="159">
        <f t="shared" si="86"/>
        <v>0</v>
      </c>
      <c r="BH290" s="159">
        <f t="shared" si="87"/>
        <v>0</v>
      </c>
      <c r="BI290" s="159">
        <f t="shared" si="88"/>
        <v>0</v>
      </c>
      <c r="BJ290" s="17" t="s">
        <v>89</v>
      </c>
      <c r="BK290" s="159">
        <f t="shared" si="89"/>
        <v>0</v>
      </c>
      <c r="BL290" s="17" t="s">
        <v>353</v>
      </c>
      <c r="BM290" s="158" t="s">
        <v>692</v>
      </c>
    </row>
    <row r="291" spans="2:65" s="1" customFormat="1" ht="24.2" customHeight="1">
      <c r="B291" s="144"/>
      <c r="C291" s="145" t="s">
        <v>1260</v>
      </c>
      <c r="D291" s="145" t="s">
        <v>190</v>
      </c>
      <c r="E291" s="146" t="s">
        <v>1617</v>
      </c>
      <c r="F291" s="147" t="s">
        <v>1618</v>
      </c>
      <c r="G291" s="148" t="s">
        <v>1495</v>
      </c>
      <c r="H291" s="149">
        <v>52</v>
      </c>
      <c r="I291" s="150"/>
      <c r="J291" s="151">
        <f t="shared" si="80"/>
        <v>0</v>
      </c>
      <c r="K291" s="152"/>
      <c r="L291" s="153"/>
      <c r="M291" s="154" t="s">
        <v>1</v>
      </c>
      <c r="N291" s="155" t="s">
        <v>42</v>
      </c>
      <c r="P291" s="156">
        <f t="shared" si="81"/>
        <v>0</v>
      </c>
      <c r="Q291" s="156">
        <v>0</v>
      </c>
      <c r="R291" s="156">
        <f t="shared" si="82"/>
        <v>0</v>
      </c>
      <c r="S291" s="156">
        <v>0</v>
      </c>
      <c r="T291" s="157">
        <f t="shared" si="83"/>
        <v>0</v>
      </c>
      <c r="AR291" s="158" t="s">
        <v>388</v>
      </c>
      <c r="AT291" s="158" t="s">
        <v>190</v>
      </c>
      <c r="AU291" s="158" t="s">
        <v>89</v>
      </c>
      <c r="AY291" s="17" t="s">
        <v>187</v>
      </c>
      <c r="BE291" s="159">
        <f t="shared" si="84"/>
        <v>0</v>
      </c>
      <c r="BF291" s="159">
        <f t="shared" si="85"/>
        <v>0</v>
      </c>
      <c r="BG291" s="159">
        <f t="shared" si="86"/>
        <v>0</v>
      </c>
      <c r="BH291" s="159">
        <f t="shared" si="87"/>
        <v>0</v>
      </c>
      <c r="BI291" s="159">
        <f t="shared" si="88"/>
        <v>0</v>
      </c>
      <c r="BJ291" s="17" t="s">
        <v>89</v>
      </c>
      <c r="BK291" s="159">
        <f t="shared" si="89"/>
        <v>0</v>
      </c>
      <c r="BL291" s="17" t="s">
        <v>353</v>
      </c>
      <c r="BM291" s="158" t="s">
        <v>700</v>
      </c>
    </row>
    <row r="292" spans="2:65" s="1" customFormat="1" ht="24.2" customHeight="1">
      <c r="B292" s="144"/>
      <c r="C292" s="145" t="s">
        <v>1815</v>
      </c>
      <c r="D292" s="145" t="s">
        <v>190</v>
      </c>
      <c r="E292" s="146" t="s">
        <v>1620</v>
      </c>
      <c r="F292" s="147" t="s">
        <v>1621</v>
      </c>
      <c r="G292" s="148" t="s">
        <v>1495</v>
      </c>
      <c r="H292" s="149">
        <v>176</v>
      </c>
      <c r="I292" s="150"/>
      <c r="J292" s="151">
        <f t="shared" si="80"/>
        <v>0</v>
      </c>
      <c r="K292" s="152"/>
      <c r="L292" s="153"/>
      <c r="M292" s="154" t="s">
        <v>1</v>
      </c>
      <c r="N292" s="155" t="s">
        <v>42</v>
      </c>
      <c r="P292" s="156">
        <f t="shared" si="81"/>
        <v>0</v>
      </c>
      <c r="Q292" s="156">
        <v>0</v>
      </c>
      <c r="R292" s="156">
        <f t="shared" si="82"/>
        <v>0</v>
      </c>
      <c r="S292" s="156">
        <v>0</v>
      </c>
      <c r="T292" s="157">
        <f t="shared" si="83"/>
        <v>0</v>
      </c>
      <c r="AR292" s="158" t="s">
        <v>388</v>
      </c>
      <c r="AT292" s="158" t="s">
        <v>190</v>
      </c>
      <c r="AU292" s="158" t="s">
        <v>89</v>
      </c>
      <c r="AY292" s="17" t="s">
        <v>187</v>
      </c>
      <c r="BE292" s="159">
        <f t="shared" si="84"/>
        <v>0</v>
      </c>
      <c r="BF292" s="159">
        <f t="shared" si="85"/>
        <v>0</v>
      </c>
      <c r="BG292" s="159">
        <f t="shared" si="86"/>
        <v>0</v>
      </c>
      <c r="BH292" s="159">
        <f t="shared" si="87"/>
        <v>0</v>
      </c>
      <c r="BI292" s="159">
        <f t="shared" si="88"/>
        <v>0</v>
      </c>
      <c r="BJ292" s="17" t="s">
        <v>89</v>
      </c>
      <c r="BK292" s="159">
        <f t="shared" si="89"/>
        <v>0</v>
      </c>
      <c r="BL292" s="17" t="s">
        <v>353</v>
      </c>
      <c r="BM292" s="158" t="s">
        <v>710</v>
      </c>
    </row>
    <row r="293" spans="2:65" s="1" customFormat="1" ht="24.2" customHeight="1">
      <c r="B293" s="144"/>
      <c r="C293" s="145" t="s">
        <v>1264</v>
      </c>
      <c r="D293" s="145" t="s">
        <v>190</v>
      </c>
      <c r="E293" s="146" t="s">
        <v>1623</v>
      </c>
      <c r="F293" s="147" t="s">
        <v>1624</v>
      </c>
      <c r="G293" s="148" t="s">
        <v>144</v>
      </c>
      <c r="H293" s="149">
        <v>35</v>
      </c>
      <c r="I293" s="150"/>
      <c r="J293" s="151">
        <f t="shared" si="80"/>
        <v>0</v>
      </c>
      <c r="K293" s="152"/>
      <c r="L293" s="153"/>
      <c r="M293" s="154" t="s">
        <v>1</v>
      </c>
      <c r="N293" s="155" t="s">
        <v>42</v>
      </c>
      <c r="P293" s="156">
        <f t="shared" si="81"/>
        <v>0</v>
      </c>
      <c r="Q293" s="156">
        <v>0</v>
      </c>
      <c r="R293" s="156">
        <f t="shared" si="82"/>
        <v>0</v>
      </c>
      <c r="S293" s="156">
        <v>0</v>
      </c>
      <c r="T293" s="157">
        <f t="shared" si="83"/>
        <v>0</v>
      </c>
      <c r="AR293" s="158" t="s">
        <v>388</v>
      </c>
      <c r="AT293" s="158" t="s">
        <v>190</v>
      </c>
      <c r="AU293" s="158" t="s">
        <v>89</v>
      </c>
      <c r="AY293" s="17" t="s">
        <v>187</v>
      </c>
      <c r="BE293" s="159">
        <f t="shared" si="84"/>
        <v>0</v>
      </c>
      <c r="BF293" s="159">
        <f t="shared" si="85"/>
        <v>0</v>
      </c>
      <c r="BG293" s="159">
        <f t="shared" si="86"/>
        <v>0</v>
      </c>
      <c r="BH293" s="159">
        <f t="shared" si="87"/>
        <v>0</v>
      </c>
      <c r="BI293" s="159">
        <f t="shared" si="88"/>
        <v>0</v>
      </c>
      <c r="BJ293" s="17" t="s">
        <v>89</v>
      </c>
      <c r="BK293" s="159">
        <f t="shared" si="89"/>
        <v>0</v>
      </c>
      <c r="BL293" s="17" t="s">
        <v>353</v>
      </c>
      <c r="BM293" s="158" t="s">
        <v>718</v>
      </c>
    </row>
    <row r="294" spans="2:65" s="11" customFormat="1" ht="22.9" customHeight="1">
      <c r="B294" s="132"/>
      <c r="D294" s="133" t="s">
        <v>75</v>
      </c>
      <c r="E294" s="142" t="s">
        <v>1497</v>
      </c>
      <c r="F294" s="142" t="s">
        <v>1626</v>
      </c>
      <c r="I294" s="135"/>
      <c r="J294" s="143">
        <f>BK294</f>
        <v>0</v>
      </c>
      <c r="L294" s="132"/>
      <c r="M294" s="137"/>
      <c r="P294" s="138">
        <f>SUM(P295:P319)</f>
        <v>0</v>
      </c>
      <c r="R294" s="138">
        <f>SUM(R295:R319)</f>
        <v>0</v>
      </c>
      <c r="T294" s="139">
        <f>SUM(T295:T319)</f>
        <v>0</v>
      </c>
      <c r="AR294" s="133" t="s">
        <v>83</v>
      </c>
      <c r="AT294" s="140" t="s">
        <v>75</v>
      </c>
      <c r="AU294" s="140" t="s">
        <v>83</v>
      </c>
      <c r="AY294" s="133" t="s">
        <v>187</v>
      </c>
      <c r="BK294" s="141">
        <f>SUM(BK295:BK319)</f>
        <v>0</v>
      </c>
    </row>
    <row r="295" spans="2:65" s="1" customFormat="1" ht="62.65" customHeight="1">
      <c r="B295" s="144"/>
      <c r="C295" s="145" t="s">
        <v>1816</v>
      </c>
      <c r="D295" s="145" t="s">
        <v>190</v>
      </c>
      <c r="E295" s="146" t="s">
        <v>1627</v>
      </c>
      <c r="F295" s="147" t="s">
        <v>1817</v>
      </c>
      <c r="G295" s="148" t="s">
        <v>337</v>
      </c>
      <c r="H295" s="149">
        <v>1</v>
      </c>
      <c r="I295" s="150"/>
      <c r="J295" s="151">
        <f t="shared" ref="J295:J319" si="90">ROUND(I295*H295,2)</f>
        <v>0</v>
      </c>
      <c r="K295" s="152"/>
      <c r="L295" s="153"/>
      <c r="M295" s="154" t="s">
        <v>1</v>
      </c>
      <c r="N295" s="155" t="s">
        <v>42</v>
      </c>
      <c r="P295" s="156">
        <f t="shared" ref="P295:P319" si="91">O295*H295</f>
        <v>0</v>
      </c>
      <c r="Q295" s="156">
        <v>0</v>
      </c>
      <c r="R295" s="156">
        <f t="shared" ref="R295:R319" si="92">Q295*H295</f>
        <v>0</v>
      </c>
      <c r="S295" s="156">
        <v>0</v>
      </c>
      <c r="T295" s="157">
        <f t="shared" ref="T295:T319" si="93">S295*H295</f>
        <v>0</v>
      </c>
      <c r="AR295" s="158" t="s">
        <v>388</v>
      </c>
      <c r="AT295" s="158" t="s">
        <v>190</v>
      </c>
      <c r="AU295" s="158" t="s">
        <v>89</v>
      </c>
      <c r="AY295" s="17" t="s">
        <v>187</v>
      </c>
      <c r="BE295" s="159">
        <f t="shared" ref="BE295:BE319" si="94">IF(N295="základná",J295,0)</f>
        <v>0</v>
      </c>
      <c r="BF295" s="159">
        <f t="shared" ref="BF295:BF319" si="95">IF(N295="znížená",J295,0)</f>
        <v>0</v>
      </c>
      <c r="BG295" s="159">
        <f t="shared" ref="BG295:BG319" si="96">IF(N295="zákl. prenesená",J295,0)</f>
        <v>0</v>
      </c>
      <c r="BH295" s="159">
        <f t="shared" ref="BH295:BH319" si="97">IF(N295="zníž. prenesená",J295,0)</f>
        <v>0</v>
      </c>
      <c r="BI295" s="159">
        <f t="shared" ref="BI295:BI319" si="98">IF(N295="nulová",J295,0)</f>
        <v>0</v>
      </c>
      <c r="BJ295" s="17" t="s">
        <v>89</v>
      </c>
      <c r="BK295" s="159">
        <f t="shared" ref="BK295:BK319" si="99">ROUND(I295*H295,2)</f>
        <v>0</v>
      </c>
      <c r="BL295" s="17" t="s">
        <v>353</v>
      </c>
      <c r="BM295" s="158" t="s">
        <v>727</v>
      </c>
    </row>
    <row r="296" spans="2:65" s="1" customFormat="1" ht="16.5" customHeight="1">
      <c r="B296" s="144"/>
      <c r="C296" s="145" t="s">
        <v>1269</v>
      </c>
      <c r="D296" s="145" t="s">
        <v>190</v>
      </c>
      <c r="E296" s="146" t="s">
        <v>1630</v>
      </c>
      <c r="F296" s="147" t="s">
        <v>1631</v>
      </c>
      <c r="G296" s="148" t="s">
        <v>337</v>
      </c>
      <c r="H296" s="149">
        <v>2</v>
      </c>
      <c r="I296" s="150"/>
      <c r="J296" s="151">
        <f t="shared" si="90"/>
        <v>0</v>
      </c>
      <c r="K296" s="152"/>
      <c r="L296" s="153"/>
      <c r="M296" s="154" t="s">
        <v>1</v>
      </c>
      <c r="N296" s="155" t="s">
        <v>42</v>
      </c>
      <c r="P296" s="156">
        <f t="shared" si="91"/>
        <v>0</v>
      </c>
      <c r="Q296" s="156">
        <v>0</v>
      </c>
      <c r="R296" s="156">
        <f t="shared" si="92"/>
        <v>0</v>
      </c>
      <c r="S296" s="156">
        <v>0</v>
      </c>
      <c r="T296" s="157">
        <f t="shared" si="93"/>
        <v>0</v>
      </c>
      <c r="AR296" s="158" t="s">
        <v>388</v>
      </c>
      <c r="AT296" s="158" t="s">
        <v>190</v>
      </c>
      <c r="AU296" s="158" t="s">
        <v>89</v>
      </c>
      <c r="AY296" s="17" t="s">
        <v>187</v>
      </c>
      <c r="BE296" s="159">
        <f t="shared" si="94"/>
        <v>0</v>
      </c>
      <c r="BF296" s="159">
        <f t="shared" si="95"/>
        <v>0</v>
      </c>
      <c r="BG296" s="159">
        <f t="shared" si="96"/>
        <v>0</v>
      </c>
      <c r="BH296" s="159">
        <f t="shared" si="97"/>
        <v>0</v>
      </c>
      <c r="BI296" s="159">
        <f t="shared" si="98"/>
        <v>0</v>
      </c>
      <c r="BJ296" s="17" t="s">
        <v>89</v>
      </c>
      <c r="BK296" s="159">
        <f t="shared" si="99"/>
        <v>0</v>
      </c>
      <c r="BL296" s="17" t="s">
        <v>353</v>
      </c>
      <c r="BM296" s="158" t="s">
        <v>738</v>
      </c>
    </row>
    <row r="297" spans="2:65" s="1" customFormat="1" ht="16.5" customHeight="1">
      <c r="B297" s="144"/>
      <c r="C297" s="145" t="s">
        <v>1818</v>
      </c>
      <c r="D297" s="145" t="s">
        <v>190</v>
      </c>
      <c r="E297" s="146" t="s">
        <v>1633</v>
      </c>
      <c r="F297" s="147" t="s">
        <v>1634</v>
      </c>
      <c r="G297" s="148" t="s">
        <v>337</v>
      </c>
      <c r="H297" s="149">
        <v>1</v>
      </c>
      <c r="I297" s="150"/>
      <c r="J297" s="151">
        <f t="shared" si="90"/>
        <v>0</v>
      </c>
      <c r="K297" s="152"/>
      <c r="L297" s="153"/>
      <c r="M297" s="154" t="s">
        <v>1</v>
      </c>
      <c r="N297" s="155" t="s">
        <v>42</v>
      </c>
      <c r="P297" s="156">
        <f t="shared" si="91"/>
        <v>0</v>
      </c>
      <c r="Q297" s="156">
        <v>0</v>
      </c>
      <c r="R297" s="156">
        <f t="shared" si="92"/>
        <v>0</v>
      </c>
      <c r="S297" s="156">
        <v>0</v>
      </c>
      <c r="T297" s="157">
        <f t="shared" si="93"/>
        <v>0</v>
      </c>
      <c r="AR297" s="158" t="s">
        <v>388</v>
      </c>
      <c r="AT297" s="158" t="s">
        <v>190</v>
      </c>
      <c r="AU297" s="158" t="s">
        <v>89</v>
      </c>
      <c r="AY297" s="17" t="s">
        <v>187</v>
      </c>
      <c r="BE297" s="159">
        <f t="shared" si="94"/>
        <v>0</v>
      </c>
      <c r="BF297" s="159">
        <f t="shared" si="95"/>
        <v>0</v>
      </c>
      <c r="BG297" s="159">
        <f t="shared" si="96"/>
        <v>0</v>
      </c>
      <c r="BH297" s="159">
        <f t="shared" si="97"/>
        <v>0</v>
      </c>
      <c r="BI297" s="159">
        <f t="shared" si="98"/>
        <v>0</v>
      </c>
      <c r="BJ297" s="17" t="s">
        <v>89</v>
      </c>
      <c r="BK297" s="159">
        <f t="shared" si="99"/>
        <v>0</v>
      </c>
      <c r="BL297" s="17" t="s">
        <v>353</v>
      </c>
      <c r="BM297" s="158" t="s">
        <v>747</v>
      </c>
    </row>
    <row r="298" spans="2:65" s="1" customFormat="1" ht="24.2" customHeight="1">
      <c r="B298" s="144"/>
      <c r="C298" s="145" t="s">
        <v>1273</v>
      </c>
      <c r="D298" s="145" t="s">
        <v>190</v>
      </c>
      <c r="E298" s="146" t="s">
        <v>1636</v>
      </c>
      <c r="F298" s="147" t="s">
        <v>1637</v>
      </c>
      <c r="G298" s="148" t="s">
        <v>337</v>
      </c>
      <c r="H298" s="149">
        <v>2</v>
      </c>
      <c r="I298" s="150"/>
      <c r="J298" s="151">
        <f t="shared" si="90"/>
        <v>0</v>
      </c>
      <c r="K298" s="152"/>
      <c r="L298" s="153"/>
      <c r="M298" s="154" t="s">
        <v>1</v>
      </c>
      <c r="N298" s="155" t="s">
        <v>42</v>
      </c>
      <c r="P298" s="156">
        <f t="shared" si="91"/>
        <v>0</v>
      </c>
      <c r="Q298" s="156">
        <v>0</v>
      </c>
      <c r="R298" s="156">
        <f t="shared" si="92"/>
        <v>0</v>
      </c>
      <c r="S298" s="156">
        <v>0</v>
      </c>
      <c r="T298" s="157">
        <f t="shared" si="93"/>
        <v>0</v>
      </c>
      <c r="AR298" s="158" t="s">
        <v>388</v>
      </c>
      <c r="AT298" s="158" t="s">
        <v>190</v>
      </c>
      <c r="AU298" s="158" t="s">
        <v>89</v>
      </c>
      <c r="AY298" s="17" t="s">
        <v>187</v>
      </c>
      <c r="BE298" s="159">
        <f t="shared" si="94"/>
        <v>0</v>
      </c>
      <c r="BF298" s="159">
        <f t="shared" si="95"/>
        <v>0</v>
      </c>
      <c r="BG298" s="159">
        <f t="shared" si="96"/>
        <v>0</v>
      </c>
      <c r="BH298" s="159">
        <f t="shared" si="97"/>
        <v>0</v>
      </c>
      <c r="BI298" s="159">
        <f t="shared" si="98"/>
        <v>0</v>
      </c>
      <c r="BJ298" s="17" t="s">
        <v>89</v>
      </c>
      <c r="BK298" s="159">
        <f t="shared" si="99"/>
        <v>0</v>
      </c>
      <c r="BL298" s="17" t="s">
        <v>353</v>
      </c>
      <c r="BM298" s="158" t="s">
        <v>754</v>
      </c>
    </row>
    <row r="299" spans="2:65" s="1" customFormat="1" ht="62.65" customHeight="1">
      <c r="B299" s="144"/>
      <c r="C299" s="145" t="s">
        <v>1819</v>
      </c>
      <c r="D299" s="145" t="s">
        <v>190</v>
      </c>
      <c r="E299" s="146" t="s">
        <v>1639</v>
      </c>
      <c r="F299" s="147" t="s">
        <v>1820</v>
      </c>
      <c r="G299" s="148" t="s">
        <v>337</v>
      </c>
      <c r="H299" s="149">
        <v>4</v>
      </c>
      <c r="I299" s="150"/>
      <c r="J299" s="151">
        <f t="shared" si="90"/>
        <v>0</v>
      </c>
      <c r="K299" s="152"/>
      <c r="L299" s="153"/>
      <c r="M299" s="154" t="s">
        <v>1</v>
      </c>
      <c r="N299" s="155" t="s">
        <v>42</v>
      </c>
      <c r="P299" s="156">
        <f t="shared" si="91"/>
        <v>0</v>
      </c>
      <c r="Q299" s="156">
        <v>0</v>
      </c>
      <c r="R299" s="156">
        <f t="shared" si="92"/>
        <v>0</v>
      </c>
      <c r="S299" s="156">
        <v>0</v>
      </c>
      <c r="T299" s="157">
        <f t="shared" si="93"/>
        <v>0</v>
      </c>
      <c r="AR299" s="158" t="s">
        <v>388</v>
      </c>
      <c r="AT299" s="158" t="s">
        <v>190</v>
      </c>
      <c r="AU299" s="158" t="s">
        <v>89</v>
      </c>
      <c r="AY299" s="17" t="s">
        <v>187</v>
      </c>
      <c r="BE299" s="159">
        <f t="shared" si="94"/>
        <v>0</v>
      </c>
      <c r="BF299" s="159">
        <f t="shared" si="95"/>
        <v>0</v>
      </c>
      <c r="BG299" s="159">
        <f t="shared" si="96"/>
        <v>0</v>
      </c>
      <c r="BH299" s="159">
        <f t="shared" si="97"/>
        <v>0</v>
      </c>
      <c r="BI299" s="159">
        <f t="shared" si="98"/>
        <v>0</v>
      </c>
      <c r="BJ299" s="17" t="s">
        <v>89</v>
      </c>
      <c r="BK299" s="159">
        <f t="shared" si="99"/>
        <v>0</v>
      </c>
      <c r="BL299" s="17" t="s">
        <v>353</v>
      </c>
      <c r="BM299" s="158" t="s">
        <v>766</v>
      </c>
    </row>
    <row r="300" spans="2:65" s="1" customFormat="1" ht="16.5" customHeight="1">
      <c r="B300" s="144"/>
      <c r="C300" s="145" t="s">
        <v>1276</v>
      </c>
      <c r="D300" s="145" t="s">
        <v>190</v>
      </c>
      <c r="E300" s="146" t="s">
        <v>1642</v>
      </c>
      <c r="F300" s="147" t="s">
        <v>1643</v>
      </c>
      <c r="G300" s="148" t="s">
        <v>337</v>
      </c>
      <c r="H300" s="149">
        <v>8</v>
      </c>
      <c r="I300" s="150"/>
      <c r="J300" s="151">
        <f t="shared" si="90"/>
        <v>0</v>
      </c>
      <c r="K300" s="152"/>
      <c r="L300" s="153"/>
      <c r="M300" s="154" t="s">
        <v>1</v>
      </c>
      <c r="N300" s="155" t="s">
        <v>42</v>
      </c>
      <c r="P300" s="156">
        <f t="shared" si="91"/>
        <v>0</v>
      </c>
      <c r="Q300" s="156">
        <v>0</v>
      </c>
      <c r="R300" s="156">
        <f t="shared" si="92"/>
        <v>0</v>
      </c>
      <c r="S300" s="156">
        <v>0</v>
      </c>
      <c r="T300" s="157">
        <f t="shared" si="93"/>
        <v>0</v>
      </c>
      <c r="AR300" s="158" t="s">
        <v>388</v>
      </c>
      <c r="AT300" s="158" t="s">
        <v>190</v>
      </c>
      <c r="AU300" s="158" t="s">
        <v>89</v>
      </c>
      <c r="AY300" s="17" t="s">
        <v>187</v>
      </c>
      <c r="BE300" s="159">
        <f t="shared" si="94"/>
        <v>0</v>
      </c>
      <c r="BF300" s="159">
        <f t="shared" si="95"/>
        <v>0</v>
      </c>
      <c r="BG300" s="159">
        <f t="shared" si="96"/>
        <v>0</v>
      </c>
      <c r="BH300" s="159">
        <f t="shared" si="97"/>
        <v>0</v>
      </c>
      <c r="BI300" s="159">
        <f t="shared" si="98"/>
        <v>0</v>
      </c>
      <c r="BJ300" s="17" t="s">
        <v>89</v>
      </c>
      <c r="BK300" s="159">
        <f t="shared" si="99"/>
        <v>0</v>
      </c>
      <c r="BL300" s="17" t="s">
        <v>353</v>
      </c>
      <c r="BM300" s="158" t="s">
        <v>774</v>
      </c>
    </row>
    <row r="301" spans="2:65" s="1" customFormat="1" ht="16.5" customHeight="1">
      <c r="B301" s="144"/>
      <c r="C301" s="145" t="s">
        <v>1821</v>
      </c>
      <c r="D301" s="145" t="s">
        <v>190</v>
      </c>
      <c r="E301" s="146" t="s">
        <v>1645</v>
      </c>
      <c r="F301" s="147" t="s">
        <v>1646</v>
      </c>
      <c r="G301" s="148" t="s">
        <v>337</v>
      </c>
      <c r="H301" s="149">
        <v>4</v>
      </c>
      <c r="I301" s="150"/>
      <c r="J301" s="151">
        <f t="shared" si="90"/>
        <v>0</v>
      </c>
      <c r="K301" s="152"/>
      <c r="L301" s="153"/>
      <c r="M301" s="154" t="s">
        <v>1</v>
      </c>
      <c r="N301" s="155" t="s">
        <v>42</v>
      </c>
      <c r="P301" s="156">
        <f t="shared" si="91"/>
        <v>0</v>
      </c>
      <c r="Q301" s="156">
        <v>0</v>
      </c>
      <c r="R301" s="156">
        <f t="shared" si="92"/>
        <v>0</v>
      </c>
      <c r="S301" s="156">
        <v>0</v>
      </c>
      <c r="T301" s="157">
        <f t="shared" si="93"/>
        <v>0</v>
      </c>
      <c r="AR301" s="158" t="s">
        <v>388</v>
      </c>
      <c r="AT301" s="158" t="s">
        <v>190</v>
      </c>
      <c r="AU301" s="158" t="s">
        <v>89</v>
      </c>
      <c r="AY301" s="17" t="s">
        <v>187</v>
      </c>
      <c r="BE301" s="159">
        <f t="shared" si="94"/>
        <v>0</v>
      </c>
      <c r="BF301" s="159">
        <f t="shared" si="95"/>
        <v>0</v>
      </c>
      <c r="BG301" s="159">
        <f t="shared" si="96"/>
        <v>0</v>
      </c>
      <c r="BH301" s="159">
        <f t="shared" si="97"/>
        <v>0</v>
      </c>
      <c r="BI301" s="159">
        <f t="shared" si="98"/>
        <v>0</v>
      </c>
      <c r="BJ301" s="17" t="s">
        <v>89</v>
      </c>
      <c r="BK301" s="159">
        <f t="shared" si="99"/>
        <v>0</v>
      </c>
      <c r="BL301" s="17" t="s">
        <v>353</v>
      </c>
      <c r="BM301" s="158" t="s">
        <v>799</v>
      </c>
    </row>
    <row r="302" spans="2:65" s="1" customFormat="1" ht="62.65" customHeight="1">
      <c r="B302" s="144"/>
      <c r="C302" s="145" t="s">
        <v>1280</v>
      </c>
      <c r="D302" s="145" t="s">
        <v>190</v>
      </c>
      <c r="E302" s="146" t="s">
        <v>1648</v>
      </c>
      <c r="F302" s="147" t="s">
        <v>1822</v>
      </c>
      <c r="G302" s="148" t="s">
        <v>337</v>
      </c>
      <c r="H302" s="149">
        <v>3</v>
      </c>
      <c r="I302" s="150"/>
      <c r="J302" s="151">
        <f t="shared" si="90"/>
        <v>0</v>
      </c>
      <c r="K302" s="152"/>
      <c r="L302" s="153"/>
      <c r="M302" s="154" t="s">
        <v>1</v>
      </c>
      <c r="N302" s="155" t="s">
        <v>42</v>
      </c>
      <c r="P302" s="156">
        <f t="shared" si="91"/>
        <v>0</v>
      </c>
      <c r="Q302" s="156">
        <v>0</v>
      </c>
      <c r="R302" s="156">
        <f t="shared" si="92"/>
        <v>0</v>
      </c>
      <c r="S302" s="156">
        <v>0</v>
      </c>
      <c r="T302" s="157">
        <f t="shared" si="93"/>
        <v>0</v>
      </c>
      <c r="AR302" s="158" t="s">
        <v>388</v>
      </c>
      <c r="AT302" s="158" t="s">
        <v>190</v>
      </c>
      <c r="AU302" s="158" t="s">
        <v>89</v>
      </c>
      <c r="AY302" s="17" t="s">
        <v>187</v>
      </c>
      <c r="BE302" s="159">
        <f t="shared" si="94"/>
        <v>0</v>
      </c>
      <c r="BF302" s="159">
        <f t="shared" si="95"/>
        <v>0</v>
      </c>
      <c r="BG302" s="159">
        <f t="shared" si="96"/>
        <v>0</v>
      </c>
      <c r="BH302" s="159">
        <f t="shared" si="97"/>
        <v>0</v>
      </c>
      <c r="BI302" s="159">
        <f t="shared" si="98"/>
        <v>0</v>
      </c>
      <c r="BJ302" s="17" t="s">
        <v>89</v>
      </c>
      <c r="BK302" s="159">
        <f t="shared" si="99"/>
        <v>0</v>
      </c>
      <c r="BL302" s="17" t="s">
        <v>353</v>
      </c>
      <c r="BM302" s="158" t="s">
        <v>1157</v>
      </c>
    </row>
    <row r="303" spans="2:65" s="1" customFormat="1" ht="16.5" customHeight="1">
      <c r="B303" s="144"/>
      <c r="C303" s="145" t="s">
        <v>1823</v>
      </c>
      <c r="D303" s="145" t="s">
        <v>190</v>
      </c>
      <c r="E303" s="146" t="s">
        <v>1651</v>
      </c>
      <c r="F303" s="147" t="s">
        <v>1652</v>
      </c>
      <c r="G303" s="148" t="s">
        <v>337</v>
      </c>
      <c r="H303" s="149">
        <v>6</v>
      </c>
      <c r="I303" s="150"/>
      <c r="J303" s="151">
        <f t="shared" si="90"/>
        <v>0</v>
      </c>
      <c r="K303" s="152"/>
      <c r="L303" s="153"/>
      <c r="M303" s="154" t="s">
        <v>1</v>
      </c>
      <c r="N303" s="155" t="s">
        <v>42</v>
      </c>
      <c r="P303" s="156">
        <f t="shared" si="91"/>
        <v>0</v>
      </c>
      <c r="Q303" s="156">
        <v>0</v>
      </c>
      <c r="R303" s="156">
        <f t="shared" si="92"/>
        <v>0</v>
      </c>
      <c r="S303" s="156">
        <v>0</v>
      </c>
      <c r="T303" s="157">
        <f t="shared" si="93"/>
        <v>0</v>
      </c>
      <c r="AR303" s="158" t="s">
        <v>388</v>
      </c>
      <c r="AT303" s="158" t="s">
        <v>190</v>
      </c>
      <c r="AU303" s="158" t="s">
        <v>89</v>
      </c>
      <c r="AY303" s="17" t="s">
        <v>187</v>
      </c>
      <c r="BE303" s="159">
        <f t="shared" si="94"/>
        <v>0</v>
      </c>
      <c r="BF303" s="159">
        <f t="shared" si="95"/>
        <v>0</v>
      </c>
      <c r="BG303" s="159">
        <f t="shared" si="96"/>
        <v>0</v>
      </c>
      <c r="BH303" s="159">
        <f t="shared" si="97"/>
        <v>0</v>
      </c>
      <c r="BI303" s="159">
        <f t="shared" si="98"/>
        <v>0</v>
      </c>
      <c r="BJ303" s="17" t="s">
        <v>89</v>
      </c>
      <c r="BK303" s="159">
        <f t="shared" si="99"/>
        <v>0</v>
      </c>
      <c r="BL303" s="17" t="s">
        <v>353</v>
      </c>
      <c r="BM303" s="158" t="s">
        <v>1160</v>
      </c>
    </row>
    <row r="304" spans="2:65" s="1" customFormat="1" ht="16.5" customHeight="1">
      <c r="B304" s="144"/>
      <c r="C304" s="145" t="s">
        <v>1283</v>
      </c>
      <c r="D304" s="145" t="s">
        <v>190</v>
      </c>
      <c r="E304" s="146" t="s">
        <v>1654</v>
      </c>
      <c r="F304" s="147" t="s">
        <v>1655</v>
      </c>
      <c r="G304" s="148" t="s">
        <v>337</v>
      </c>
      <c r="H304" s="149">
        <v>3</v>
      </c>
      <c r="I304" s="150"/>
      <c r="J304" s="151">
        <f t="shared" si="90"/>
        <v>0</v>
      </c>
      <c r="K304" s="152"/>
      <c r="L304" s="153"/>
      <c r="M304" s="154" t="s">
        <v>1</v>
      </c>
      <c r="N304" s="155" t="s">
        <v>42</v>
      </c>
      <c r="P304" s="156">
        <f t="shared" si="91"/>
        <v>0</v>
      </c>
      <c r="Q304" s="156">
        <v>0</v>
      </c>
      <c r="R304" s="156">
        <f t="shared" si="92"/>
        <v>0</v>
      </c>
      <c r="S304" s="156">
        <v>0</v>
      </c>
      <c r="T304" s="157">
        <f t="shared" si="93"/>
        <v>0</v>
      </c>
      <c r="AR304" s="158" t="s">
        <v>388</v>
      </c>
      <c r="AT304" s="158" t="s">
        <v>190</v>
      </c>
      <c r="AU304" s="158" t="s">
        <v>89</v>
      </c>
      <c r="AY304" s="17" t="s">
        <v>187</v>
      </c>
      <c r="BE304" s="159">
        <f t="shared" si="94"/>
        <v>0</v>
      </c>
      <c r="BF304" s="159">
        <f t="shared" si="95"/>
        <v>0</v>
      </c>
      <c r="BG304" s="159">
        <f t="shared" si="96"/>
        <v>0</v>
      </c>
      <c r="BH304" s="159">
        <f t="shared" si="97"/>
        <v>0</v>
      </c>
      <c r="BI304" s="159">
        <f t="shared" si="98"/>
        <v>0</v>
      </c>
      <c r="BJ304" s="17" t="s">
        <v>89</v>
      </c>
      <c r="BK304" s="159">
        <f t="shared" si="99"/>
        <v>0</v>
      </c>
      <c r="BL304" s="17" t="s">
        <v>353</v>
      </c>
      <c r="BM304" s="158" t="s">
        <v>1163</v>
      </c>
    </row>
    <row r="305" spans="2:65" s="1" customFormat="1" ht="24.2" customHeight="1">
      <c r="B305" s="144"/>
      <c r="C305" s="145" t="s">
        <v>1824</v>
      </c>
      <c r="D305" s="145" t="s">
        <v>190</v>
      </c>
      <c r="E305" s="146" t="s">
        <v>1657</v>
      </c>
      <c r="F305" s="147" t="s">
        <v>1658</v>
      </c>
      <c r="G305" s="148" t="s">
        <v>337</v>
      </c>
      <c r="H305" s="149">
        <v>6</v>
      </c>
      <c r="I305" s="150"/>
      <c r="J305" s="151">
        <f t="shared" si="90"/>
        <v>0</v>
      </c>
      <c r="K305" s="152"/>
      <c r="L305" s="153"/>
      <c r="M305" s="154" t="s">
        <v>1</v>
      </c>
      <c r="N305" s="155" t="s">
        <v>42</v>
      </c>
      <c r="P305" s="156">
        <f t="shared" si="91"/>
        <v>0</v>
      </c>
      <c r="Q305" s="156">
        <v>0</v>
      </c>
      <c r="R305" s="156">
        <f t="shared" si="92"/>
        <v>0</v>
      </c>
      <c r="S305" s="156">
        <v>0</v>
      </c>
      <c r="T305" s="157">
        <f t="shared" si="93"/>
        <v>0</v>
      </c>
      <c r="AR305" s="158" t="s">
        <v>388</v>
      </c>
      <c r="AT305" s="158" t="s">
        <v>190</v>
      </c>
      <c r="AU305" s="158" t="s">
        <v>89</v>
      </c>
      <c r="AY305" s="17" t="s">
        <v>187</v>
      </c>
      <c r="BE305" s="159">
        <f t="shared" si="94"/>
        <v>0</v>
      </c>
      <c r="BF305" s="159">
        <f t="shared" si="95"/>
        <v>0</v>
      </c>
      <c r="BG305" s="159">
        <f t="shared" si="96"/>
        <v>0</v>
      </c>
      <c r="BH305" s="159">
        <f t="shared" si="97"/>
        <v>0</v>
      </c>
      <c r="BI305" s="159">
        <f t="shared" si="98"/>
        <v>0</v>
      </c>
      <c r="BJ305" s="17" t="s">
        <v>89</v>
      </c>
      <c r="BK305" s="159">
        <f t="shared" si="99"/>
        <v>0</v>
      </c>
      <c r="BL305" s="17" t="s">
        <v>353</v>
      </c>
      <c r="BM305" s="158" t="s">
        <v>1166</v>
      </c>
    </row>
    <row r="306" spans="2:65" s="1" customFormat="1" ht="24.2" customHeight="1">
      <c r="B306" s="144"/>
      <c r="C306" s="145" t="s">
        <v>1287</v>
      </c>
      <c r="D306" s="145" t="s">
        <v>190</v>
      </c>
      <c r="E306" s="146" t="s">
        <v>1660</v>
      </c>
      <c r="F306" s="147" t="s">
        <v>1661</v>
      </c>
      <c r="G306" s="148" t="s">
        <v>337</v>
      </c>
      <c r="H306" s="149">
        <v>1</v>
      </c>
      <c r="I306" s="150"/>
      <c r="J306" s="151">
        <f t="shared" si="90"/>
        <v>0</v>
      </c>
      <c r="K306" s="152"/>
      <c r="L306" s="153"/>
      <c r="M306" s="154" t="s">
        <v>1</v>
      </c>
      <c r="N306" s="155" t="s">
        <v>42</v>
      </c>
      <c r="P306" s="156">
        <f t="shared" si="91"/>
        <v>0</v>
      </c>
      <c r="Q306" s="156">
        <v>0</v>
      </c>
      <c r="R306" s="156">
        <f t="shared" si="92"/>
        <v>0</v>
      </c>
      <c r="S306" s="156">
        <v>0</v>
      </c>
      <c r="T306" s="157">
        <f t="shared" si="93"/>
        <v>0</v>
      </c>
      <c r="AR306" s="158" t="s">
        <v>388</v>
      </c>
      <c r="AT306" s="158" t="s">
        <v>190</v>
      </c>
      <c r="AU306" s="158" t="s">
        <v>89</v>
      </c>
      <c r="AY306" s="17" t="s">
        <v>187</v>
      </c>
      <c r="BE306" s="159">
        <f t="shared" si="94"/>
        <v>0</v>
      </c>
      <c r="BF306" s="159">
        <f t="shared" si="95"/>
        <v>0</v>
      </c>
      <c r="BG306" s="159">
        <f t="shared" si="96"/>
        <v>0</v>
      </c>
      <c r="BH306" s="159">
        <f t="shared" si="97"/>
        <v>0</v>
      </c>
      <c r="BI306" s="159">
        <f t="shared" si="98"/>
        <v>0</v>
      </c>
      <c r="BJ306" s="17" t="s">
        <v>89</v>
      </c>
      <c r="BK306" s="159">
        <f t="shared" si="99"/>
        <v>0</v>
      </c>
      <c r="BL306" s="17" t="s">
        <v>353</v>
      </c>
      <c r="BM306" s="158" t="s">
        <v>1169</v>
      </c>
    </row>
    <row r="307" spans="2:65" s="1" customFormat="1" ht="24.2" customHeight="1">
      <c r="B307" s="144"/>
      <c r="C307" s="145" t="s">
        <v>1825</v>
      </c>
      <c r="D307" s="145" t="s">
        <v>190</v>
      </c>
      <c r="E307" s="146" t="s">
        <v>1663</v>
      </c>
      <c r="F307" s="147" t="s">
        <v>1664</v>
      </c>
      <c r="G307" s="148" t="s">
        <v>337</v>
      </c>
      <c r="H307" s="149">
        <v>1</v>
      </c>
      <c r="I307" s="150"/>
      <c r="J307" s="151">
        <f t="shared" si="90"/>
        <v>0</v>
      </c>
      <c r="K307" s="152"/>
      <c r="L307" s="153"/>
      <c r="M307" s="154" t="s">
        <v>1</v>
      </c>
      <c r="N307" s="155" t="s">
        <v>42</v>
      </c>
      <c r="P307" s="156">
        <f t="shared" si="91"/>
        <v>0</v>
      </c>
      <c r="Q307" s="156">
        <v>0</v>
      </c>
      <c r="R307" s="156">
        <f t="shared" si="92"/>
        <v>0</v>
      </c>
      <c r="S307" s="156">
        <v>0</v>
      </c>
      <c r="T307" s="157">
        <f t="shared" si="93"/>
        <v>0</v>
      </c>
      <c r="AR307" s="158" t="s">
        <v>388</v>
      </c>
      <c r="AT307" s="158" t="s">
        <v>190</v>
      </c>
      <c r="AU307" s="158" t="s">
        <v>89</v>
      </c>
      <c r="AY307" s="17" t="s">
        <v>187</v>
      </c>
      <c r="BE307" s="159">
        <f t="shared" si="94"/>
        <v>0</v>
      </c>
      <c r="BF307" s="159">
        <f t="shared" si="95"/>
        <v>0</v>
      </c>
      <c r="BG307" s="159">
        <f t="shared" si="96"/>
        <v>0</v>
      </c>
      <c r="BH307" s="159">
        <f t="shared" si="97"/>
        <v>0</v>
      </c>
      <c r="BI307" s="159">
        <f t="shared" si="98"/>
        <v>0</v>
      </c>
      <c r="BJ307" s="17" t="s">
        <v>89</v>
      </c>
      <c r="BK307" s="159">
        <f t="shared" si="99"/>
        <v>0</v>
      </c>
      <c r="BL307" s="17" t="s">
        <v>353</v>
      </c>
      <c r="BM307" s="158" t="s">
        <v>1172</v>
      </c>
    </row>
    <row r="308" spans="2:65" s="1" customFormat="1" ht="24.2" customHeight="1">
      <c r="B308" s="144"/>
      <c r="C308" s="145" t="s">
        <v>1290</v>
      </c>
      <c r="D308" s="145" t="s">
        <v>190</v>
      </c>
      <c r="E308" s="146" t="s">
        <v>1666</v>
      </c>
      <c r="F308" s="147" t="s">
        <v>1667</v>
      </c>
      <c r="G308" s="148" t="s">
        <v>337</v>
      </c>
      <c r="H308" s="149">
        <v>30</v>
      </c>
      <c r="I308" s="150"/>
      <c r="J308" s="151">
        <f t="shared" si="90"/>
        <v>0</v>
      </c>
      <c r="K308" s="152"/>
      <c r="L308" s="153"/>
      <c r="M308" s="154" t="s">
        <v>1</v>
      </c>
      <c r="N308" s="155" t="s">
        <v>42</v>
      </c>
      <c r="P308" s="156">
        <f t="shared" si="91"/>
        <v>0</v>
      </c>
      <c r="Q308" s="156">
        <v>0</v>
      </c>
      <c r="R308" s="156">
        <f t="shared" si="92"/>
        <v>0</v>
      </c>
      <c r="S308" s="156">
        <v>0</v>
      </c>
      <c r="T308" s="157">
        <f t="shared" si="93"/>
        <v>0</v>
      </c>
      <c r="AR308" s="158" t="s">
        <v>388</v>
      </c>
      <c r="AT308" s="158" t="s">
        <v>190</v>
      </c>
      <c r="AU308" s="158" t="s">
        <v>89</v>
      </c>
      <c r="AY308" s="17" t="s">
        <v>187</v>
      </c>
      <c r="BE308" s="159">
        <f t="shared" si="94"/>
        <v>0</v>
      </c>
      <c r="BF308" s="159">
        <f t="shared" si="95"/>
        <v>0</v>
      </c>
      <c r="BG308" s="159">
        <f t="shared" si="96"/>
        <v>0</v>
      </c>
      <c r="BH308" s="159">
        <f t="shared" si="97"/>
        <v>0</v>
      </c>
      <c r="BI308" s="159">
        <f t="shared" si="98"/>
        <v>0</v>
      </c>
      <c r="BJ308" s="17" t="s">
        <v>89</v>
      </c>
      <c r="BK308" s="159">
        <f t="shared" si="99"/>
        <v>0</v>
      </c>
      <c r="BL308" s="17" t="s">
        <v>353</v>
      </c>
      <c r="BM308" s="158" t="s">
        <v>1175</v>
      </c>
    </row>
    <row r="309" spans="2:65" s="1" customFormat="1" ht="24.2" customHeight="1">
      <c r="B309" s="144"/>
      <c r="C309" s="145" t="s">
        <v>1826</v>
      </c>
      <c r="D309" s="145" t="s">
        <v>190</v>
      </c>
      <c r="E309" s="146" t="s">
        <v>1669</v>
      </c>
      <c r="F309" s="147" t="s">
        <v>1670</v>
      </c>
      <c r="G309" s="148" t="s">
        <v>337</v>
      </c>
      <c r="H309" s="149">
        <v>20</v>
      </c>
      <c r="I309" s="150"/>
      <c r="J309" s="151">
        <f t="shared" si="90"/>
        <v>0</v>
      </c>
      <c r="K309" s="152"/>
      <c r="L309" s="153"/>
      <c r="M309" s="154" t="s">
        <v>1</v>
      </c>
      <c r="N309" s="155" t="s">
        <v>42</v>
      </c>
      <c r="P309" s="156">
        <f t="shared" si="91"/>
        <v>0</v>
      </c>
      <c r="Q309" s="156">
        <v>0</v>
      </c>
      <c r="R309" s="156">
        <f t="shared" si="92"/>
        <v>0</v>
      </c>
      <c r="S309" s="156">
        <v>0</v>
      </c>
      <c r="T309" s="157">
        <f t="shared" si="93"/>
        <v>0</v>
      </c>
      <c r="AR309" s="158" t="s">
        <v>388</v>
      </c>
      <c r="AT309" s="158" t="s">
        <v>190</v>
      </c>
      <c r="AU309" s="158" t="s">
        <v>89</v>
      </c>
      <c r="AY309" s="17" t="s">
        <v>187</v>
      </c>
      <c r="BE309" s="159">
        <f t="shared" si="94"/>
        <v>0</v>
      </c>
      <c r="BF309" s="159">
        <f t="shared" si="95"/>
        <v>0</v>
      </c>
      <c r="BG309" s="159">
        <f t="shared" si="96"/>
        <v>0</v>
      </c>
      <c r="BH309" s="159">
        <f t="shared" si="97"/>
        <v>0</v>
      </c>
      <c r="BI309" s="159">
        <f t="shared" si="98"/>
        <v>0</v>
      </c>
      <c r="BJ309" s="17" t="s">
        <v>89</v>
      </c>
      <c r="BK309" s="159">
        <f t="shared" si="99"/>
        <v>0</v>
      </c>
      <c r="BL309" s="17" t="s">
        <v>353</v>
      </c>
      <c r="BM309" s="158" t="s">
        <v>1178</v>
      </c>
    </row>
    <row r="310" spans="2:65" s="1" customFormat="1" ht="24.2" customHeight="1">
      <c r="B310" s="144"/>
      <c r="C310" s="145" t="s">
        <v>1294</v>
      </c>
      <c r="D310" s="145" t="s">
        <v>190</v>
      </c>
      <c r="E310" s="146" t="s">
        <v>1672</v>
      </c>
      <c r="F310" s="147" t="s">
        <v>1673</v>
      </c>
      <c r="G310" s="148" t="s">
        <v>337</v>
      </c>
      <c r="H310" s="149">
        <v>6</v>
      </c>
      <c r="I310" s="150"/>
      <c r="J310" s="151">
        <f t="shared" si="90"/>
        <v>0</v>
      </c>
      <c r="K310" s="152"/>
      <c r="L310" s="153"/>
      <c r="M310" s="154" t="s">
        <v>1</v>
      </c>
      <c r="N310" s="155" t="s">
        <v>42</v>
      </c>
      <c r="P310" s="156">
        <f t="shared" si="91"/>
        <v>0</v>
      </c>
      <c r="Q310" s="156">
        <v>0</v>
      </c>
      <c r="R310" s="156">
        <f t="shared" si="92"/>
        <v>0</v>
      </c>
      <c r="S310" s="156">
        <v>0</v>
      </c>
      <c r="T310" s="157">
        <f t="shared" si="93"/>
        <v>0</v>
      </c>
      <c r="AR310" s="158" t="s">
        <v>388</v>
      </c>
      <c r="AT310" s="158" t="s">
        <v>190</v>
      </c>
      <c r="AU310" s="158" t="s">
        <v>89</v>
      </c>
      <c r="AY310" s="17" t="s">
        <v>187</v>
      </c>
      <c r="BE310" s="159">
        <f t="shared" si="94"/>
        <v>0</v>
      </c>
      <c r="BF310" s="159">
        <f t="shared" si="95"/>
        <v>0</v>
      </c>
      <c r="BG310" s="159">
        <f t="shared" si="96"/>
        <v>0</v>
      </c>
      <c r="BH310" s="159">
        <f t="shared" si="97"/>
        <v>0</v>
      </c>
      <c r="BI310" s="159">
        <f t="shared" si="98"/>
        <v>0</v>
      </c>
      <c r="BJ310" s="17" t="s">
        <v>89</v>
      </c>
      <c r="BK310" s="159">
        <f t="shared" si="99"/>
        <v>0</v>
      </c>
      <c r="BL310" s="17" t="s">
        <v>353</v>
      </c>
      <c r="BM310" s="158" t="s">
        <v>1181</v>
      </c>
    </row>
    <row r="311" spans="2:65" s="1" customFormat="1" ht="24.2" customHeight="1">
      <c r="B311" s="144"/>
      <c r="C311" s="145" t="s">
        <v>1827</v>
      </c>
      <c r="D311" s="145" t="s">
        <v>190</v>
      </c>
      <c r="E311" s="146" t="s">
        <v>1675</v>
      </c>
      <c r="F311" s="147" t="s">
        <v>1828</v>
      </c>
      <c r="G311" s="148" t="s">
        <v>337</v>
      </c>
      <c r="H311" s="149">
        <v>2</v>
      </c>
      <c r="I311" s="150"/>
      <c r="J311" s="151">
        <f t="shared" si="90"/>
        <v>0</v>
      </c>
      <c r="K311" s="152"/>
      <c r="L311" s="153"/>
      <c r="M311" s="154" t="s">
        <v>1</v>
      </c>
      <c r="N311" s="155" t="s">
        <v>42</v>
      </c>
      <c r="P311" s="156">
        <f t="shared" si="91"/>
        <v>0</v>
      </c>
      <c r="Q311" s="156">
        <v>0</v>
      </c>
      <c r="R311" s="156">
        <f t="shared" si="92"/>
        <v>0</v>
      </c>
      <c r="S311" s="156">
        <v>0</v>
      </c>
      <c r="T311" s="157">
        <f t="shared" si="93"/>
        <v>0</v>
      </c>
      <c r="AR311" s="158" t="s">
        <v>388</v>
      </c>
      <c r="AT311" s="158" t="s">
        <v>190</v>
      </c>
      <c r="AU311" s="158" t="s">
        <v>89</v>
      </c>
      <c r="AY311" s="17" t="s">
        <v>187</v>
      </c>
      <c r="BE311" s="159">
        <f t="shared" si="94"/>
        <v>0</v>
      </c>
      <c r="BF311" s="159">
        <f t="shared" si="95"/>
        <v>0</v>
      </c>
      <c r="BG311" s="159">
        <f t="shared" si="96"/>
        <v>0</v>
      </c>
      <c r="BH311" s="159">
        <f t="shared" si="97"/>
        <v>0</v>
      </c>
      <c r="BI311" s="159">
        <f t="shared" si="98"/>
        <v>0</v>
      </c>
      <c r="BJ311" s="17" t="s">
        <v>89</v>
      </c>
      <c r="BK311" s="159">
        <f t="shared" si="99"/>
        <v>0</v>
      </c>
      <c r="BL311" s="17" t="s">
        <v>353</v>
      </c>
      <c r="BM311" s="158" t="s">
        <v>1184</v>
      </c>
    </row>
    <row r="312" spans="2:65" s="1" customFormat="1" ht="24.2" customHeight="1">
      <c r="B312" s="144"/>
      <c r="C312" s="145" t="s">
        <v>1297</v>
      </c>
      <c r="D312" s="145" t="s">
        <v>190</v>
      </c>
      <c r="E312" s="146" t="s">
        <v>1678</v>
      </c>
      <c r="F312" s="147" t="s">
        <v>1670</v>
      </c>
      <c r="G312" s="148" t="s">
        <v>337</v>
      </c>
      <c r="H312" s="149">
        <v>12</v>
      </c>
      <c r="I312" s="150"/>
      <c r="J312" s="151">
        <f t="shared" si="90"/>
        <v>0</v>
      </c>
      <c r="K312" s="152"/>
      <c r="L312" s="153"/>
      <c r="M312" s="154" t="s">
        <v>1</v>
      </c>
      <c r="N312" s="155" t="s">
        <v>42</v>
      </c>
      <c r="P312" s="156">
        <f t="shared" si="91"/>
        <v>0</v>
      </c>
      <c r="Q312" s="156">
        <v>0</v>
      </c>
      <c r="R312" s="156">
        <f t="shared" si="92"/>
        <v>0</v>
      </c>
      <c r="S312" s="156">
        <v>0</v>
      </c>
      <c r="T312" s="157">
        <f t="shared" si="93"/>
        <v>0</v>
      </c>
      <c r="AR312" s="158" t="s">
        <v>388</v>
      </c>
      <c r="AT312" s="158" t="s">
        <v>190</v>
      </c>
      <c r="AU312" s="158" t="s">
        <v>89</v>
      </c>
      <c r="AY312" s="17" t="s">
        <v>187</v>
      </c>
      <c r="BE312" s="159">
        <f t="shared" si="94"/>
        <v>0</v>
      </c>
      <c r="BF312" s="159">
        <f t="shared" si="95"/>
        <v>0</v>
      </c>
      <c r="BG312" s="159">
        <f t="shared" si="96"/>
        <v>0</v>
      </c>
      <c r="BH312" s="159">
        <f t="shared" si="97"/>
        <v>0</v>
      </c>
      <c r="BI312" s="159">
        <f t="shared" si="98"/>
        <v>0</v>
      </c>
      <c r="BJ312" s="17" t="s">
        <v>89</v>
      </c>
      <c r="BK312" s="159">
        <f t="shared" si="99"/>
        <v>0</v>
      </c>
      <c r="BL312" s="17" t="s">
        <v>353</v>
      </c>
      <c r="BM312" s="158" t="s">
        <v>1187</v>
      </c>
    </row>
    <row r="313" spans="2:65" s="1" customFormat="1" ht="33" customHeight="1">
      <c r="B313" s="144"/>
      <c r="C313" s="145" t="s">
        <v>1829</v>
      </c>
      <c r="D313" s="145" t="s">
        <v>190</v>
      </c>
      <c r="E313" s="146" t="s">
        <v>1680</v>
      </c>
      <c r="F313" s="147" t="s">
        <v>1830</v>
      </c>
      <c r="G313" s="148" t="s">
        <v>337</v>
      </c>
      <c r="H313" s="149">
        <v>6</v>
      </c>
      <c r="I313" s="150"/>
      <c r="J313" s="151">
        <f t="shared" si="90"/>
        <v>0</v>
      </c>
      <c r="K313" s="152"/>
      <c r="L313" s="153"/>
      <c r="M313" s="154" t="s">
        <v>1</v>
      </c>
      <c r="N313" s="155" t="s">
        <v>42</v>
      </c>
      <c r="P313" s="156">
        <f t="shared" si="91"/>
        <v>0</v>
      </c>
      <c r="Q313" s="156">
        <v>0</v>
      </c>
      <c r="R313" s="156">
        <f t="shared" si="92"/>
        <v>0</v>
      </c>
      <c r="S313" s="156">
        <v>0</v>
      </c>
      <c r="T313" s="157">
        <f t="shared" si="93"/>
        <v>0</v>
      </c>
      <c r="AR313" s="158" t="s">
        <v>388</v>
      </c>
      <c r="AT313" s="158" t="s">
        <v>190</v>
      </c>
      <c r="AU313" s="158" t="s">
        <v>89</v>
      </c>
      <c r="AY313" s="17" t="s">
        <v>187</v>
      </c>
      <c r="BE313" s="159">
        <f t="shared" si="94"/>
        <v>0</v>
      </c>
      <c r="BF313" s="159">
        <f t="shared" si="95"/>
        <v>0</v>
      </c>
      <c r="BG313" s="159">
        <f t="shared" si="96"/>
        <v>0</v>
      </c>
      <c r="BH313" s="159">
        <f t="shared" si="97"/>
        <v>0</v>
      </c>
      <c r="BI313" s="159">
        <f t="shared" si="98"/>
        <v>0</v>
      </c>
      <c r="BJ313" s="17" t="s">
        <v>89</v>
      </c>
      <c r="BK313" s="159">
        <f t="shared" si="99"/>
        <v>0</v>
      </c>
      <c r="BL313" s="17" t="s">
        <v>353</v>
      </c>
      <c r="BM313" s="158" t="s">
        <v>1192</v>
      </c>
    </row>
    <row r="314" spans="2:65" s="1" customFormat="1" ht="24.2" customHeight="1">
      <c r="B314" s="144"/>
      <c r="C314" s="145" t="s">
        <v>1301</v>
      </c>
      <c r="D314" s="145" t="s">
        <v>190</v>
      </c>
      <c r="E314" s="146" t="s">
        <v>1683</v>
      </c>
      <c r="F314" s="147" t="s">
        <v>1673</v>
      </c>
      <c r="G314" s="148" t="s">
        <v>337</v>
      </c>
      <c r="H314" s="149">
        <v>2</v>
      </c>
      <c r="I314" s="150"/>
      <c r="J314" s="151">
        <f t="shared" si="90"/>
        <v>0</v>
      </c>
      <c r="K314" s="152"/>
      <c r="L314" s="153"/>
      <c r="M314" s="154" t="s">
        <v>1</v>
      </c>
      <c r="N314" s="155" t="s">
        <v>42</v>
      </c>
      <c r="P314" s="156">
        <f t="shared" si="91"/>
        <v>0</v>
      </c>
      <c r="Q314" s="156">
        <v>0</v>
      </c>
      <c r="R314" s="156">
        <f t="shared" si="92"/>
        <v>0</v>
      </c>
      <c r="S314" s="156">
        <v>0</v>
      </c>
      <c r="T314" s="157">
        <f t="shared" si="93"/>
        <v>0</v>
      </c>
      <c r="AR314" s="158" t="s">
        <v>388</v>
      </c>
      <c r="AT314" s="158" t="s">
        <v>190</v>
      </c>
      <c r="AU314" s="158" t="s">
        <v>89</v>
      </c>
      <c r="AY314" s="17" t="s">
        <v>187</v>
      </c>
      <c r="BE314" s="159">
        <f t="shared" si="94"/>
        <v>0</v>
      </c>
      <c r="BF314" s="159">
        <f t="shared" si="95"/>
        <v>0</v>
      </c>
      <c r="BG314" s="159">
        <f t="shared" si="96"/>
        <v>0</v>
      </c>
      <c r="BH314" s="159">
        <f t="shared" si="97"/>
        <v>0</v>
      </c>
      <c r="BI314" s="159">
        <f t="shared" si="98"/>
        <v>0</v>
      </c>
      <c r="BJ314" s="17" t="s">
        <v>89</v>
      </c>
      <c r="BK314" s="159">
        <f t="shared" si="99"/>
        <v>0</v>
      </c>
      <c r="BL314" s="17" t="s">
        <v>353</v>
      </c>
      <c r="BM314" s="158" t="s">
        <v>1195</v>
      </c>
    </row>
    <row r="315" spans="2:65" s="1" customFormat="1" ht="16.5" customHeight="1">
      <c r="B315" s="144"/>
      <c r="C315" s="145" t="s">
        <v>1831</v>
      </c>
      <c r="D315" s="145" t="s">
        <v>190</v>
      </c>
      <c r="E315" s="146" t="s">
        <v>1685</v>
      </c>
      <c r="F315" s="147" t="s">
        <v>1686</v>
      </c>
      <c r="G315" s="148" t="s">
        <v>1495</v>
      </c>
      <c r="H315" s="149">
        <v>15</v>
      </c>
      <c r="I315" s="150"/>
      <c r="J315" s="151">
        <f t="shared" si="90"/>
        <v>0</v>
      </c>
      <c r="K315" s="152"/>
      <c r="L315" s="153"/>
      <c r="M315" s="154" t="s">
        <v>1</v>
      </c>
      <c r="N315" s="155" t="s">
        <v>42</v>
      </c>
      <c r="P315" s="156">
        <f t="shared" si="91"/>
        <v>0</v>
      </c>
      <c r="Q315" s="156">
        <v>0</v>
      </c>
      <c r="R315" s="156">
        <f t="shared" si="92"/>
        <v>0</v>
      </c>
      <c r="S315" s="156">
        <v>0</v>
      </c>
      <c r="T315" s="157">
        <f t="shared" si="93"/>
        <v>0</v>
      </c>
      <c r="AR315" s="158" t="s">
        <v>388</v>
      </c>
      <c r="AT315" s="158" t="s">
        <v>190</v>
      </c>
      <c r="AU315" s="158" t="s">
        <v>89</v>
      </c>
      <c r="AY315" s="17" t="s">
        <v>187</v>
      </c>
      <c r="BE315" s="159">
        <f t="shared" si="94"/>
        <v>0</v>
      </c>
      <c r="BF315" s="159">
        <f t="shared" si="95"/>
        <v>0</v>
      </c>
      <c r="BG315" s="159">
        <f t="shared" si="96"/>
        <v>0</v>
      </c>
      <c r="BH315" s="159">
        <f t="shared" si="97"/>
        <v>0</v>
      </c>
      <c r="BI315" s="159">
        <f t="shared" si="98"/>
        <v>0</v>
      </c>
      <c r="BJ315" s="17" t="s">
        <v>89</v>
      </c>
      <c r="BK315" s="159">
        <f t="shared" si="99"/>
        <v>0</v>
      </c>
      <c r="BL315" s="17" t="s">
        <v>353</v>
      </c>
      <c r="BM315" s="158" t="s">
        <v>1198</v>
      </c>
    </row>
    <row r="316" spans="2:65" s="1" customFormat="1" ht="24.2" customHeight="1">
      <c r="B316" s="144"/>
      <c r="C316" s="145" t="s">
        <v>1304</v>
      </c>
      <c r="D316" s="145" t="s">
        <v>190</v>
      </c>
      <c r="E316" s="146" t="s">
        <v>1688</v>
      </c>
      <c r="F316" s="147" t="s">
        <v>1618</v>
      </c>
      <c r="G316" s="148" t="s">
        <v>1495</v>
      </c>
      <c r="H316" s="149">
        <v>30</v>
      </c>
      <c r="I316" s="150"/>
      <c r="J316" s="151">
        <f t="shared" si="90"/>
        <v>0</v>
      </c>
      <c r="K316" s="152"/>
      <c r="L316" s="153"/>
      <c r="M316" s="154" t="s">
        <v>1</v>
      </c>
      <c r="N316" s="155" t="s">
        <v>42</v>
      </c>
      <c r="P316" s="156">
        <f t="shared" si="91"/>
        <v>0</v>
      </c>
      <c r="Q316" s="156">
        <v>0</v>
      </c>
      <c r="R316" s="156">
        <f t="shared" si="92"/>
        <v>0</v>
      </c>
      <c r="S316" s="156">
        <v>0</v>
      </c>
      <c r="T316" s="157">
        <f t="shared" si="93"/>
        <v>0</v>
      </c>
      <c r="AR316" s="158" t="s">
        <v>388</v>
      </c>
      <c r="AT316" s="158" t="s">
        <v>190</v>
      </c>
      <c r="AU316" s="158" t="s">
        <v>89</v>
      </c>
      <c r="AY316" s="17" t="s">
        <v>187</v>
      </c>
      <c r="BE316" s="159">
        <f t="shared" si="94"/>
        <v>0</v>
      </c>
      <c r="BF316" s="159">
        <f t="shared" si="95"/>
        <v>0</v>
      </c>
      <c r="BG316" s="159">
        <f t="shared" si="96"/>
        <v>0</v>
      </c>
      <c r="BH316" s="159">
        <f t="shared" si="97"/>
        <v>0</v>
      </c>
      <c r="BI316" s="159">
        <f t="shared" si="98"/>
        <v>0</v>
      </c>
      <c r="BJ316" s="17" t="s">
        <v>89</v>
      </c>
      <c r="BK316" s="159">
        <f t="shared" si="99"/>
        <v>0</v>
      </c>
      <c r="BL316" s="17" t="s">
        <v>353</v>
      </c>
      <c r="BM316" s="158" t="s">
        <v>346</v>
      </c>
    </row>
    <row r="317" spans="2:65" s="1" customFormat="1" ht="24.2" customHeight="1">
      <c r="B317" s="144"/>
      <c r="C317" s="145" t="s">
        <v>1832</v>
      </c>
      <c r="D317" s="145" t="s">
        <v>190</v>
      </c>
      <c r="E317" s="146" t="s">
        <v>1690</v>
      </c>
      <c r="F317" s="147" t="s">
        <v>1621</v>
      </c>
      <c r="G317" s="148" t="s">
        <v>1495</v>
      </c>
      <c r="H317" s="149">
        <v>15</v>
      </c>
      <c r="I317" s="150"/>
      <c r="J317" s="151">
        <f t="shared" si="90"/>
        <v>0</v>
      </c>
      <c r="K317" s="152"/>
      <c r="L317" s="153"/>
      <c r="M317" s="154" t="s">
        <v>1</v>
      </c>
      <c r="N317" s="155" t="s">
        <v>42</v>
      </c>
      <c r="P317" s="156">
        <f t="shared" si="91"/>
        <v>0</v>
      </c>
      <c r="Q317" s="156">
        <v>0</v>
      </c>
      <c r="R317" s="156">
        <f t="shared" si="92"/>
        <v>0</v>
      </c>
      <c r="S317" s="156">
        <v>0</v>
      </c>
      <c r="T317" s="157">
        <f t="shared" si="93"/>
        <v>0</v>
      </c>
      <c r="AR317" s="158" t="s">
        <v>388</v>
      </c>
      <c r="AT317" s="158" t="s">
        <v>190</v>
      </c>
      <c r="AU317" s="158" t="s">
        <v>89</v>
      </c>
      <c r="AY317" s="17" t="s">
        <v>187</v>
      </c>
      <c r="BE317" s="159">
        <f t="shared" si="94"/>
        <v>0</v>
      </c>
      <c r="BF317" s="159">
        <f t="shared" si="95"/>
        <v>0</v>
      </c>
      <c r="BG317" s="159">
        <f t="shared" si="96"/>
        <v>0</v>
      </c>
      <c r="BH317" s="159">
        <f t="shared" si="97"/>
        <v>0</v>
      </c>
      <c r="BI317" s="159">
        <f t="shared" si="98"/>
        <v>0</v>
      </c>
      <c r="BJ317" s="17" t="s">
        <v>89</v>
      </c>
      <c r="BK317" s="159">
        <f t="shared" si="99"/>
        <v>0</v>
      </c>
      <c r="BL317" s="17" t="s">
        <v>353</v>
      </c>
      <c r="BM317" s="158" t="s">
        <v>1203</v>
      </c>
    </row>
    <row r="318" spans="2:65" s="1" customFormat="1" ht="24.2" customHeight="1">
      <c r="B318" s="144"/>
      <c r="C318" s="145" t="s">
        <v>1308</v>
      </c>
      <c r="D318" s="145" t="s">
        <v>190</v>
      </c>
      <c r="E318" s="146" t="s">
        <v>1692</v>
      </c>
      <c r="F318" s="147" t="s">
        <v>1693</v>
      </c>
      <c r="G318" s="148" t="s">
        <v>1495</v>
      </c>
      <c r="H318" s="149">
        <v>20</v>
      </c>
      <c r="I318" s="150"/>
      <c r="J318" s="151">
        <f t="shared" si="90"/>
        <v>0</v>
      </c>
      <c r="K318" s="152"/>
      <c r="L318" s="153"/>
      <c r="M318" s="154" t="s">
        <v>1</v>
      </c>
      <c r="N318" s="155" t="s">
        <v>42</v>
      </c>
      <c r="P318" s="156">
        <f t="shared" si="91"/>
        <v>0</v>
      </c>
      <c r="Q318" s="156">
        <v>0</v>
      </c>
      <c r="R318" s="156">
        <f t="shared" si="92"/>
        <v>0</v>
      </c>
      <c r="S318" s="156">
        <v>0</v>
      </c>
      <c r="T318" s="157">
        <f t="shared" si="93"/>
        <v>0</v>
      </c>
      <c r="AR318" s="158" t="s">
        <v>388</v>
      </c>
      <c r="AT318" s="158" t="s">
        <v>190</v>
      </c>
      <c r="AU318" s="158" t="s">
        <v>89</v>
      </c>
      <c r="AY318" s="17" t="s">
        <v>187</v>
      </c>
      <c r="BE318" s="159">
        <f t="shared" si="94"/>
        <v>0</v>
      </c>
      <c r="BF318" s="159">
        <f t="shared" si="95"/>
        <v>0</v>
      </c>
      <c r="BG318" s="159">
        <f t="shared" si="96"/>
        <v>0</v>
      </c>
      <c r="BH318" s="159">
        <f t="shared" si="97"/>
        <v>0</v>
      </c>
      <c r="BI318" s="159">
        <f t="shared" si="98"/>
        <v>0</v>
      </c>
      <c r="BJ318" s="17" t="s">
        <v>89</v>
      </c>
      <c r="BK318" s="159">
        <f t="shared" si="99"/>
        <v>0</v>
      </c>
      <c r="BL318" s="17" t="s">
        <v>353</v>
      </c>
      <c r="BM318" s="158" t="s">
        <v>1206</v>
      </c>
    </row>
    <row r="319" spans="2:65" s="1" customFormat="1" ht="24.2" customHeight="1">
      <c r="B319" s="144"/>
      <c r="C319" s="145" t="s">
        <v>1833</v>
      </c>
      <c r="D319" s="145" t="s">
        <v>190</v>
      </c>
      <c r="E319" s="146" t="s">
        <v>1695</v>
      </c>
      <c r="F319" s="147" t="s">
        <v>1696</v>
      </c>
      <c r="G319" s="148" t="s">
        <v>1495</v>
      </c>
      <c r="H319" s="149">
        <v>9</v>
      </c>
      <c r="I319" s="150"/>
      <c r="J319" s="151">
        <f t="shared" si="90"/>
        <v>0</v>
      </c>
      <c r="K319" s="152"/>
      <c r="L319" s="153"/>
      <c r="M319" s="154" t="s">
        <v>1</v>
      </c>
      <c r="N319" s="155" t="s">
        <v>42</v>
      </c>
      <c r="P319" s="156">
        <f t="shared" si="91"/>
        <v>0</v>
      </c>
      <c r="Q319" s="156">
        <v>0</v>
      </c>
      <c r="R319" s="156">
        <f t="shared" si="92"/>
        <v>0</v>
      </c>
      <c r="S319" s="156">
        <v>0</v>
      </c>
      <c r="T319" s="157">
        <f t="shared" si="93"/>
        <v>0</v>
      </c>
      <c r="AR319" s="158" t="s">
        <v>388</v>
      </c>
      <c r="AT319" s="158" t="s">
        <v>190</v>
      </c>
      <c r="AU319" s="158" t="s">
        <v>89</v>
      </c>
      <c r="AY319" s="17" t="s">
        <v>187</v>
      </c>
      <c r="BE319" s="159">
        <f t="shared" si="94"/>
        <v>0</v>
      </c>
      <c r="BF319" s="159">
        <f t="shared" si="95"/>
        <v>0</v>
      </c>
      <c r="BG319" s="159">
        <f t="shared" si="96"/>
        <v>0</v>
      </c>
      <c r="BH319" s="159">
        <f t="shared" si="97"/>
        <v>0</v>
      </c>
      <c r="BI319" s="159">
        <f t="shared" si="98"/>
        <v>0</v>
      </c>
      <c r="BJ319" s="17" t="s">
        <v>89</v>
      </c>
      <c r="BK319" s="159">
        <f t="shared" si="99"/>
        <v>0</v>
      </c>
      <c r="BL319" s="17" t="s">
        <v>353</v>
      </c>
      <c r="BM319" s="158" t="s">
        <v>1209</v>
      </c>
    </row>
    <row r="320" spans="2:65" s="11" customFormat="1" ht="22.9" customHeight="1">
      <c r="B320" s="132"/>
      <c r="D320" s="133" t="s">
        <v>75</v>
      </c>
      <c r="E320" s="142" t="s">
        <v>1505</v>
      </c>
      <c r="F320" s="142" t="s">
        <v>1698</v>
      </c>
      <c r="I320" s="135"/>
      <c r="J320" s="143">
        <f>BK320</f>
        <v>0</v>
      </c>
      <c r="L320" s="132"/>
      <c r="M320" s="137"/>
      <c r="P320" s="138">
        <f>SUM(P321:P335)</f>
        <v>0</v>
      </c>
      <c r="R320" s="138">
        <f>SUM(R321:R335)</f>
        <v>0</v>
      </c>
      <c r="T320" s="139">
        <f>SUM(T321:T335)</f>
        <v>0</v>
      </c>
      <c r="AR320" s="133" t="s">
        <v>83</v>
      </c>
      <c r="AT320" s="140" t="s">
        <v>75</v>
      </c>
      <c r="AU320" s="140" t="s">
        <v>83</v>
      </c>
      <c r="AY320" s="133" t="s">
        <v>187</v>
      </c>
      <c r="BK320" s="141">
        <f>SUM(BK321:BK335)</f>
        <v>0</v>
      </c>
    </row>
    <row r="321" spans="2:65" s="1" customFormat="1" ht="66.75" customHeight="1">
      <c r="B321" s="144"/>
      <c r="C321" s="145" t="s">
        <v>1311</v>
      </c>
      <c r="D321" s="145" t="s">
        <v>190</v>
      </c>
      <c r="E321" s="146" t="s">
        <v>1699</v>
      </c>
      <c r="F321" s="147" t="s">
        <v>1834</v>
      </c>
      <c r="G321" s="148" t="s">
        <v>337</v>
      </c>
      <c r="H321" s="149">
        <v>1</v>
      </c>
      <c r="I321" s="150"/>
      <c r="J321" s="151">
        <f t="shared" ref="J321:J335" si="100">ROUND(I321*H321,2)</f>
        <v>0</v>
      </c>
      <c r="K321" s="152"/>
      <c r="L321" s="153"/>
      <c r="M321" s="154" t="s">
        <v>1</v>
      </c>
      <c r="N321" s="155" t="s">
        <v>42</v>
      </c>
      <c r="P321" s="156">
        <f t="shared" ref="P321:P335" si="101">O321*H321</f>
        <v>0</v>
      </c>
      <c r="Q321" s="156">
        <v>0</v>
      </c>
      <c r="R321" s="156">
        <f t="shared" ref="R321:R335" si="102">Q321*H321</f>
        <v>0</v>
      </c>
      <c r="S321" s="156">
        <v>0</v>
      </c>
      <c r="T321" s="157">
        <f t="shared" ref="T321:T335" si="103">S321*H321</f>
        <v>0</v>
      </c>
      <c r="AR321" s="158" t="s">
        <v>388</v>
      </c>
      <c r="AT321" s="158" t="s">
        <v>190</v>
      </c>
      <c r="AU321" s="158" t="s">
        <v>89</v>
      </c>
      <c r="AY321" s="17" t="s">
        <v>187</v>
      </c>
      <c r="BE321" s="159">
        <f t="shared" ref="BE321:BE335" si="104">IF(N321="základná",J321,0)</f>
        <v>0</v>
      </c>
      <c r="BF321" s="159">
        <f t="shared" ref="BF321:BF335" si="105">IF(N321="znížená",J321,0)</f>
        <v>0</v>
      </c>
      <c r="BG321" s="159">
        <f t="shared" ref="BG321:BG335" si="106">IF(N321="zákl. prenesená",J321,0)</f>
        <v>0</v>
      </c>
      <c r="BH321" s="159">
        <f t="shared" ref="BH321:BH335" si="107">IF(N321="zníž. prenesená",J321,0)</f>
        <v>0</v>
      </c>
      <c r="BI321" s="159">
        <f t="shared" ref="BI321:BI335" si="108">IF(N321="nulová",J321,0)</f>
        <v>0</v>
      </c>
      <c r="BJ321" s="17" t="s">
        <v>89</v>
      </c>
      <c r="BK321" s="159">
        <f t="shared" ref="BK321:BK335" si="109">ROUND(I321*H321,2)</f>
        <v>0</v>
      </c>
      <c r="BL321" s="17" t="s">
        <v>353</v>
      </c>
      <c r="BM321" s="158" t="s">
        <v>1212</v>
      </c>
    </row>
    <row r="322" spans="2:65" s="1" customFormat="1" ht="16.5" customHeight="1">
      <c r="B322" s="144"/>
      <c r="C322" s="145" t="s">
        <v>1835</v>
      </c>
      <c r="D322" s="145" t="s">
        <v>190</v>
      </c>
      <c r="E322" s="146" t="s">
        <v>1702</v>
      </c>
      <c r="F322" s="147" t="s">
        <v>1836</v>
      </c>
      <c r="G322" s="148" t="s">
        <v>337</v>
      </c>
      <c r="H322" s="149">
        <v>1</v>
      </c>
      <c r="I322" s="150"/>
      <c r="J322" s="151">
        <f t="shared" si="100"/>
        <v>0</v>
      </c>
      <c r="K322" s="152"/>
      <c r="L322" s="153"/>
      <c r="M322" s="154" t="s">
        <v>1</v>
      </c>
      <c r="N322" s="155" t="s">
        <v>42</v>
      </c>
      <c r="P322" s="156">
        <f t="shared" si="101"/>
        <v>0</v>
      </c>
      <c r="Q322" s="156">
        <v>0</v>
      </c>
      <c r="R322" s="156">
        <f t="shared" si="102"/>
        <v>0</v>
      </c>
      <c r="S322" s="156">
        <v>0</v>
      </c>
      <c r="T322" s="157">
        <f t="shared" si="103"/>
        <v>0</v>
      </c>
      <c r="AR322" s="158" t="s">
        <v>388</v>
      </c>
      <c r="AT322" s="158" t="s">
        <v>190</v>
      </c>
      <c r="AU322" s="158" t="s">
        <v>89</v>
      </c>
      <c r="AY322" s="17" t="s">
        <v>187</v>
      </c>
      <c r="BE322" s="159">
        <f t="shared" si="104"/>
        <v>0</v>
      </c>
      <c r="BF322" s="159">
        <f t="shared" si="105"/>
        <v>0</v>
      </c>
      <c r="BG322" s="159">
        <f t="shared" si="106"/>
        <v>0</v>
      </c>
      <c r="BH322" s="159">
        <f t="shared" si="107"/>
        <v>0</v>
      </c>
      <c r="BI322" s="159">
        <f t="shared" si="108"/>
        <v>0</v>
      </c>
      <c r="BJ322" s="17" t="s">
        <v>89</v>
      </c>
      <c r="BK322" s="159">
        <f t="shared" si="109"/>
        <v>0</v>
      </c>
      <c r="BL322" s="17" t="s">
        <v>353</v>
      </c>
      <c r="BM322" s="158" t="s">
        <v>1215</v>
      </c>
    </row>
    <row r="323" spans="2:65" s="1" customFormat="1" ht="16.5" customHeight="1">
      <c r="B323" s="144"/>
      <c r="C323" s="145" t="s">
        <v>1315</v>
      </c>
      <c r="D323" s="145" t="s">
        <v>190</v>
      </c>
      <c r="E323" s="146" t="s">
        <v>1705</v>
      </c>
      <c r="F323" s="147" t="s">
        <v>1706</v>
      </c>
      <c r="G323" s="148" t="s">
        <v>337</v>
      </c>
      <c r="H323" s="149">
        <v>1</v>
      </c>
      <c r="I323" s="150"/>
      <c r="J323" s="151">
        <f t="shared" si="100"/>
        <v>0</v>
      </c>
      <c r="K323" s="152"/>
      <c r="L323" s="153"/>
      <c r="M323" s="154" t="s">
        <v>1</v>
      </c>
      <c r="N323" s="155" t="s">
        <v>42</v>
      </c>
      <c r="P323" s="156">
        <f t="shared" si="101"/>
        <v>0</v>
      </c>
      <c r="Q323" s="156">
        <v>0</v>
      </c>
      <c r="R323" s="156">
        <f t="shared" si="102"/>
        <v>0</v>
      </c>
      <c r="S323" s="156">
        <v>0</v>
      </c>
      <c r="T323" s="157">
        <f t="shared" si="103"/>
        <v>0</v>
      </c>
      <c r="AR323" s="158" t="s">
        <v>388</v>
      </c>
      <c r="AT323" s="158" t="s">
        <v>190</v>
      </c>
      <c r="AU323" s="158" t="s">
        <v>89</v>
      </c>
      <c r="AY323" s="17" t="s">
        <v>187</v>
      </c>
      <c r="BE323" s="159">
        <f t="shared" si="104"/>
        <v>0</v>
      </c>
      <c r="BF323" s="159">
        <f t="shared" si="105"/>
        <v>0</v>
      </c>
      <c r="BG323" s="159">
        <f t="shared" si="106"/>
        <v>0</v>
      </c>
      <c r="BH323" s="159">
        <f t="shared" si="107"/>
        <v>0</v>
      </c>
      <c r="BI323" s="159">
        <f t="shared" si="108"/>
        <v>0</v>
      </c>
      <c r="BJ323" s="17" t="s">
        <v>89</v>
      </c>
      <c r="BK323" s="159">
        <f t="shared" si="109"/>
        <v>0</v>
      </c>
      <c r="BL323" s="17" t="s">
        <v>353</v>
      </c>
      <c r="BM323" s="158" t="s">
        <v>1218</v>
      </c>
    </row>
    <row r="324" spans="2:65" s="1" customFormat="1" ht="16.5" customHeight="1">
      <c r="B324" s="144"/>
      <c r="C324" s="145" t="s">
        <v>1837</v>
      </c>
      <c r="D324" s="145" t="s">
        <v>190</v>
      </c>
      <c r="E324" s="146" t="s">
        <v>1708</v>
      </c>
      <c r="F324" s="147" t="s">
        <v>1709</v>
      </c>
      <c r="G324" s="148" t="s">
        <v>337</v>
      </c>
      <c r="H324" s="149">
        <v>4</v>
      </c>
      <c r="I324" s="150"/>
      <c r="J324" s="151">
        <f t="shared" si="100"/>
        <v>0</v>
      </c>
      <c r="K324" s="152"/>
      <c r="L324" s="153"/>
      <c r="M324" s="154" t="s">
        <v>1</v>
      </c>
      <c r="N324" s="155" t="s">
        <v>42</v>
      </c>
      <c r="P324" s="156">
        <f t="shared" si="101"/>
        <v>0</v>
      </c>
      <c r="Q324" s="156">
        <v>0</v>
      </c>
      <c r="R324" s="156">
        <f t="shared" si="102"/>
        <v>0</v>
      </c>
      <c r="S324" s="156">
        <v>0</v>
      </c>
      <c r="T324" s="157">
        <f t="shared" si="103"/>
        <v>0</v>
      </c>
      <c r="AR324" s="158" t="s">
        <v>388</v>
      </c>
      <c r="AT324" s="158" t="s">
        <v>190</v>
      </c>
      <c r="AU324" s="158" t="s">
        <v>89</v>
      </c>
      <c r="AY324" s="17" t="s">
        <v>187</v>
      </c>
      <c r="BE324" s="159">
        <f t="shared" si="104"/>
        <v>0</v>
      </c>
      <c r="BF324" s="159">
        <f t="shared" si="105"/>
        <v>0</v>
      </c>
      <c r="BG324" s="159">
        <f t="shared" si="106"/>
        <v>0</v>
      </c>
      <c r="BH324" s="159">
        <f t="shared" si="107"/>
        <v>0</v>
      </c>
      <c r="BI324" s="159">
        <f t="shared" si="108"/>
        <v>0</v>
      </c>
      <c r="BJ324" s="17" t="s">
        <v>89</v>
      </c>
      <c r="BK324" s="159">
        <f t="shared" si="109"/>
        <v>0</v>
      </c>
      <c r="BL324" s="17" t="s">
        <v>353</v>
      </c>
      <c r="BM324" s="158" t="s">
        <v>1221</v>
      </c>
    </row>
    <row r="325" spans="2:65" s="1" customFormat="1" ht="24.2" customHeight="1">
      <c r="B325" s="144"/>
      <c r="C325" s="145" t="s">
        <v>1318</v>
      </c>
      <c r="D325" s="145" t="s">
        <v>190</v>
      </c>
      <c r="E325" s="146" t="s">
        <v>1711</v>
      </c>
      <c r="F325" s="147" t="s">
        <v>1712</v>
      </c>
      <c r="G325" s="148" t="s">
        <v>337</v>
      </c>
      <c r="H325" s="149">
        <v>2</v>
      </c>
      <c r="I325" s="150"/>
      <c r="J325" s="151">
        <f t="shared" si="100"/>
        <v>0</v>
      </c>
      <c r="K325" s="152"/>
      <c r="L325" s="153"/>
      <c r="M325" s="154" t="s">
        <v>1</v>
      </c>
      <c r="N325" s="155" t="s">
        <v>42</v>
      </c>
      <c r="P325" s="156">
        <f t="shared" si="101"/>
        <v>0</v>
      </c>
      <c r="Q325" s="156">
        <v>0</v>
      </c>
      <c r="R325" s="156">
        <f t="shared" si="102"/>
        <v>0</v>
      </c>
      <c r="S325" s="156">
        <v>0</v>
      </c>
      <c r="T325" s="157">
        <f t="shared" si="103"/>
        <v>0</v>
      </c>
      <c r="AR325" s="158" t="s">
        <v>388</v>
      </c>
      <c r="AT325" s="158" t="s">
        <v>190</v>
      </c>
      <c r="AU325" s="158" t="s">
        <v>89</v>
      </c>
      <c r="AY325" s="17" t="s">
        <v>187</v>
      </c>
      <c r="BE325" s="159">
        <f t="shared" si="104"/>
        <v>0</v>
      </c>
      <c r="BF325" s="159">
        <f t="shared" si="105"/>
        <v>0</v>
      </c>
      <c r="BG325" s="159">
        <f t="shared" si="106"/>
        <v>0</v>
      </c>
      <c r="BH325" s="159">
        <f t="shared" si="107"/>
        <v>0</v>
      </c>
      <c r="BI325" s="159">
        <f t="shared" si="108"/>
        <v>0</v>
      </c>
      <c r="BJ325" s="17" t="s">
        <v>89</v>
      </c>
      <c r="BK325" s="159">
        <f t="shared" si="109"/>
        <v>0</v>
      </c>
      <c r="BL325" s="17" t="s">
        <v>353</v>
      </c>
      <c r="BM325" s="158" t="s">
        <v>1224</v>
      </c>
    </row>
    <row r="326" spans="2:65" s="1" customFormat="1" ht="33" customHeight="1">
      <c r="B326" s="144"/>
      <c r="C326" s="145" t="s">
        <v>1838</v>
      </c>
      <c r="D326" s="145" t="s">
        <v>190</v>
      </c>
      <c r="E326" s="146" t="s">
        <v>1714</v>
      </c>
      <c r="F326" s="147" t="s">
        <v>1715</v>
      </c>
      <c r="G326" s="148" t="s">
        <v>337</v>
      </c>
      <c r="H326" s="149">
        <v>1</v>
      </c>
      <c r="I326" s="150"/>
      <c r="J326" s="151">
        <f t="shared" si="100"/>
        <v>0</v>
      </c>
      <c r="K326" s="152"/>
      <c r="L326" s="153"/>
      <c r="M326" s="154" t="s">
        <v>1</v>
      </c>
      <c r="N326" s="155" t="s">
        <v>42</v>
      </c>
      <c r="P326" s="156">
        <f t="shared" si="101"/>
        <v>0</v>
      </c>
      <c r="Q326" s="156">
        <v>0</v>
      </c>
      <c r="R326" s="156">
        <f t="shared" si="102"/>
        <v>0</v>
      </c>
      <c r="S326" s="156">
        <v>0</v>
      </c>
      <c r="T326" s="157">
        <f t="shared" si="103"/>
        <v>0</v>
      </c>
      <c r="AR326" s="158" t="s">
        <v>388</v>
      </c>
      <c r="AT326" s="158" t="s">
        <v>190</v>
      </c>
      <c r="AU326" s="158" t="s">
        <v>89</v>
      </c>
      <c r="AY326" s="17" t="s">
        <v>187</v>
      </c>
      <c r="BE326" s="159">
        <f t="shared" si="104"/>
        <v>0</v>
      </c>
      <c r="BF326" s="159">
        <f t="shared" si="105"/>
        <v>0</v>
      </c>
      <c r="BG326" s="159">
        <f t="shared" si="106"/>
        <v>0</v>
      </c>
      <c r="BH326" s="159">
        <f t="shared" si="107"/>
        <v>0</v>
      </c>
      <c r="BI326" s="159">
        <f t="shared" si="108"/>
        <v>0</v>
      </c>
      <c r="BJ326" s="17" t="s">
        <v>89</v>
      </c>
      <c r="BK326" s="159">
        <f t="shared" si="109"/>
        <v>0</v>
      </c>
      <c r="BL326" s="17" t="s">
        <v>353</v>
      </c>
      <c r="BM326" s="158" t="s">
        <v>1228</v>
      </c>
    </row>
    <row r="327" spans="2:65" s="1" customFormat="1" ht="24.2" customHeight="1">
      <c r="B327" s="144"/>
      <c r="C327" s="145" t="s">
        <v>1322</v>
      </c>
      <c r="D327" s="145" t="s">
        <v>190</v>
      </c>
      <c r="E327" s="146" t="s">
        <v>1717</v>
      </c>
      <c r="F327" s="147" t="s">
        <v>1718</v>
      </c>
      <c r="G327" s="148" t="s">
        <v>337</v>
      </c>
      <c r="H327" s="149">
        <v>4</v>
      </c>
      <c r="I327" s="150"/>
      <c r="J327" s="151">
        <f t="shared" si="100"/>
        <v>0</v>
      </c>
      <c r="K327" s="152"/>
      <c r="L327" s="153"/>
      <c r="M327" s="154" t="s">
        <v>1</v>
      </c>
      <c r="N327" s="155" t="s">
        <v>42</v>
      </c>
      <c r="P327" s="156">
        <f t="shared" si="101"/>
        <v>0</v>
      </c>
      <c r="Q327" s="156">
        <v>0</v>
      </c>
      <c r="R327" s="156">
        <f t="shared" si="102"/>
        <v>0</v>
      </c>
      <c r="S327" s="156">
        <v>0</v>
      </c>
      <c r="T327" s="157">
        <f t="shared" si="103"/>
        <v>0</v>
      </c>
      <c r="AR327" s="158" t="s">
        <v>388</v>
      </c>
      <c r="AT327" s="158" t="s">
        <v>190</v>
      </c>
      <c r="AU327" s="158" t="s">
        <v>89</v>
      </c>
      <c r="AY327" s="17" t="s">
        <v>187</v>
      </c>
      <c r="BE327" s="159">
        <f t="shared" si="104"/>
        <v>0</v>
      </c>
      <c r="BF327" s="159">
        <f t="shared" si="105"/>
        <v>0</v>
      </c>
      <c r="BG327" s="159">
        <f t="shared" si="106"/>
        <v>0</v>
      </c>
      <c r="BH327" s="159">
        <f t="shared" si="107"/>
        <v>0</v>
      </c>
      <c r="BI327" s="159">
        <f t="shared" si="108"/>
        <v>0</v>
      </c>
      <c r="BJ327" s="17" t="s">
        <v>89</v>
      </c>
      <c r="BK327" s="159">
        <f t="shared" si="109"/>
        <v>0</v>
      </c>
      <c r="BL327" s="17" t="s">
        <v>353</v>
      </c>
      <c r="BM327" s="158" t="s">
        <v>1231</v>
      </c>
    </row>
    <row r="328" spans="2:65" s="1" customFormat="1" ht="24.2" customHeight="1">
      <c r="B328" s="144"/>
      <c r="C328" s="145" t="s">
        <v>1839</v>
      </c>
      <c r="D328" s="145" t="s">
        <v>190</v>
      </c>
      <c r="E328" s="146" t="s">
        <v>1720</v>
      </c>
      <c r="F328" s="147" t="s">
        <v>1664</v>
      </c>
      <c r="G328" s="148" t="s">
        <v>337</v>
      </c>
      <c r="H328" s="149">
        <v>2</v>
      </c>
      <c r="I328" s="150"/>
      <c r="J328" s="151">
        <f t="shared" si="100"/>
        <v>0</v>
      </c>
      <c r="K328" s="152"/>
      <c r="L328" s="153"/>
      <c r="M328" s="154" t="s">
        <v>1</v>
      </c>
      <c r="N328" s="155" t="s">
        <v>42</v>
      </c>
      <c r="P328" s="156">
        <f t="shared" si="101"/>
        <v>0</v>
      </c>
      <c r="Q328" s="156">
        <v>0</v>
      </c>
      <c r="R328" s="156">
        <f t="shared" si="102"/>
        <v>0</v>
      </c>
      <c r="S328" s="156">
        <v>0</v>
      </c>
      <c r="T328" s="157">
        <f t="shared" si="103"/>
        <v>0</v>
      </c>
      <c r="AR328" s="158" t="s">
        <v>388</v>
      </c>
      <c r="AT328" s="158" t="s">
        <v>190</v>
      </c>
      <c r="AU328" s="158" t="s">
        <v>89</v>
      </c>
      <c r="AY328" s="17" t="s">
        <v>187</v>
      </c>
      <c r="BE328" s="159">
        <f t="shared" si="104"/>
        <v>0</v>
      </c>
      <c r="BF328" s="159">
        <f t="shared" si="105"/>
        <v>0</v>
      </c>
      <c r="BG328" s="159">
        <f t="shared" si="106"/>
        <v>0</v>
      </c>
      <c r="BH328" s="159">
        <f t="shared" si="107"/>
        <v>0</v>
      </c>
      <c r="BI328" s="159">
        <f t="shared" si="108"/>
        <v>0</v>
      </c>
      <c r="BJ328" s="17" t="s">
        <v>89</v>
      </c>
      <c r="BK328" s="159">
        <f t="shared" si="109"/>
        <v>0</v>
      </c>
      <c r="BL328" s="17" t="s">
        <v>353</v>
      </c>
      <c r="BM328" s="158" t="s">
        <v>1234</v>
      </c>
    </row>
    <row r="329" spans="2:65" s="1" customFormat="1" ht="24.2" customHeight="1">
      <c r="B329" s="144"/>
      <c r="C329" s="145" t="s">
        <v>1325</v>
      </c>
      <c r="D329" s="145" t="s">
        <v>190</v>
      </c>
      <c r="E329" s="146" t="s">
        <v>1722</v>
      </c>
      <c r="F329" s="147" t="s">
        <v>1723</v>
      </c>
      <c r="G329" s="148" t="s">
        <v>337</v>
      </c>
      <c r="H329" s="149">
        <v>2</v>
      </c>
      <c r="I329" s="150"/>
      <c r="J329" s="151">
        <f t="shared" si="100"/>
        <v>0</v>
      </c>
      <c r="K329" s="152"/>
      <c r="L329" s="153"/>
      <c r="M329" s="154" t="s">
        <v>1</v>
      </c>
      <c r="N329" s="155" t="s">
        <v>42</v>
      </c>
      <c r="P329" s="156">
        <f t="shared" si="101"/>
        <v>0</v>
      </c>
      <c r="Q329" s="156">
        <v>0</v>
      </c>
      <c r="R329" s="156">
        <f t="shared" si="102"/>
        <v>0</v>
      </c>
      <c r="S329" s="156">
        <v>0</v>
      </c>
      <c r="T329" s="157">
        <f t="shared" si="103"/>
        <v>0</v>
      </c>
      <c r="AR329" s="158" t="s">
        <v>388</v>
      </c>
      <c r="AT329" s="158" t="s">
        <v>190</v>
      </c>
      <c r="AU329" s="158" t="s">
        <v>89</v>
      </c>
      <c r="AY329" s="17" t="s">
        <v>187</v>
      </c>
      <c r="BE329" s="159">
        <f t="shared" si="104"/>
        <v>0</v>
      </c>
      <c r="BF329" s="159">
        <f t="shared" si="105"/>
        <v>0</v>
      </c>
      <c r="BG329" s="159">
        <f t="shared" si="106"/>
        <v>0</v>
      </c>
      <c r="BH329" s="159">
        <f t="shared" si="107"/>
        <v>0</v>
      </c>
      <c r="BI329" s="159">
        <f t="shared" si="108"/>
        <v>0</v>
      </c>
      <c r="BJ329" s="17" t="s">
        <v>89</v>
      </c>
      <c r="BK329" s="159">
        <f t="shared" si="109"/>
        <v>0</v>
      </c>
      <c r="BL329" s="17" t="s">
        <v>353</v>
      </c>
      <c r="BM329" s="158" t="s">
        <v>1237</v>
      </c>
    </row>
    <row r="330" spans="2:65" s="1" customFormat="1" ht="33" customHeight="1">
      <c r="B330" s="144"/>
      <c r="C330" s="145" t="s">
        <v>1840</v>
      </c>
      <c r="D330" s="145" t="s">
        <v>190</v>
      </c>
      <c r="E330" s="146" t="s">
        <v>1725</v>
      </c>
      <c r="F330" s="147" t="s">
        <v>1726</v>
      </c>
      <c r="G330" s="148" t="s">
        <v>337</v>
      </c>
      <c r="H330" s="149">
        <v>6</v>
      </c>
      <c r="I330" s="150"/>
      <c r="J330" s="151">
        <f t="shared" si="100"/>
        <v>0</v>
      </c>
      <c r="K330" s="152"/>
      <c r="L330" s="153"/>
      <c r="M330" s="154" t="s">
        <v>1</v>
      </c>
      <c r="N330" s="155" t="s">
        <v>42</v>
      </c>
      <c r="P330" s="156">
        <f t="shared" si="101"/>
        <v>0</v>
      </c>
      <c r="Q330" s="156">
        <v>0</v>
      </c>
      <c r="R330" s="156">
        <f t="shared" si="102"/>
        <v>0</v>
      </c>
      <c r="S330" s="156">
        <v>0</v>
      </c>
      <c r="T330" s="157">
        <f t="shared" si="103"/>
        <v>0</v>
      </c>
      <c r="AR330" s="158" t="s">
        <v>388</v>
      </c>
      <c r="AT330" s="158" t="s">
        <v>190</v>
      </c>
      <c r="AU330" s="158" t="s">
        <v>89</v>
      </c>
      <c r="AY330" s="17" t="s">
        <v>187</v>
      </c>
      <c r="BE330" s="159">
        <f t="shared" si="104"/>
        <v>0</v>
      </c>
      <c r="BF330" s="159">
        <f t="shared" si="105"/>
        <v>0</v>
      </c>
      <c r="BG330" s="159">
        <f t="shared" si="106"/>
        <v>0</v>
      </c>
      <c r="BH330" s="159">
        <f t="shared" si="107"/>
        <v>0</v>
      </c>
      <c r="BI330" s="159">
        <f t="shared" si="108"/>
        <v>0</v>
      </c>
      <c r="BJ330" s="17" t="s">
        <v>89</v>
      </c>
      <c r="BK330" s="159">
        <f t="shared" si="109"/>
        <v>0</v>
      </c>
      <c r="BL330" s="17" t="s">
        <v>353</v>
      </c>
      <c r="BM330" s="158" t="s">
        <v>1240</v>
      </c>
    </row>
    <row r="331" spans="2:65" s="1" customFormat="1" ht="24.2" customHeight="1">
      <c r="B331" s="144"/>
      <c r="C331" s="145" t="s">
        <v>1329</v>
      </c>
      <c r="D331" s="145" t="s">
        <v>190</v>
      </c>
      <c r="E331" s="146" t="s">
        <v>1728</v>
      </c>
      <c r="F331" s="147" t="s">
        <v>1729</v>
      </c>
      <c r="G331" s="148" t="s">
        <v>337</v>
      </c>
      <c r="H331" s="149">
        <v>6</v>
      </c>
      <c r="I331" s="150"/>
      <c r="J331" s="151">
        <f t="shared" si="100"/>
        <v>0</v>
      </c>
      <c r="K331" s="152"/>
      <c r="L331" s="153"/>
      <c r="M331" s="154" t="s">
        <v>1</v>
      </c>
      <c r="N331" s="155" t="s">
        <v>42</v>
      </c>
      <c r="P331" s="156">
        <f t="shared" si="101"/>
        <v>0</v>
      </c>
      <c r="Q331" s="156">
        <v>0</v>
      </c>
      <c r="R331" s="156">
        <f t="shared" si="102"/>
        <v>0</v>
      </c>
      <c r="S331" s="156">
        <v>0</v>
      </c>
      <c r="T331" s="157">
        <f t="shared" si="103"/>
        <v>0</v>
      </c>
      <c r="AR331" s="158" t="s">
        <v>388</v>
      </c>
      <c r="AT331" s="158" t="s">
        <v>190</v>
      </c>
      <c r="AU331" s="158" t="s">
        <v>89</v>
      </c>
      <c r="AY331" s="17" t="s">
        <v>187</v>
      </c>
      <c r="BE331" s="159">
        <f t="shared" si="104"/>
        <v>0</v>
      </c>
      <c r="BF331" s="159">
        <f t="shared" si="105"/>
        <v>0</v>
      </c>
      <c r="BG331" s="159">
        <f t="shared" si="106"/>
        <v>0</v>
      </c>
      <c r="BH331" s="159">
        <f t="shared" si="107"/>
        <v>0</v>
      </c>
      <c r="BI331" s="159">
        <f t="shared" si="108"/>
        <v>0</v>
      </c>
      <c r="BJ331" s="17" t="s">
        <v>89</v>
      </c>
      <c r="BK331" s="159">
        <f t="shared" si="109"/>
        <v>0</v>
      </c>
      <c r="BL331" s="17" t="s">
        <v>353</v>
      </c>
      <c r="BM331" s="158" t="s">
        <v>1243</v>
      </c>
    </row>
    <row r="332" spans="2:65" s="1" customFormat="1" ht="33" customHeight="1">
      <c r="B332" s="144"/>
      <c r="C332" s="145" t="s">
        <v>796</v>
      </c>
      <c r="D332" s="145" t="s">
        <v>190</v>
      </c>
      <c r="E332" s="146" t="s">
        <v>1731</v>
      </c>
      <c r="F332" s="147" t="s">
        <v>1841</v>
      </c>
      <c r="G332" s="148" t="s">
        <v>1495</v>
      </c>
      <c r="H332" s="149">
        <v>17</v>
      </c>
      <c r="I332" s="150"/>
      <c r="J332" s="151">
        <f t="shared" si="100"/>
        <v>0</v>
      </c>
      <c r="K332" s="152"/>
      <c r="L332" s="153"/>
      <c r="M332" s="154" t="s">
        <v>1</v>
      </c>
      <c r="N332" s="155" t="s">
        <v>42</v>
      </c>
      <c r="P332" s="156">
        <f t="shared" si="101"/>
        <v>0</v>
      </c>
      <c r="Q332" s="156">
        <v>0</v>
      </c>
      <c r="R332" s="156">
        <f t="shared" si="102"/>
        <v>0</v>
      </c>
      <c r="S332" s="156">
        <v>0</v>
      </c>
      <c r="T332" s="157">
        <f t="shared" si="103"/>
        <v>0</v>
      </c>
      <c r="AR332" s="158" t="s">
        <v>388</v>
      </c>
      <c r="AT332" s="158" t="s">
        <v>190</v>
      </c>
      <c r="AU332" s="158" t="s">
        <v>89</v>
      </c>
      <c r="AY332" s="17" t="s">
        <v>187</v>
      </c>
      <c r="BE332" s="159">
        <f t="shared" si="104"/>
        <v>0</v>
      </c>
      <c r="BF332" s="159">
        <f t="shared" si="105"/>
        <v>0</v>
      </c>
      <c r="BG332" s="159">
        <f t="shared" si="106"/>
        <v>0</v>
      </c>
      <c r="BH332" s="159">
        <f t="shared" si="107"/>
        <v>0</v>
      </c>
      <c r="BI332" s="159">
        <f t="shared" si="108"/>
        <v>0</v>
      </c>
      <c r="BJ332" s="17" t="s">
        <v>89</v>
      </c>
      <c r="BK332" s="159">
        <f t="shared" si="109"/>
        <v>0</v>
      </c>
      <c r="BL332" s="17" t="s">
        <v>353</v>
      </c>
      <c r="BM332" s="158" t="s">
        <v>1246</v>
      </c>
    </row>
    <row r="333" spans="2:65" s="1" customFormat="1" ht="33" customHeight="1">
      <c r="B333" s="144"/>
      <c r="C333" s="145" t="s">
        <v>1332</v>
      </c>
      <c r="D333" s="145" t="s">
        <v>190</v>
      </c>
      <c r="E333" s="146" t="s">
        <v>1733</v>
      </c>
      <c r="F333" s="147" t="s">
        <v>1842</v>
      </c>
      <c r="G333" s="148" t="s">
        <v>1495</v>
      </c>
      <c r="H333" s="149">
        <v>22</v>
      </c>
      <c r="I333" s="150"/>
      <c r="J333" s="151">
        <f t="shared" si="100"/>
        <v>0</v>
      </c>
      <c r="K333" s="152"/>
      <c r="L333" s="153"/>
      <c r="M333" s="154" t="s">
        <v>1</v>
      </c>
      <c r="N333" s="155" t="s">
        <v>42</v>
      </c>
      <c r="P333" s="156">
        <f t="shared" si="101"/>
        <v>0</v>
      </c>
      <c r="Q333" s="156">
        <v>0</v>
      </c>
      <c r="R333" s="156">
        <f t="shared" si="102"/>
        <v>0</v>
      </c>
      <c r="S333" s="156">
        <v>0</v>
      </c>
      <c r="T333" s="157">
        <f t="shared" si="103"/>
        <v>0</v>
      </c>
      <c r="AR333" s="158" t="s">
        <v>388</v>
      </c>
      <c r="AT333" s="158" t="s">
        <v>190</v>
      </c>
      <c r="AU333" s="158" t="s">
        <v>89</v>
      </c>
      <c r="AY333" s="17" t="s">
        <v>187</v>
      </c>
      <c r="BE333" s="159">
        <f t="shared" si="104"/>
        <v>0</v>
      </c>
      <c r="BF333" s="159">
        <f t="shared" si="105"/>
        <v>0</v>
      </c>
      <c r="BG333" s="159">
        <f t="shared" si="106"/>
        <v>0</v>
      </c>
      <c r="BH333" s="159">
        <f t="shared" si="107"/>
        <v>0</v>
      </c>
      <c r="BI333" s="159">
        <f t="shared" si="108"/>
        <v>0</v>
      </c>
      <c r="BJ333" s="17" t="s">
        <v>89</v>
      </c>
      <c r="BK333" s="159">
        <f t="shared" si="109"/>
        <v>0</v>
      </c>
      <c r="BL333" s="17" t="s">
        <v>353</v>
      </c>
      <c r="BM333" s="158" t="s">
        <v>1250</v>
      </c>
    </row>
    <row r="334" spans="2:65" s="1" customFormat="1" ht="33" customHeight="1">
      <c r="B334" s="144"/>
      <c r="C334" s="145" t="s">
        <v>1843</v>
      </c>
      <c r="D334" s="145" t="s">
        <v>190</v>
      </c>
      <c r="E334" s="146" t="s">
        <v>1735</v>
      </c>
      <c r="F334" s="147" t="s">
        <v>1844</v>
      </c>
      <c r="G334" s="148" t="s">
        <v>1495</v>
      </c>
      <c r="H334" s="149">
        <v>8</v>
      </c>
      <c r="I334" s="150"/>
      <c r="J334" s="151">
        <f t="shared" si="100"/>
        <v>0</v>
      </c>
      <c r="K334" s="152"/>
      <c r="L334" s="153"/>
      <c r="M334" s="154" t="s">
        <v>1</v>
      </c>
      <c r="N334" s="155" t="s">
        <v>42</v>
      </c>
      <c r="P334" s="156">
        <f t="shared" si="101"/>
        <v>0</v>
      </c>
      <c r="Q334" s="156">
        <v>0</v>
      </c>
      <c r="R334" s="156">
        <f t="shared" si="102"/>
        <v>0</v>
      </c>
      <c r="S334" s="156">
        <v>0</v>
      </c>
      <c r="T334" s="157">
        <f t="shared" si="103"/>
        <v>0</v>
      </c>
      <c r="AR334" s="158" t="s">
        <v>388</v>
      </c>
      <c r="AT334" s="158" t="s">
        <v>190</v>
      </c>
      <c r="AU334" s="158" t="s">
        <v>89</v>
      </c>
      <c r="AY334" s="17" t="s">
        <v>187</v>
      </c>
      <c r="BE334" s="159">
        <f t="shared" si="104"/>
        <v>0</v>
      </c>
      <c r="BF334" s="159">
        <f t="shared" si="105"/>
        <v>0</v>
      </c>
      <c r="BG334" s="159">
        <f t="shared" si="106"/>
        <v>0</v>
      </c>
      <c r="BH334" s="159">
        <f t="shared" si="107"/>
        <v>0</v>
      </c>
      <c r="BI334" s="159">
        <f t="shared" si="108"/>
        <v>0</v>
      </c>
      <c r="BJ334" s="17" t="s">
        <v>89</v>
      </c>
      <c r="BK334" s="159">
        <f t="shared" si="109"/>
        <v>0</v>
      </c>
      <c r="BL334" s="17" t="s">
        <v>353</v>
      </c>
      <c r="BM334" s="158" t="s">
        <v>1253</v>
      </c>
    </row>
    <row r="335" spans="2:65" s="1" customFormat="1" ht="33" customHeight="1">
      <c r="B335" s="144"/>
      <c r="C335" s="145" t="s">
        <v>1336</v>
      </c>
      <c r="D335" s="145" t="s">
        <v>190</v>
      </c>
      <c r="E335" s="146" t="s">
        <v>1738</v>
      </c>
      <c r="F335" s="147" t="s">
        <v>1739</v>
      </c>
      <c r="G335" s="148" t="s">
        <v>144</v>
      </c>
      <c r="H335" s="149">
        <v>5</v>
      </c>
      <c r="I335" s="150"/>
      <c r="J335" s="151">
        <f t="shared" si="100"/>
        <v>0</v>
      </c>
      <c r="K335" s="152"/>
      <c r="L335" s="153"/>
      <c r="M335" s="154" t="s">
        <v>1</v>
      </c>
      <c r="N335" s="155" t="s">
        <v>42</v>
      </c>
      <c r="P335" s="156">
        <f t="shared" si="101"/>
        <v>0</v>
      </c>
      <c r="Q335" s="156">
        <v>0</v>
      </c>
      <c r="R335" s="156">
        <f t="shared" si="102"/>
        <v>0</v>
      </c>
      <c r="S335" s="156">
        <v>0</v>
      </c>
      <c r="T335" s="157">
        <f t="shared" si="103"/>
        <v>0</v>
      </c>
      <c r="AR335" s="158" t="s">
        <v>388</v>
      </c>
      <c r="AT335" s="158" t="s">
        <v>190</v>
      </c>
      <c r="AU335" s="158" t="s">
        <v>89</v>
      </c>
      <c r="AY335" s="17" t="s">
        <v>187</v>
      </c>
      <c r="BE335" s="159">
        <f t="shared" si="104"/>
        <v>0</v>
      </c>
      <c r="BF335" s="159">
        <f t="shared" si="105"/>
        <v>0</v>
      </c>
      <c r="BG335" s="159">
        <f t="shared" si="106"/>
        <v>0</v>
      </c>
      <c r="BH335" s="159">
        <f t="shared" si="107"/>
        <v>0</v>
      </c>
      <c r="BI335" s="159">
        <f t="shared" si="108"/>
        <v>0</v>
      </c>
      <c r="BJ335" s="17" t="s">
        <v>89</v>
      </c>
      <c r="BK335" s="159">
        <f t="shared" si="109"/>
        <v>0</v>
      </c>
      <c r="BL335" s="17" t="s">
        <v>353</v>
      </c>
      <c r="BM335" s="158" t="s">
        <v>1257</v>
      </c>
    </row>
    <row r="336" spans="2:65" s="11" customFormat="1" ht="22.9" customHeight="1">
      <c r="B336" s="132"/>
      <c r="D336" s="133" t="s">
        <v>75</v>
      </c>
      <c r="E336" s="142" t="s">
        <v>1508</v>
      </c>
      <c r="F336" s="142" t="s">
        <v>1741</v>
      </c>
      <c r="I336" s="135"/>
      <c r="J336" s="143">
        <f>BK336</f>
        <v>0</v>
      </c>
      <c r="L336" s="132"/>
      <c r="M336" s="137"/>
      <c r="P336" s="138">
        <f>SUM(P337:P349)</f>
        <v>0</v>
      </c>
      <c r="R336" s="138">
        <f>SUM(R337:R349)</f>
        <v>0</v>
      </c>
      <c r="T336" s="139">
        <f>SUM(T337:T349)</f>
        <v>0</v>
      </c>
      <c r="AR336" s="133" t="s">
        <v>83</v>
      </c>
      <c r="AT336" s="140" t="s">
        <v>75</v>
      </c>
      <c r="AU336" s="140" t="s">
        <v>83</v>
      </c>
      <c r="AY336" s="133" t="s">
        <v>187</v>
      </c>
      <c r="BK336" s="141">
        <f>SUM(BK337:BK349)</f>
        <v>0</v>
      </c>
    </row>
    <row r="337" spans="2:65" s="1" customFormat="1" ht="66.75" customHeight="1">
      <c r="B337" s="144"/>
      <c r="C337" s="145" t="s">
        <v>1845</v>
      </c>
      <c r="D337" s="145" t="s">
        <v>190</v>
      </c>
      <c r="E337" s="146" t="s">
        <v>1742</v>
      </c>
      <c r="F337" s="147" t="s">
        <v>1846</v>
      </c>
      <c r="G337" s="148" t="s">
        <v>337</v>
      </c>
      <c r="H337" s="149">
        <v>80</v>
      </c>
      <c r="I337" s="150"/>
      <c r="J337" s="151">
        <f t="shared" ref="J337:J349" si="110">ROUND(I337*H337,2)</f>
        <v>0</v>
      </c>
      <c r="K337" s="152"/>
      <c r="L337" s="153"/>
      <c r="M337" s="154" t="s">
        <v>1</v>
      </c>
      <c r="N337" s="155" t="s">
        <v>42</v>
      </c>
      <c r="P337" s="156">
        <f t="shared" ref="P337:P349" si="111">O337*H337</f>
        <v>0</v>
      </c>
      <c r="Q337" s="156">
        <v>0</v>
      </c>
      <c r="R337" s="156">
        <f t="shared" ref="R337:R349" si="112">Q337*H337</f>
        <v>0</v>
      </c>
      <c r="S337" s="156">
        <v>0</v>
      </c>
      <c r="T337" s="157">
        <f t="shared" ref="T337:T349" si="113">S337*H337</f>
        <v>0</v>
      </c>
      <c r="AR337" s="158" t="s">
        <v>388</v>
      </c>
      <c r="AT337" s="158" t="s">
        <v>190</v>
      </c>
      <c r="AU337" s="158" t="s">
        <v>89</v>
      </c>
      <c r="AY337" s="17" t="s">
        <v>187</v>
      </c>
      <c r="BE337" s="159">
        <f t="shared" ref="BE337:BE349" si="114">IF(N337="základná",J337,0)</f>
        <v>0</v>
      </c>
      <c r="BF337" s="159">
        <f t="shared" ref="BF337:BF349" si="115">IF(N337="znížená",J337,0)</f>
        <v>0</v>
      </c>
      <c r="BG337" s="159">
        <f t="shared" ref="BG337:BG349" si="116">IF(N337="zákl. prenesená",J337,0)</f>
        <v>0</v>
      </c>
      <c r="BH337" s="159">
        <f t="shared" ref="BH337:BH349" si="117">IF(N337="zníž. prenesená",J337,0)</f>
        <v>0</v>
      </c>
      <c r="BI337" s="159">
        <f t="shared" ref="BI337:BI349" si="118">IF(N337="nulová",J337,0)</f>
        <v>0</v>
      </c>
      <c r="BJ337" s="17" t="s">
        <v>89</v>
      </c>
      <c r="BK337" s="159">
        <f t="shared" ref="BK337:BK349" si="119">ROUND(I337*H337,2)</f>
        <v>0</v>
      </c>
      <c r="BL337" s="17" t="s">
        <v>353</v>
      </c>
      <c r="BM337" s="158" t="s">
        <v>1260</v>
      </c>
    </row>
    <row r="338" spans="2:65" s="1" customFormat="1" ht="24.2" customHeight="1">
      <c r="B338" s="144"/>
      <c r="C338" s="145" t="s">
        <v>1339</v>
      </c>
      <c r="D338" s="145" t="s">
        <v>190</v>
      </c>
      <c r="E338" s="146" t="s">
        <v>1745</v>
      </c>
      <c r="F338" s="147" t="s">
        <v>1847</v>
      </c>
      <c r="G338" s="148" t="s">
        <v>337</v>
      </c>
      <c r="H338" s="149">
        <v>80</v>
      </c>
      <c r="I338" s="150"/>
      <c r="J338" s="151">
        <f t="shared" si="110"/>
        <v>0</v>
      </c>
      <c r="K338" s="152"/>
      <c r="L338" s="153"/>
      <c r="M338" s="154" t="s">
        <v>1</v>
      </c>
      <c r="N338" s="155" t="s">
        <v>42</v>
      </c>
      <c r="P338" s="156">
        <f t="shared" si="111"/>
        <v>0</v>
      </c>
      <c r="Q338" s="156">
        <v>0</v>
      </c>
      <c r="R338" s="156">
        <f t="shared" si="112"/>
        <v>0</v>
      </c>
      <c r="S338" s="156">
        <v>0</v>
      </c>
      <c r="T338" s="157">
        <f t="shared" si="113"/>
        <v>0</v>
      </c>
      <c r="AR338" s="158" t="s">
        <v>388</v>
      </c>
      <c r="AT338" s="158" t="s">
        <v>190</v>
      </c>
      <c r="AU338" s="158" t="s">
        <v>89</v>
      </c>
      <c r="AY338" s="17" t="s">
        <v>187</v>
      </c>
      <c r="BE338" s="159">
        <f t="shared" si="114"/>
        <v>0</v>
      </c>
      <c r="BF338" s="159">
        <f t="shared" si="115"/>
        <v>0</v>
      </c>
      <c r="BG338" s="159">
        <f t="shared" si="116"/>
        <v>0</v>
      </c>
      <c r="BH338" s="159">
        <f t="shared" si="117"/>
        <v>0</v>
      </c>
      <c r="BI338" s="159">
        <f t="shared" si="118"/>
        <v>0</v>
      </c>
      <c r="BJ338" s="17" t="s">
        <v>89</v>
      </c>
      <c r="BK338" s="159">
        <f t="shared" si="119"/>
        <v>0</v>
      </c>
      <c r="BL338" s="17" t="s">
        <v>353</v>
      </c>
      <c r="BM338" s="158" t="s">
        <v>1264</v>
      </c>
    </row>
    <row r="339" spans="2:65" s="1" customFormat="1" ht="16.5" customHeight="1">
      <c r="B339" s="144"/>
      <c r="C339" s="145" t="s">
        <v>1848</v>
      </c>
      <c r="D339" s="145" t="s">
        <v>190</v>
      </c>
      <c r="E339" s="146" t="s">
        <v>1748</v>
      </c>
      <c r="F339" s="147" t="s">
        <v>1749</v>
      </c>
      <c r="G339" s="148" t="s">
        <v>337</v>
      </c>
      <c r="H339" s="149">
        <v>80</v>
      </c>
      <c r="I339" s="150"/>
      <c r="J339" s="151">
        <f t="shared" si="110"/>
        <v>0</v>
      </c>
      <c r="K339" s="152"/>
      <c r="L339" s="153"/>
      <c r="M339" s="154" t="s">
        <v>1</v>
      </c>
      <c r="N339" s="155" t="s">
        <v>42</v>
      </c>
      <c r="P339" s="156">
        <f t="shared" si="111"/>
        <v>0</v>
      </c>
      <c r="Q339" s="156">
        <v>0</v>
      </c>
      <c r="R339" s="156">
        <f t="shared" si="112"/>
        <v>0</v>
      </c>
      <c r="S339" s="156">
        <v>0</v>
      </c>
      <c r="T339" s="157">
        <f t="shared" si="113"/>
        <v>0</v>
      </c>
      <c r="AR339" s="158" t="s">
        <v>388</v>
      </c>
      <c r="AT339" s="158" t="s">
        <v>190</v>
      </c>
      <c r="AU339" s="158" t="s">
        <v>89</v>
      </c>
      <c r="AY339" s="17" t="s">
        <v>187</v>
      </c>
      <c r="BE339" s="159">
        <f t="shared" si="114"/>
        <v>0</v>
      </c>
      <c r="BF339" s="159">
        <f t="shared" si="115"/>
        <v>0</v>
      </c>
      <c r="BG339" s="159">
        <f t="shared" si="116"/>
        <v>0</v>
      </c>
      <c r="BH339" s="159">
        <f t="shared" si="117"/>
        <v>0</v>
      </c>
      <c r="BI339" s="159">
        <f t="shared" si="118"/>
        <v>0</v>
      </c>
      <c r="BJ339" s="17" t="s">
        <v>89</v>
      </c>
      <c r="BK339" s="159">
        <f t="shared" si="119"/>
        <v>0</v>
      </c>
      <c r="BL339" s="17" t="s">
        <v>353</v>
      </c>
      <c r="BM339" s="158" t="s">
        <v>1269</v>
      </c>
    </row>
    <row r="340" spans="2:65" s="1" customFormat="1" ht="16.5" customHeight="1">
      <c r="B340" s="144"/>
      <c r="C340" s="145" t="s">
        <v>1343</v>
      </c>
      <c r="D340" s="145" t="s">
        <v>190</v>
      </c>
      <c r="E340" s="146" t="s">
        <v>1751</v>
      </c>
      <c r="F340" s="147" t="s">
        <v>1752</v>
      </c>
      <c r="G340" s="148" t="s">
        <v>337</v>
      </c>
      <c r="H340" s="149">
        <v>80</v>
      </c>
      <c r="I340" s="150"/>
      <c r="J340" s="151">
        <f t="shared" si="110"/>
        <v>0</v>
      </c>
      <c r="K340" s="152"/>
      <c r="L340" s="153"/>
      <c r="M340" s="154" t="s">
        <v>1</v>
      </c>
      <c r="N340" s="155" t="s">
        <v>42</v>
      </c>
      <c r="P340" s="156">
        <f t="shared" si="111"/>
        <v>0</v>
      </c>
      <c r="Q340" s="156">
        <v>0</v>
      </c>
      <c r="R340" s="156">
        <f t="shared" si="112"/>
        <v>0</v>
      </c>
      <c r="S340" s="156">
        <v>0</v>
      </c>
      <c r="T340" s="157">
        <f t="shared" si="113"/>
        <v>0</v>
      </c>
      <c r="AR340" s="158" t="s">
        <v>388</v>
      </c>
      <c r="AT340" s="158" t="s">
        <v>190</v>
      </c>
      <c r="AU340" s="158" t="s">
        <v>89</v>
      </c>
      <c r="AY340" s="17" t="s">
        <v>187</v>
      </c>
      <c r="BE340" s="159">
        <f t="shared" si="114"/>
        <v>0</v>
      </c>
      <c r="BF340" s="159">
        <f t="shared" si="115"/>
        <v>0</v>
      </c>
      <c r="BG340" s="159">
        <f t="shared" si="116"/>
        <v>0</v>
      </c>
      <c r="BH340" s="159">
        <f t="shared" si="117"/>
        <v>0</v>
      </c>
      <c r="BI340" s="159">
        <f t="shared" si="118"/>
        <v>0</v>
      </c>
      <c r="BJ340" s="17" t="s">
        <v>89</v>
      </c>
      <c r="BK340" s="159">
        <f t="shared" si="119"/>
        <v>0</v>
      </c>
      <c r="BL340" s="17" t="s">
        <v>353</v>
      </c>
      <c r="BM340" s="158" t="s">
        <v>1273</v>
      </c>
    </row>
    <row r="341" spans="2:65" s="1" customFormat="1" ht="16.5" customHeight="1">
      <c r="B341" s="144"/>
      <c r="C341" s="145" t="s">
        <v>1849</v>
      </c>
      <c r="D341" s="145" t="s">
        <v>190</v>
      </c>
      <c r="E341" s="146" t="s">
        <v>1754</v>
      </c>
      <c r="F341" s="147" t="s">
        <v>1755</v>
      </c>
      <c r="G341" s="148" t="s">
        <v>337</v>
      </c>
      <c r="H341" s="149">
        <v>80</v>
      </c>
      <c r="I341" s="150"/>
      <c r="J341" s="151">
        <f t="shared" si="110"/>
        <v>0</v>
      </c>
      <c r="K341" s="152"/>
      <c r="L341" s="153"/>
      <c r="M341" s="154" t="s">
        <v>1</v>
      </c>
      <c r="N341" s="155" t="s">
        <v>42</v>
      </c>
      <c r="P341" s="156">
        <f t="shared" si="111"/>
        <v>0</v>
      </c>
      <c r="Q341" s="156">
        <v>0</v>
      </c>
      <c r="R341" s="156">
        <f t="shared" si="112"/>
        <v>0</v>
      </c>
      <c r="S341" s="156">
        <v>0</v>
      </c>
      <c r="T341" s="157">
        <f t="shared" si="113"/>
        <v>0</v>
      </c>
      <c r="AR341" s="158" t="s">
        <v>388</v>
      </c>
      <c r="AT341" s="158" t="s">
        <v>190</v>
      </c>
      <c r="AU341" s="158" t="s">
        <v>89</v>
      </c>
      <c r="AY341" s="17" t="s">
        <v>187</v>
      </c>
      <c r="BE341" s="159">
        <f t="shared" si="114"/>
        <v>0</v>
      </c>
      <c r="BF341" s="159">
        <f t="shared" si="115"/>
        <v>0</v>
      </c>
      <c r="BG341" s="159">
        <f t="shared" si="116"/>
        <v>0</v>
      </c>
      <c r="BH341" s="159">
        <f t="shared" si="117"/>
        <v>0</v>
      </c>
      <c r="BI341" s="159">
        <f t="shared" si="118"/>
        <v>0</v>
      </c>
      <c r="BJ341" s="17" t="s">
        <v>89</v>
      </c>
      <c r="BK341" s="159">
        <f t="shared" si="119"/>
        <v>0</v>
      </c>
      <c r="BL341" s="17" t="s">
        <v>353</v>
      </c>
      <c r="BM341" s="158" t="s">
        <v>1276</v>
      </c>
    </row>
    <row r="342" spans="2:65" s="1" customFormat="1" ht="16.5" customHeight="1">
      <c r="B342" s="144"/>
      <c r="C342" s="145" t="s">
        <v>1347</v>
      </c>
      <c r="D342" s="145" t="s">
        <v>190</v>
      </c>
      <c r="E342" s="146" t="s">
        <v>1757</v>
      </c>
      <c r="F342" s="147" t="s">
        <v>1758</v>
      </c>
      <c r="G342" s="148" t="s">
        <v>337</v>
      </c>
      <c r="H342" s="149">
        <v>80</v>
      </c>
      <c r="I342" s="150"/>
      <c r="J342" s="151">
        <f t="shared" si="110"/>
        <v>0</v>
      </c>
      <c r="K342" s="152"/>
      <c r="L342" s="153"/>
      <c r="M342" s="154" t="s">
        <v>1</v>
      </c>
      <c r="N342" s="155" t="s">
        <v>42</v>
      </c>
      <c r="P342" s="156">
        <f t="shared" si="111"/>
        <v>0</v>
      </c>
      <c r="Q342" s="156">
        <v>0</v>
      </c>
      <c r="R342" s="156">
        <f t="shared" si="112"/>
        <v>0</v>
      </c>
      <c r="S342" s="156">
        <v>0</v>
      </c>
      <c r="T342" s="157">
        <f t="shared" si="113"/>
        <v>0</v>
      </c>
      <c r="AR342" s="158" t="s">
        <v>388</v>
      </c>
      <c r="AT342" s="158" t="s">
        <v>190</v>
      </c>
      <c r="AU342" s="158" t="s">
        <v>89</v>
      </c>
      <c r="AY342" s="17" t="s">
        <v>187</v>
      </c>
      <c r="BE342" s="159">
        <f t="shared" si="114"/>
        <v>0</v>
      </c>
      <c r="BF342" s="159">
        <f t="shared" si="115"/>
        <v>0</v>
      </c>
      <c r="BG342" s="159">
        <f t="shared" si="116"/>
        <v>0</v>
      </c>
      <c r="BH342" s="159">
        <f t="shared" si="117"/>
        <v>0</v>
      </c>
      <c r="BI342" s="159">
        <f t="shared" si="118"/>
        <v>0</v>
      </c>
      <c r="BJ342" s="17" t="s">
        <v>89</v>
      </c>
      <c r="BK342" s="159">
        <f t="shared" si="119"/>
        <v>0</v>
      </c>
      <c r="BL342" s="17" t="s">
        <v>353</v>
      </c>
      <c r="BM342" s="158" t="s">
        <v>1280</v>
      </c>
    </row>
    <row r="343" spans="2:65" s="1" customFormat="1" ht="24.2" customHeight="1">
      <c r="B343" s="144"/>
      <c r="C343" s="145" t="s">
        <v>1850</v>
      </c>
      <c r="D343" s="145" t="s">
        <v>190</v>
      </c>
      <c r="E343" s="146" t="s">
        <v>1760</v>
      </c>
      <c r="F343" s="147" t="s">
        <v>1761</v>
      </c>
      <c r="G343" s="148" t="s">
        <v>337</v>
      </c>
      <c r="H343" s="149">
        <v>80</v>
      </c>
      <c r="I343" s="150"/>
      <c r="J343" s="151">
        <f t="shared" si="110"/>
        <v>0</v>
      </c>
      <c r="K343" s="152"/>
      <c r="L343" s="153"/>
      <c r="M343" s="154" t="s">
        <v>1</v>
      </c>
      <c r="N343" s="155" t="s">
        <v>42</v>
      </c>
      <c r="P343" s="156">
        <f t="shared" si="111"/>
        <v>0</v>
      </c>
      <c r="Q343" s="156">
        <v>0</v>
      </c>
      <c r="R343" s="156">
        <f t="shared" si="112"/>
        <v>0</v>
      </c>
      <c r="S343" s="156">
        <v>0</v>
      </c>
      <c r="T343" s="157">
        <f t="shared" si="113"/>
        <v>0</v>
      </c>
      <c r="AR343" s="158" t="s">
        <v>388</v>
      </c>
      <c r="AT343" s="158" t="s">
        <v>190</v>
      </c>
      <c r="AU343" s="158" t="s">
        <v>89</v>
      </c>
      <c r="AY343" s="17" t="s">
        <v>187</v>
      </c>
      <c r="BE343" s="159">
        <f t="shared" si="114"/>
        <v>0</v>
      </c>
      <c r="BF343" s="159">
        <f t="shared" si="115"/>
        <v>0</v>
      </c>
      <c r="BG343" s="159">
        <f t="shared" si="116"/>
        <v>0</v>
      </c>
      <c r="BH343" s="159">
        <f t="shared" si="117"/>
        <v>0</v>
      </c>
      <c r="BI343" s="159">
        <f t="shared" si="118"/>
        <v>0</v>
      </c>
      <c r="BJ343" s="17" t="s">
        <v>89</v>
      </c>
      <c r="BK343" s="159">
        <f t="shared" si="119"/>
        <v>0</v>
      </c>
      <c r="BL343" s="17" t="s">
        <v>353</v>
      </c>
      <c r="BM343" s="158" t="s">
        <v>1283</v>
      </c>
    </row>
    <row r="344" spans="2:65" s="1" customFormat="1" ht="66.75" customHeight="1">
      <c r="B344" s="144"/>
      <c r="C344" s="145" t="s">
        <v>1351</v>
      </c>
      <c r="D344" s="145" t="s">
        <v>190</v>
      </c>
      <c r="E344" s="146" t="s">
        <v>1763</v>
      </c>
      <c r="F344" s="147" t="s">
        <v>1851</v>
      </c>
      <c r="G344" s="148" t="s">
        <v>337</v>
      </c>
      <c r="H344" s="149">
        <v>14</v>
      </c>
      <c r="I344" s="150"/>
      <c r="J344" s="151">
        <f t="shared" si="110"/>
        <v>0</v>
      </c>
      <c r="K344" s="152"/>
      <c r="L344" s="153"/>
      <c r="M344" s="154" t="s">
        <v>1</v>
      </c>
      <c r="N344" s="155" t="s">
        <v>42</v>
      </c>
      <c r="P344" s="156">
        <f t="shared" si="111"/>
        <v>0</v>
      </c>
      <c r="Q344" s="156">
        <v>0</v>
      </c>
      <c r="R344" s="156">
        <f t="shared" si="112"/>
        <v>0</v>
      </c>
      <c r="S344" s="156">
        <v>0</v>
      </c>
      <c r="T344" s="157">
        <f t="shared" si="113"/>
        <v>0</v>
      </c>
      <c r="AR344" s="158" t="s">
        <v>388</v>
      </c>
      <c r="AT344" s="158" t="s">
        <v>190</v>
      </c>
      <c r="AU344" s="158" t="s">
        <v>89</v>
      </c>
      <c r="AY344" s="17" t="s">
        <v>187</v>
      </c>
      <c r="BE344" s="159">
        <f t="shared" si="114"/>
        <v>0</v>
      </c>
      <c r="BF344" s="159">
        <f t="shared" si="115"/>
        <v>0</v>
      </c>
      <c r="BG344" s="159">
        <f t="shared" si="116"/>
        <v>0</v>
      </c>
      <c r="BH344" s="159">
        <f t="shared" si="117"/>
        <v>0</v>
      </c>
      <c r="BI344" s="159">
        <f t="shared" si="118"/>
        <v>0</v>
      </c>
      <c r="BJ344" s="17" t="s">
        <v>89</v>
      </c>
      <c r="BK344" s="159">
        <f t="shared" si="119"/>
        <v>0</v>
      </c>
      <c r="BL344" s="17" t="s">
        <v>353</v>
      </c>
      <c r="BM344" s="158" t="s">
        <v>1287</v>
      </c>
    </row>
    <row r="345" spans="2:65" s="1" customFormat="1" ht="24.2" customHeight="1">
      <c r="B345" s="144"/>
      <c r="C345" s="145" t="s">
        <v>1852</v>
      </c>
      <c r="D345" s="145" t="s">
        <v>190</v>
      </c>
      <c r="E345" s="146" t="s">
        <v>1765</v>
      </c>
      <c r="F345" s="147" t="s">
        <v>1847</v>
      </c>
      <c r="G345" s="148" t="s">
        <v>337</v>
      </c>
      <c r="H345" s="149">
        <v>14</v>
      </c>
      <c r="I345" s="150"/>
      <c r="J345" s="151">
        <f t="shared" si="110"/>
        <v>0</v>
      </c>
      <c r="K345" s="152"/>
      <c r="L345" s="153"/>
      <c r="M345" s="154" t="s">
        <v>1</v>
      </c>
      <c r="N345" s="155" t="s">
        <v>42</v>
      </c>
      <c r="P345" s="156">
        <f t="shared" si="111"/>
        <v>0</v>
      </c>
      <c r="Q345" s="156">
        <v>0</v>
      </c>
      <c r="R345" s="156">
        <f t="shared" si="112"/>
        <v>0</v>
      </c>
      <c r="S345" s="156">
        <v>0</v>
      </c>
      <c r="T345" s="157">
        <f t="shared" si="113"/>
        <v>0</v>
      </c>
      <c r="AR345" s="158" t="s">
        <v>388</v>
      </c>
      <c r="AT345" s="158" t="s">
        <v>190</v>
      </c>
      <c r="AU345" s="158" t="s">
        <v>89</v>
      </c>
      <c r="AY345" s="17" t="s">
        <v>187</v>
      </c>
      <c r="BE345" s="159">
        <f t="shared" si="114"/>
        <v>0</v>
      </c>
      <c r="BF345" s="159">
        <f t="shared" si="115"/>
        <v>0</v>
      </c>
      <c r="BG345" s="159">
        <f t="shared" si="116"/>
        <v>0</v>
      </c>
      <c r="BH345" s="159">
        <f t="shared" si="117"/>
        <v>0</v>
      </c>
      <c r="BI345" s="159">
        <f t="shared" si="118"/>
        <v>0</v>
      </c>
      <c r="BJ345" s="17" t="s">
        <v>89</v>
      </c>
      <c r="BK345" s="159">
        <f t="shared" si="119"/>
        <v>0</v>
      </c>
      <c r="BL345" s="17" t="s">
        <v>353</v>
      </c>
      <c r="BM345" s="158" t="s">
        <v>1290</v>
      </c>
    </row>
    <row r="346" spans="2:65" s="1" customFormat="1" ht="16.5" customHeight="1">
      <c r="B346" s="144"/>
      <c r="C346" s="145" t="s">
        <v>1352</v>
      </c>
      <c r="D346" s="145" t="s">
        <v>190</v>
      </c>
      <c r="E346" s="146" t="s">
        <v>1768</v>
      </c>
      <c r="F346" s="147" t="s">
        <v>1749</v>
      </c>
      <c r="G346" s="148" t="s">
        <v>337</v>
      </c>
      <c r="H346" s="149">
        <v>14</v>
      </c>
      <c r="I346" s="150"/>
      <c r="J346" s="151">
        <f t="shared" si="110"/>
        <v>0</v>
      </c>
      <c r="K346" s="152"/>
      <c r="L346" s="153"/>
      <c r="M346" s="154" t="s">
        <v>1</v>
      </c>
      <c r="N346" s="155" t="s">
        <v>42</v>
      </c>
      <c r="P346" s="156">
        <f t="shared" si="111"/>
        <v>0</v>
      </c>
      <c r="Q346" s="156">
        <v>0</v>
      </c>
      <c r="R346" s="156">
        <f t="shared" si="112"/>
        <v>0</v>
      </c>
      <c r="S346" s="156">
        <v>0</v>
      </c>
      <c r="T346" s="157">
        <f t="shared" si="113"/>
        <v>0</v>
      </c>
      <c r="AR346" s="158" t="s">
        <v>388</v>
      </c>
      <c r="AT346" s="158" t="s">
        <v>190</v>
      </c>
      <c r="AU346" s="158" t="s">
        <v>89</v>
      </c>
      <c r="AY346" s="17" t="s">
        <v>187</v>
      </c>
      <c r="BE346" s="159">
        <f t="shared" si="114"/>
        <v>0</v>
      </c>
      <c r="BF346" s="159">
        <f t="shared" si="115"/>
        <v>0</v>
      </c>
      <c r="BG346" s="159">
        <f t="shared" si="116"/>
        <v>0</v>
      </c>
      <c r="BH346" s="159">
        <f t="shared" si="117"/>
        <v>0</v>
      </c>
      <c r="BI346" s="159">
        <f t="shared" si="118"/>
        <v>0</v>
      </c>
      <c r="BJ346" s="17" t="s">
        <v>89</v>
      </c>
      <c r="BK346" s="159">
        <f t="shared" si="119"/>
        <v>0</v>
      </c>
      <c r="BL346" s="17" t="s">
        <v>353</v>
      </c>
      <c r="BM346" s="158" t="s">
        <v>1294</v>
      </c>
    </row>
    <row r="347" spans="2:65" s="1" customFormat="1" ht="16.5" customHeight="1">
      <c r="B347" s="144"/>
      <c r="C347" s="145" t="s">
        <v>1853</v>
      </c>
      <c r="D347" s="145" t="s">
        <v>190</v>
      </c>
      <c r="E347" s="146" t="s">
        <v>1770</v>
      </c>
      <c r="F347" s="147" t="s">
        <v>1752</v>
      </c>
      <c r="G347" s="148" t="s">
        <v>337</v>
      </c>
      <c r="H347" s="149">
        <v>14</v>
      </c>
      <c r="I347" s="150"/>
      <c r="J347" s="151">
        <f t="shared" si="110"/>
        <v>0</v>
      </c>
      <c r="K347" s="152"/>
      <c r="L347" s="153"/>
      <c r="M347" s="154" t="s">
        <v>1</v>
      </c>
      <c r="N347" s="155" t="s">
        <v>42</v>
      </c>
      <c r="P347" s="156">
        <f t="shared" si="111"/>
        <v>0</v>
      </c>
      <c r="Q347" s="156">
        <v>0</v>
      </c>
      <c r="R347" s="156">
        <f t="shared" si="112"/>
        <v>0</v>
      </c>
      <c r="S347" s="156">
        <v>0</v>
      </c>
      <c r="T347" s="157">
        <f t="shared" si="113"/>
        <v>0</v>
      </c>
      <c r="AR347" s="158" t="s">
        <v>388</v>
      </c>
      <c r="AT347" s="158" t="s">
        <v>190</v>
      </c>
      <c r="AU347" s="158" t="s">
        <v>89</v>
      </c>
      <c r="AY347" s="17" t="s">
        <v>187</v>
      </c>
      <c r="BE347" s="159">
        <f t="shared" si="114"/>
        <v>0</v>
      </c>
      <c r="BF347" s="159">
        <f t="shared" si="115"/>
        <v>0</v>
      </c>
      <c r="BG347" s="159">
        <f t="shared" si="116"/>
        <v>0</v>
      </c>
      <c r="BH347" s="159">
        <f t="shared" si="117"/>
        <v>0</v>
      </c>
      <c r="BI347" s="159">
        <f t="shared" si="118"/>
        <v>0</v>
      </c>
      <c r="BJ347" s="17" t="s">
        <v>89</v>
      </c>
      <c r="BK347" s="159">
        <f t="shared" si="119"/>
        <v>0</v>
      </c>
      <c r="BL347" s="17" t="s">
        <v>353</v>
      </c>
      <c r="BM347" s="158" t="s">
        <v>1297</v>
      </c>
    </row>
    <row r="348" spans="2:65" s="1" customFormat="1" ht="16.5" customHeight="1">
      <c r="B348" s="144"/>
      <c r="C348" s="145" t="s">
        <v>1357</v>
      </c>
      <c r="D348" s="145" t="s">
        <v>190</v>
      </c>
      <c r="E348" s="146" t="s">
        <v>1772</v>
      </c>
      <c r="F348" s="147" t="s">
        <v>1755</v>
      </c>
      <c r="G348" s="148" t="s">
        <v>337</v>
      </c>
      <c r="H348" s="149">
        <v>14</v>
      </c>
      <c r="I348" s="150"/>
      <c r="J348" s="151">
        <f t="shared" si="110"/>
        <v>0</v>
      </c>
      <c r="K348" s="152"/>
      <c r="L348" s="153"/>
      <c r="M348" s="154" t="s">
        <v>1</v>
      </c>
      <c r="N348" s="155" t="s">
        <v>42</v>
      </c>
      <c r="P348" s="156">
        <f t="shared" si="111"/>
        <v>0</v>
      </c>
      <c r="Q348" s="156">
        <v>0</v>
      </c>
      <c r="R348" s="156">
        <f t="shared" si="112"/>
        <v>0</v>
      </c>
      <c r="S348" s="156">
        <v>0</v>
      </c>
      <c r="T348" s="157">
        <f t="shared" si="113"/>
        <v>0</v>
      </c>
      <c r="AR348" s="158" t="s">
        <v>388</v>
      </c>
      <c r="AT348" s="158" t="s">
        <v>190</v>
      </c>
      <c r="AU348" s="158" t="s">
        <v>89</v>
      </c>
      <c r="AY348" s="17" t="s">
        <v>187</v>
      </c>
      <c r="BE348" s="159">
        <f t="shared" si="114"/>
        <v>0</v>
      </c>
      <c r="BF348" s="159">
        <f t="shared" si="115"/>
        <v>0</v>
      </c>
      <c r="BG348" s="159">
        <f t="shared" si="116"/>
        <v>0</v>
      </c>
      <c r="BH348" s="159">
        <f t="shared" si="117"/>
        <v>0</v>
      </c>
      <c r="BI348" s="159">
        <f t="shared" si="118"/>
        <v>0</v>
      </c>
      <c r="BJ348" s="17" t="s">
        <v>89</v>
      </c>
      <c r="BK348" s="159">
        <f t="shared" si="119"/>
        <v>0</v>
      </c>
      <c r="BL348" s="17" t="s">
        <v>353</v>
      </c>
      <c r="BM348" s="158" t="s">
        <v>1301</v>
      </c>
    </row>
    <row r="349" spans="2:65" s="1" customFormat="1" ht="16.5" customHeight="1">
      <c r="B349" s="144"/>
      <c r="C349" s="145" t="s">
        <v>1854</v>
      </c>
      <c r="D349" s="145" t="s">
        <v>190</v>
      </c>
      <c r="E349" s="146" t="s">
        <v>1774</v>
      </c>
      <c r="F349" s="147" t="s">
        <v>1758</v>
      </c>
      <c r="G349" s="148" t="s">
        <v>337</v>
      </c>
      <c r="H349" s="149">
        <v>14</v>
      </c>
      <c r="I349" s="150"/>
      <c r="J349" s="151">
        <f t="shared" si="110"/>
        <v>0</v>
      </c>
      <c r="K349" s="152"/>
      <c r="L349" s="153"/>
      <c r="M349" s="154" t="s">
        <v>1</v>
      </c>
      <c r="N349" s="155" t="s">
        <v>42</v>
      </c>
      <c r="P349" s="156">
        <f t="shared" si="111"/>
        <v>0</v>
      </c>
      <c r="Q349" s="156">
        <v>0</v>
      </c>
      <c r="R349" s="156">
        <f t="shared" si="112"/>
        <v>0</v>
      </c>
      <c r="S349" s="156">
        <v>0</v>
      </c>
      <c r="T349" s="157">
        <f t="shared" si="113"/>
        <v>0</v>
      </c>
      <c r="AR349" s="158" t="s">
        <v>388</v>
      </c>
      <c r="AT349" s="158" t="s">
        <v>190</v>
      </c>
      <c r="AU349" s="158" t="s">
        <v>89</v>
      </c>
      <c r="AY349" s="17" t="s">
        <v>187</v>
      </c>
      <c r="BE349" s="159">
        <f t="shared" si="114"/>
        <v>0</v>
      </c>
      <c r="BF349" s="159">
        <f t="shared" si="115"/>
        <v>0</v>
      </c>
      <c r="BG349" s="159">
        <f t="shared" si="116"/>
        <v>0</v>
      </c>
      <c r="BH349" s="159">
        <f t="shared" si="117"/>
        <v>0</v>
      </c>
      <c r="BI349" s="159">
        <f t="shared" si="118"/>
        <v>0</v>
      </c>
      <c r="BJ349" s="17" t="s">
        <v>89</v>
      </c>
      <c r="BK349" s="159">
        <f t="shared" si="119"/>
        <v>0</v>
      </c>
      <c r="BL349" s="17" t="s">
        <v>353</v>
      </c>
      <c r="BM349" s="158" t="s">
        <v>1304</v>
      </c>
    </row>
    <row r="350" spans="2:65" s="11" customFormat="1" ht="22.9" customHeight="1">
      <c r="B350" s="132"/>
      <c r="D350" s="133" t="s">
        <v>75</v>
      </c>
      <c r="E350" s="142" t="s">
        <v>1511</v>
      </c>
      <c r="F350" s="142" t="s">
        <v>1776</v>
      </c>
      <c r="I350" s="135"/>
      <c r="J350" s="143">
        <f>BK350</f>
        <v>0</v>
      </c>
      <c r="L350" s="132"/>
      <c r="M350" s="137"/>
      <c r="P350" s="138">
        <f>SUM(P351:P354)</f>
        <v>0</v>
      </c>
      <c r="R350" s="138">
        <f>SUM(R351:R354)</f>
        <v>0</v>
      </c>
      <c r="T350" s="139">
        <f>SUM(T351:T354)</f>
        <v>0</v>
      </c>
      <c r="AR350" s="133" t="s">
        <v>83</v>
      </c>
      <c r="AT350" s="140" t="s">
        <v>75</v>
      </c>
      <c r="AU350" s="140" t="s">
        <v>83</v>
      </c>
      <c r="AY350" s="133" t="s">
        <v>187</v>
      </c>
      <c r="BK350" s="141">
        <f>SUM(BK351:BK354)</f>
        <v>0</v>
      </c>
    </row>
    <row r="351" spans="2:65" s="1" customFormat="1" ht="66.75" customHeight="1">
      <c r="B351" s="144"/>
      <c r="C351" s="145" t="s">
        <v>1360</v>
      </c>
      <c r="D351" s="145" t="s">
        <v>190</v>
      </c>
      <c r="E351" s="146" t="s">
        <v>1777</v>
      </c>
      <c r="F351" s="147" t="s">
        <v>1855</v>
      </c>
      <c r="G351" s="148" t="s">
        <v>337</v>
      </c>
      <c r="H351" s="149">
        <v>1</v>
      </c>
      <c r="I351" s="150"/>
      <c r="J351" s="151">
        <f>ROUND(I351*H351,2)</f>
        <v>0</v>
      </c>
      <c r="K351" s="152"/>
      <c r="L351" s="153"/>
      <c r="M351" s="154" t="s">
        <v>1</v>
      </c>
      <c r="N351" s="155" t="s">
        <v>42</v>
      </c>
      <c r="P351" s="156">
        <f>O351*H351</f>
        <v>0</v>
      </c>
      <c r="Q351" s="156">
        <v>0</v>
      </c>
      <c r="R351" s="156">
        <f>Q351*H351</f>
        <v>0</v>
      </c>
      <c r="S351" s="156">
        <v>0</v>
      </c>
      <c r="T351" s="157">
        <f>S351*H351</f>
        <v>0</v>
      </c>
      <c r="AR351" s="158" t="s">
        <v>388</v>
      </c>
      <c r="AT351" s="158" t="s">
        <v>190</v>
      </c>
      <c r="AU351" s="158" t="s">
        <v>89</v>
      </c>
      <c r="AY351" s="17" t="s">
        <v>187</v>
      </c>
      <c r="BE351" s="159">
        <f>IF(N351="základná",J351,0)</f>
        <v>0</v>
      </c>
      <c r="BF351" s="159">
        <f>IF(N351="znížená",J351,0)</f>
        <v>0</v>
      </c>
      <c r="BG351" s="159">
        <f>IF(N351="zákl. prenesená",J351,0)</f>
        <v>0</v>
      </c>
      <c r="BH351" s="159">
        <f>IF(N351="zníž. prenesená",J351,0)</f>
        <v>0</v>
      </c>
      <c r="BI351" s="159">
        <f>IF(N351="nulová",J351,0)</f>
        <v>0</v>
      </c>
      <c r="BJ351" s="17" t="s">
        <v>89</v>
      </c>
      <c r="BK351" s="159">
        <f>ROUND(I351*H351,2)</f>
        <v>0</v>
      </c>
      <c r="BL351" s="17" t="s">
        <v>353</v>
      </c>
      <c r="BM351" s="158" t="s">
        <v>1308</v>
      </c>
    </row>
    <row r="352" spans="2:65" s="1" customFormat="1" ht="55.5" customHeight="1">
      <c r="B352" s="144"/>
      <c r="C352" s="145" t="s">
        <v>1856</v>
      </c>
      <c r="D352" s="145" t="s">
        <v>190</v>
      </c>
      <c r="E352" s="146" t="s">
        <v>1780</v>
      </c>
      <c r="F352" s="147" t="s">
        <v>1805</v>
      </c>
      <c r="G352" s="148" t="s">
        <v>337</v>
      </c>
      <c r="H352" s="149">
        <v>1</v>
      </c>
      <c r="I352" s="150"/>
      <c r="J352" s="151">
        <f>ROUND(I352*H352,2)</f>
        <v>0</v>
      </c>
      <c r="K352" s="152"/>
      <c r="L352" s="153"/>
      <c r="M352" s="154" t="s">
        <v>1</v>
      </c>
      <c r="N352" s="155" t="s">
        <v>42</v>
      </c>
      <c r="P352" s="156">
        <f>O352*H352</f>
        <v>0</v>
      </c>
      <c r="Q352" s="156">
        <v>0</v>
      </c>
      <c r="R352" s="156">
        <f>Q352*H352</f>
        <v>0</v>
      </c>
      <c r="S352" s="156">
        <v>0</v>
      </c>
      <c r="T352" s="157">
        <f>S352*H352</f>
        <v>0</v>
      </c>
      <c r="AR352" s="158" t="s">
        <v>388</v>
      </c>
      <c r="AT352" s="158" t="s">
        <v>190</v>
      </c>
      <c r="AU352" s="158" t="s">
        <v>89</v>
      </c>
      <c r="AY352" s="17" t="s">
        <v>187</v>
      </c>
      <c r="BE352" s="159">
        <f>IF(N352="základná",J352,0)</f>
        <v>0</v>
      </c>
      <c r="BF352" s="159">
        <f>IF(N352="znížená",J352,0)</f>
        <v>0</v>
      </c>
      <c r="BG352" s="159">
        <f>IF(N352="zákl. prenesená",J352,0)</f>
        <v>0</v>
      </c>
      <c r="BH352" s="159">
        <f>IF(N352="zníž. prenesená",J352,0)</f>
        <v>0</v>
      </c>
      <c r="BI352" s="159">
        <f>IF(N352="nulová",J352,0)</f>
        <v>0</v>
      </c>
      <c r="BJ352" s="17" t="s">
        <v>89</v>
      </c>
      <c r="BK352" s="159">
        <f>ROUND(I352*H352,2)</f>
        <v>0</v>
      </c>
      <c r="BL352" s="17" t="s">
        <v>353</v>
      </c>
      <c r="BM352" s="158" t="s">
        <v>1311</v>
      </c>
    </row>
    <row r="353" spans="2:65" s="1" customFormat="1" ht="16.5" customHeight="1">
      <c r="B353" s="144"/>
      <c r="C353" s="145" t="s">
        <v>1364</v>
      </c>
      <c r="D353" s="145" t="s">
        <v>190</v>
      </c>
      <c r="E353" s="146" t="s">
        <v>1783</v>
      </c>
      <c r="F353" s="147" t="s">
        <v>1566</v>
      </c>
      <c r="G353" s="148" t="s">
        <v>337</v>
      </c>
      <c r="H353" s="149">
        <v>1</v>
      </c>
      <c r="I353" s="150"/>
      <c r="J353" s="151">
        <f>ROUND(I353*H353,2)</f>
        <v>0</v>
      </c>
      <c r="K353" s="152"/>
      <c r="L353" s="153"/>
      <c r="M353" s="154" t="s">
        <v>1</v>
      </c>
      <c r="N353" s="155" t="s">
        <v>42</v>
      </c>
      <c r="P353" s="156">
        <f>O353*H353</f>
        <v>0</v>
      </c>
      <c r="Q353" s="156">
        <v>0</v>
      </c>
      <c r="R353" s="156">
        <f>Q353*H353</f>
        <v>0</v>
      </c>
      <c r="S353" s="156">
        <v>0</v>
      </c>
      <c r="T353" s="157">
        <f>S353*H353</f>
        <v>0</v>
      </c>
      <c r="AR353" s="158" t="s">
        <v>388</v>
      </c>
      <c r="AT353" s="158" t="s">
        <v>190</v>
      </c>
      <c r="AU353" s="158" t="s">
        <v>89</v>
      </c>
      <c r="AY353" s="17" t="s">
        <v>187</v>
      </c>
      <c r="BE353" s="159">
        <f>IF(N353="základná",J353,0)</f>
        <v>0</v>
      </c>
      <c r="BF353" s="159">
        <f>IF(N353="znížená",J353,0)</f>
        <v>0</v>
      </c>
      <c r="BG353" s="159">
        <f>IF(N353="zákl. prenesená",J353,0)</f>
        <v>0</v>
      </c>
      <c r="BH353" s="159">
        <f>IF(N353="zníž. prenesená",J353,0)</f>
        <v>0</v>
      </c>
      <c r="BI353" s="159">
        <f>IF(N353="nulová",J353,0)</f>
        <v>0</v>
      </c>
      <c r="BJ353" s="17" t="s">
        <v>89</v>
      </c>
      <c r="BK353" s="159">
        <f>ROUND(I353*H353,2)</f>
        <v>0</v>
      </c>
      <c r="BL353" s="17" t="s">
        <v>353</v>
      </c>
      <c r="BM353" s="158" t="s">
        <v>1315</v>
      </c>
    </row>
    <row r="354" spans="2:65" s="1" customFormat="1" ht="37.9" customHeight="1">
      <c r="B354" s="144"/>
      <c r="C354" s="145" t="s">
        <v>1857</v>
      </c>
      <c r="D354" s="145" t="s">
        <v>190</v>
      </c>
      <c r="E354" s="146" t="s">
        <v>1785</v>
      </c>
      <c r="F354" s="147" t="s">
        <v>1569</v>
      </c>
      <c r="G354" s="148" t="s">
        <v>1495</v>
      </c>
      <c r="H354" s="149">
        <v>20</v>
      </c>
      <c r="I354" s="150"/>
      <c r="J354" s="151">
        <f>ROUND(I354*H354,2)</f>
        <v>0</v>
      </c>
      <c r="K354" s="152"/>
      <c r="L354" s="153"/>
      <c r="M354" s="154" t="s">
        <v>1</v>
      </c>
      <c r="N354" s="155" t="s">
        <v>42</v>
      </c>
      <c r="P354" s="156">
        <f>O354*H354</f>
        <v>0</v>
      </c>
      <c r="Q354" s="156">
        <v>0</v>
      </c>
      <c r="R354" s="156">
        <f>Q354*H354</f>
        <v>0</v>
      </c>
      <c r="S354" s="156">
        <v>0</v>
      </c>
      <c r="T354" s="157">
        <f>S354*H354</f>
        <v>0</v>
      </c>
      <c r="AR354" s="158" t="s">
        <v>388</v>
      </c>
      <c r="AT354" s="158" t="s">
        <v>190</v>
      </c>
      <c r="AU354" s="158" t="s">
        <v>89</v>
      </c>
      <c r="AY354" s="17" t="s">
        <v>187</v>
      </c>
      <c r="BE354" s="159">
        <f>IF(N354="základná",J354,0)</f>
        <v>0</v>
      </c>
      <c r="BF354" s="159">
        <f>IF(N354="znížená",J354,0)</f>
        <v>0</v>
      </c>
      <c r="BG354" s="159">
        <f>IF(N354="zákl. prenesená",J354,0)</f>
        <v>0</v>
      </c>
      <c r="BH354" s="159">
        <f>IF(N354="zníž. prenesená",J354,0)</f>
        <v>0</v>
      </c>
      <c r="BI354" s="159">
        <f>IF(N354="nulová",J354,0)</f>
        <v>0</v>
      </c>
      <c r="BJ354" s="17" t="s">
        <v>89</v>
      </c>
      <c r="BK354" s="159">
        <f>ROUND(I354*H354,2)</f>
        <v>0</v>
      </c>
      <c r="BL354" s="17" t="s">
        <v>353</v>
      </c>
      <c r="BM354" s="158" t="s">
        <v>1318</v>
      </c>
    </row>
    <row r="355" spans="2:65" s="11" customFormat="1" ht="22.9" customHeight="1">
      <c r="B355" s="132"/>
      <c r="D355" s="133" t="s">
        <v>75</v>
      </c>
      <c r="E355" s="142" t="s">
        <v>1524</v>
      </c>
      <c r="F355" s="142" t="s">
        <v>1533</v>
      </c>
      <c r="I355" s="135"/>
      <c r="J355" s="143">
        <f>BK355</f>
        <v>0</v>
      </c>
      <c r="L355" s="132"/>
      <c r="M355" s="137"/>
      <c r="P355" s="138">
        <f>P356</f>
        <v>0</v>
      </c>
      <c r="R355" s="138">
        <f>R356</f>
        <v>0</v>
      </c>
      <c r="T355" s="139">
        <f>T356</f>
        <v>0</v>
      </c>
      <c r="AR355" s="133" t="s">
        <v>83</v>
      </c>
      <c r="AT355" s="140" t="s">
        <v>75</v>
      </c>
      <c r="AU355" s="140" t="s">
        <v>83</v>
      </c>
      <c r="AY355" s="133" t="s">
        <v>187</v>
      </c>
      <c r="BK355" s="141">
        <f>BK356</f>
        <v>0</v>
      </c>
    </row>
    <row r="356" spans="2:65" s="1" customFormat="1" ht="24.2" customHeight="1">
      <c r="B356" s="144"/>
      <c r="C356" s="145" t="s">
        <v>1369</v>
      </c>
      <c r="D356" s="145" t="s">
        <v>190</v>
      </c>
      <c r="E356" s="146" t="s">
        <v>1788</v>
      </c>
      <c r="F356" s="147" t="s">
        <v>1858</v>
      </c>
      <c r="G356" s="148" t="s">
        <v>1859</v>
      </c>
      <c r="H356" s="149">
        <v>1</v>
      </c>
      <c r="I356" s="150"/>
      <c r="J356" s="151">
        <f>ROUND(I356*H356,2)</f>
        <v>0</v>
      </c>
      <c r="K356" s="152"/>
      <c r="L356" s="153"/>
      <c r="M356" s="206" t="s">
        <v>1</v>
      </c>
      <c r="N356" s="207" t="s">
        <v>42</v>
      </c>
      <c r="O356" s="203"/>
      <c r="P356" s="204">
        <f>O356*H356</f>
        <v>0</v>
      </c>
      <c r="Q356" s="204">
        <v>0</v>
      </c>
      <c r="R356" s="204">
        <f>Q356*H356</f>
        <v>0</v>
      </c>
      <c r="S356" s="204">
        <v>0</v>
      </c>
      <c r="T356" s="205">
        <f>S356*H356</f>
        <v>0</v>
      </c>
      <c r="AR356" s="158" t="s">
        <v>388</v>
      </c>
      <c r="AT356" s="158" t="s">
        <v>190</v>
      </c>
      <c r="AU356" s="158" t="s">
        <v>89</v>
      </c>
      <c r="AY356" s="17" t="s">
        <v>187</v>
      </c>
      <c r="BE356" s="159">
        <f>IF(N356="základná",J356,0)</f>
        <v>0</v>
      </c>
      <c r="BF356" s="159">
        <f>IF(N356="znížená",J356,0)</f>
        <v>0</v>
      </c>
      <c r="BG356" s="159">
        <f>IF(N356="zákl. prenesená",J356,0)</f>
        <v>0</v>
      </c>
      <c r="BH356" s="159">
        <f>IF(N356="zníž. prenesená",J356,0)</f>
        <v>0</v>
      </c>
      <c r="BI356" s="159">
        <f>IF(N356="nulová",J356,0)</f>
        <v>0</v>
      </c>
      <c r="BJ356" s="17" t="s">
        <v>89</v>
      </c>
      <c r="BK356" s="159">
        <f>ROUND(I356*H356,2)</f>
        <v>0</v>
      </c>
      <c r="BL356" s="17" t="s">
        <v>353</v>
      </c>
      <c r="BM356" s="158" t="s">
        <v>1400</v>
      </c>
    </row>
    <row r="357" spans="2:65" s="1" customFormat="1" ht="6.95" customHeight="1">
      <c r="B357" s="47"/>
      <c r="C357" s="48"/>
      <c r="D357" s="48"/>
      <c r="E357" s="48"/>
      <c r="F357" s="48"/>
      <c r="G357" s="48"/>
      <c r="H357" s="48"/>
      <c r="I357" s="48"/>
      <c r="J357" s="48"/>
      <c r="K357" s="48"/>
      <c r="L357" s="32"/>
    </row>
  </sheetData>
  <autoFilter ref="C140:K356" xr:uid="{00000000-0009-0000-0000-000005000000}"/>
  <mergeCells count="12">
    <mergeCell ref="E133:H133"/>
    <mergeCell ref="L2:V2"/>
    <mergeCell ref="E85:H85"/>
    <mergeCell ref="E87:H87"/>
    <mergeCell ref="E89:H89"/>
    <mergeCell ref="E129:H129"/>
    <mergeCell ref="E131:H13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2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 t="s">
        <v>5</v>
      </c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105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149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BRATISLAVA  SOŠ  PZ - rekonštrukcia  objektu č.103 (blok A a B)- suťaž</v>
      </c>
      <c r="F7" s="269"/>
      <c r="G7" s="269"/>
      <c r="H7" s="269"/>
      <c r="L7" s="20"/>
    </row>
    <row r="8" spans="2:46" ht="12" customHeight="1">
      <c r="B8" s="20"/>
      <c r="D8" s="27" t="s">
        <v>155</v>
      </c>
      <c r="L8" s="20"/>
    </row>
    <row r="9" spans="2:46" s="1" customFormat="1" ht="16.5" customHeight="1">
      <c r="B9" s="32"/>
      <c r="E9" s="268" t="s">
        <v>156</v>
      </c>
      <c r="F9" s="267"/>
      <c r="G9" s="267"/>
      <c r="H9" s="267"/>
      <c r="L9" s="32"/>
    </row>
    <row r="10" spans="2:46" s="1" customFormat="1" ht="12" customHeight="1">
      <c r="B10" s="32"/>
      <c r="D10" s="27" t="s">
        <v>157</v>
      </c>
      <c r="L10" s="32"/>
    </row>
    <row r="11" spans="2:46" s="1" customFormat="1" ht="16.5" customHeight="1">
      <c r="B11" s="32"/>
      <c r="E11" s="263" t="s">
        <v>1860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18. 10. 2023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1861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52" t="s">
        <v>1</v>
      </c>
      <c r="F29" s="252"/>
      <c r="G29" s="252"/>
      <c r="H29" s="252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ROUND(J124,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ROUND((SUM(BE124:BE221)),  2)</f>
        <v>0</v>
      </c>
      <c r="G35" s="101"/>
      <c r="H35" s="101"/>
      <c r="I35" s="102">
        <v>0.2</v>
      </c>
      <c r="J35" s="100">
        <f>ROUND(((SUM(BE124:BE221))*I35),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ROUND((SUM(BF124:BF221)),  2)</f>
        <v>0</v>
      </c>
      <c r="G36" s="101"/>
      <c r="H36" s="101"/>
      <c r="I36" s="102">
        <v>0.2</v>
      </c>
      <c r="J36" s="100">
        <f>ROUND(((SUM(BF124:BF221))*I36),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ROUND((SUM(BG124:BG221)),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ROUND((SUM(BH124:BH221)),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ROUND((SUM(BI124:BI221)),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BRATISLAVA  SOŠ  PZ - rekonštrukcia  objektu č.103 (blok A a B)- suťaž</v>
      </c>
      <c r="F85" s="269"/>
      <c r="G85" s="269"/>
      <c r="H85" s="269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8" t="s">
        <v>156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16.5" customHeight="1">
      <c r="B89" s="32"/>
      <c r="E89" s="263" t="str">
        <f>E11</f>
        <v xml:space="preserve">SO01.7Z - E1.7Z Elektroinštalácia 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18. 10. 2023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Ing.Benko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J124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164</v>
      </c>
      <c r="E99" s="117"/>
      <c r="F99" s="117"/>
      <c r="G99" s="117"/>
      <c r="H99" s="117"/>
      <c r="I99" s="117"/>
      <c r="J99" s="118">
        <f>J125</f>
        <v>0</v>
      </c>
      <c r="L99" s="115"/>
    </row>
    <row r="100" spans="2:47" s="9" customFormat="1" ht="19.899999999999999" customHeight="1">
      <c r="B100" s="119"/>
      <c r="D100" s="120" t="s">
        <v>166</v>
      </c>
      <c r="E100" s="121"/>
      <c r="F100" s="121"/>
      <c r="G100" s="121"/>
      <c r="H100" s="121"/>
      <c r="I100" s="121"/>
      <c r="J100" s="122">
        <f>J126</f>
        <v>0</v>
      </c>
      <c r="L100" s="119"/>
    </row>
    <row r="101" spans="2:47" s="8" customFormat="1" ht="24.95" customHeight="1">
      <c r="B101" s="115"/>
      <c r="D101" s="116" t="s">
        <v>1862</v>
      </c>
      <c r="E101" s="117"/>
      <c r="F101" s="117"/>
      <c r="G101" s="117"/>
      <c r="H101" s="117"/>
      <c r="I101" s="117"/>
      <c r="J101" s="118">
        <f>J131</f>
        <v>0</v>
      </c>
      <c r="L101" s="115"/>
    </row>
    <row r="102" spans="2:47" s="9" customFormat="1" ht="19.899999999999999" customHeight="1">
      <c r="B102" s="119"/>
      <c r="D102" s="120" t="s">
        <v>1863</v>
      </c>
      <c r="E102" s="121"/>
      <c r="F102" s="121"/>
      <c r="G102" s="121"/>
      <c r="H102" s="121"/>
      <c r="I102" s="121"/>
      <c r="J102" s="122">
        <f>J132</f>
        <v>0</v>
      </c>
      <c r="L102" s="119"/>
    </row>
    <row r="103" spans="2:47" s="1" customFormat="1" ht="21.75" customHeight="1">
      <c r="B103" s="32"/>
      <c r="L103" s="32"/>
    </row>
    <row r="104" spans="2:47" s="1" customFormat="1" ht="6.9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2"/>
    </row>
    <row r="108" spans="2:47" s="1" customFormat="1" ht="6.95" customHeight="1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32"/>
    </row>
    <row r="109" spans="2:47" s="1" customFormat="1" ht="24.95" customHeight="1">
      <c r="B109" s="32"/>
      <c r="C109" s="21" t="s">
        <v>173</v>
      </c>
      <c r="L109" s="32"/>
    </row>
    <row r="110" spans="2:47" s="1" customFormat="1" ht="6.95" customHeight="1">
      <c r="B110" s="32"/>
      <c r="L110" s="32"/>
    </row>
    <row r="111" spans="2:47" s="1" customFormat="1" ht="12" customHeight="1">
      <c r="B111" s="32"/>
      <c r="C111" s="27" t="s">
        <v>15</v>
      </c>
      <c r="L111" s="32"/>
    </row>
    <row r="112" spans="2:47" s="1" customFormat="1" ht="26.25" customHeight="1">
      <c r="B112" s="32"/>
      <c r="E112" s="268" t="str">
        <f>E7</f>
        <v>BRATISLAVA  SOŠ  PZ - rekonštrukcia  objektu č.103 (blok A a B)- suťaž</v>
      </c>
      <c r="F112" s="269"/>
      <c r="G112" s="269"/>
      <c r="H112" s="269"/>
      <c r="L112" s="32"/>
    </row>
    <row r="113" spans="2:65" ht="12" customHeight="1">
      <c r="B113" s="20"/>
      <c r="C113" s="27" t="s">
        <v>155</v>
      </c>
      <c r="L113" s="20"/>
    </row>
    <row r="114" spans="2:65" s="1" customFormat="1" ht="16.5" customHeight="1">
      <c r="B114" s="32"/>
      <c r="E114" s="268" t="s">
        <v>156</v>
      </c>
      <c r="F114" s="267"/>
      <c r="G114" s="267"/>
      <c r="H114" s="267"/>
      <c r="L114" s="32"/>
    </row>
    <row r="115" spans="2:65" s="1" customFormat="1" ht="12" customHeight="1">
      <c r="B115" s="32"/>
      <c r="C115" s="27" t="s">
        <v>157</v>
      </c>
      <c r="L115" s="32"/>
    </row>
    <row r="116" spans="2:65" s="1" customFormat="1" ht="16.5" customHeight="1">
      <c r="B116" s="32"/>
      <c r="E116" s="263" t="str">
        <f>E11</f>
        <v xml:space="preserve">SO01.7Z - E1.7Z Elektroinštalácia </v>
      </c>
      <c r="F116" s="267"/>
      <c r="G116" s="267"/>
      <c r="H116" s="267"/>
      <c r="L116" s="32"/>
    </row>
    <row r="117" spans="2:65" s="1" customFormat="1" ht="6.95" customHeight="1">
      <c r="B117" s="32"/>
      <c r="L117" s="32"/>
    </row>
    <row r="118" spans="2:65" s="1" customFormat="1" ht="12" customHeight="1">
      <c r="B118" s="32"/>
      <c r="C118" s="27" t="s">
        <v>19</v>
      </c>
      <c r="F118" s="25" t="str">
        <f>F14</f>
        <v xml:space="preserve">Vápencová 36, 84009 Bratislava </v>
      </c>
      <c r="I118" s="27" t="s">
        <v>21</v>
      </c>
      <c r="J118" s="55" t="str">
        <f>IF(J14="","",J14)</f>
        <v>18. 10. 2023</v>
      </c>
      <c r="L118" s="32"/>
    </row>
    <row r="119" spans="2:65" s="1" customFormat="1" ht="6.95" customHeight="1">
      <c r="B119" s="32"/>
      <c r="L119" s="32"/>
    </row>
    <row r="120" spans="2:65" s="1" customFormat="1" ht="54.4" customHeight="1">
      <c r="B120" s="32"/>
      <c r="C120" s="27" t="s">
        <v>23</v>
      </c>
      <c r="F120" s="25" t="str">
        <f>E17</f>
        <v>MV SR Pribinova č.2, 81272 Bratislava</v>
      </c>
      <c r="I120" s="27" t="s">
        <v>29</v>
      </c>
      <c r="J120" s="30" t="str">
        <f>E23</f>
        <v>STAPRING a.s.Cintorínska 9, 81108 BRATISLAVA/Nitra</v>
      </c>
      <c r="L120" s="32"/>
    </row>
    <row r="121" spans="2:65" s="1" customFormat="1" ht="15.2" customHeight="1">
      <c r="B121" s="32"/>
      <c r="C121" s="27" t="s">
        <v>27</v>
      </c>
      <c r="F121" s="25" t="str">
        <f>IF(E20="","",E20)</f>
        <v>Vyplň údaj</v>
      </c>
      <c r="I121" s="27" t="s">
        <v>32</v>
      </c>
      <c r="J121" s="30" t="str">
        <f>E26</f>
        <v>Ing.Benko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23"/>
      <c r="C123" s="124" t="s">
        <v>174</v>
      </c>
      <c r="D123" s="125" t="s">
        <v>61</v>
      </c>
      <c r="E123" s="125" t="s">
        <v>57</v>
      </c>
      <c r="F123" s="125" t="s">
        <v>58</v>
      </c>
      <c r="G123" s="125" t="s">
        <v>175</v>
      </c>
      <c r="H123" s="125" t="s">
        <v>176</v>
      </c>
      <c r="I123" s="125" t="s">
        <v>177</v>
      </c>
      <c r="J123" s="126" t="s">
        <v>161</v>
      </c>
      <c r="K123" s="127" t="s">
        <v>178</v>
      </c>
      <c r="L123" s="123"/>
      <c r="M123" s="62" t="s">
        <v>1</v>
      </c>
      <c r="N123" s="63" t="s">
        <v>40</v>
      </c>
      <c r="O123" s="63" t="s">
        <v>179</v>
      </c>
      <c r="P123" s="63" t="s">
        <v>180</v>
      </c>
      <c r="Q123" s="63" t="s">
        <v>181</v>
      </c>
      <c r="R123" s="63" t="s">
        <v>182</v>
      </c>
      <c r="S123" s="63" t="s">
        <v>183</v>
      </c>
      <c r="T123" s="64" t="s">
        <v>184</v>
      </c>
    </row>
    <row r="124" spans="2:65" s="1" customFormat="1" ht="22.9" customHeight="1">
      <c r="B124" s="32"/>
      <c r="C124" s="67" t="s">
        <v>162</v>
      </c>
      <c r="J124" s="128">
        <f>BK124</f>
        <v>0</v>
      </c>
      <c r="L124" s="32"/>
      <c r="M124" s="65"/>
      <c r="N124" s="56"/>
      <c r="O124" s="56"/>
      <c r="P124" s="129">
        <f>P125+P131</f>
        <v>0</v>
      </c>
      <c r="Q124" s="56"/>
      <c r="R124" s="129">
        <f>R125+R131</f>
        <v>0</v>
      </c>
      <c r="S124" s="56"/>
      <c r="T124" s="130">
        <f>T125+T131</f>
        <v>0</v>
      </c>
      <c r="AT124" s="17" t="s">
        <v>75</v>
      </c>
      <c r="AU124" s="17" t="s">
        <v>163</v>
      </c>
      <c r="BK124" s="131">
        <f>BK125+BK131</f>
        <v>0</v>
      </c>
    </row>
    <row r="125" spans="2:65" s="11" customFormat="1" ht="25.9" customHeight="1">
      <c r="B125" s="132"/>
      <c r="D125" s="133" t="s">
        <v>75</v>
      </c>
      <c r="E125" s="134" t="s">
        <v>185</v>
      </c>
      <c r="F125" s="134" t="s">
        <v>186</v>
      </c>
      <c r="I125" s="135"/>
      <c r="J125" s="136">
        <f>BK125</f>
        <v>0</v>
      </c>
      <c r="L125" s="132"/>
      <c r="M125" s="137"/>
      <c r="P125" s="138">
        <f>P126</f>
        <v>0</v>
      </c>
      <c r="R125" s="138">
        <f>R126</f>
        <v>0</v>
      </c>
      <c r="T125" s="139">
        <f>T126</f>
        <v>0</v>
      </c>
      <c r="AR125" s="133" t="s">
        <v>83</v>
      </c>
      <c r="AT125" s="140" t="s">
        <v>75</v>
      </c>
      <c r="AU125" s="140" t="s">
        <v>76</v>
      </c>
      <c r="AY125" s="133" t="s">
        <v>187</v>
      </c>
      <c r="BK125" s="141">
        <f>BK126</f>
        <v>0</v>
      </c>
    </row>
    <row r="126" spans="2:65" s="11" customFormat="1" ht="22.9" customHeight="1">
      <c r="B126" s="132"/>
      <c r="D126" s="133" t="s">
        <v>75</v>
      </c>
      <c r="E126" s="142" t="s">
        <v>294</v>
      </c>
      <c r="F126" s="142" t="s">
        <v>316</v>
      </c>
      <c r="I126" s="135"/>
      <c r="J126" s="143">
        <f>BK126</f>
        <v>0</v>
      </c>
      <c r="L126" s="132"/>
      <c r="M126" s="137"/>
      <c r="P126" s="138">
        <f>SUM(P127:P130)</f>
        <v>0</v>
      </c>
      <c r="R126" s="138">
        <f>SUM(R127:R130)</f>
        <v>0</v>
      </c>
      <c r="T126" s="139">
        <f>SUM(T127:T130)</f>
        <v>0</v>
      </c>
      <c r="AR126" s="133" t="s">
        <v>83</v>
      </c>
      <c r="AT126" s="140" t="s">
        <v>75</v>
      </c>
      <c r="AU126" s="140" t="s">
        <v>83</v>
      </c>
      <c r="AY126" s="133" t="s">
        <v>187</v>
      </c>
      <c r="BK126" s="141">
        <f>SUM(BK127:BK130)</f>
        <v>0</v>
      </c>
    </row>
    <row r="127" spans="2:65" s="1" customFormat="1" ht="24.2" customHeight="1">
      <c r="B127" s="144"/>
      <c r="C127" s="160" t="s">
        <v>83</v>
      </c>
      <c r="D127" s="160" t="s">
        <v>196</v>
      </c>
      <c r="E127" s="161" t="s">
        <v>1481</v>
      </c>
      <c r="F127" s="162" t="s">
        <v>1864</v>
      </c>
      <c r="G127" s="163" t="s">
        <v>1447</v>
      </c>
      <c r="H127" s="164">
        <v>400</v>
      </c>
      <c r="I127" s="165"/>
      <c r="J127" s="166">
        <f>ROUND(I127*H127,2)</f>
        <v>0</v>
      </c>
      <c r="K127" s="167"/>
      <c r="L127" s="32"/>
      <c r="M127" s="168" t="s">
        <v>1</v>
      </c>
      <c r="N127" s="169" t="s">
        <v>42</v>
      </c>
      <c r="P127" s="156">
        <f>O127*H127</f>
        <v>0</v>
      </c>
      <c r="Q127" s="156">
        <v>0</v>
      </c>
      <c r="R127" s="156">
        <f>Q127*H127</f>
        <v>0</v>
      </c>
      <c r="S127" s="156">
        <v>0</v>
      </c>
      <c r="T127" s="157">
        <f>S127*H127</f>
        <v>0</v>
      </c>
      <c r="AR127" s="158" t="s">
        <v>799</v>
      </c>
      <c r="AT127" s="158" t="s">
        <v>196</v>
      </c>
      <c r="AU127" s="158" t="s">
        <v>89</v>
      </c>
      <c r="AY127" s="17" t="s">
        <v>187</v>
      </c>
      <c r="BE127" s="159">
        <f>IF(N127="základná",J127,0)</f>
        <v>0</v>
      </c>
      <c r="BF127" s="159">
        <f>IF(N127="znížená",J127,0)</f>
        <v>0</v>
      </c>
      <c r="BG127" s="159">
        <f>IF(N127="zákl. prenesená",J127,0)</f>
        <v>0</v>
      </c>
      <c r="BH127" s="159">
        <f>IF(N127="zníž. prenesená",J127,0)</f>
        <v>0</v>
      </c>
      <c r="BI127" s="159">
        <f>IF(N127="nulová",J127,0)</f>
        <v>0</v>
      </c>
      <c r="BJ127" s="17" t="s">
        <v>89</v>
      </c>
      <c r="BK127" s="159">
        <f>ROUND(I127*H127,2)</f>
        <v>0</v>
      </c>
      <c r="BL127" s="17" t="s">
        <v>799</v>
      </c>
      <c r="BM127" s="158" t="s">
        <v>1315</v>
      </c>
    </row>
    <row r="128" spans="2:65" s="13" customFormat="1">
      <c r="B128" s="177"/>
      <c r="D128" s="171" t="s">
        <v>200</v>
      </c>
      <c r="E128" s="178" t="s">
        <v>1</v>
      </c>
      <c r="F128" s="179" t="s">
        <v>1865</v>
      </c>
      <c r="H128" s="180">
        <v>400</v>
      </c>
      <c r="I128" s="181"/>
      <c r="L128" s="177"/>
      <c r="M128" s="182"/>
      <c r="T128" s="183"/>
      <c r="AT128" s="178" t="s">
        <v>200</v>
      </c>
      <c r="AU128" s="178" t="s">
        <v>89</v>
      </c>
      <c r="AV128" s="13" t="s">
        <v>89</v>
      </c>
      <c r="AW128" s="13" t="s">
        <v>31</v>
      </c>
      <c r="AX128" s="13" t="s">
        <v>83</v>
      </c>
      <c r="AY128" s="178" t="s">
        <v>187</v>
      </c>
    </row>
    <row r="129" spans="2:65" s="1" customFormat="1" ht="24.2" customHeight="1">
      <c r="B129" s="144"/>
      <c r="C129" s="160" t="s">
        <v>89</v>
      </c>
      <c r="D129" s="160" t="s">
        <v>196</v>
      </c>
      <c r="E129" s="161" t="s">
        <v>1440</v>
      </c>
      <c r="F129" s="162" t="s">
        <v>1441</v>
      </c>
      <c r="G129" s="163" t="s">
        <v>337</v>
      </c>
      <c r="H129" s="164">
        <v>3</v>
      </c>
      <c r="I129" s="165"/>
      <c r="J129" s="166">
        <f>ROUND(I129*H129,2)</f>
        <v>0</v>
      </c>
      <c r="K129" s="167"/>
      <c r="L129" s="32"/>
      <c r="M129" s="168" t="s">
        <v>1</v>
      </c>
      <c r="N129" s="169" t="s">
        <v>42</v>
      </c>
      <c r="P129" s="156">
        <f>O129*H129</f>
        <v>0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AR129" s="158" t="s">
        <v>799</v>
      </c>
      <c r="AT129" s="158" t="s">
        <v>196</v>
      </c>
      <c r="AU129" s="158" t="s">
        <v>89</v>
      </c>
      <c r="AY129" s="17" t="s">
        <v>187</v>
      </c>
      <c r="BE129" s="159">
        <f>IF(N129="základná",J129,0)</f>
        <v>0</v>
      </c>
      <c r="BF129" s="159">
        <f>IF(N129="znížená",J129,0)</f>
        <v>0</v>
      </c>
      <c r="BG129" s="159">
        <f>IF(N129="zákl. prenesená",J129,0)</f>
        <v>0</v>
      </c>
      <c r="BH129" s="159">
        <f>IF(N129="zníž. prenesená",J129,0)</f>
        <v>0</v>
      </c>
      <c r="BI129" s="159">
        <f>IF(N129="nulová",J129,0)</f>
        <v>0</v>
      </c>
      <c r="BJ129" s="17" t="s">
        <v>89</v>
      </c>
      <c r="BK129" s="159">
        <f>ROUND(I129*H129,2)</f>
        <v>0</v>
      </c>
      <c r="BL129" s="17" t="s">
        <v>799</v>
      </c>
      <c r="BM129" s="158" t="s">
        <v>1866</v>
      </c>
    </row>
    <row r="130" spans="2:65" s="13" customFormat="1">
      <c r="B130" s="177"/>
      <c r="D130" s="171" t="s">
        <v>200</v>
      </c>
      <c r="E130" s="178" t="s">
        <v>1</v>
      </c>
      <c r="F130" s="179" t="s">
        <v>207</v>
      </c>
      <c r="H130" s="180">
        <v>3</v>
      </c>
      <c r="I130" s="181"/>
      <c r="L130" s="177"/>
      <c r="M130" s="182"/>
      <c r="T130" s="183"/>
      <c r="AT130" s="178" t="s">
        <v>200</v>
      </c>
      <c r="AU130" s="178" t="s">
        <v>89</v>
      </c>
      <c r="AV130" s="13" t="s">
        <v>89</v>
      </c>
      <c r="AW130" s="13" t="s">
        <v>31</v>
      </c>
      <c r="AX130" s="13" t="s">
        <v>83</v>
      </c>
      <c r="AY130" s="178" t="s">
        <v>187</v>
      </c>
    </row>
    <row r="131" spans="2:65" s="11" customFormat="1" ht="25.9" customHeight="1">
      <c r="B131" s="132"/>
      <c r="D131" s="133" t="s">
        <v>75</v>
      </c>
      <c r="E131" s="134" t="s">
        <v>190</v>
      </c>
      <c r="F131" s="134" t="s">
        <v>1867</v>
      </c>
      <c r="I131" s="135"/>
      <c r="J131" s="136">
        <f>BK131</f>
        <v>0</v>
      </c>
      <c r="L131" s="132"/>
      <c r="M131" s="137"/>
      <c r="P131" s="138">
        <f>P132</f>
        <v>0</v>
      </c>
      <c r="R131" s="138">
        <f>R132</f>
        <v>0</v>
      </c>
      <c r="T131" s="139">
        <f>T132</f>
        <v>0</v>
      </c>
      <c r="AR131" s="133" t="s">
        <v>207</v>
      </c>
      <c r="AT131" s="140" t="s">
        <v>75</v>
      </c>
      <c r="AU131" s="140" t="s">
        <v>76</v>
      </c>
      <c r="AY131" s="133" t="s">
        <v>187</v>
      </c>
      <c r="BK131" s="141">
        <f>BK132</f>
        <v>0</v>
      </c>
    </row>
    <row r="132" spans="2:65" s="11" customFormat="1" ht="22.9" customHeight="1">
      <c r="B132" s="132"/>
      <c r="D132" s="133" t="s">
        <v>75</v>
      </c>
      <c r="E132" s="142" t="s">
        <v>1868</v>
      </c>
      <c r="F132" s="142" t="s">
        <v>1869</v>
      </c>
      <c r="I132" s="135"/>
      <c r="J132" s="143">
        <f>BK132</f>
        <v>0</v>
      </c>
      <c r="L132" s="132"/>
      <c r="M132" s="137"/>
      <c r="P132" s="138">
        <f>SUM(P133:P221)</f>
        <v>0</v>
      </c>
      <c r="R132" s="138">
        <f>SUM(R133:R221)</f>
        <v>0</v>
      </c>
      <c r="T132" s="139">
        <f>SUM(T133:T221)</f>
        <v>0</v>
      </c>
      <c r="AR132" s="133" t="s">
        <v>83</v>
      </c>
      <c r="AT132" s="140" t="s">
        <v>75</v>
      </c>
      <c r="AU132" s="140" t="s">
        <v>83</v>
      </c>
      <c r="AY132" s="133" t="s">
        <v>187</v>
      </c>
      <c r="BK132" s="141">
        <f>SUM(BK133:BK221)</f>
        <v>0</v>
      </c>
    </row>
    <row r="133" spans="2:65" s="1" customFormat="1" ht="24.2" customHeight="1">
      <c r="B133" s="144"/>
      <c r="C133" s="160" t="s">
        <v>207</v>
      </c>
      <c r="D133" s="160" t="s">
        <v>196</v>
      </c>
      <c r="E133" s="161" t="s">
        <v>1870</v>
      </c>
      <c r="F133" s="162" t="s">
        <v>1871</v>
      </c>
      <c r="G133" s="163" t="s">
        <v>337</v>
      </c>
      <c r="H133" s="164">
        <v>400</v>
      </c>
      <c r="I133" s="165"/>
      <c r="J133" s="166">
        <f t="shared" ref="J133:J164" si="0">ROUND(I133*H133,2)</f>
        <v>0</v>
      </c>
      <c r="K133" s="167"/>
      <c r="L133" s="32"/>
      <c r="M133" s="168" t="s">
        <v>1</v>
      </c>
      <c r="N133" s="169" t="s">
        <v>42</v>
      </c>
      <c r="P133" s="156">
        <f t="shared" ref="P133:P164" si="1">O133*H133</f>
        <v>0</v>
      </c>
      <c r="Q133" s="156">
        <v>0</v>
      </c>
      <c r="R133" s="156">
        <f t="shared" ref="R133:R164" si="2">Q133*H133</f>
        <v>0</v>
      </c>
      <c r="S133" s="156">
        <v>0</v>
      </c>
      <c r="T133" s="157">
        <f t="shared" ref="T133:T164" si="3">S133*H133</f>
        <v>0</v>
      </c>
      <c r="AR133" s="158" t="s">
        <v>799</v>
      </c>
      <c r="AT133" s="158" t="s">
        <v>196</v>
      </c>
      <c r="AU133" s="158" t="s">
        <v>89</v>
      </c>
      <c r="AY133" s="17" t="s">
        <v>187</v>
      </c>
      <c r="BE133" s="159">
        <f t="shared" ref="BE133:BE164" si="4">IF(N133="základná",J133,0)</f>
        <v>0</v>
      </c>
      <c r="BF133" s="159">
        <f t="shared" ref="BF133:BF164" si="5">IF(N133="znížená",J133,0)</f>
        <v>0</v>
      </c>
      <c r="BG133" s="159">
        <f t="shared" ref="BG133:BG164" si="6">IF(N133="zákl. prenesená",J133,0)</f>
        <v>0</v>
      </c>
      <c r="BH133" s="159">
        <f t="shared" ref="BH133:BH164" si="7">IF(N133="zníž. prenesená",J133,0)</f>
        <v>0</v>
      </c>
      <c r="BI133" s="159">
        <f t="shared" ref="BI133:BI164" si="8">IF(N133="nulová",J133,0)</f>
        <v>0</v>
      </c>
      <c r="BJ133" s="17" t="s">
        <v>89</v>
      </c>
      <c r="BK133" s="159">
        <f t="shared" ref="BK133:BK164" si="9">ROUND(I133*H133,2)</f>
        <v>0</v>
      </c>
      <c r="BL133" s="17" t="s">
        <v>799</v>
      </c>
      <c r="BM133" s="158" t="s">
        <v>89</v>
      </c>
    </row>
    <row r="134" spans="2:65" s="1" customFormat="1" ht="24.2" customHeight="1">
      <c r="B134" s="144"/>
      <c r="C134" s="160" t="s">
        <v>194</v>
      </c>
      <c r="D134" s="160" t="s">
        <v>196</v>
      </c>
      <c r="E134" s="161" t="s">
        <v>1872</v>
      </c>
      <c r="F134" s="162" t="s">
        <v>1873</v>
      </c>
      <c r="G134" s="163" t="s">
        <v>337</v>
      </c>
      <c r="H134" s="164">
        <v>20</v>
      </c>
      <c r="I134" s="165"/>
      <c r="J134" s="166">
        <f t="shared" si="0"/>
        <v>0</v>
      </c>
      <c r="K134" s="167"/>
      <c r="L134" s="32"/>
      <c r="M134" s="168" t="s">
        <v>1</v>
      </c>
      <c r="N134" s="169" t="s">
        <v>42</v>
      </c>
      <c r="P134" s="156">
        <f t="shared" si="1"/>
        <v>0</v>
      </c>
      <c r="Q134" s="156">
        <v>0</v>
      </c>
      <c r="R134" s="156">
        <f t="shared" si="2"/>
        <v>0</v>
      </c>
      <c r="S134" s="156">
        <v>0</v>
      </c>
      <c r="T134" s="157">
        <f t="shared" si="3"/>
        <v>0</v>
      </c>
      <c r="AR134" s="158" t="s">
        <v>799</v>
      </c>
      <c r="AT134" s="158" t="s">
        <v>196</v>
      </c>
      <c r="AU134" s="158" t="s">
        <v>89</v>
      </c>
      <c r="AY134" s="17" t="s">
        <v>187</v>
      </c>
      <c r="BE134" s="159">
        <f t="shared" si="4"/>
        <v>0</v>
      </c>
      <c r="BF134" s="159">
        <f t="shared" si="5"/>
        <v>0</v>
      </c>
      <c r="BG134" s="159">
        <f t="shared" si="6"/>
        <v>0</v>
      </c>
      <c r="BH134" s="159">
        <f t="shared" si="7"/>
        <v>0</v>
      </c>
      <c r="BI134" s="159">
        <f t="shared" si="8"/>
        <v>0</v>
      </c>
      <c r="BJ134" s="17" t="s">
        <v>89</v>
      </c>
      <c r="BK134" s="159">
        <f t="shared" si="9"/>
        <v>0</v>
      </c>
      <c r="BL134" s="17" t="s">
        <v>799</v>
      </c>
      <c r="BM134" s="158" t="s">
        <v>194</v>
      </c>
    </row>
    <row r="135" spans="2:65" s="1" customFormat="1" ht="24.2" customHeight="1">
      <c r="B135" s="144"/>
      <c r="C135" s="160" t="s">
        <v>263</v>
      </c>
      <c r="D135" s="160" t="s">
        <v>196</v>
      </c>
      <c r="E135" s="161" t="s">
        <v>1874</v>
      </c>
      <c r="F135" s="162" t="s">
        <v>1875</v>
      </c>
      <c r="G135" s="163" t="s">
        <v>337</v>
      </c>
      <c r="H135" s="164">
        <v>20</v>
      </c>
      <c r="I135" s="165"/>
      <c r="J135" s="166">
        <f t="shared" si="0"/>
        <v>0</v>
      </c>
      <c r="K135" s="167"/>
      <c r="L135" s="32"/>
      <c r="M135" s="168" t="s">
        <v>1</v>
      </c>
      <c r="N135" s="169" t="s">
        <v>42</v>
      </c>
      <c r="P135" s="156">
        <f t="shared" si="1"/>
        <v>0</v>
      </c>
      <c r="Q135" s="156">
        <v>0</v>
      </c>
      <c r="R135" s="156">
        <f t="shared" si="2"/>
        <v>0</v>
      </c>
      <c r="S135" s="156">
        <v>0</v>
      </c>
      <c r="T135" s="157">
        <f t="shared" si="3"/>
        <v>0</v>
      </c>
      <c r="AR135" s="158" t="s">
        <v>799</v>
      </c>
      <c r="AT135" s="158" t="s">
        <v>196</v>
      </c>
      <c r="AU135" s="158" t="s">
        <v>89</v>
      </c>
      <c r="AY135" s="17" t="s">
        <v>187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7" t="s">
        <v>89</v>
      </c>
      <c r="BK135" s="159">
        <f t="shared" si="9"/>
        <v>0</v>
      </c>
      <c r="BL135" s="17" t="s">
        <v>799</v>
      </c>
      <c r="BM135" s="158" t="s">
        <v>188</v>
      </c>
    </row>
    <row r="136" spans="2:65" s="1" customFormat="1" ht="24.2" customHeight="1">
      <c r="B136" s="144"/>
      <c r="C136" s="160" t="s">
        <v>188</v>
      </c>
      <c r="D136" s="160" t="s">
        <v>196</v>
      </c>
      <c r="E136" s="161" t="s">
        <v>1876</v>
      </c>
      <c r="F136" s="162" t="s">
        <v>1877</v>
      </c>
      <c r="G136" s="163" t="s">
        <v>337</v>
      </c>
      <c r="H136" s="164">
        <v>30</v>
      </c>
      <c r="I136" s="165"/>
      <c r="J136" s="166">
        <f t="shared" si="0"/>
        <v>0</v>
      </c>
      <c r="K136" s="167"/>
      <c r="L136" s="32"/>
      <c r="M136" s="168" t="s">
        <v>1</v>
      </c>
      <c r="N136" s="169" t="s">
        <v>42</v>
      </c>
      <c r="P136" s="156">
        <f t="shared" si="1"/>
        <v>0</v>
      </c>
      <c r="Q136" s="156">
        <v>0</v>
      </c>
      <c r="R136" s="156">
        <f t="shared" si="2"/>
        <v>0</v>
      </c>
      <c r="S136" s="156">
        <v>0</v>
      </c>
      <c r="T136" s="157">
        <f t="shared" si="3"/>
        <v>0</v>
      </c>
      <c r="AR136" s="158" t="s">
        <v>799</v>
      </c>
      <c r="AT136" s="158" t="s">
        <v>196</v>
      </c>
      <c r="AU136" s="158" t="s">
        <v>89</v>
      </c>
      <c r="AY136" s="17" t="s">
        <v>187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7" t="s">
        <v>89</v>
      </c>
      <c r="BK136" s="159">
        <f t="shared" si="9"/>
        <v>0</v>
      </c>
      <c r="BL136" s="17" t="s">
        <v>799</v>
      </c>
      <c r="BM136" s="158" t="s">
        <v>193</v>
      </c>
    </row>
    <row r="137" spans="2:65" s="1" customFormat="1" ht="24.2" customHeight="1">
      <c r="B137" s="144"/>
      <c r="C137" s="160" t="s">
        <v>287</v>
      </c>
      <c r="D137" s="160" t="s">
        <v>196</v>
      </c>
      <c r="E137" s="161" t="s">
        <v>1878</v>
      </c>
      <c r="F137" s="162" t="s">
        <v>1879</v>
      </c>
      <c r="G137" s="163" t="s">
        <v>337</v>
      </c>
      <c r="H137" s="164">
        <v>30</v>
      </c>
      <c r="I137" s="165"/>
      <c r="J137" s="166">
        <f t="shared" si="0"/>
        <v>0</v>
      </c>
      <c r="K137" s="167"/>
      <c r="L137" s="32"/>
      <c r="M137" s="168" t="s">
        <v>1</v>
      </c>
      <c r="N137" s="169" t="s">
        <v>42</v>
      </c>
      <c r="P137" s="156">
        <f t="shared" si="1"/>
        <v>0</v>
      </c>
      <c r="Q137" s="156">
        <v>0</v>
      </c>
      <c r="R137" s="156">
        <f t="shared" si="2"/>
        <v>0</v>
      </c>
      <c r="S137" s="156">
        <v>0</v>
      </c>
      <c r="T137" s="157">
        <f t="shared" si="3"/>
        <v>0</v>
      </c>
      <c r="AR137" s="158" t="s">
        <v>799</v>
      </c>
      <c r="AT137" s="158" t="s">
        <v>196</v>
      </c>
      <c r="AU137" s="158" t="s">
        <v>89</v>
      </c>
      <c r="AY137" s="17" t="s">
        <v>187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7" t="s">
        <v>89</v>
      </c>
      <c r="BK137" s="159">
        <f t="shared" si="9"/>
        <v>0</v>
      </c>
      <c r="BL137" s="17" t="s">
        <v>799</v>
      </c>
      <c r="BM137" s="158" t="s">
        <v>317</v>
      </c>
    </row>
    <row r="138" spans="2:65" s="1" customFormat="1" ht="24.2" customHeight="1">
      <c r="B138" s="144"/>
      <c r="C138" s="160" t="s">
        <v>193</v>
      </c>
      <c r="D138" s="160" t="s">
        <v>196</v>
      </c>
      <c r="E138" s="161" t="s">
        <v>1880</v>
      </c>
      <c r="F138" s="162" t="s">
        <v>1881</v>
      </c>
      <c r="G138" s="163" t="s">
        <v>337</v>
      </c>
      <c r="H138" s="164">
        <v>12</v>
      </c>
      <c r="I138" s="165"/>
      <c r="J138" s="166">
        <f t="shared" si="0"/>
        <v>0</v>
      </c>
      <c r="K138" s="167"/>
      <c r="L138" s="32"/>
      <c r="M138" s="168" t="s">
        <v>1</v>
      </c>
      <c r="N138" s="169" t="s">
        <v>42</v>
      </c>
      <c r="P138" s="156">
        <f t="shared" si="1"/>
        <v>0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AR138" s="158" t="s">
        <v>799</v>
      </c>
      <c r="AT138" s="158" t="s">
        <v>196</v>
      </c>
      <c r="AU138" s="158" t="s">
        <v>89</v>
      </c>
      <c r="AY138" s="17" t="s">
        <v>187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7" t="s">
        <v>89</v>
      </c>
      <c r="BK138" s="159">
        <f t="shared" si="9"/>
        <v>0</v>
      </c>
      <c r="BL138" s="17" t="s">
        <v>799</v>
      </c>
      <c r="BM138" s="158" t="s">
        <v>334</v>
      </c>
    </row>
    <row r="139" spans="2:65" s="1" customFormat="1" ht="24.2" customHeight="1">
      <c r="B139" s="144"/>
      <c r="C139" s="160" t="s">
        <v>294</v>
      </c>
      <c r="D139" s="160" t="s">
        <v>196</v>
      </c>
      <c r="E139" s="161" t="s">
        <v>1882</v>
      </c>
      <c r="F139" s="162" t="s">
        <v>1883</v>
      </c>
      <c r="G139" s="163" t="s">
        <v>337</v>
      </c>
      <c r="H139" s="164">
        <v>465</v>
      </c>
      <c r="I139" s="165"/>
      <c r="J139" s="166">
        <f t="shared" si="0"/>
        <v>0</v>
      </c>
      <c r="K139" s="167"/>
      <c r="L139" s="32"/>
      <c r="M139" s="168" t="s">
        <v>1</v>
      </c>
      <c r="N139" s="169" t="s">
        <v>42</v>
      </c>
      <c r="P139" s="156">
        <f t="shared" si="1"/>
        <v>0</v>
      </c>
      <c r="Q139" s="156">
        <v>0</v>
      </c>
      <c r="R139" s="156">
        <f t="shared" si="2"/>
        <v>0</v>
      </c>
      <c r="S139" s="156">
        <v>0</v>
      </c>
      <c r="T139" s="157">
        <f t="shared" si="3"/>
        <v>0</v>
      </c>
      <c r="AR139" s="158" t="s">
        <v>799</v>
      </c>
      <c r="AT139" s="158" t="s">
        <v>196</v>
      </c>
      <c r="AU139" s="158" t="s">
        <v>89</v>
      </c>
      <c r="AY139" s="17" t="s">
        <v>187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7" t="s">
        <v>89</v>
      </c>
      <c r="BK139" s="159">
        <f t="shared" si="9"/>
        <v>0</v>
      </c>
      <c r="BL139" s="17" t="s">
        <v>799</v>
      </c>
      <c r="BM139" s="158" t="s">
        <v>329</v>
      </c>
    </row>
    <row r="140" spans="2:65" s="1" customFormat="1" ht="33" customHeight="1">
      <c r="B140" s="144"/>
      <c r="C140" s="160" t="s">
        <v>317</v>
      </c>
      <c r="D140" s="160" t="s">
        <v>196</v>
      </c>
      <c r="E140" s="161" t="s">
        <v>1884</v>
      </c>
      <c r="F140" s="162" t="s">
        <v>1885</v>
      </c>
      <c r="G140" s="163" t="s">
        <v>337</v>
      </c>
      <c r="H140" s="164">
        <v>145</v>
      </c>
      <c r="I140" s="165"/>
      <c r="J140" s="166">
        <f t="shared" si="0"/>
        <v>0</v>
      </c>
      <c r="K140" s="167"/>
      <c r="L140" s="32"/>
      <c r="M140" s="168" t="s">
        <v>1</v>
      </c>
      <c r="N140" s="169" t="s">
        <v>42</v>
      </c>
      <c r="P140" s="156">
        <f t="shared" si="1"/>
        <v>0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AR140" s="158" t="s">
        <v>799</v>
      </c>
      <c r="AT140" s="158" t="s">
        <v>196</v>
      </c>
      <c r="AU140" s="158" t="s">
        <v>89</v>
      </c>
      <c r="AY140" s="17" t="s">
        <v>187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7" t="s">
        <v>89</v>
      </c>
      <c r="BK140" s="159">
        <f t="shared" si="9"/>
        <v>0</v>
      </c>
      <c r="BL140" s="17" t="s">
        <v>799</v>
      </c>
      <c r="BM140" s="158" t="s">
        <v>353</v>
      </c>
    </row>
    <row r="141" spans="2:65" s="1" customFormat="1" ht="33" customHeight="1">
      <c r="B141" s="144"/>
      <c r="C141" s="160" t="s">
        <v>323</v>
      </c>
      <c r="D141" s="160" t="s">
        <v>196</v>
      </c>
      <c r="E141" s="161" t="s">
        <v>1884</v>
      </c>
      <c r="F141" s="162" t="s">
        <v>1885</v>
      </c>
      <c r="G141" s="163" t="s">
        <v>337</v>
      </c>
      <c r="H141" s="164">
        <v>80</v>
      </c>
      <c r="I141" s="165"/>
      <c r="J141" s="166">
        <f t="shared" si="0"/>
        <v>0</v>
      </c>
      <c r="K141" s="167"/>
      <c r="L141" s="32"/>
      <c r="M141" s="168" t="s">
        <v>1</v>
      </c>
      <c r="N141" s="169" t="s">
        <v>42</v>
      </c>
      <c r="P141" s="156">
        <f t="shared" si="1"/>
        <v>0</v>
      </c>
      <c r="Q141" s="156">
        <v>0</v>
      </c>
      <c r="R141" s="156">
        <f t="shared" si="2"/>
        <v>0</v>
      </c>
      <c r="S141" s="156">
        <v>0</v>
      </c>
      <c r="T141" s="157">
        <f t="shared" si="3"/>
        <v>0</v>
      </c>
      <c r="AR141" s="158" t="s">
        <v>799</v>
      </c>
      <c r="AT141" s="158" t="s">
        <v>196</v>
      </c>
      <c r="AU141" s="158" t="s">
        <v>89</v>
      </c>
      <c r="AY141" s="17" t="s">
        <v>187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7" t="s">
        <v>89</v>
      </c>
      <c r="BK141" s="159">
        <f t="shared" si="9"/>
        <v>0</v>
      </c>
      <c r="BL141" s="17" t="s">
        <v>799</v>
      </c>
      <c r="BM141" s="158" t="s">
        <v>363</v>
      </c>
    </row>
    <row r="142" spans="2:65" s="1" customFormat="1" ht="33" customHeight="1">
      <c r="B142" s="144"/>
      <c r="C142" s="145" t="s">
        <v>334</v>
      </c>
      <c r="D142" s="145" t="s">
        <v>190</v>
      </c>
      <c r="E142" s="146" t="s">
        <v>1886</v>
      </c>
      <c r="F142" s="147" t="s">
        <v>1887</v>
      </c>
      <c r="G142" s="148" t="s">
        <v>320</v>
      </c>
      <c r="H142" s="149">
        <v>82</v>
      </c>
      <c r="I142" s="150"/>
      <c r="J142" s="151">
        <f t="shared" si="0"/>
        <v>0</v>
      </c>
      <c r="K142" s="152"/>
      <c r="L142" s="153"/>
      <c r="M142" s="154" t="s">
        <v>1</v>
      </c>
      <c r="N142" s="155" t="s">
        <v>42</v>
      </c>
      <c r="P142" s="156">
        <f t="shared" si="1"/>
        <v>0</v>
      </c>
      <c r="Q142" s="156">
        <v>0</v>
      </c>
      <c r="R142" s="156">
        <f t="shared" si="2"/>
        <v>0</v>
      </c>
      <c r="S142" s="156">
        <v>0</v>
      </c>
      <c r="T142" s="157">
        <f t="shared" si="3"/>
        <v>0</v>
      </c>
      <c r="AR142" s="158" t="s">
        <v>1888</v>
      </c>
      <c r="AT142" s="158" t="s">
        <v>190</v>
      </c>
      <c r="AU142" s="158" t="s">
        <v>89</v>
      </c>
      <c r="AY142" s="17" t="s">
        <v>187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7" t="s">
        <v>89</v>
      </c>
      <c r="BK142" s="159">
        <f t="shared" si="9"/>
        <v>0</v>
      </c>
      <c r="BL142" s="17" t="s">
        <v>799</v>
      </c>
      <c r="BM142" s="158" t="s">
        <v>7</v>
      </c>
    </row>
    <row r="143" spans="2:65" s="1" customFormat="1" ht="16.5" customHeight="1">
      <c r="B143" s="144"/>
      <c r="C143" s="145" t="s">
        <v>342</v>
      </c>
      <c r="D143" s="145" t="s">
        <v>190</v>
      </c>
      <c r="E143" s="146" t="s">
        <v>1889</v>
      </c>
      <c r="F143" s="147" t="s">
        <v>1890</v>
      </c>
      <c r="G143" s="148" t="s">
        <v>320</v>
      </c>
      <c r="H143" s="149">
        <v>80</v>
      </c>
      <c r="I143" s="150"/>
      <c r="J143" s="151">
        <f t="shared" si="0"/>
        <v>0</v>
      </c>
      <c r="K143" s="152"/>
      <c r="L143" s="153"/>
      <c r="M143" s="154" t="s">
        <v>1</v>
      </c>
      <c r="N143" s="155" t="s">
        <v>42</v>
      </c>
      <c r="P143" s="156">
        <f t="shared" si="1"/>
        <v>0</v>
      </c>
      <c r="Q143" s="156">
        <v>0</v>
      </c>
      <c r="R143" s="156">
        <f t="shared" si="2"/>
        <v>0</v>
      </c>
      <c r="S143" s="156">
        <v>0</v>
      </c>
      <c r="T143" s="157">
        <f t="shared" si="3"/>
        <v>0</v>
      </c>
      <c r="AR143" s="158" t="s">
        <v>1888</v>
      </c>
      <c r="AT143" s="158" t="s">
        <v>190</v>
      </c>
      <c r="AU143" s="158" t="s">
        <v>89</v>
      </c>
      <c r="AY143" s="17" t="s">
        <v>187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7" t="s">
        <v>89</v>
      </c>
      <c r="BK143" s="159">
        <f t="shared" si="9"/>
        <v>0</v>
      </c>
      <c r="BL143" s="17" t="s">
        <v>799</v>
      </c>
      <c r="BM143" s="158" t="s">
        <v>385</v>
      </c>
    </row>
    <row r="144" spans="2:65" s="1" customFormat="1" ht="16.5" customHeight="1">
      <c r="B144" s="144"/>
      <c r="C144" s="145" t="s">
        <v>329</v>
      </c>
      <c r="D144" s="145" t="s">
        <v>190</v>
      </c>
      <c r="E144" s="146" t="s">
        <v>1891</v>
      </c>
      <c r="F144" s="147" t="s">
        <v>1892</v>
      </c>
      <c r="G144" s="148" t="s">
        <v>320</v>
      </c>
      <c r="H144" s="149">
        <v>20</v>
      </c>
      <c r="I144" s="150"/>
      <c r="J144" s="151">
        <f t="shared" si="0"/>
        <v>0</v>
      </c>
      <c r="K144" s="152"/>
      <c r="L144" s="153"/>
      <c r="M144" s="154" t="s">
        <v>1</v>
      </c>
      <c r="N144" s="155" t="s">
        <v>42</v>
      </c>
      <c r="P144" s="156">
        <f t="shared" si="1"/>
        <v>0</v>
      </c>
      <c r="Q144" s="156">
        <v>0</v>
      </c>
      <c r="R144" s="156">
        <f t="shared" si="2"/>
        <v>0</v>
      </c>
      <c r="S144" s="156">
        <v>0</v>
      </c>
      <c r="T144" s="157">
        <f t="shared" si="3"/>
        <v>0</v>
      </c>
      <c r="AR144" s="158" t="s">
        <v>1888</v>
      </c>
      <c r="AT144" s="158" t="s">
        <v>190</v>
      </c>
      <c r="AU144" s="158" t="s">
        <v>89</v>
      </c>
      <c r="AY144" s="17" t="s">
        <v>187</v>
      </c>
      <c r="BE144" s="159">
        <f t="shared" si="4"/>
        <v>0</v>
      </c>
      <c r="BF144" s="159">
        <f t="shared" si="5"/>
        <v>0</v>
      </c>
      <c r="BG144" s="159">
        <f t="shared" si="6"/>
        <v>0</v>
      </c>
      <c r="BH144" s="159">
        <f t="shared" si="7"/>
        <v>0</v>
      </c>
      <c r="BI144" s="159">
        <f t="shared" si="8"/>
        <v>0</v>
      </c>
      <c r="BJ144" s="17" t="s">
        <v>89</v>
      </c>
      <c r="BK144" s="159">
        <f t="shared" si="9"/>
        <v>0</v>
      </c>
      <c r="BL144" s="17" t="s">
        <v>799</v>
      </c>
      <c r="BM144" s="158" t="s">
        <v>395</v>
      </c>
    </row>
    <row r="145" spans="2:65" s="1" customFormat="1" ht="21.75" customHeight="1">
      <c r="B145" s="144"/>
      <c r="C145" s="145" t="s">
        <v>348</v>
      </c>
      <c r="D145" s="145" t="s">
        <v>190</v>
      </c>
      <c r="E145" s="146" t="s">
        <v>1893</v>
      </c>
      <c r="F145" s="147" t="s">
        <v>1894</v>
      </c>
      <c r="G145" s="148" t="s">
        <v>337</v>
      </c>
      <c r="H145" s="149">
        <v>50</v>
      </c>
      <c r="I145" s="150"/>
      <c r="J145" s="151">
        <f t="shared" si="0"/>
        <v>0</v>
      </c>
      <c r="K145" s="152"/>
      <c r="L145" s="153"/>
      <c r="M145" s="154" t="s">
        <v>1</v>
      </c>
      <c r="N145" s="155" t="s">
        <v>42</v>
      </c>
      <c r="P145" s="156">
        <f t="shared" si="1"/>
        <v>0</v>
      </c>
      <c r="Q145" s="156">
        <v>0</v>
      </c>
      <c r="R145" s="156">
        <f t="shared" si="2"/>
        <v>0</v>
      </c>
      <c r="S145" s="156">
        <v>0</v>
      </c>
      <c r="T145" s="157">
        <f t="shared" si="3"/>
        <v>0</v>
      </c>
      <c r="AR145" s="158" t="s">
        <v>1888</v>
      </c>
      <c r="AT145" s="158" t="s">
        <v>190</v>
      </c>
      <c r="AU145" s="158" t="s">
        <v>89</v>
      </c>
      <c r="AY145" s="17" t="s">
        <v>187</v>
      </c>
      <c r="BE145" s="159">
        <f t="shared" si="4"/>
        <v>0</v>
      </c>
      <c r="BF145" s="159">
        <f t="shared" si="5"/>
        <v>0</v>
      </c>
      <c r="BG145" s="159">
        <f t="shared" si="6"/>
        <v>0</v>
      </c>
      <c r="BH145" s="159">
        <f t="shared" si="7"/>
        <v>0</v>
      </c>
      <c r="BI145" s="159">
        <f t="shared" si="8"/>
        <v>0</v>
      </c>
      <c r="BJ145" s="17" t="s">
        <v>89</v>
      </c>
      <c r="BK145" s="159">
        <f t="shared" si="9"/>
        <v>0</v>
      </c>
      <c r="BL145" s="17" t="s">
        <v>799</v>
      </c>
      <c r="BM145" s="158" t="s">
        <v>404</v>
      </c>
    </row>
    <row r="146" spans="2:65" s="1" customFormat="1" ht="16.5" customHeight="1">
      <c r="B146" s="144"/>
      <c r="C146" s="145" t="s">
        <v>353</v>
      </c>
      <c r="D146" s="145" t="s">
        <v>190</v>
      </c>
      <c r="E146" s="146" t="s">
        <v>1895</v>
      </c>
      <c r="F146" s="147" t="s">
        <v>1896</v>
      </c>
      <c r="G146" s="148" t="s">
        <v>320</v>
      </c>
      <c r="H146" s="149">
        <v>90</v>
      </c>
      <c r="I146" s="150"/>
      <c r="J146" s="151">
        <f t="shared" si="0"/>
        <v>0</v>
      </c>
      <c r="K146" s="152"/>
      <c r="L146" s="153"/>
      <c r="M146" s="154" t="s">
        <v>1</v>
      </c>
      <c r="N146" s="155" t="s">
        <v>42</v>
      </c>
      <c r="P146" s="156">
        <f t="shared" si="1"/>
        <v>0</v>
      </c>
      <c r="Q146" s="156">
        <v>0</v>
      </c>
      <c r="R146" s="156">
        <f t="shared" si="2"/>
        <v>0</v>
      </c>
      <c r="S146" s="156">
        <v>0</v>
      </c>
      <c r="T146" s="157">
        <f t="shared" si="3"/>
        <v>0</v>
      </c>
      <c r="AR146" s="158" t="s">
        <v>1888</v>
      </c>
      <c r="AT146" s="158" t="s">
        <v>190</v>
      </c>
      <c r="AU146" s="158" t="s">
        <v>89</v>
      </c>
      <c r="AY146" s="17" t="s">
        <v>187</v>
      </c>
      <c r="BE146" s="159">
        <f t="shared" si="4"/>
        <v>0</v>
      </c>
      <c r="BF146" s="159">
        <f t="shared" si="5"/>
        <v>0</v>
      </c>
      <c r="BG146" s="159">
        <f t="shared" si="6"/>
        <v>0</v>
      </c>
      <c r="BH146" s="159">
        <f t="shared" si="7"/>
        <v>0</v>
      </c>
      <c r="BI146" s="159">
        <f t="shared" si="8"/>
        <v>0</v>
      </c>
      <c r="BJ146" s="17" t="s">
        <v>89</v>
      </c>
      <c r="BK146" s="159">
        <f t="shared" si="9"/>
        <v>0</v>
      </c>
      <c r="BL146" s="17" t="s">
        <v>799</v>
      </c>
      <c r="BM146" s="158" t="s">
        <v>414</v>
      </c>
    </row>
    <row r="147" spans="2:65" s="1" customFormat="1" ht="21.75" customHeight="1">
      <c r="B147" s="144"/>
      <c r="C147" s="145" t="s">
        <v>359</v>
      </c>
      <c r="D147" s="145" t="s">
        <v>190</v>
      </c>
      <c r="E147" s="146" t="s">
        <v>1897</v>
      </c>
      <c r="F147" s="147" t="s">
        <v>1898</v>
      </c>
      <c r="G147" s="148" t="s">
        <v>337</v>
      </c>
      <c r="H147" s="149">
        <v>963</v>
      </c>
      <c r="I147" s="150"/>
      <c r="J147" s="151">
        <f t="shared" si="0"/>
        <v>0</v>
      </c>
      <c r="K147" s="152"/>
      <c r="L147" s="153"/>
      <c r="M147" s="154" t="s">
        <v>1</v>
      </c>
      <c r="N147" s="155" t="s">
        <v>42</v>
      </c>
      <c r="P147" s="156">
        <f t="shared" si="1"/>
        <v>0</v>
      </c>
      <c r="Q147" s="156">
        <v>0</v>
      </c>
      <c r="R147" s="156">
        <f t="shared" si="2"/>
        <v>0</v>
      </c>
      <c r="S147" s="156">
        <v>0</v>
      </c>
      <c r="T147" s="157">
        <f t="shared" si="3"/>
        <v>0</v>
      </c>
      <c r="AR147" s="158" t="s">
        <v>1888</v>
      </c>
      <c r="AT147" s="158" t="s">
        <v>190</v>
      </c>
      <c r="AU147" s="158" t="s">
        <v>89</v>
      </c>
      <c r="AY147" s="17" t="s">
        <v>187</v>
      </c>
      <c r="BE147" s="159">
        <f t="shared" si="4"/>
        <v>0</v>
      </c>
      <c r="BF147" s="159">
        <f t="shared" si="5"/>
        <v>0</v>
      </c>
      <c r="BG147" s="159">
        <f t="shared" si="6"/>
        <v>0</v>
      </c>
      <c r="BH147" s="159">
        <f t="shared" si="7"/>
        <v>0</v>
      </c>
      <c r="BI147" s="159">
        <f t="shared" si="8"/>
        <v>0</v>
      </c>
      <c r="BJ147" s="17" t="s">
        <v>89</v>
      </c>
      <c r="BK147" s="159">
        <f t="shared" si="9"/>
        <v>0</v>
      </c>
      <c r="BL147" s="17" t="s">
        <v>799</v>
      </c>
      <c r="BM147" s="158" t="s">
        <v>423</v>
      </c>
    </row>
    <row r="148" spans="2:65" s="1" customFormat="1" ht="16.5" customHeight="1">
      <c r="B148" s="144"/>
      <c r="C148" s="145" t="s">
        <v>363</v>
      </c>
      <c r="D148" s="145" t="s">
        <v>190</v>
      </c>
      <c r="E148" s="146" t="s">
        <v>1899</v>
      </c>
      <c r="F148" s="147" t="s">
        <v>1900</v>
      </c>
      <c r="G148" s="148" t="s">
        <v>337</v>
      </c>
      <c r="H148" s="149">
        <v>507</v>
      </c>
      <c r="I148" s="150"/>
      <c r="J148" s="151">
        <f t="shared" si="0"/>
        <v>0</v>
      </c>
      <c r="K148" s="152"/>
      <c r="L148" s="153"/>
      <c r="M148" s="154" t="s">
        <v>1</v>
      </c>
      <c r="N148" s="155" t="s">
        <v>42</v>
      </c>
      <c r="P148" s="156">
        <f t="shared" si="1"/>
        <v>0</v>
      </c>
      <c r="Q148" s="156">
        <v>0</v>
      </c>
      <c r="R148" s="156">
        <f t="shared" si="2"/>
        <v>0</v>
      </c>
      <c r="S148" s="156">
        <v>0</v>
      </c>
      <c r="T148" s="157">
        <f t="shared" si="3"/>
        <v>0</v>
      </c>
      <c r="AR148" s="158" t="s">
        <v>1888</v>
      </c>
      <c r="AT148" s="158" t="s">
        <v>190</v>
      </c>
      <c r="AU148" s="158" t="s">
        <v>89</v>
      </c>
      <c r="AY148" s="17" t="s">
        <v>187</v>
      </c>
      <c r="BE148" s="159">
        <f t="shared" si="4"/>
        <v>0</v>
      </c>
      <c r="BF148" s="159">
        <f t="shared" si="5"/>
        <v>0</v>
      </c>
      <c r="BG148" s="159">
        <f t="shared" si="6"/>
        <v>0</v>
      </c>
      <c r="BH148" s="159">
        <f t="shared" si="7"/>
        <v>0</v>
      </c>
      <c r="BI148" s="159">
        <f t="shared" si="8"/>
        <v>0</v>
      </c>
      <c r="BJ148" s="17" t="s">
        <v>89</v>
      </c>
      <c r="BK148" s="159">
        <f t="shared" si="9"/>
        <v>0</v>
      </c>
      <c r="BL148" s="17" t="s">
        <v>799</v>
      </c>
      <c r="BM148" s="158" t="s">
        <v>388</v>
      </c>
    </row>
    <row r="149" spans="2:65" s="1" customFormat="1" ht="16.5" customHeight="1">
      <c r="B149" s="144"/>
      <c r="C149" s="145" t="s">
        <v>367</v>
      </c>
      <c r="D149" s="145" t="s">
        <v>190</v>
      </c>
      <c r="E149" s="146" t="s">
        <v>1901</v>
      </c>
      <c r="F149" s="147" t="s">
        <v>1902</v>
      </c>
      <c r="G149" s="148" t="s">
        <v>337</v>
      </c>
      <c r="H149" s="149">
        <v>212</v>
      </c>
      <c r="I149" s="150"/>
      <c r="J149" s="151">
        <f t="shared" si="0"/>
        <v>0</v>
      </c>
      <c r="K149" s="152"/>
      <c r="L149" s="153"/>
      <c r="M149" s="154" t="s">
        <v>1</v>
      </c>
      <c r="N149" s="155" t="s">
        <v>42</v>
      </c>
      <c r="P149" s="156">
        <f t="shared" si="1"/>
        <v>0</v>
      </c>
      <c r="Q149" s="156">
        <v>0</v>
      </c>
      <c r="R149" s="156">
        <f t="shared" si="2"/>
        <v>0</v>
      </c>
      <c r="S149" s="156">
        <v>0</v>
      </c>
      <c r="T149" s="157">
        <f t="shared" si="3"/>
        <v>0</v>
      </c>
      <c r="AR149" s="158" t="s">
        <v>1888</v>
      </c>
      <c r="AT149" s="158" t="s">
        <v>190</v>
      </c>
      <c r="AU149" s="158" t="s">
        <v>89</v>
      </c>
      <c r="AY149" s="17" t="s">
        <v>187</v>
      </c>
      <c r="BE149" s="159">
        <f t="shared" si="4"/>
        <v>0</v>
      </c>
      <c r="BF149" s="159">
        <f t="shared" si="5"/>
        <v>0</v>
      </c>
      <c r="BG149" s="159">
        <f t="shared" si="6"/>
        <v>0</v>
      </c>
      <c r="BH149" s="159">
        <f t="shared" si="7"/>
        <v>0</v>
      </c>
      <c r="BI149" s="159">
        <f t="shared" si="8"/>
        <v>0</v>
      </c>
      <c r="BJ149" s="17" t="s">
        <v>89</v>
      </c>
      <c r="BK149" s="159">
        <f t="shared" si="9"/>
        <v>0</v>
      </c>
      <c r="BL149" s="17" t="s">
        <v>799</v>
      </c>
      <c r="BM149" s="158" t="s">
        <v>633</v>
      </c>
    </row>
    <row r="150" spans="2:65" s="1" customFormat="1" ht="16.5" customHeight="1">
      <c r="B150" s="144"/>
      <c r="C150" s="145" t="s">
        <v>7</v>
      </c>
      <c r="D150" s="145" t="s">
        <v>190</v>
      </c>
      <c r="E150" s="146" t="s">
        <v>1903</v>
      </c>
      <c r="F150" s="147" t="s">
        <v>1904</v>
      </c>
      <c r="G150" s="148" t="s">
        <v>337</v>
      </c>
      <c r="H150" s="149">
        <v>150</v>
      </c>
      <c r="I150" s="150"/>
      <c r="J150" s="151">
        <f t="shared" si="0"/>
        <v>0</v>
      </c>
      <c r="K150" s="152"/>
      <c r="L150" s="153"/>
      <c r="M150" s="154" t="s">
        <v>1</v>
      </c>
      <c r="N150" s="155" t="s">
        <v>42</v>
      </c>
      <c r="P150" s="156">
        <f t="shared" si="1"/>
        <v>0</v>
      </c>
      <c r="Q150" s="156">
        <v>0</v>
      </c>
      <c r="R150" s="156">
        <f t="shared" si="2"/>
        <v>0</v>
      </c>
      <c r="S150" s="156">
        <v>0</v>
      </c>
      <c r="T150" s="157">
        <f t="shared" si="3"/>
        <v>0</v>
      </c>
      <c r="AR150" s="158" t="s">
        <v>1888</v>
      </c>
      <c r="AT150" s="158" t="s">
        <v>190</v>
      </c>
      <c r="AU150" s="158" t="s">
        <v>89</v>
      </c>
      <c r="AY150" s="17" t="s">
        <v>187</v>
      </c>
      <c r="BE150" s="159">
        <f t="shared" si="4"/>
        <v>0</v>
      </c>
      <c r="BF150" s="159">
        <f t="shared" si="5"/>
        <v>0</v>
      </c>
      <c r="BG150" s="159">
        <f t="shared" si="6"/>
        <v>0</v>
      </c>
      <c r="BH150" s="159">
        <f t="shared" si="7"/>
        <v>0</v>
      </c>
      <c r="BI150" s="159">
        <f t="shared" si="8"/>
        <v>0</v>
      </c>
      <c r="BJ150" s="17" t="s">
        <v>89</v>
      </c>
      <c r="BK150" s="159">
        <f t="shared" si="9"/>
        <v>0</v>
      </c>
      <c r="BL150" s="17" t="s">
        <v>799</v>
      </c>
      <c r="BM150" s="158" t="s">
        <v>646</v>
      </c>
    </row>
    <row r="151" spans="2:65" s="1" customFormat="1" ht="16.5" customHeight="1">
      <c r="B151" s="144"/>
      <c r="C151" s="145" t="s">
        <v>381</v>
      </c>
      <c r="D151" s="145" t="s">
        <v>190</v>
      </c>
      <c r="E151" s="146" t="s">
        <v>1905</v>
      </c>
      <c r="F151" s="147" t="s">
        <v>1906</v>
      </c>
      <c r="G151" s="148" t="s">
        <v>337</v>
      </c>
      <c r="H151" s="149">
        <v>15</v>
      </c>
      <c r="I151" s="150"/>
      <c r="J151" s="151">
        <f t="shared" si="0"/>
        <v>0</v>
      </c>
      <c r="K151" s="152"/>
      <c r="L151" s="153"/>
      <c r="M151" s="154" t="s">
        <v>1</v>
      </c>
      <c r="N151" s="155" t="s">
        <v>42</v>
      </c>
      <c r="P151" s="156">
        <f t="shared" si="1"/>
        <v>0</v>
      </c>
      <c r="Q151" s="156">
        <v>0</v>
      </c>
      <c r="R151" s="156">
        <f t="shared" si="2"/>
        <v>0</v>
      </c>
      <c r="S151" s="156">
        <v>0</v>
      </c>
      <c r="T151" s="157">
        <f t="shared" si="3"/>
        <v>0</v>
      </c>
      <c r="AR151" s="158" t="s">
        <v>1888</v>
      </c>
      <c r="AT151" s="158" t="s">
        <v>190</v>
      </c>
      <c r="AU151" s="158" t="s">
        <v>89</v>
      </c>
      <c r="AY151" s="17" t="s">
        <v>187</v>
      </c>
      <c r="BE151" s="159">
        <f t="shared" si="4"/>
        <v>0</v>
      </c>
      <c r="BF151" s="159">
        <f t="shared" si="5"/>
        <v>0</v>
      </c>
      <c r="BG151" s="159">
        <f t="shared" si="6"/>
        <v>0</v>
      </c>
      <c r="BH151" s="159">
        <f t="shared" si="7"/>
        <v>0</v>
      </c>
      <c r="BI151" s="159">
        <f t="shared" si="8"/>
        <v>0</v>
      </c>
      <c r="BJ151" s="17" t="s">
        <v>89</v>
      </c>
      <c r="BK151" s="159">
        <f t="shared" si="9"/>
        <v>0</v>
      </c>
      <c r="BL151" s="17" t="s">
        <v>799</v>
      </c>
      <c r="BM151" s="158" t="s">
        <v>654</v>
      </c>
    </row>
    <row r="152" spans="2:65" s="1" customFormat="1" ht="21.75" customHeight="1">
      <c r="B152" s="144"/>
      <c r="C152" s="145" t="s">
        <v>385</v>
      </c>
      <c r="D152" s="145" t="s">
        <v>190</v>
      </c>
      <c r="E152" s="146" t="s">
        <v>1907</v>
      </c>
      <c r="F152" s="147" t="s">
        <v>1908</v>
      </c>
      <c r="G152" s="148" t="s">
        <v>320</v>
      </c>
      <c r="H152" s="149">
        <v>160</v>
      </c>
      <c r="I152" s="150"/>
      <c r="J152" s="151">
        <f t="shared" si="0"/>
        <v>0</v>
      </c>
      <c r="K152" s="152"/>
      <c r="L152" s="153"/>
      <c r="M152" s="154" t="s">
        <v>1</v>
      </c>
      <c r="N152" s="155" t="s">
        <v>42</v>
      </c>
      <c r="P152" s="156">
        <f t="shared" si="1"/>
        <v>0</v>
      </c>
      <c r="Q152" s="156">
        <v>0</v>
      </c>
      <c r="R152" s="156">
        <f t="shared" si="2"/>
        <v>0</v>
      </c>
      <c r="S152" s="156">
        <v>0</v>
      </c>
      <c r="T152" s="157">
        <f t="shared" si="3"/>
        <v>0</v>
      </c>
      <c r="AR152" s="158" t="s">
        <v>1888</v>
      </c>
      <c r="AT152" s="158" t="s">
        <v>190</v>
      </c>
      <c r="AU152" s="158" t="s">
        <v>89</v>
      </c>
      <c r="AY152" s="17" t="s">
        <v>187</v>
      </c>
      <c r="BE152" s="159">
        <f t="shared" si="4"/>
        <v>0</v>
      </c>
      <c r="BF152" s="159">
        <f t="shared" si="5"/>
        <v>0</v>
      </c>
      <c r="BG152" s="159">
        <f t="shared" si="6"/>
        <v>0</v>
      </c>
      <c r="BH152" s="159">
        <f t="shared" si="7"/>
        <v>0</v>
      </c>
      <c r="BI152" s="159">
        <f t="shared" si="8"/>
        <v>0</v>
      </c>
      <c r="BJ152" s="17" t="s">
        <v>89</v>
      </c>
      <c r="BK152" s="159">
        <f t="shared" si="9"/>
        <v>0</v>
      </c>
      <c r="BL152" s="17" t="s">
        <v>799</v>
      </c>
      <c r="BM152" s="158" t="s">
        <v>663</v>
      </c>
    </row>
    <row r="153" spans="2:65" s="1" customFormat="1" ht="21.75" customHeight="1">
      <c r="B153" s="144"/>
      <c r="C153" s="145" t="s">
        <v>391</v>
      </c>
      <c r="D153" s="145" t="s">
        <v>190</v>
      </c>
      <c r="E153" s="146" t="s">
        <v>1909</v>
      </c>
      <c r="F153" s="147" t="s">
        <v>1910</v>
      </c>
      <c r="G153" s="148" t="s">
        <v>320</v>
      </c>
      <c r="H153" s="149">
        <v>140</v>
      </c>
      <c r="I153" s="150"/>
      <c r="J153" s="151">
        <f t="shared" si="0"/>
        <v>0</v>
      </c>
      <c r="K153" s="152"/>
      <c r="L153" s="153"/>
      <c r="M153" s="154" t="s">
        <v>1</v>
      </c>
      <c r="N153" s="155" t="s">
        <v>42</v>
      </c>
      <c r="P153" s="156">
        <f t="shared" si="1"/>
        <v>0</v>
      </c>
      <c r="Q153" s="156">
        <v>0</v>
      </c>
      <c r="R153" s="156">
        <f t="shared" si="2"/>
        <v>0</v>
      </c>
      <c r="S153" s="156">
        <v>0</v>
      </c>
      <c r="T153" s="157">
        <f t="shared" si="3"/>
        <v>0</v>
      </c>
      <c r="AR153" s="158" t="s">
        <v>1888</v>
      </c>
      <c r="AT153" s="158" t="s">
        <v>190</v>
      </c>
      <c r="AU153" s="158" t="s">
        <v>89</v>
      </c>
      <c r="AY153" s="17" t="s">
        <v>187</v>
      </c>
      <c r="BE153" s="159">
        <f t="shared" si="4"/>
        <v>0</v>
      </c>
      <c r="BF153" s="159">
        <f t="shared" si="5"/>
        <v>0</v>
      </c>
      <c r="BG153" s="159">
        <f t="shared" si="6"/>
        <v>0</v>
      </c>
      <c r="BH153" s="159">
        <f t="shared" si="7"/>
        <v>0</v>
      </c>
      <c r="BI153" s="159">
        <f t="shared" si="8"/>
        <v>0</v>
      </c>
      <c r="BJ153" s="17" t="s">
        <v>89</v>
      </c>
      <c r="BK153" s="159">
        <f t="shared" si="9"/>
        <v>0</v>
      </c>
      <c r="BL153" s="17" t="s">
        <v>799</v>
      </c>
      <c r="BM153" s="158" t="s">
        <v>675</v>
      </c>
    </row>
    <row r="154" spans="2:65" s="1" customFormat="1" ht="21.75" customHeight="1">
      <c r="B154" s="144"/>
      <c r="C154" s="145" t="s">
        <v>395</v>
      </c>
      <c r="D154" s="145" t="s">
        <v>190</v>
      </c>
      <c r="E154" s="146" t="s">
        <v>1911</v>
      </c>
      <c r="F154" s="147" t="s">
        <v>1908</v>
      </c>
      <c r="G154" s="148" t="s">
        <v>320</v>
      </c>
      <c r="H154" s="149">
        <v>340</v>
      </c>
      <c r="I154" s="150"/>
      <c r="J154" s="151">
        <f t="shared" si="0"/>
        <v>0</v>
      </c>
      <c r="K154" s="152"/>
      <c r="L154" s="153"/>
      <c r="M154" s="154" t="s">
        <v>1</v>
      </c>
      <c r="N154" s="155" t="s">
        <v>42</v>
      </c>
      <c r="P154" s="156">
        <f t="shared" si="1"/>
        <v>0</v>
      </c>
      <c r="Q154" s="156">
        <v>0</v>
      </c>
      <c r="R154" s="156">
        <f t="shared" si="2"/>
        <v>0</v>
      </c>
      <c r="S154" s="156">
        <v>0</v>
      </c>
      <c r="T154" s="157">
        <f t="shared" si="3"/>
        <v>0</v>
      </c>
      <c r="AR154" s="158" t="s">
        <v>1888</v>
      </c>
      <c r="AT154" s="158" t="s">
        <v>190</v>
      </c>
      <c r="AU154" s="158" t="s">
        <v>89</v>
      </c>
      <c r="AY154" s="17" t="s">
        <v>187</v>
      </c>
      <c r="BE154" s="159">
        <f t="shared" si="4"/>
        <v>0</v>
      </c>
      <c r="BF154" s="159">
        <f t="shared" si="5"/>
        <v>0</v>
      </c>
      <c r="BG154" s="159">
        <f t="shared" si="6"/>
        <v>0</v>
      </c>
      <c r="BH154" s="159">
        <f t="shared" si="7"/>
        <v>0</v>
      </c>
      <c r="BI154" s="159">
        <f t="shared" si="8"/>
        <v>0</v>
      </c>
      <c r="BJ154" s="17" t="s">
        <v>89</v>
      </c>
      <c r="BK154" s="159">
        <f t="shared" si="9"/>
        <v>0</v>
      </c>
      <c r="BL154" s="17" t="s">
        <v>799</v>
      </c>
      <c r="BM154" s="158" t="s">
        <v>692</v>
      </c>
    </row>
    <row r="155" spans="2:65" s="1" customFormat="1" ht="21.75" customHeight="1">
      <c r="B155" s="144"/>
      <c r="C155" s="145" t="s">
        <v>400</v>
      </c>
      <c r="D155" s="145" t="s">
        <v>190</v>
      </c>
      <c r="E155" s="146" t="s">
        <v>1912</v>
      </c>
      <c r="F155" s="147" t="s">
        <v>1913</v>
      </c>
      <c r="G155" s="148" t="s">
        <v>320</v>
      </c>
      <c r="H155" s="149">
        <v>25</v>
      </c>
      <c r="I155" s="150"/>
      <c r="J155" s="151">
        <f t="shared" si="0"/>
        <v>0</v>
      </c>
      <c r="K155" s="152"/>
      <c r="L155" s="153"/>
      <c r="M155" s="154" t="s">
        <v>1</v>
      </c>
      <c r="N155" s="155" t="s">
        <v>42</v>
      </c>
      <c r="P155" s="156">
        <f t="shared" si="1"/>
        <v>0</v>
      </c>
      <c r="Q155" s="156">
        <v>0</v>
      </c>
      <c r="R155" s="156">
        <f t="shared" si="2"/>
        <v>0</v>
      </c>
      <c r="S155" s="156">
        <v>0</v>
      </c>
      <c r="T155" s="157">
        <f t="shared" si="3"/>
        <v>0</v>
      </c>
      <c r="AR155" s="158" t="s">
        <v>1888</v>
      </c>
      <c r="AT155" s="158" t="s">
        <v>190</v>
      </c>
      <c r="AU155" s="158" t="s">
        <v>89</v>
      </c>
      <c r="AY155" s="17" t="s">
        <v>187</v>
      </c>
      <c r="BE155" s="159">
        <f t="shared" si="4"/>
        <v>0</v>
      </c>
      <c r="BF155" s="159">
        <f t="shared" si="5"/>
        <v>0</v>
      </c>
      <c r="BG155" s="159">
        <f t="shared" si="6"/>
        <v>0</v>
      </c>
      <c r="BH155" s="159">
        <f t="shared" si="7"/>
        <v>0</v>
      </c>
      <c r="BI155" s="159">
        <f t="shared" si="8"/>
        <v>0</v>
      </c>
      <c r="BJ155" s="17" t="s">
        <v>89</v>
      </c>
      <c r="BK155" s="159">
        <f t="shared" si="9"/>
        <v>0</v>
      </c>
      <c r="BL155" s="17" t="s">
        <v>799</v>
      </c>
      <c r="BM155" s="158" t="s">
        <v>700</v>
      </c>
    </row>
    <row r="156" spans="2:65" s="1" customFormat="1" ht="37.9" customHeight="1">
      <c r="B156" s="144"/>
      <c r="C156" s="145" t="s">
        <v>404</v>
      </c>
      <c r="D156" s="145" t="s">
        <v>190</v>
      </c>
      <c r="E156" s="146" t="s">
        <v>1914</v>
      </c>
      <c r="F156" s="147" t="s">
        <v>1915</v>
      </c>
      <c r="G156" s="148" t="s">
        <v>320</v>
      </c>
      <c r="H156" s="149">
        <v>24</v>
      </c>
      <c r="I156" s="150"/>
      <c r="J156" s="151">
        <f t="shared" si="0"/>
        <v>0</v>
      </c>
      <c r="K156" s="152"/>
      <c r="L156" s="153"/>
      <c r="M156" s="154" t="s">
        <v>1</v>
      </c>
      <c r="N156" s="155" t="s">
        <v>42</v>
      </c>
      <c r="P156" s="156">
        <f t="shared" si="1"/>
        <v>0</v>
      </c>
      <c r="Q156" s="156">
        <v>0</v>
      </c>
      <c r="R156" s="156">
        <f t="shared" si="2"/>
        <v>0</v>
      </c>
      <c r="S156" s="156">
        <v>0</v>
      </c>
      <c r="T156" s="157">
        <f t="shared" si="3"/>
        <v>0</v>
      </c>
      <c r="AR156" s="158" t="s">
        <v>1888</v>
      </c>
      <c r="AT156" s="158" t="s">
        <v>190</v>
      </c>
      <c r="AU156" s="158" t="s">
        <v>89</v>
      </c>
      <c r="AY156" s="17" t="s">
        <v>187</v>
      </c>
      <c r="BE156" s="159">
        <f t="shared" si="4"/>
        <v>0</v>
      </c>
      <c r="BF156" s="159">
        <f t="shared" si="5"/>
        <v>0</v>
      </c>
      <c r="BG156" s="159">
        <f t="shared" si="6"/>
        <v>0</v>
      </c>
      <c r="BH156" s="159">
        <f t="shared" si="7"/>
        <v>0</v>
      </c>
      <c r="BI156" s="159">
        <f t="shared" si="8"/>
        <v>0</v>
      </c>
      <c r="BJ156" s="17" t="s">
        <v>89</v>
      </c>
      <c r="BK156" s="159">
        <f t="shared" si="9"/>
        <v>0</v>
      </c>
      <c r="BL156" s="17" t="s">
        <v>799</v>
      </c>
      <c r="BM156" s="158" t="s">
        <v>710</v>
      </c>
    </row>
    <row r="157" spans="2:65" s="1" customFormat="1" ht="37.9" customHeight="1">
      <c r="B157" s="144"/>
      <c r="C157" s="145" t="s">
        <v>410</v>
      </c>
      <c r="D157" s="145" t="s">
        <v>190</v>
      </c>
      <c r="E157" s="146" t="s">
        <v>1916</v>
      </c>
      <c r="F157" s="147" t="s">
        <v>1917</v>
      </c>
      <c r="G157" s="148" t="s">
        <v>320</v>
      </c>
      <c r="H157" s="149">
        <v>12</v>
      </c>
      <c r="I157" s="150"/>
      <c r="J157" s="151">
        <f t="shared" si="0"/>
        <v>0</v>
      </c>
      <c r="K157" s="152"/>
      <c r="L157" s="153"/>
      <c r="M157" s="154" t="s">
        <v>1</v>
      </c>
      <c r="N157" s="155" t="s">
        <v>42</v>
      </c>
      <c r="P157" s="156">
        <f t="shared" si="1"/>
        <v>0</v>
      </c>
      <c r="Q157" s="156">
        <v>0</v>
      </c>
      <c r="R157" s="156">
        <f t="shared" si="2"/>
        <v>0</v>
      </c>
      <c r="S157" s="156">
        <v>0</v>
      </c>
      <c r="T157" s="157">
        <f t="shared" si="3"/>
        <v>0</v>
      </c>
      <c r="AR157" s="158" t="s">
        <v>1888</v>
      </c>
      <c r="AT157" s="158" t="s">
        <v>190</v>
      </c>
      <c r="AU157" s="158" t="s">
        <v>89</v>
      </c>
      <c r="AY157" s="17" t="s">
        <v>187</v>
      </c>
      <c r="BE157" s="159">
        <f t="shared" si="4"/>
        <v>0</v>
      </c>
      <c r="BF157" s="159">
        <f t="shared" si="5"/>
        <v>0</v>
      </c>
      <c r="BG157" s="159">
        <f t="shared" si="6"/>
        <v>0</v>
      </c>
      <c r="BH157" s="159">
        <f t="shared" si="7"/>
        <v>0</v>
      </c>
      <c r="BI157" s="159">
        <f t="shared" si="8"/>
        <v>0</v>
      </c>
      <c r="BJ157" s="17" t="s">
        <v>89</v>
      </c>
      <c r="BK157" s="159">
        <f t="shared" si="9"/>
        <v>0</v>
      </c>
      <c r="BL157" s="17" t="s">
        <v>799</v>
      </c>
      <c r="BM157" s="158" t="s">
        <v>718</v>
      </c>
    </row>
    <row r="158" spans="2:65" s="1" customFormat="1" ht="21.75" customHeight="1">
      <c r="B158" s="144"/>
      <c r="C158" s="160" t="s">
        <v>414</v>
      </c>
      <c r="D158" s="160" t="s">
        <v>196</v>
      </c>
      <c r="E158" s="161" t="s">
        <v>1918</v>
      </c>
      <c r="F158" s="162" t="s">
        <v>1919</v>
      </c>
      <c r="G158" s="163" t="s">
        <v>320</v>
      </c>
      <c r="H158" s="164">
        <v>1132</v>
      </c>
      <c r="I158" s="165"/>
      <c r="J158" s="166">
        <f t="shared" si="0"/>
        <v>0</v>
      </c>
      <c r="K158" s="167"/>
      <c r="L158" s="32"/>
      <c r="M158" s="168" t="s">
        <v>1</v>
      </c>
      <c r="N158" s="169" t="s">
        <v>42</v>
      </c>
      <c r="P158" s="156">
        <f t="shared" si="1"/>
        <v>0</v>
      </c>
      <c r="Q158" s="156">
        <v>0</v>
      </c>
      <c r="R158" s="156">
        <f t="shared" si="2"/>
        <v>0</v>
      </c>
      <c r="S158" s="156">
        <v>0</v>
      </c>
      <c r="T158" s="157">
        <f t="shared" si="3"/>
        <v>0</v>
      </c>
      <c r="AR158" s="158" t="s">
        <v>799</v>
      </c>
      <c r="AT158" s="158" t="s">
        <v>196</v>
      </c>
      <c r="AU158" s="158" t="s">
        <v>89</v>
      </c>
      <c r="AY158" s="17" t="s">
        <v>187</v>
      </c>
      <c r="BE158" s="159">
        <f t="shared" si="4"/>
        <v>0</v>
      </c>
      <c r="BF158" s="159">
        <f t="shared" si="5"/>
        <v>0</v>
      </c>
      <c r="BG158" s="159">
        <f t="shared" si="6"/>
        <v>0</v>
      </c>
      <c r="BH158" s="159">
        <f t="shared" si="7"/>
        <v>0</v>
      </c>
      <c r="BI158" s="159">
        <f t="shared" si="8"/>
        <v>0</v>
      </c>
      <c r="BJ158" s="17" t="s">
        <v>89</v>
      </c>
      <c r="BK158" s="159">
        <f t="shared" si="9"/>
        <v>0</v>
      </c>
      <c r="BL158" s="17" t="s">
        <v>799</v>
      </c>
      <c r="BM158" s="158" t="s">
        <v>727</v>
      </c>
    </row>
    <row r="159" spans="2:65" s="1" customFormat="1" ht="21.75" customHeight="1">
      <c r="B159" s="144"/>
      <c r="C159" s="160" t="s">
        <v>419</v>
      </c>
      <c r="D159" s="160" t="s">
        <v>196</v>
      </c>
      <c r="E159" s="161" t="s">
        <v>1920</v>
      </c>
      <c r="F159" s="162" t="s">
        <v>1921</v>
      </c>
      <c r="G159" s="163" t="s">
        <v>320</v>
      </c>
      <c r="H159" s="164">
        <v>160</v>
      </c>
      <c r="I159" s="165"/>
      <c r="J159" s="166">
        <f t="shared" si="0"/>
        <v>0</v>
      </c>
      <c r="K159" s="167"/>
      <c r="L159" s="32"/>
      <c r="M159" s="168" t="s">
        <v>1</v>
      </c>
      <c r="N159" s="169" t="s">
        <v>42</v>
      </c>
      <c r="P159" s="156">
        <f t="shared" si="1"/>
        <v>0</v>
      </c>
      <c r="Q159" s="156">
        <v>0</v>
      </c>
      <c r="R159" s="156">
        <f t="shared" si="2"/>
        <v>0</v>
      </c>
      <c r="S159" s="156">
        <v>0</v>
      </c>
      <c r="T159" s="157">
        <f t="shared" si="3"/>
        <v>0</v>
      </c>
      <c r="AR159" s="158" t="s">
        <v>799</v>
      </c>
      <c r="AT159" s="158" t="s">
        <v>196</v>
      </c>
      <c r="AU159" s="158" t="s">
        <v>89</v>
      </c>
      <c r="AY159" s="17" t="s">
        <v>187</v>
      </c>
      <c r="BE159" s="159">
        <f t="shared" si="4"/>
        <v>0</v>
      </c>
      <c r="BF159" s="159">
        <f t="shared" si="5"/>
        <v>0</v>
      </c>
      <c r="BG159" s="159">
        <f t="shared" si="6"/>
        <v>0</v>
      </c>
      <c r="BH159" s="159">
        <f t="shared" si="7"/>
        <v>0</v>
      </c>
      <c r="BI159" s="159">
        <f t="shared" si="8"/>
        <v>0</v>
      </c>
      <c r="BJ159" s="17" t="s">
        <v>89</v>
      </c>
      <c r="BK159" s="159">
        <f t="shared" si="9"/>
        <v>0</v>
      </c>
      <c r="BL159" s="17" t="s">
        <v>799</v>
      </c>
      <c r="BM159" s="158" t="s">
        <v>738</v>
      </c>
    </row>
    <row r="160" spans="2:65" s="1" customFormat="1" ht="24.2" customHeight="1">
      <c r="B160" s="144"/>
      <c r="C160" s="160" t="s">
        <v>423</v>
      </c>
      <c r="D160" s="160" t="s">
        <v>196</v>
      </c>
      <c r="E160" s="161" t="s">
        <v>1922</v>
      </c>
      <c r="F160" s="162" t="s">
        <v>1923</v>
      </c>
      <c r="G160" s="163" t="s">
        <v>337</v>
      </c>
      <c r="H160" s="164">
        <v>1400</v>
      </c>
      <c r="I160" s="165"/>
      <c r="J160" s="166">
        <f t="shared" si="0"/>
        <v>0</v>
      </c>
      <c r="K160" s="167"/>
      <c r="L160" s="32"/>
      <c r="M160" s="168" t="s">
        <v>1</v>
      </c>
      <c r="N160" s="169" t="s">
        <v>42</v>
      </c>
      <c r="P160" s="156">
        <f t="shared" si="1"/>
        <v>0</v>
      </c>
      <c r="Q160" s="156">
        <v>0</v>
      </c>
      <c r="R160" s="156">
        <f t="shared" si="2"/>
        <v>0</v>
      </c>
      <c r="S160" s="156">
        <v>0</v>
      </c>
      <c r="T160" s="157">
        <f t="shared" si="3"/>
        <v>0</v>
      </c>
      <c r="AR160" s="158" t="s">
        <v>799</v>
      </c>
      <c r="AT160" s="158" t="s">
        <v>196</v>
      </c>
      <c r="AU160" s="158" t="s">
        <v>89</v>
      </c>
      <c r="AY160" s="17" t="s">
        <v>187</v>
      </c>
      <c r="BE160" s="159">
        <f t="shared" si="4"/>
        <v>0</v>
      </c>
      <c r="BF160" s="159">
        <f t="shared" si="5"/>
        <v>0</v>
      </c>
      <c r="BG160" s="159">
        <f t="shared" si="6"/>
        <v>0</v>
      </c>
      <c r="BH160" s="159">
        <f t="shared" si="7"/>
        <v>0</v>
      </c>
      <c r="BI160" s="159">
        <f t="shared" si="8"/>
        <v>0</v>
      </c>
      <c r="BJ160" s="17" t="s">
        <v>89</v>
      </c>
      <c r="BK160" s="159">
        <f t="shared" si="9"/>
        <v>0</v>
      </c>
      <c r="BL160" s="17" t="s">
        <v>799</v>
      </c>
      <c r="BM160" s="158" t="s">
        <v>747</v>
      </c>
    </row>
    <row r="161" spans="2:65" s="1" customFormat="1" ht="21.75" customHeight="1">
      <c r="B161" s="144"/>
      <c r="C161" s="160" t="s">
        <v>429</v>
      </c>
      <c r="D161" s="160" t="s">
        <v>196</v>
      </c>
      <c r="E161" s="161" t="s">
        <v>1924</v>
      </c>
      <c r="F161" s="162" t="s">
        <v>1925</v>
      </c>
      <c r="G161" s="163" t="s">
        <v>337</v>
      </c>
      <c r="H161" s="164">
        <v>70</v>
      </c>
      <c r="I161" s="165"/>
      <c r="J161" s="166">
        <f t="shared" si="0"/>
        <v>0</v>
      </c>
      <c r="K161" s="167"/>
      <c r="L161" s="32"/>
      <c r="M161" s="168" t="s">
        <v>1</v>
      </c>
      <c r="N161" s="169" t="s">
        <v>42</v>
      </c>
      <c r="P161" s="156">
        <f t="shared" si="1"/>
        <v>0</v>
      </c>
      <c r="Q161" s="156">
        <v>0</v>
      </c>
      <c r="R161" s="156">
        <f t="shared" si="2"/>
        <v>0</v>
      </c>
      <c r="S161" s="156">
        <v>0</v>
      </c>
      <c r="T161" s="157">
        <f t="shared" si="3"/>
        <v>0</v>
      </c>
      <c r="AR161" s="158" t="s">
        <v>799</v>
      </c>
      <c r="AT161" s="158" t="s">
        <v>196</v>
      </c>
      <c r="AU161" s="158" t="s">
        <v>89</v>
      </c>
      <c r="AY161" s="17" t="s">
        <v>187</v>
      </c>
      <c r="BE161" s="159">
        <f t="shared" si="4"/>
        <v>0</v>
      </c>
      <c r="BF161" s="159">
        <f t="shared" si="5"/>
        <v>0</v>
      </c>
      <c r="BG161" s="159">
        <f t="shared" si="6"/>
        <v>0</v>
      </c>
      <c r="BH161" s="159">
        <f t="shared" si="7"/>
        <v>0</v>
      </c>
      <c r="BI161" s="159">
        <f t="shared" si="8"/>
        <v>0</v>
      </c>
      <c r="BJ161" s="17" t="s">
        <v>89</v>
      </c>
      <c r="BK161" s="159">
        <f t="shared" si="9"/>
        <v>0</v>
      </c>
      <c r="BL161" s="17" t="s">
        <v>799</v>
      </c>
      <c r="BM161" s="158" t="s">
        <v>754</v>
      </c>
    </row>
    <row r="162" spans="2:65" s="1" customFormat="1" ht="16.5" customHeight="1">
      <c r="B162" s="144"/>
      <c r="C162" s="145" t="s">
        <v>388</v>
      </c>
      <c r="D162" s="145" t="s">
        <v>190</v>
      </c>
      <c r="E162" s="146" t="s">
        <v>1926</v>
      </c>
      <c r="F162" s="147" t="s">
        <v>1927</v>
      </c>
      <c r="G162" s="148" t="s">
        <v>337</v>
      </c>
      <c r="H162" s="149">
        <v>1500</v>
      </c>
      <c r="I162" s="150"/>
      <c r="J162" s="151">
        <f t="shared" si="0"/>
        <v>0</v>
      </c>
      <c r="K162" s="152"/>
      <c r="L162" s="153"/>
      <c r="M162" s="154" t="s">
        <v>1</v>
      </c>
      <c r="N162" s="155" t="s">
        <v>42</v>
      </c>
      <c r="P162" s="156">
        <f t="shared" si="1"/>
        <v>0</v>
      </c>
      <c r="Q162" s="156">
        <v>0</v>
      </c>
      <c r="R162" s="156">
        <f t="shared" si="2"/>
        <v>0</v>
      </c>
      <c r="S162" s="156">
        <v>0</v>
      </c>
      <c r="T162" s="157">
        <f t="shared" si="3"/>
        <v>0</v>
      </c>
      <c r="AR162" s="158" t="s">
        <v>1888</v>
      </c>
      <c r="AT162" s="158" t="s">
        <v>190</v>
      </c>
      <c r="AU162" s="158" t="s">
        <v>89</v>
      </c>
      <c r="AY162" s="17" t="s">
        <v>187</v>
      </c>
      <c r="BE162" s="159">
        <f t="shared" si="4"/>
        <v>0</v>
      </c>
      <c r="BF162" s="159">
        <f t="shared" si="5"/>
        <v>0</v>
      </c>
      <c r="BG162" s="159">
        <f t="shared" si="6"/>
        <v>0</v>
      </c>
      <c r="BH162" s="159">
        <f t="shared" si="7"/>
        <v>0</v>
      </c>
      <c r="BI162" s="159">
        <f t="shared" si="8"/>
        <v>0</v>
      </c>
      <c r="BJ162" s="17" t="s">
        <v>89</v>
      </c>
      <c r="BK162" s="159">
        <f t="shared" si="9"/>
        <v>0</v>
      </c>
      <c r="BL162" s="17" t="s">
        <v>799</v>
      </c>
      <c r="BM162" s="158" t="s">
        <v>766</v>
      </c>
    </row>
    <row r="163" spans="2:65" s="1" customFormat="1" ht="16.5" customHeight="1">
      <c r="B163" s="144"/>
      <c r="C163" s="160" t="s">
        <v>629</v>
      </c>
      <c r="D163" s="160" t="s">
        <v>196</v>
      </c>
      <c r="E163" s="161" t="s">
        <v>1928</v>
      </c>
      <c r="F163" s="162" t="s">
        <v>1929</v>
      </c>
      <c r="G163" s="163" t="s">
        <v>337</v>
      </c>
      <c r="H163" s="164">
        <v>60</v>
      </c>
      <c r="I163" s="165"/>
      <c r="J163" s="166">
        <f t="shared" si="0"/>
        <v>0</v>
      </c>
      <c r="K163" s="167"/>
      <c r="L163" s="32"/>
      <c r="M163" s="168" t="s">
        <v>1</v>
      </c>
      <c r="N163" s="169" t="s">
        <v>42</v>
      </c>
      <c r="P163" s="156">
        <f t="shared" si="1"/>
        <v>0</v>
      </c>
      <c r="Q163" s="156">
        <v>0</v>
      </c>
      <c r="R163" s="156">
        <f t="shared" si="2"/>
        <v>0</v>
      </c>
      <c r="S163" s="156">
        <v>0</v>
      </c>
      <c r="T163" s="157">
        <f t="shared" si="3"/>
        <v>0</v>
      </c>
      <c r="AR163" s="158" t="s">
        <v>799</v>
      </c>
      <c r="AT163" s="158" t="s">
        <v>196</v>
      </c>
      <c r="AU163" s="158" t="s">
        <v>89</v>
      </c>
      <c r="AY163" s="17" t="s">
        <v>187</v>
      </c>
      <c r="BE163" s="159">
        <f t="shared" si="4"/>
        <v>0</v>
      </c>
      <c r="BF163" s="159">
        <f t="shared" si="5"/>
        <v>0</v>
      </c>
      <c r="BG163" s="159">
        <f t="shared" si="6"/>
        <v>0</v>
      </c>
      <c r="BH163" s="159">
        <f t="shared" si="7"/>
        <v>0</v>
      </c>
      <c r="BI163" s="159">
        <f t="shared" si="8"/>
        <v>0</v>
      </c>
      <c r="BJ163" s="17" t="s">
        <v>89</v>
      </c>
      <c r="BK163" s="159">
        <f t="shared" si="9"/>
        <v>0</v>
      </c>
      <c r="BL163" s="17" t="s">
        <v>799</v>
      </c>
      <c r="BM163" s="158" t="s">
        <v>774</v>
      </c>
    </row>
    <row r="164" spans="2:65" s="1" customFormat="1" ht="16.5" customHeight="1">
      <c r="B164" s="144"/>
      <c r="C164" s="160" t="s">
        <v>633</v>
      </c>
      <c r="D164" s="160" t="s">
        <v>196</v>
      </c>
      <c r="E164" s="161" t="s">
        <v>1930</v>
      </c>
      <c r="F164" s="162" t="s">
        <v>1931</v>
      </c>
      <c r="G164" s="163" t="s">
        <v>337</v>
      </c>
      <c r="H164" s="164">
        <v>185</v>
      </c>
      <c r="I164" s="165"/>
      <c r="J164" s="166">
        <f t="shared" si="0"/>
        <v>0</v>
      </c>
      <c r="K164" s="167"/>
      <c r="L164" s="32"/>
      <c r="M164" s="168" t="s">
        <v>1</v>
      </c>
      <c r="N164" s="169" t="s">
        <v>42</v>
      </c>
      <c r="P164" s="156">
        <f t="shared" si="1"/>
        <v>0</v>
      </c>
      <c r="Q164" s="156">
        <v>0</v>
      </c>
      <c r="R164" s="156">
        <f t="shared" si="2"/>
        <v>0</v>
      </c>
      <c r="S164" s="156">
        <v>0</v>
      </c>
      <c r="T164" s="157">
        <f t="shared" si="3"/>
        <v>0</v>
      </c>
      <c r="AR164" s="158" t="s">
        <v>799</v>
      </c>
      <c r="AT164" s="158" t="s">
        <v>196</v>
      </c>
      <c r="AU164" s="158" t="s">
        <v>89</v>
      </c>
      <c r="AY164" s="17" t="s">
        <v>187</v>
      </c>
      <c r="BE164" s="159">
        <f t="shared" si="4"/>
        <v>0</v>
      </c>
      <c r="BF164" s="159">
        <f t="shared" si="5"/>
        <v>0</v>
      </c>
      <c r="BG164" s="159">
        <f t="shared" si="6"/>
        <v>0</v>
      </c>
      <c r="BH164" s="159">
        <f t="shared" si="7"/>
        <v>0</v>
      </c>
      <c r="BI164" s="159">
        <f t="shared" si="8"/>
        <v>0</v>
      </c>
      <c r="BJ164" s="17" t="s">
        <v>89</v>
      </c>
      <c r="BK164" s="159">
        <f t="shared" si="9"/>
        <v>0</v>
      </c>
      <c r="BL164" s="17" t="s">
        <v>799</v>
      </c>
      <c r="BM164" s="158" t="s">
        <v>799</v>
      </c>
    </row>
    <row r="165" spans="2:65" s="1" customFormat="1" ht="16.5" customHeight="1">
      <c r="B165" s="144"/>
      <c r="C165" s="145" t="s">
        <v>637</v>
      </c>
      <c r="D165" s="145" t="s">
        <v>190</v>
      </c>
      <c r="E165" s="146" t="s">
        <v>1932</v>
      </c>
      <c r="F165" s="147" t="s">
        <v>1933</v>
      </c>
      <c r="G165" s="148" t="s">
        <v>337</v>
      </c>
      <c r="H165" s="149">
        <v>1500</v>
      </c>
      <c r="I165" s="150"/>
      <c r="J165" s="151">
        <f t="shared" ref="J165:J196" si="10">ROUND(I165*H165,2)</f>
        <v>0</v>
      </c>
      <c r="K165" s="152"/>
      <c r="L165" s="153"/>
      <c r="M165" s="154" t="s">
        <v>1</v>
      </c>
      <c r="N165" s="155" t="s">
        <v>42</v>
      </c>
      <c r="P165" s="156">
        <f t="shared" ref="P165:P196" si="11">O165*H165</f>
        <v>0</v>
      </c>
      <c r="Q165" s="156">
        <v>0</v>
      </c>
      <c r="R165" s="156">
        <f t="shared" ref="R165:R196" si="12">Q165*H165</f>
        <v>0</v>
      </c>
      <c r="S165" s="156">
        <v>0</v>
      </c>
      <c r="T165" s="157">
        <f t="shared" ref="T165:T196" si="13">S165*H165</f>
        <v>0</v>
      </c>
      <c r="AR165" s="158" t="s">
        <v>1888</v>
      </c>
      <c r="AT165" s="158" t="s">
        <v>190</v>
      </c>
      <c r="AU165" s="158" t="s">
        <v>89</v>
      </c>
      <c r="AY165" s="17" t="s">
        <v>187</v>
      </c>
      <c r="BE165" s="159">
        <f t="shared" ref="BE165:BE196" si="14">IF(N165="základná",J165,0)</f>
        <v>0</v>
      </c>
      <c r="BF165" s="159">
        <f t="shared" ref="BF165:BF196" si="15">IF(N165="znížená",J165,0)</f>
        <v>0</v>
      </c>
      <c r="BG165" s="159">
        <f t="shared" ref="BG165:BG196" si="16">IF(N165="zákl. prenesená",J165,0)</f>
        <v>0</v>
      </c>
      <c r="BH165" s="159">
        <f t="shared" ref="BH165:BH196" si="17">IF(N165="zníž. prenesená",J165,0)</f>
        <v>0</v>
      </c>
      <c r="BI165" s="159">
        <f t="shared" ref="BI165:BI196" si="18">IF(N165="nulová",J165,0)</f>
        <v>0</v>
      </c>
      <c r="BJ165" s="17" t="s">
        <v>89</v>
      </c>
      <c r="BK165" s="159">
        <f t="shared" ref="BK165:BK196" si="19">ROUND(I165*H165,2)</f>
        <v>0</v>
      </c>
      <c r="BL165" s="17" t="s">
        <v>799</v>
      </c>
      <c r="BM165" s="158" t="s">
        <v>1157</v>
      </c>
    </row>
    <row r="166" spans="2:65" s="1" customFormat="1" ht="24.2" customHeight="1">
      <c r="B166" s="144"/>
      <c r="C166" s="145" t="s">
        <v>646</v>
      </c>
      <c r="D166" s="145" t="s">
        <v>190</v>
      </c>
      <c r="E166" s="146" t="s">
        <v>1934</v>
      </c>
      <c r="F166" s="147" t="s">
        <v>1935</v>
      </c>
      <c r="G166" s="148" t="s">
        <v>337</v>
      </c>
      <c r="H166" s="149">
        <v>290</v>
      </c>
      <c r="I166" s="150"/>
      <c r="J166" s="151">
        <f t="shared" si="10"/>
        <v>0</v>
      </c>
      <c r="K166" s="152"/>
      <c r="L166" s="153"/>
      <c r="M166" s="154" t="s">
        <v>1</v>
      </c>
      <c r="N166" s="155" t="s">
        <v>42</v>
      </c>
      <c r="P166" s="156">
        <f t="shared" si="11"/>
        <v>0</v>
      </c>
      <c r="Q166" s="156">
        <v>0</v>
      </c>
      <c r="R166" s="156">
        <f t="shared" si="12"/>
        <v>0</v>
      </c>
      <c r="S166" s="156">
        <v>0</v>
      </c>
      <c r="T166" s="157">
        <f t="shared" si="13"/>
        <v>0</v>
      </c>
      <c r="AR166" s="158" t="s">
        <v>1888</v>
      </c>
      <c r="AT166" s="158" t="s">
        <v>190</v>
      </c>
      <c r="AU166" s="158" t="s">
        <v>89</v>
      </c>
      <c r="AY166" s="17" t="s">
        <v>187</v>
      </c>
      <c r="BE166" s="159">
        <f t="shared" si="14"/>
        <v>0</v>
      </c>
      <c r="BF166" s="159">
        <f t="shared" si="15"/>
        <v>0</v>
      </c>
      <c r="BG166" s="159">
        <f t="shared" si="16"/>
        <v>0</v>
      </c>
      <c r="BH166" s="159">
        <f t="shared" si="17"/>
        <v>0</v>
      </c>
      <c r="BI166" s="159">
        <f t="shared" si="18"/>
        <v>0</v>
      </c>
      <c r="BJ166" s="17" t="s">
        <v>89</v>
      </c>
      <c r="BK166" s="159">
        <f t="shared" si="19"/>
        <v>0</v>
      </c>
      <c r="BL166" s="17" t="s">
        <v>799</v>
      </c>
      <c r="BM166" s="158" t="s">
        <v>1160</v>
      </c>
    </row>
    <row r="167" spans="2:65" s="1" customFormat="1" ht="16.5" customHeight="1">
      <c r="B167" s="144"/>
      <c r="C167" s="145" t="s">
        <v>652</v>
      </c>
      <c r="D167" s="145" t="s">
        <v>190</v>
      </c>
      <c r="E167" s="146" t="s">
        <v>1936</v>
      </c>
      <c r="F167" s="147" t="s">
        <v>1937</v>
      </c>
      <c r="G167" s="148" t="s">
        <v>337</v>
      </c>
      <c r="H167" s="149">
        <v>4</v>
      </c>
      <c r="I167" s="150"/>
      <c r="J167" s="151">
        <f t="shared" si="10"/>
        <v>0</v>
      </c>
      <c r="K167" s="152"/>
      <c r="L167" s="153"/>
      <c r="M167" s="154" t="s">
        <v>1</v>
      </c>
      <c r="N167" s="155" t="s">
        <v>42</v>
      </c>
      <c r="P167" s="156">
        <f t="shared" si="11"/>
        <v>0</v>
      </c>
      <c r="Q167" s="156">
        <v>0</v>
      </c>
      <c r="R167" s="156">
        <f t="shared" si="12"/>
        <v>0</v>
      </c>
      <c r="S167" s="156">
        <v>0</v>
      </c>
      <c r="T167" s="157">
        <f t="shared" si="13"/>
        <v>0</v>
      </c>
      <c r="AR167" s="158" t="s">
        <v>1888</v>
      </c>
      <c r="AT167" s="158" t="s">
        <v>190</v>
      </c>
      <c r="AU167" s="158" t="s">
        <v>89</v>
      </c>
      <c r="AY167" s="17" t="s">
        <v>187</v>
      </c>
      <c r="BE167" s="159">
        <f t="shared" si="14"/>
        <v>0</v>
      </c>
      <c r="BF167" s="159">
        <f t="shared" si="15"/>
        <v>0</v>
      </c>
      <c r="BG167" s="159">
        <f t="shared" si="16"/>
        <v>0</v>
      </c>
      <c r="BH167" s="159">
        <f t="shared" si="17"/>
        <v>0</v>
      </c>
      <c r="BI167" s="159">
        <f t="shared" si="18"/>
        <v>0</v>
      </c>
      <c r="BJ167" s="17" t="s">
        <v>89</v>
      </c>
      <c r="BK167" s="159">
        <f t="shared" si="19"/>
        <v>0</v>
      </c>
      <c r="BL167" s="17" t="s">
        <v>799</v>
      </c>
      <c r="BM167" s="158" t="s">
        <v>1163</v>
      </c>
    </row>
    <row r="168" spans="2:65" s="1" customFormat="1" ht="24.2" customHeight="1">
      <c r="B168" s="144"/>
      <c r="C168" s="145" t="s">
        <v>654</v>
      </c>
      <c r="D168" s="145" t="s">
        <v>190</v>
      </c>
      <c r="E168" s="146" t="s">
        <v>1938</v>
      </c>
      <c r="F168" s="147" t="s">
        <v>1939</v>
      </c>
      <c r="G168" s="148" t="s">
        <v>337</v>
      </c>
      <c r="H168" s="149">
        <v>96</v>
      </c>
      <c r="I168" s="150"/>
      <c r="J168" s="151">
        <f t="shared" si="10"/>
        <v>0</v>
      </c>
      <c r="K168" s="152"/>
      <c r="L168" s="153"/>
      <c r="M168" s="154" t="s">
        <v>1</v>
      </c>
      <c r="N168" s="155" t="s">
        <v>42</v>
      </c>
      <c r="P168" s="156">
        <f t="shared" si="11"/>
        <v>0</v>
      </c>
      <c r="Q168" s="156">
        <v>0</v>
      </c>
      <c r="R168" s="156">
        <f t="shared" si="12"/>
        <v>0</v>
      </c>
      <c r="S168" s="156">
        <v>0</v>
      </c>
      <c r="T168" s="157">
        <f t="shared" si="13"/>
        <v>0</v>
      </c>
      <c r="AR168" s="158" t="s">
        <v>1888</v>
      </c>
      <c r="AT168" s="158" t="s">
        <v>190</v>
      </c>
      <c r="AU168" s="158" t="s">
        <v>89</v>
      </c>
      <c r="AY168" s="17" t="s">
        <v>187</v>
      </c>
      <c r="BE168" s="159">
        <f t="shared" si="14"/>
        <v>0</v>
      </c>
      <c r="BF168" s="159">
        <f t="shared" si="15"/>
        <v>0</v>
      </c>
      <c r="BG168" s="159">
        <f t="shared" si="16"/>
        <v>0</v>
      </c>
      <c r="BH168" s="159">
        <f t="shared" si="17"/>
        <v>0</v>
      </c>
      <c r="BI168" s="159">
        <f t="shared" si="18"/>
        <v>0</v>
      </c>
      <c r="BJ168" s="17" t="s">
        <v>89</v>
      </c>
      <c r="BK168" s="159">
        <f t="shared" si="19"/>
        <v>0</v>
      </c>
      <c r="BL168" s="17" t="s">
        <v>799</v>
      </c>
      <c r="BM168" s="158" t="s">
        <v>1166</v>
      </c>
    </row>
    <row r="169" spans="2:65" s="1" customFormat="1" ht="24.2" customHeight="1">
      <c r="B169" s="144"/>
      <c r="C169" s="145" t="s">
        <v>658</v>
      </c>
      <c r="D169" s="145" t="s">
        <v>190</v>
      </c>
      <c r="E169" s="146" t="s">
        <v>1940</v>
      </c>
      <c r="F169" s="147" t="s">
        <v>1941</v>
      </c>
      <c r="G169" s="148" t="s">
        <v>337</v>
      </c>
      <c r="H169" s="149">
        <v>145</v>
      </c>
      <c r="I169" s="150"/>
      <c r="J169" s="151">
        <f t="shared" si="10"/>
        <v>0</v>
      </c>
      <c r="K169" s="152"/>
      <c r="L169" s="153"/>
      <c r="M169" s="154" t="s">
        <v>1</v>
      </c>
      <c r="N169" s="155" t="s">
        <v>42</v>
      </c>
      <c r="P169" s="156">
        <f t="shared" si="11"/>
        <v>0</v>
      </c>
      <c r="Q169" s="156">
        <v>0</v>
      </c>
      <c r="R169" s="156">
        <f t="shared" si="12"/>
        <v>0</v>
      </c>
      <c r="S169" s="156">
        <v>0</v>
      </c>
      <c r="T169" s="157">
        <f t="shared" si="13"/>
        <v>0</v>
      </c>
      <c r="AR169" s="158" t="s">
        <v>1888</v>
      </c>
      <c r="AT169" s="158" t="s">
        <v>190</v>
      </c>
      <c r="AU169" s="158" t="s">
        <v>89</v>
      </c>
      <c r="AY169" s="17" t="s">
        <v>187</v>
      </c>
      <c r="BE169" s="159">
        <f t="shared" si="14"/>
        <v>0</v>
      </c>
      <c r="BF169" s="159">
        <f t="shared" si="15"/>
        <v>0</v>
      </c>
      <c r="BG169" s="159">
        <f t="shared" si="16"/>
        <v>0</v>
      </c>
      <c r="BH169" s="159">
        <f t="shared" si="17"/>
        <v>0</v>
      </c>
      <c r="BI169" s="159">
        <f t="shared" si="18"/>
        <v>0</v>
      </c>
      <c r="BJ169" s="17" t="s">
        <v>89</v>
      </c>
      <c r="BK169" s="159">
        <f t="shared" si="19"/>
        <v>0</v>
      </c>
      <c r="BL169" s="17" t="s">
        <v>799</v>
      </c>
      <c r="BM169" s="158" t="s">
        <v>1169</v>
      </c>
    </row>
    <row r="170" spans="2:65" s="1" customFormat="1" ht="24.2" customHeight="1">
      <c r="B170" s="144"/>
      <c r="C170" s="145" t="s">
        <v>663</v>
      </c>
      <c r="D170" s="145" t="s">
        <v>190</v>
      </c>
      <c r="E170" s="146" t="s">
        <v>1942</v>
      </c>
      <c r="F170" s="147" t="s">
        <v>1943</v>
      </c>
      <c r="G170" s="148" t="s">
        <v>337</v>
      </c>
      <c r="H170" s="149">
        <v>81</v>
      </c>
      <c r="I170" s="150"/>
      <c r="J170" s="151">
        <f t="shared" si="10"/>
        <v>0</v>
      </c>
      <c r="K170" s="152"/>
      <c r="L170" s="153"/>
      <c r="M170" s="154" t="s">
        <v>1</v>
      </c>
      <c r="N170" s="155" t="s">
        <v>42</v>
      </c>
      <c r="P170" s="156">
        <f t="shared" si="11"/>
        <v>0</v>
      </c>
      <c r="Q170" s="156">
        <v>0</v>
      </c>
      <c r="R170" s="156">
        <f t="shared" si="12"/>
        <v>0</v>
      </c>
      <c r="S170" s="156">
        <v>0</v>
      </c>
      <c r="T170" s="157">
        <f t="shared" si="13"/>
        <v>0</v>
      </c>
      <c r="AR170" s="158" t="s">
        <v>1888</v>
      </c>
      <c r="AT170" s="158" t="s">
        <v>190</v>
      </c>
      <c r="AU170" s="158" t="s">
        <v>89</v>
      </c>
      <c r="AY170" s="17" t="s">
        <v>187</v>
      </c>
      <c r="BE170" s="159">
        <f t="shared" si="14"/>
        <v>0</v>
      </c>
      <c r="BF170" s="159">
        <f t="shared" si="15"/>
        <v>0</v>
      </c>
      <c r="BG170" s="159">
        <f t="shared" si="16"/>
        <v>0</v>
      </c>
      <c r="BH170" s="159">
        <f t="shared" si="17"/>
        <v>0</v>
      </c>
      <c r="BI170" s="159">
        <f t="shared" si="18"/>
        <v>0</v>
      </c>
      <c r="BJ170" s="17" t="s">
        <v>89</v>
      </c>
      <c r="BK170" s="159">
        <f t="shared" si="19"/>
        <v>0</v>
      </c>
      <c r="BL170" s="17" t="s">
        <v>799</v>
      </c>
      <c r="BM170" s="158" t="s">
        <v>1172</v>
      </c>
    </row>
    <row r="171" spans="2:65" s="1" customFormat="1" ht="24.2" customHeight="1">
      <c r="B171" s="144"/>
      <c r="C171" s="145" t="s">
        <v>670</v>
      </c>
      <c r="D171" s="145" t="s">
        <v>190</v>
      </c>
      <c r="E171" s="146" t="s">
        <v>1944</v>
      </c>
      <c r="F171" s="147" t="s">
        <v>1945</v>
      </c>
      <c r="G171" s="148" t="s">
        <v>337</v>
      </c>
      <c r="H171" s="149">
        <v>81</v>
      </c>
      <c r="I171" s="150"/>
      <c r="J171" s="151">
        <f t="shared" si="10"/>
        <v>0</v>
      </c>
      <c r="K171" s="152"/>
      <c r="L171" s="153"/>
      <c r="M171" s="154" t="s">
        <v>1</v>
      </c>
      <c r="N171" s="155" t="s">
        <v>42</v>
      </c>
      <c r="P171" s="156">
        <f t="shared" si="11"/>
        <v>0</v>
      </c>
      <c r="Q171" s="156">
        <v>0</v>
      </c>
      <c r="R171" s="156">
        <f t="shared" si="12"/>
        <v>0</v>
      </c>
      <c r="S171" s="156">
        <v>0</v>
      </c>
      <c r="T171" s="157">
        <f t="shared" si="13"/>
        <v>0</v>
      </c>
      <c r="AR171" s="158" t="s">
        <v>1888</v>
      </c>
      <c r="AT171" s="158" t="s">
        <v>190</v>
      </c>
      <c r="AU171" s="158" t="s">
        <v>89</v>
      </c>
      <c r="AY171" s="17" t="s">
        <v>187</v>
      </c>
      <c r="BE171" s="159">
        <f t="shared" si="14"/>
        <v>0</v>
      </c>
      <c r="BF171" s="159">
        <f t="shared" si="15"/>
        <v>0</v>
      </c>
      <c r="BG171" s="159">
        <f t="shared" si="16"/>
        <v>0</v>
      </c>
      <c r="BH171" s="159">
        <f t="shared" si="17"/>
        <v>0</v>
      </c>
      <c r="BI171" s="159">
        <f t="shared" si="18"/>
        <v>0</v>
      </c>
      <c r="BJ171" s="17" t="s">
        <v>89</v>
      </c>
      <c r="BK171" s="159">
        <f t="shared" si="19"/>
        <v>0</v>
      </c>
      <c r="BL171" s="17" t="s">
        <v>799</v>
      </c>
      <c r="BM171" s="158" t="s">
        <v>1175</v>
      </c>
    </row>
    <row r="172" spans="2:65" s="1" customFormat="1" ht="16.5" customHeight="1">
      <c r="B172" s="144"/>
      <c r="C172" s="145" t="s">
        <v>675</v>
      </c>
      <c r="D172" s="145" t="s">
        <v>190</v>
      </c>
      <c r="E172" s="146" t="s">
        <v>1946</v>
      </c>
      <c r="F172" s="147" t="s">
        <v>1947</v>
      </c>
      <c r="G172" s="148" t="s">
        <v>337</v>
      </c>
      <c r="H172" s="149">
        <v>174</v>
      </c>
      <c r="I172" s="150"/>
      <c r="J172" s="151">
        <f t="shared" si="10"/>
        <v>0</v>
      </c>
      <c r="K172" s="152"/>
      <c r="L172" s="153"/>
      <c r="M172" s="154" t="s">
        <v>1</v>
      </c>
      <c r="N172" s="155" t="s">
        <v>42</v>
      </c>
      <c r="P172" s="156">
        <f t="shared" si="11"/>
        <v>0</v>
      </c>
      <c r="Q172" s="156">
        <v>0</v>
      </c>
      <c r="R172" s="156">
        <f t="shared" si="12"/>
        <v>0</v>
      </c>
      <c r="S172" s="156">
        <v>0</v>
      </c>
      <c r="T172" s="157">
        <f t="shared" si="13"/>
        <v>0</v>
      </c>
      <c r="AR172" s="158" t="s">
        <v>1888</v>
      </c>
      <c r="AT172" s="158" t="s">
        <v>190</v>
      </c>
      <c r="AU172" s="158" t="s">
        <v>89</v>
      </c>
      <c r="AY172" s="17" t="s">
        <v>187</v>
      </c>
      <c r="BE172" s="159">
        <f t="shared" si="14"/>
        <v>0</v>
      </c>
      <c r="BF172" s="159">
        <f t="shared" si="15"/>
        <v>0</v>
      </c>
      <c r="BG172" s="159">
        <f t="shared" si="16"/>
        <v>0</v>
      </c>
      <c r="BH172" s="159">
        <f t="shared" si="17"/>
        <v>0</v>
      </c>
      <c r="BI172" s="159">
        <f t="shared" si="18"/>
        <v>0</v>
      </c>
      <c r="BJ172" s="17" t="s">
        <v>89</v>
      </c>
      <c r="BK172" s="159">
        <f t="shared" si="19"/>
        <v>0</v>
      </c>
      <c r="BL172" s="17" t="s">
        <v>799</v>
      </c>
      <c r="BM172" s="158" t="s">
        <v>1178</v>
      </c>
    </row>
    <row r="173" spans="2:65" s="1" customFormat="1" ht="66.75" customHeight="1">
      <c r="B173" s="144"/>
      <c r="C173" s="145" t="s">
        <v>683</v>
      </c>
      <c r="D173" s="145" t="s">
        <v>190</v>
      </c>
      <c r="E173" s="146" t="s">
        <v>1948</v>
      </c>
      <c r="F173" s="147" t="s">
        <v>1949</v>
      </c>
      <c r="G173" s="148" t="s">
        <v>337</v>
      </c>
      <c r="H173" s="149">
        <v>44</v>
      </c>
      <c r="I173" s="150"/>
      <c r="J173" s="151">
        <f t="shared" si="10"/>
        <v>0</v>
      </c>
      <c r="K173" s="152"/>
      <c r="L173" s="153"/>
      <c r="M173" s="154" t="s">
        <v>1</v>
      </c>
      <c r="N173" s="155" t="s">
        <v>42</v>
      </c>
      <c r="P173" s="156">
        <f t="shared" si="11"/>
        <v>0</v>
      </c>
      <c r="Q173" s="156">
        <v>0</v>
      </c>
      <c r="R173" s="156">
        <f t="shared" si="12"/>
        <v>0</v>
      </c>
      <c r="S173" s="156">
        <v>0</v>
      </c>
      <c r="T173" s="157">
        <f t="shared" si="13"/>
        <v>0</v>
      </c>
      <c r="AR173" s="158" t="s">
        <v>1888</v>
      </c>
      <c r="AT173" s="158" t="s">
        <v>190</v>
      </c>
      <c r="AU173" s="158" t="s">
        <v>89</v>
      </c>
      <c r="AY173" s="17" t="s">
        <v>187</v>
      </c>
      <c r="BE173" s="159">
        <f t="shared" si="14"/>
        <v>0</v>
      </c>
      <c r="BF173" s="159">
        <f t="shared" si="15"/>
        <v>0</v>
      </c>
      <c r="BG173" s="159">
        <f t="shared" si="16"/>
        <v>0</v>
      </c>
      <c r="BH173" s="159">
        <f t="shared" si="17"/>
        <v>0</v>
      </c>
      <c r="BI173" s="159">
        <f t="shared" si="18"/>
        <v>0</v>
      </c>
      <c r="BJ173" s="17" t="s">
        <v>89</v>
      </c>
      <c r="BK173" s="159">
        <f t="shared" si="19"/>
        <v>0</v>
      </c>
      <c r="BL173" s="17" t="s">
        <v>799</v>
      </c>
      <c r="BM173" s="158" t="s">
        <v>1181</v>
      </c>
    </row>
    <row r="174" spans="2:65" s="1" customFormat="1" ht="16.5" customHeight="1">
      <c r="B174" s="144"/>
      <c r="C174" s="145" t="s">
        <v>692</v>
      </c>
      <c r="D174" s="145" t="s">
        <v>190</v>
      </c>
      <c r="E174" s="146" t="s">
        <v>1950</v>
      </c>
      <c r="F174" s="147" t="s">
        <v>1951</v>
      </c>
      <c r="G174" s="148" t="s">
        <v>337</v>
      </c>
      <c r="H174" s="149">
        <v>1</v>
      </c>
      <c r="I174" s="150"/>
      <c r="J174" s="151">
        <f t="shared" si="10"/>
        <v>0</v>
      </c>
      <c r="K174" s="152"/>
      <c r="L174" s="153"/>
      <c r="M174" s="154" t="s">
        <v>1</v>
      </c>
      <c r="N174" s="155" t="s">
        <v>42</v>
      </c>
      <c r="P174" s="156">
        <f t="shared" si="11"/>
        <v>0</v>
      </c>
      <c r="Q174" s="156">
        <v>0</v>
      </c>
      <c r="R174" s="156">
        <f t="shared" si="12"/>
        <v>0</v>
      </c>
      <c r="S174" s="156">
        <v>0</v>
      </c>
      <c r="T174" s="157">
        <f t="shared" si="13"/>
        <v>0</v>
      </c>
      <c r="AR174" s="158" t="s">
        <v>1888</v>
      </c>
      <c r="AT174" s="158" t="s">
        <v>190</v>
      </c>
      <c r="AU174" s="158" t="s">
        <v>89</v>
      </c>
      <c r="AY174" s="17" t="s">
        <v>187</v>
      </c>
      <c r="BE174" s="159">
        <f t="shared" si="14"/>
        <v>0</v>
      </c>
      <c r="BF174" s="159">
        <f t="shared" si="15"/>
        <v>0</v>
      </c>
      <c r="BG174" s="159">
        <f t="shared" si="16"/>
        <v>0</v>
      </c>
      <c r="BH174" s="159">
        <f t="shared" si="17"/>
        <v>0</v>
      </c>
      <c r="BI174" s="159">
        <f t="shared" si="18"/>
        <v>0</v>
      </c>
      <c r="BJ174" s="17" t="s">
        <v>89</v>
      </c>
      <c r="BK174" s="159">
        <f t="shared" si="19"/>
        <v>0</v>
      </c>
      <c r="BL174" s="17" t="s">
        <v>799</v>
      </c>
      <c r="BM174" s="158" t="s">
        <v>1184</v>
      </c>
    </row>
    <row r="175" spans="2:65" s="1" customFormat="1" ht="24.2" customHeight="1">
      <c r="B175" s="144"/>
      <c r="C175" s="145" t="s">
        <v>695</v>
      </c>
      <c r="D175" s="145" t="s">
        <v>190</v>
      </c>
      <c r="E175" s="146" t="s">
        <v>1952</v>
      </c>
      <c r="F175" s="147" t="s">
        <v>1953</v>
      </c>
      <c r="G175" s="148" t="s">
        <v>337</v>
      </c>
      <c r="H175" s="149">
        <v>733</v>
      </c>
      <c r="I175" s="150"/>
      <c r="J175" s="151">
        <f t="shared" si="10"/>
        <v>0</v>
      </c>
      <c r="K175" s="152"/>
      <c r="L175" s="153"/>
      <c r="M175" s="154" t="s">
        <v>1</v>
      </c>
      <c r="N175" s="155" t="s">
        <v>42</v>
      </c>
      <c r="P175" s="156">
        <f t="shared" si="11"/>
        <v>0</v>
      </c>
      <c r="Q175" s="156">
        <v>0</v>
      </c>
      <c r="R175" s="156">
        <f t="shared" si="12"/>
        <v>0</v>
      </c>
      <c r="S175" s="156">
        <v>0</v>
      </c>
      <c r="T175" s="157">
        <f t="shared" si="13"/>
        <v>0</v>
      </c>
      <c r="AR175" s="158" t="s">
        <v>1888</v>
      </c>
      <c r="AT175" s="158" t="s">
        <v>190</v>
      </c>
      <c r="AU175" s="158" t="s">
        <v>89</v>
      </c>
      <c r="AY175" s="17" t="s">
        <v>187</v>
      </c>
      <c r="BE175" s="159">
        <f t="shared" si="14"/>
        <v>0</v>
      </c>
      <c r="BF175" s="159">
        <f t="shared" si="15"/>
        <v>0</v>
      </c>
      <c r="BG175" s="159">
        <f t="shared" si="16"/>
        <v>0</v>
      </c>
      <c r="BH175" s="159">
        <f t="shared" si="17"/>
        <v>0</v>
      </c>
      <c r="BI175" s="159">
        <f t="shared" si="18"/>
        <v>0</v>
      </c>
      <c r="BJ175" s="17" t="s">
        <v>89</v>
      </c>
      <c r="BK175" s="159">
        <f t="shared" si="19"/>
        <v>0</v>
      </c>
      <c r="BL175" s="17" t="s">
        <v>799</v>
      </c>
      <c r="BM175" s="158" t="s">
        <v>1187</v>
      </c>
    </row>
    <row r="176" spans="2:65" s="1" customFormat="1" ht="33" customHeight="1">
      <c r="B176" s="144"/>
      <c r="C176" s="145" t="s">
        <v>700</v>
      </c>
      <c r="D176" s="145" t="s">
        <v>190</v>
      </c>
      <c r="E176" s="146" t="s">
        <v>1954</v>
      </c>
      <c r="F176" s="147" t="s">
        <v>1955</v>
      </c>
      <c r="G176" s="148" t="s">
        <v>337</v>
      </c>
      <c r="H176" s="149">
        <v>20</v>
      </c>
      <c r="I176" s="150"/>
      <c r="J176" s="151">
        <f t="shared" si="10"/>
        <v>0</v>
      </c>
      <c r="K176" s="152"/>
      <c r="L176" s="153"/>
      <c r="M176" s="154" t="s">
        <v>1</v>
      </c>
      <c r="N176" s="155" t="s">
        <v>42</v>
      </c>
      <c r="P176" s="156">
        <f t="shared" si="11"/>
        <v>0</v>
      </c>
      <c r="Q176" s="156">
        <v>0</v>
      </c>
      <c r="R176" s="156">
        <f t="shared" si="12"/>
        <v>0</v>
      </c>
      <c r="S176" s="156">
        <v>0</v>
      </c>
      <c r="T176" s="157">
        <f t="shared" si="13"/>
        <v>0</v>
      </c>
      <c r="AR176" s="158" t="s">
        <v>1888</v>
      </c>
      <c r="AT176" s="158" t="s">
        <v>190</v>
      </c>
      <c r="AU176" s="158" t="s">
        <v>89</v>
      </c>
      <c r="AY176" s="17" t="s">
        <v>187</v>
      </c>
      <c r="BE176" s="159">
        <f t="shared" si="14"/>
        <v>0</v>
      </c>
      <c r="BF176" s="159">
        <f t="shared" si="15"/>
        <v>0</v>
      </c>
      <c r="BG176" s="159">
        <f t="shared" si="16"/>
        <v>0</v>
      </c>
      <c r="BH176" s="159">
        <f t="shared" si="17"/>
        <v>0</v>
      </c>
      <c r="BI176" s="159">
        <f t="shared" si="18"/>
        <v>0</v>
      </c>
      <c r="BJ176" s="17" t="s">
        <v>89</v>
      </c>
      <c r="BK176" s="159">
        <f t="shared" si="19"/>
        <v>0</v>
      </c>
      <c r="BL176" s="17" t="s">
        <v>799</v>
      </c>
      <c r="BM176" s="158" t="s">
        <v>1192</v>
      </c>
    </row>
    <row r="177" spans="2:65" s="1" customFormat="1" ht="24.2" customHeight="1">
      <c r="B177" s="144"/>
      <c r="C177" s="145" t="s">
        <v>704</v>
      </c>
      <c r="D177" s="145" t="s">
        <v>190</v>
      </c>
      <c r="E177" s="146" t="s">
        <v>1956</v>
      </c>
      <c r="F177" s="147" t="s">
        <v>1957</v>
      </c>
      <c r="G177" s="148" t="s">
        <v>337</v>
      </c>
      <c r="H177" s="149">
        <v>212</v>
      </c>
      <c r="I177" s="150"/>
      <c r="J177" s="151">
        <f t="shared" si="10"/>
        <v>0</v>
      </c>
      <c r="K177" s="152"/>
      <c r="L177" s="153"/>
      <c r="M177" s="154" t="s">
        <v>1</v>
      </c>
      <c r="N177" s="155" t="s">
        <v>42</v>
      </c>
      <c r="P177" s="156">
        <f t="shared" si="11"/>
        <v>0</v>
      </c>
      <c r="Q177" s="156">
        <v>0</v>
      </c>
      <c r="R177" s="156">
        <f t="shared" si="12"/>
        <v>0</v>
      </c>
      <c r="S177" s="156">
        <v>0</v>
      </c>
      <c r="T177" s="157">
        <f t="shared" si="13"/>
        <v>0</v>
      </c>
      <c r="AR177" s="158" t="s">
        <v>1888</v>
      </c>
      <c r="AT177" s="158" t="s">
        <v>190</v>
      </c>
      <c r="AU177" s="158" t="s">
        <v>89</v>
      </c>
      <c r="AY177" s="17" t="s">
        <v>187</v>
      </c>
      <c r="BE177" s="159">
        <f t="shared" si="14"/>
        <v>0</v>
      </c>
      <c r="BF177" s="159">
        <f t="shared" si="15"/>
        <v>0</v>
      </c>
      <c r="BG177" s="159">
        <f t="shared" si="16"/>
        <v>0</v>
      </c>
      <c r="BH177" s="159">
        <f t="shared" si="17"/>
        <v>0</v>
      </c>
      <c r="BI177" s="159">
        <f t="shared" si="18"/>
        <v>0</v>
      </c>
      <c r="BJ177" s="17" t="s">
        <v>89</v>
      </c>
      <c r="BK177" s="159">
        <f t="shared" si="19"/>
        <v>0</v>
      </c>
      <c r="BL177" s="17" t="s">
        <v>799</v>
      </c>
      <c r="BM177" s="158" t="s">
        <v>1195</v>
      </c>
    </row>
    <row r="178" spans="2:65" s="1" customFormat="1" ht="24.2" customHeight="1">
      <c r="B178" s="144"/>
      <c r="C178" s="145" t="s">
        <v>710</v>
      </c>
      <c r="D178" s="145" t="s">
        <v>190</v>
      </c>
      <c r="E178" s="146" t="s">
        <v>1958</v>
      </c>
      <c r="F178" s="147" t="s">
        <v>1959</v>
      </c>
      <c r="G178" s="148" t="s">
        <v>337</v>
      </c>
      <c r="H178" s="149">
        <v>152</v>
      </c>
      <c r="I178" s="150"/>
      <c r="J178" s="151">
        <f t="shared" si="10"/>
        <v>0</v>
      </c>
      <c r="K178" s="152"/>
      <c r="L178" s="153"/>
      <c r="M178" s="154" t="s">
        <v>1</v>
      </c>
      <c r="N178" s="155" t="s">
        <v>42</v>
      </c>
      <c r="P178" s="156">
        <f t="shared" si="11"/>
        <v>0</v>
      </c>
      <c r="Q178" s="156">
        <v>0</v>
      </c>
      <c r="R178" s="156">
        <f t="shared" si="12"/>
        <v>0</v>
      </c>
      <c r="S178" s="156">
        <v>0</v>
      </c>
      <c r="T178" s="157">
        <f t="shared" si="13"/>
        <v>0</v>
      </c>
      <c r="AR178" s="158" t="s">
        <v>1888</v>
      </c>
      <c r="AT178" s="158" t="s">
        <v>190</v>
      </c>
      <c r="AU178" s="158" t="s">
        <v>89</v>
      </c>
      <c r="AY178" s="17" t="s">
        <v>187</v>
      </c>
      <c r="BE178" s="159">
        <f t="shared" si="14"/>
        <v>0</v>
      </c>
      <c r="BF178" s="159">
        <f t="shared" si="15"/>
        <v>0</v>
      </c>
      <c r="BG178" s="159">
        <f t="shared" si="16"/>
        <v>0</v>
      </c>
      <c r="BH178" s="159">
        <f t="shared" si="17"/>
        <v>0</v>
      </c>
      <c r="BI178" s="159">
        <f t="shared" si="18"/>
        <v>0</v>
      </c>
      <c r="BJ178" s="17" t="s">
        <v>89</v>
      </c>
      <c r="BK178" s="159">
        <f t="shared" si="19"/>
        <v>0</v>
      </c>
      <c r="BL178" s="17" t="s">
        <v>799</v>
      </c>
      <c r="BM178" s="158" t="s">
        <v>1198</v>
      </c>
    </row>
    <row r="179" spans="2:65" s="1" customFormat="1" ht="16.5" customHeight="1">
      <c r="B179" s="144"/>
      <c r="C179" s="160" t="s">
        <v>714</v>
      </c>
      <c r="D179" s="160" t="s">
        <v>196</v>
      </c>
      <c r="E179" s="161" t="s">
        <v>1960</v>
      </c>
      <c r="F179" s="162" t="s">
        <v>1961</v>
      </c>
      <c r="G179" s="163" t="s">
        <v>337</v>
      </c>
      <c r="H179" s="164">
        <v>56</v>
      </c>
      <c r="I179" s="165"/>
      <c r="J179" s="166">
        <f t="shared" si="10"/>
        <v>0</v>
      </c>
      <c r="K179" s="167"/>
      <c r="L179" s="32"/>
      <c r="M179" s="168" t="s">
        <v>1</v>
      </c>
      <c r="N179" s="169" t="s">
        <v>42</v>
      </c>
      <c r="P179" s="156">
        <f t="shared" si="11"/>
        <v>0</v>
      </c>
      <c r="Q179" s="156">
        <v>0</v>
      </c>
      <c r="R179" s="156">
        <f t="shared" si="12"/>
        <v>0</v>
      </c>
      <c r="S179" s="156">
        <v>0</v>
      </c>
      <c r="T179" s="157">
        <f t="shared" si="13"/>
        <v>0</v>
      </c>
      <c r="AR179" s="158" t="s">
        <v>799</v>
      </c>
      <c r="AT179" s="158" t="s">
        <v>196</v>
      </c>
      <c r="AU179" s="158" t="s">
        <v>89</v>
      </c>
      <c r="AY179" s="17" t="s">
        <v>187</v>
      </c>
      <c r="BE179" s="159">
        <f t="shared" si="14"/>
        <v>0</v>
      </c>
      <c r="BF179" s="159">
        <f t="shared" si="15"/>
        <v>0</v>
      </c>
      <c r="BG179" s="159">
        <f t="shared" si="16"/>
        <v>0</v>
      </c>
      <c r="BH179" s="159">
        <f t="shared" si="17"/>
        <v>0</v>
      </c>
      <c r="BI179" s="159">
        <f t="shared" si="18"/>
        <v>0</v>
      </c>
      <c r="BJ179" s="17" t="s">
        <v>89</v>
      </c>
      <c r="BK179" s="159">
        <f t="shared" si="19"/>
        <v>0</v>
      </c>
      <c r="BL179" s="17" t="s">
        <v>799</v>
      </c>
      <c r="BM179" s="158" t="s">
        <v>346</v>
      </c>
    </row>
    <row r="180" spans="2:65" s="1" customFormat="1" ht="16.5" customHeight="1">
      <c r="B180" s="144"/>
      <c r="C180" s="160" t="s">
        <v>718</v>
      </c>
      <c r="D180" s="160" t="s">
        <v>196</v>
      </c>
      <c r="E180" s="161" t="s">
        <v>1962</v>
      </c>
      <c r="F180" s="162" t="s">
        <v>1963</v>
      </c>
      <c r="G180" s="163" t="s">
        <v>337</v>
      </c>
      <c r="H180" s="164">
        <v>1</v>
      </c>
      <c r="I180" s="165"/>
      <c r="J180" s="166">
        <f t="shared" si="10"/>
        <v>0</v>
      </c>
      <c r="K180" s="167"/>
      <c r="L180" s="32"/>
      <c r="M180" s="168" t="s">
        <v>1</v>
      </c>
      <c r="N180" s="169" t="s">
        <v>42</v>
      </c>
      <c r="P180" s="156">
        <f t="shared" si="11"/>
        <v>0</v>
      </c>
      <c r="Q180" s="156">
        <v>0</v>
      </c>
      <c r="R180" s="156">
        <f t="shared" si="12"/>
        <v>0</v>
      </c>
      <c r="S180" s="156">
        <v>0</v>
      </c>
      <c r="T180" s="157">
        <f t="shared" si="13"/>
        <v>0</v>
      </c>
      <c r="AR180" s="158" t="s">
        <v>799</v>
      </c>
      <c r="AT180" s="158" t="s">
        <v>196</v>
      </c>
      <c r="AU180" s="158" t="s">
        <v>89</v>
      </c>
      <c r="AY180" s="17" t="s">
        <v>187</v>
      </c>
      <c r="BE180" s="159">
        <f t="shared" si="14"/>
        <v>0</v>
      </c>
      <c r="BF180" s="159">
        <f t="shared" si="15"/>
        <v>0</v>
      </c>
      <c r="BG180" s="159">
        <f t="shared" si="16"/>
        <v>0</v>
      </c>
      <c r="BH180" s="159">
        <f t="shared" si="17"/>
        <v>0</v>
      </c>
      <c r="BI180" s="159">
        <f t="shared" si="18"/>
        <v>0</v>
      </c>
      <c r="BJ180" s="17" t="s">
        <v>89</v>
      </c>
      <c r="BK180" s="159">
        <f t="shared" si="19"/>
        <v>0</v>
      </c>
      <c r="BL180" s="17" t="s">
        <v>799</v>
      </c>
      <c r="BM180" s="158" t="s">
        <v>1203</v>
      </c>
    </row>
    <row r="181" spans="2:65" s="1" customFormat="1" ht="16.5" customHeight="1">
      <c r="B181" s="144"/>
      <c r="C181" s="145" t="s">
        <v>723</v>
      </c>
      <c r="D181" s="145" t="s">
        <v>190</v>
      </c>
      <c r="E181" s="146" t="s">
        <v>1964</v>
      </c>
      <c r="F181" s="147" t="s">
        <v>1965</v>
      </c>
      <c r="G181" s="148" t="s">
        <v>337</v>
      </c>
      <c r="H181" s="149">
        <v>1</v>
      </c>
      <c r="I181" s="150"/>
      <c r="J181" s="151">
        <f t="shared" si="10"/>
        <v>0</v>
      </c>
      <c r="K181" s="152"/>
      <c r="L181" s="153"/>
      <c r="M181" s="154" t="s">
        <v>1</v>
      </c>
      <c r="N181" s="155" t="s">
        <v>42</v>
      </c>
      <c r="P181" s="156">
        <f t="shared" si="11"/>
        <v>0</v>
      </c>
      <c r="Q181" s="156">
        <v>0</v>
      </c>
      <c r="R181" s="156">
        <f t="shared" si="12"/>
        <v>0</v>
      </c>
      <c r="S181" s="156">
        <v>0</v>
      </c>
      <c r="T181" s="157">
        <f t="shared" si="13"/>
        <v>0</v>
      </c>
      <c r="AR181" s="158" t="s">
        <v>1888</v>
      </c>
      <c r="AT181" s="158" t="s">
        <v>190</v>
      </c>
      <c r="AU181" s="158" t="s">
        <v>89</v>
      </c>
      <c r="AY181" s="17" t="s">
        <v>187</v>
      </c>
      <c r="BE181" s="159">
        <f t="shared" si="14"/>
        <v>0</v>
      </c>
      <c r="BF181" s="159">
        <f t="shared" si="15"/>
        <v>0</v>
      </c>
      <c r="BG181" s="159">
        <f t="shared" si="16"/>
        <v>0</v>
      </c>
      <c r="BH181" s="159">
        <f t="shared" si="17"/>
        <v>0</v>
      </c>
      <c r="BI181" s="159">
        <f t="shared" si="18"/>
        <v>0</v>
      </c>
      <c r="BJ181" s="17" t="s">
        <v>89</v>
      </c>
      <c r="BK181" s="159">
        <f t="shared" si="19"/>
        <v>0</v>
      </c>
      <c r="BL181" s="17" t="s">
        <v>799</v>
      </c>
      <c r="BM181" s="158" t="s">
        <v>1206</v>
      </c>
    </row>
    <row r="182" spans="2:65" s="1" customFormat="1" ht="16.5" customHeight="1">
      <c r="B182" s="144"/>
      <c r="C182" s="145" t="s">
        <v>727</v>
      </c>
      <c r="D182" s="145" t="s">
        <v>190</v>
      </c>
      <c r="E182" s="146" t="s">
        <v>1966</v>
      </c>
      <c r="F182" s="147" t="s">
        <v>1967</v>
      </c>
      <c r="G182" s="148" t="s">
        <v>337</v>
      </c>
      <c r="H182" s="149">
        <v>1</v>
      </c>
      <c r="I182" s="150"/>
      <c r="J182" s="151">
        <f t="shared" si="10"/>
        <v>0</v>
      </c>
      <c r="K182" s="152"/>
      <c r="L182" s="153"/>
      <c r="M182" s="154" t="s">
        <v>1</v>
      </c>
      <c r="N182" s="155" t="s">
        <v>42</v>
      </c>
      <c r="P182" s="156">
        <f t="shared" si="11"/>
        <v>0</v>
      </c>
      <c r="Q182" s="156">
        <v>0</v>
      </c>
      <c r="R182" s="156">
        <f t="shared" si="12"/>
        <v>0</v>
      </c>
      <c r="S182" s="156">
        <v>0</v>
      </c>
      <c r="T182" s="157">
        <f t="shared" si="13"/>
        <v>0</v>
      </c>
      <c r="AR182" s="158" t="s">
        <v>1888</v>
      </c>
      <c r="AT182" s="158" t="s">
        <v>190</v>
      </c>
      <c r="AU182" s="158" t="s">
        <v>89</v>
      </c>
      <c r="AY182" s="17" t="s">
        <v>187</v>
      </c>
      <c r="BE182" s="159">
        <f t="shared" si="14"/>
        <v>0</v>
      </c>
      <c r="BF182" s="159">
        <f t="shared" si="15"/>
        <v>0</v>
      </c>
      <c r="BG182" s="159">
        <f t="shared" si="16"/>
        <v>0</v>
      </c>
      <c r="BH182" s="159">
        <f t="shared" si="17"/>
        <v>0</v>
      </c>
      <c r="BI182" s="159">
        <f t="shared" si="18"/>
        <v>0</v>
      </c>
      <c r="BJ182" s="17" t="s">
        <v>89</v>
      </c>
      <c r="BK182" s="159">
        <f t="shared" si="19"/>
        <v>0</v>
      </c>
      <c r="BL182" s="17" t="s">
        <v>799</v>
      </c>
      <c r="BM182" s="158" t="s">
        <v>1209</v>
      </c>
    </row>
    <row r="183" spans="2:65" s="1" customFormat="1" ht="16.5" customHeight="1">
      <c r="B183" s="144"/>
      <c r="C183" s="145" t="s">
        <v>733</v>
      </c>
      <c r="D183" s="145" t="s">
        <v>190</v>
      </c>
      <c r="E183" s="146" t="s">
        <v>1968</v>
      </c>
      <c r="F183" s="147" t="s">
        <v>1969</v>
      </c>
      <c r="G183" s="148" t="s">
        <v>337</v>
      </c>
      <c r="H183" s="149">
        <v>2</v>
      </c>
      <c r="I183" s="150"/>
      <c r="J183" s="151">
        <f t="shared" si="10"/>
        <v>0</v>
      </c>
      <c r="K183" s="152"/>
      <c r="L183" s="153"/>
      <c r="M183" s="154" t="s">
        <v>1</v>
      </c>
      <c r="N183" s="155" t="s">
        <v>42</v>
      </c>
      <c r="P183" s="156">
        <f t="shared" si="11"/>
        <v>0</v>
      </c>
      <c r="Q183" s="156">
        <v>0</v>
      </c>
      <c r="R183" s="156">
        <f t="shared" si="12"/>
        <v>0</v>
      </c>
      <c r="S183" s="156">
        <v>0</v>
      </c>
      <c r="T183" s="157">
        <f t="shared" si="13"/>
        <v>0</v>
      </c>
      <c r="AR183" s="158" t="s">
        <v>1888</v>
      </c>
      <c r="AT183" s="158" t="s">
        <v>190</v>
      </c>
      <c r="AU183" s="158" t="s">
        <v>89</v>
      </c>
      <c r="AY183" s="17" t="s">
        <v>187</v>
      </c>
      <c r="BE183" s="159">
        <f t="shared" si="14"/>
        <v>0</v>
      </c>
      <c r="BF183" s="159">
        <f t="shared" si="15"/>
        <v>0</v>
      </c>
      <c r="BG183" s="159">
        <f t="shared" si="16"/>
        <v>0</v>
      </c>
      <c r="BH183" s="159">
        <f t="shared" si="17"/>
        <v>0</v>
      </c>
      <c r="BI183" s="159">
        <f t="shared" si="18"/>
        <v>0</v>
      </c>
      <c r="BJ183" s="17" t="s">
        <v>89</v>
      </c>
      <c r="BK183" s="159">
        <f t="shared" si="19"/>
        <v>0</v>
      </c>
      <c r="BL183" s="17" t="s">
        <v>799</v>
      </c>
      <c r="BM183" s="158" t="s">
        <v>1212</v>
      </c>
    </row>
    <row r="184" spans="2:65" s="1" customFormat="1" ht="16.5" customHeight="1">
      <c r="B184" s="144"/>
      <c r="C184" s="145" t="s">
        <v>738</v>
      </c>
      <c r="D184" s="145" t="s">
        <v>190</v>
      </c>
      <c r="E184" s="146" t="s">
        <v>1970</v>
      </c>
      <c r="F184" s="147" t="s">
        <v>1971</v>
      </c>
      <c r="G184" s="148" t="s">
        <v>337</v>
      </c>
      <c r="H184" s="149">
        <v>1</v>
      </c>
      <c r="I184" s="150"/>
      <c r="J184" s="151">
        <f t="shared" si="10"/>
        <v>0</v>
      </c>
      <c r="K184" s="152"/>
      <c r="L184" s="153"/>
      <c r="M184" s="154" t="s">
        <v>1</v>
      </c>
      <c r="N184" s="155" t="s">
        <v>42</v>
      </c>
      <c r="P184" s="156">
        <f t="shared" si="11"/>
        <v>0</v>
      </c>
      <c r="Q184" s="156">
        <v>0</v>
      </c>
      <c r="R184" s="156">
        <f t="shared" si="12"/>
        <v>0</v>
      </c>
      <c r="S184" s="156">
        <v>0</v>
      </c>
      <c r="T184" s="157">
        <f t="shared" si="13"/>
        <v>0</v>
      </c>
      <c r="AR184" s="158" t="s">
        <v>1888</v>
      </c>
      <c r="AT184" s="158" t="s">
        <v>190</v>
      </c>
      <c r="AU184" s="158" t="s">
        <v>89</v>
      </c>
      <c r="AY184" s="17" t="s">
        <v>187</v>
      </c>
      <c r="BE184" s="159">
        <f t="shared" si="14"/>
        <v>0</v>
      </c>
      <c r="BF184" s="159">
        <f t="shared" si="15"/>
        <v>0</v>
      </c>
      <c r="BG184" s="159">
        <f t="shared" si="16"/>
        <v>0</v>
      </c>
      <c r="BH184" s="159">
        <f t="shared" si="17"/>
        <v>0</v>
      </c>
      <c r="BI184" s="159">
        <f t="shared" si="18"/>
        <v>0</v>
      </c>
      <c r="BJ184" s="17" t="s">
        <v>89</v>
      </c>
      <c r="BK184" s="159">
        <f t="shared" si="19"/>
        <v>0</v>
      </c>
      <c r="BL184" s="17" t="s">
        <v>799</v>
      </c>
      <c r="BM184" s="158" t="s">
        <v>1215</v>
      </c>
    </row>
    <row r="185" spans="2:65" s="1" customFormat="1" ht="16.5" customHeight="1">
      <c r="B185" s="144"/>
      <c r="C185" s="145" t="s">
        <v>743</v>
      </c>
      <c r="D185" s="145" t="s">
        <v>190</v>
      </c>
      <c r="E185" s="146" t="s">
        <v>1972</v>
      </c>
      <c r="F185" s="147" t="s">
        <v>1973</v>
      </c>
      <c r="G185" s="148" t="s">
        <v>337</v>
      </c>
      <c r="H185" s="149">
        <v>5</v>
      </c>
      <c r="I185" s="150"/>
      <c r="J185" s="151">
        <f t="shared" si="10"/>
        <v>0</v>
      </c>
      <c r="K185" s="152"/>
      <c r="L185" s="153"/>
      <c r="M185" s="154" t="s">
        <v>1</v>
      </c>
      <c r="N185" s="155" t="s">
        <v>42</v>
      </c>
      <c r="P185" s="156">
        <f t="shared" si="11"/>
        <v>0</v>
      </c>
      <c r="Q185" s="156">
        <v>0</v>
      </c>
      <c r="R185" s="156">
        <f t="shared" si="12"/>
        <v>0</v>
      </c>
      <c r="S185" s="156">
        <v>0</v>
      </c>
      <c r="T185" s="157">
        <f t="shared" si="13"/>
        <v>0</v>
      </c>
      <c r="AR185" s="158" t="s">
        <v>1888</v>
      </c>
      <c r="AT185" s="158" t="s">
        <v>190</v>
      </c>
      <c r="AU185" s="158" t="s">
        <v>89</v>
      </c>
      <c r="AY185" s="17" t="s">
        <v>187</v>
      </c>
      <c r="BE185" s="159">
        <f t="shared" si="14"/>
        <v>0</v>
      </c>
      <c r="BF185" s="159">
        <f t="shared" si="15"/>
        <v>0</v>
      </c>
      <c r="BG185" s="159">
        <f t="shared" si="16"/>
        <v>0</v>
      </c>
      <c r="BH185" s="159">
        <f t="shared" si="17"/>
        <v>0</v>
      </c>
      <c r="BI185" s="159">
        <f t="shared" si="18"/>
        <v>0</v>
      </c>
      <c r="BJ185" s="17" t="s">
        <v>89</v>
      </c>
      <c r="BK185" s="159">
        <f t="shared" si="19"/>
        <v>0</v>
      </c>
      <c r="BL185" s="17" t="s">
        <v>799</v>
      </c>
      <c r="BM185" s="158" t="s">
        <v>1218</v>
      </c>
    </row>
    <row r="186" spans="2:65" s="1" customFormat="1" ht="16.5" customHeight="1">
      <c r="B186" s="144"/>
      <c r="C186" s="145" t="s">
        <v>747</v>
      </c>
      <c r="D186" s="145" t="s">
        <v>190</v>
      </c>
      <c r="E186" s="146" t="s">
        <v>1974</v>
      </c>
      <c r="F186" s="147" t="s">
        <v>1975</v>
      </c>
      <c r="G186" s="148" t="s">
        <v>337</v>
      </c>
      <c r="H186" s="149">
        <v>1</v>
      </c>
      <c r="I186" s="150"/>
      <c r="J186" s="151">
        <f t="shared" si="10"/>
        <v>0</v>
      </c>
      <c r="K186" s="152"/>
      <c r="L186" s="153"/>
      <c r="M186" s="154" t="s">
        <v>1</v>
      </c>
      <c r="N186" s="155" t="s">
        <v>42</v>
      </c>
      <c r="P186" s="156">
        <f t="shared" si="11"/>
        <v>0</v>
      </c>
      <c r="Q186" s="156">
        <v>0</v>
      </c>
      <c r="R186" s="156">
        <f t="shared" si="12"/>
        <v>0</v>
      </c>
      <c r="S186" s="156">
        <v>0</v>
      </c>
      <c r="T186" s="157">
        <f t="shared" si="13"/>
        <v>0</v>
      </c>
      <c r="AR186" s="158" t="s">
        <v>1888</v>
      </c>
      <c r="AT186" s="158" t="s">
        <v>190</v>
      </c>
      <c r="AU186" s="158" t="s">
        <v>89</v>
      </c>
      <c r="AY186" s="17" t="s">
        <v>187</v>
      </c>
      <c r="BE186" s="159">
        <f t="shared" si="14"/>
        <v>0</v>
      </c>
      <c r="BF186" s="159">
        <f t="shared" si="15"/>
        <v>0</v>
      </c>
      <c r="BG186" s="159">
        <f t="shared" si="16"/>
        <v>0</v>
      </c>
      <c r="BH186" s="159">
        <f t="shared" si="17"/>
        <v>0</v>
      </c>
      <c r="BI186" s="159">
        <f t="shared" si="18"/>
        <v>0</v>
      </c>
      <c r="BJ186" s="17" t="s">
        <v>89</v>
      </c>
      <c r="BK186" s="159">
        <f t="shared" si="19"/>
        <v>0</v>
      </c>
      <c r="BL186" s="17" t="s">
        <v>799</v>
      </c>
      <c r="BM186" s="158" t="s">
        <v>1221</v>
      </c>
    </row>
    <row r="187" spans="2:65" s="1" customFormat="1" ht="16.5" customHeight="1">
      <c r="B187" s="144"/>
      <c r="C187" s="145" t="s">
        <v>750</v>
      </c>
      <c r="D187" s="145" t="s">
        <v>190</v>
      </c>
      <c r="E187" s="146" t="s">
        <v>1976</v>
      </c>
      <c r="F187" s="147" t="s">
        <v>1977</v>
      </c>
      <c r="G187" s="148" t="s">
        <v>337</v>
      </c>
      <c r="H187" s="149">
        <v>1</v>
      </c>
      <c r="I187" s="150"/>
      <c r="J187" s="151">
        <f t="shared" si="10"/>
        <v>0</v>
      </c>
      <c r="K187" s="152"/>
      <c r="L187" s="153"/>
      <c r="M187" s="154" t="s">
        <v>1</v>
      </c>
      <c r="N187" s="155" t="s">
        <v>42</v>
      </c>
      <c r="P187" s="156">
        <f t="shared" si="11"/>
        <v>0</v>
      </c>
      <c r="Q187" s="156">
        <v>0</v>
      </c>
      <c r="R187" s="156">
        <f t="shared" si="12"/>
        <v>0</v>
      </c>
      <c r="S187" s="156">
        <v>0</v>
      </c>
      <c r="T187" s="157">
        <f t="shared" si="13"/>
        <v>0</v>
      </c>
      <c r="AR187" s="158" t="s">
        <v>1888</v>
      </c>
      <c r="AT187" s="158" t="s">
        <v>190</v>
      </c>
      <c r="AU187" s="158" t="s">
        <v>89</v>
      </c>
      <c r="AY187" s="17" t="s">
        <v>187</v>
      </c>
      <c r="BE187" s="159">
        <f t="shared" si="14"/>
        <v>0</v>
      </c>
      <c r="BF187" s="159">
        <f t="shared" si="15"/>
        <v>0</v>
      </c>
      <c r="BG187" s="159">
        <f t="shared" si="16"/>
        <v>0</v>
      </c>
      <c r="BH187" s="159">
        <f t="shared" si="17"/>
        <v>0</v>
      </c>
      <c r="BI187" s="159">
        <f t="shared" si="18"/>
        <v>0</v>
      </c>
      <c r="BJ187" s="17" t="s">
        <v>89</v>
      </c>
      <c r="BK187" s="159">
        <f t="shared" si="19"/>
        <v>0</v>
      </c>
      <c r="BL187" s="17" t="s">
        <v>799</v>
      </c>
      <c r="BM187" s="158" t="s">
        <v>1224</v>
      </c>
    </row>
    <row r="188" spans="2:65" s="1" customFormat="1" ht="16.5" customHeight="1">
      <c r="B188" s="144"/>
      <c r="C188" s="145" t="s">
        <v>754</v>
      </c>
      <c r="D188" s="145" t="s">
        <v>190</v>
      </c>
      <c r="E188" s="146" t="s">
        <v>1978</v>
      </c>
      <c r="F188" s="147" t="s">
        <v>1979</v>
      </c>
      <c r="G188" s="148" t="s">
        <v>337</v>
      </c>
      <c r="H188" s="149">
        <v>1</v>
      </c>
      <c r="I188" s="150"/>
      <c r="J188" s="151">
        <f t="shared" si="10"/>
        <v>0</v>
      </c>
      <c r="K188" s="152"/>
      <c r="L188" s="153"/>
      <c r="M188" s="154" t="s">
        <v>1</v>
      </c>
      <c r="N188" s="155" t="s">
        <v>42</v>
      </c>
      <c r="P188" s="156">
        <f t="shared" si="11"/>
        <v>0</v>
      </c>
      <c r="Q188" s="156">
        <v>0</v>
      </c>
      <c r="R188" s="156">
        <f t="shared" si="12"/>
        <v>0</v>
      </c>
      <c r="S188" s="156">
        <v>0</v>
      </c>
      <c r="T188" s="157">
        <f t="shared" si="13"/>
        <v>0</v>
      </c>
      <c r="AR188" s="158" t="s">
        <v>1888</v>
      </c>
      <c r="AT188" s="158" t="s">
        <v>190</v>
      </c>
      <c r="AU188" s="158" t="s">
        <v>89</v>
      </c>
      <c r="AY188" s="17" t="s">
        <v>187</v>
      </c>
      <c r="BE188" s="159">
        <f t="shared" si="14"/>
        <v>0</v>
      </c>
      <c r="BF188" s="159">
        <f t="shared" si="15"/>
        <v>0</v>
      </c>
      <c r="BG188" s="159">
        <f t="shared" si="16"/>
        <v>0</v>
      </c>
      <c r="BH188" s="159">
        <f t="shared" si="17"/>
        <v>0</v>
      </c>
      <c r="BI188" s="159">
        <f t="shared" si="18"/>
        <v>0</v>
      </c>
      <c r="BJ188" s="17" t="s">
        <v>89</v>
      </c>
      <c r="BK188" s="159">
        <f t="shared" si="19"/>
        <v>0</v>
      </c>
      <c r="BL188" s="17" t="s">
        <v>799</v>
      </c>
      <c r="BM188" s="158" t="s">
        <v>1228</v>
      </c>
    </row>
    <row r="189" spans="2:65" s="1" customFormat="1" ht="16.5" customHeight="1">
      <c r="B189" s="144"/>
      <c r="C189" s="145" t="s">
        <v>760</v>
      </c>
      <c r="D189" s="145" t="s">
        <v>190</v>
      </c>
      <c r="E189" s="146" t="s">
        <v>1980</v>
      </c>
      <c r="F189" s="147" t="s">
        <v>1981</v>
      </c>
      <c r="G189" s="148" t="s">
        <v>337</v>
      </c>
      <c r="H189" s="149">
        <v>41</v>
      </c>
      <c r="I189" s="150"/>
      <c r="J189" s="151">
        <f t="shared" si="10"/>
        <v>0</v>
      </c>
      <c r="K189" s="152"/>
      <c r="L189" s="153"/>
      <c r="M189" s="154" t="s">
        <v>1</v>
      </c>
      <c r="N189" s="155" t="s">
        <v>42</v>
      </c>
      <c r="P189" s="156">
        <f t="shared" si="11"/>
        <v>0</v>
      </c>
      <c r="Q189" s="156">
        <v>0</v>
      </c>
      <c r="R189" s="156">
        <f t="shared" si="12"/>
        <v>0</v>
      </c>
      <c r="S189" s="156">
        <v>0</v>
      </c>
      <c r="T189" s="157">
        <f t="shared" si="13"/>
        <v>0</v>
      </c>
      <c r="AR189" s="158" t="s">
        <v>1888</v>
      </c>
      <c r="AT189" s="158" t="s">
        <v>190</v>
      </c>
      <c r="AU189" s="158" t="s">
        <v>89</v>
      </c>
      <c r="AY189" s="17" t="s">
        <v>187</v>
      </c>
      <c r="BE189" s="159">
        <f t="shared" si="14"/>
        <v>0</v>
      </c>
      <c r="BF189" s="159">
        <f t="shared" si="15"/>
        <v>0</v>
      </c>
      <c r="BG189" s="159">
        <f t="shared" si="16"/>
        <v>0</v>
      </c>
      <c r="BH189" s="159">
        <f t="shared" si="17"/>
        <v>0</v>
      </c>
      <c r="BI189" s="159">
        <f t="shared" si="18"/>
        <v>0</v>
      </c>
      <c r="BJ189" s="17" t="s">
        <v>89</v>
      </c>
      <c r="BK189" s="159">
        <f t="shared" si="19"/>
        <v>0</v>
      </c>
      <c r="BL189" s="17" t="s">
        <v>799</v>
      </c>
      <c r="BM189" s="158" t="s">
        <v>1231</v>
      </c>
    </row>
    <row r="190" spans="2:65" s="1" customFormat="1" ht="16.5" customHeight="1">
      <c r="B190" s="144"/>
      <c r="C190" s="145" t="s">
        <v>766</v>
      </c>
      <c r="D190" s="145" t="s">
        <v>190</v>
      </c>
      <c r="E190" s="146" t="s">
        <v>1982</v>
      </c>
      <c r="F190" s="147" t="s">
        <v>1983</v>
      </c>
      <c r="G190" s="148" t="s">
        <v>337</v>
      </c>
      <c r="H190" s="149">
        <v>3</v>
      </c>
      <c r="I190" s="150"/>
      <c r="J190" s="151">
        <f t="shared" si="10"/>
        <v>0</v>
      </c>
      <c r="K190" s="152"/>
      <c r="L190" s="153"/>
      <c r="M190" s="154" t="s">
        <v>1</v>
      </c>
      <c r="N190" s="155" t="s">
        <v>42</v>
      </c>
      <c r="P190" s="156">
        <f t="shared" si="11"/>
        <v>0</v>
      </c>
      <c r="Q190" s="156">
        <v>0</v>
      </c>
      <c r="R190" s="156">
        <f t="shared" si="12"/>
        <v>0</v>
      </c>
      <c r="S190" s="156">
        <v>0</v>
      </c>
      <c r="T190" s="157">
        <f t="shared" si="13"/>
        <v>0</v>
      </c>
      <c r="AR190" s="158" t="s">
        <v>1888</v>
      </c>
      <c r="AT190" s="158" t="s">
        <v>190</v>
      </c>
      <c r="AU190" s="158" t="s">
        <v>89</v>
      </c>
      <c r="AY190" s="17" t="s">
        <v>187</v>
      </c>
      <c r="BE190" s="159">
        <f t="shared" si="14"/>
        <v>0</v>
      </c>
      <c r="BF190" s="159">
        <f t="shared" si="15"/>
        <v>0</v>
      </c>
      <c r="BG190" s="159">
        <f t="shared" si="16"/>
        <v>0</v>
      </c>
      <c r="BH190" s="159">
        <f t="shared" si="17"/>
        <v>0</v>
      </c>
      <c r="BI190" s="159">
        <f t="shared" si="18"/>
        <v>0</v>
      </c>
      <c r="BJ190" s="17" t="s">
        <v>89</v>
      </c>
      <c r="BK190" s="159">
        <f t="shared" si="19"/>
        <v>0</v>
      </c>
      <c r="BL190" s="17" t="s">
        <v>799</v>
      </c>
      <c r="BM190" s="158" t="s">
        <v>1234</v>
      </c>
    </row>
    <row r="191" spans="2:65" s="1" customFormat="1" ht="21.75" customHeight="1">
      <c r="B191" s="144"/>
      <c r="C191" s="145" t="s">
        <v>770</v>
      </c>
      <c r="D191" s="145" t="s">
        <v>190</v>
      </c>
      <c r="E191" s="146" t="s">
        <v>1984</v>
      </c>
      <c r="F191" s="147" t="s">
        <v>1985</v>
      </c>
      <c r="G191" s="148" t="s">
        <v>337</v>
      </c>
      <c r="H191" s="149">
        <v>284</v>
      </c>
      <c r="I191" s="150"/>
      <c r="J191" s="151">
        <f t="shared" si="10"/>
        <v>0</v>
      </c>
      <c r="K191" s="152"/>
      <c r="L191" s="153"/>
      <c r="M191" s="154" t="s">
        <v>1</v>
      </c>
      <c r="N191" s="155" t="s">
        <v>42</v>
      </c>
      <c r="P191" s="156">
        <f t="shared" si="11"/>
        <v>0</v>
      </c>
      <c r="Q191" s="156">
        <v>0</v>
      </c>
      <c r="R191" s="156">
        <f t="shared" si="12"/>
        <v>0</v>
      </c>
      <c r="S191" s="156">
        <v>0</v>
      </c>
      <c r="T191" s="157">
        <f t="shared" si="13"/>
        <v>0</v>
      </c>
      <c r="AR191" s="158" t="s">
        <v>1888</v>
      </c>
      <c r="AT191" s="158" t="s">
        <v>190</v>
      </c>
      <c r="AU191" s="158" t="s">
        <v>89</v>
      </c>
      <c r="AY191" s="17" t="s">
        <v>187</v>
      </c>
      <c r="BE191" s="159">
        <f t="shared" si="14"/>
        <v>0</v>
      </c>
      <c r="BF191" s="159">
        <f t="shared" si="15"/>
        <v>0</v>
      </c>
      <c r="BG191" s="159">
        <f t="shared" si="16"/>
        <v>0</v>
      </c>
      <c r="BH191" s="159">
        <f t="shared" si="17"/>
        <v>0</v>
      </c>
      <c r="BI191" s="159">
        <f t="shared" si="18"/>
        <v>0</v>
      </c>
      <c r="BJ191" s="17" t="s">
        <v>89</v>
      </c>
      <c r="BK191" s="159">
        <f t="shared" si="19"/>
        <v>0</v>
      </c>
      <c r="BL191" s="17" t="s">
        <v>799</v>
      </c>
      <c r="BM191" s="158" t="s">
        <v>1237</v>
      </c>
    </row>
    <row r="192" spans="2:65" s="1" customFormat="1" ht="16.5" customHeight="1">
      <c r="B192" s="144"/>
      <c r="C192" s="145" t="s">
        <v>774</v>
      </c>
      <c r="D192" s="145" t="s">
        <v>190</v>
      </c>
      <c r="E192" s="146" t="s">
        <v>1986</v>
      </c>
      <c r="F192" s="147" t="s">
        <v>1987</v>
      </c>
      <c r="G192" s="148" t="s">
        <v>337</v>
      </c>
      <c r="H192" s="149">
        <v>105</v>
      </c>
      <c r="I192" s="150"/>
      <c r="J192" s="151">
        <f t="shared" si="10"/>
        <v>0</v>
      </c>
      <c r="K192" s="152"/>
      <c r="L192" s="153"/>
      <c r="M192" s="154" t="s">
        <v>1</v>
      </c>
      <c r="N192" s="155" t="s">
        <v>42</v>
      </c>
      <c r="P192" s="156">
        <f t="shared" si="11"/>
        <v>0</v>
      </c>
      <c r="Q192" s="156">
        <v>0</v>
      </c>
      <c r="R192" s="156">
        <f t="shared" si="12"/>
        <v>0</v>
      </c>
      <c r="S192" s="156">
        <v>0</v>
      </c>
      <c r="T192" s="157">
        <f t="shared" si="13"/>
        <v>0</v>
      </c>
      <c r="AR192" s="158" t="s">
        <v>1888</v>
      </c>
      <c r="AT192" s="158" t="s">
        <v>190</v>
      </c>
      <c r="AU192" s="158" t="s">
        <v>89</v>
      </c>
      <c r="AY192" s="17" t="s">
        <v>187</v>
      </c>
      <c r="BE192" s="159">
        <f t="shared" si="14"/>
        <v>0</v>
      </c>
      <c r="BF192" s="159">
        <f t="shared" si="15"/>
        <v>0</v>
      </c>
      <c r="BG192" s="159">
        <f t="shared" si="16"/>
        <v>0</v>
      </c>
      <c r="BH192" s="159">
        <f t="shared" si="17"/>
        <v>0</v>
      </c>
      <c r="BI192" s="159">
        <f t="shared" si="18"/>
        <v>0</v>
      </c>
      <c r="BJ192" s="17" t="s">
        <v>89</v>
      </c>
      <c r="BK192" s="159">
        <f t="shared" si="19"/>
        <v>0</v>
      </c>
      <c r="BL192" s="17" t="s">
        <v>799</v>
      </c>
      <c r="BM192" s="158" t="s">
        <v>1240</v>
      </c>
    </row>
    <row r="193" spans="2:65" s="1" customFormat="1" ht="24.2" customHeight="1">
      <c r="B193" s="144"/>
      <c r="C193" s="145" t="s">
        <v>1247</v>
      </c>
      <c r="D193" s="145" t="s">
        <v>190</v>
      </c>
      <c r="E193" s="146" t="s">
        <v>1988</v>
      </c>
      <c r="F193" s="147" t="s">
        <v>1989</v>
      </c>
      <c r="G193" s="148" t="s">
        <v>337</v>
      </c>
      <c r="H193" s="149">
        <v>160</v>
      </c>
      <c r="I193" s="150"/>
      <c r="J193" s="151">
        <f t="shared" si="10"/>
        <v>0</v>
      </c>
      <c r="K193" s="152"/>
      <c r="L193" s="153"/>
      <c r="M193" s="154" t="s">
        <v>1</v>
      </c>
      <c r="N193" s="155" t="s">
        <v>42</v>
      </c>
      <c r="P193" s="156">
        <f t="shared" si="11"/>
        <v>0</v>
      </c>
      <c r="Q193" s="156">
        <v>0</v>
      </c>
      <c r="R193" s="156">
        <f t="shared" si="12"/>
        <v>0</v>
      </c>
      <c r="S193" s="156">
        <v>0</v>
      </c>
      <c r="T193" s="157">
        <f t="shared" si="13"/>
        <v>0</v>
      </c>
      <c r="AR193" s="158" t="s">
        <v>1888</v>
      </c>
      <c r="AT193" s="158" t="s">
        <v>190</v>
      </c>
      <c r="AU193" s="158" t="s">
        <v>89</v>
      </c>
      <c r="AY193" s="17" t="s">
        <v>187</v>
      </c>
      <c r="BE193" s="159">
        <f t="shared" si="14"/>
        <v>0</v>
      </c>
      <c r="BF193" s="159">
        <f t="shared" si="15"/>
        <v>0</v>
      </c>
      <c r="BG193" s="159">
        <f t="shared" si="16"/>
        <v>0</v>
      </c>
      <c r="BH193" s="159">
        <f t="shared" si="17"/>
        <v>0</v>
      </c>
      <c r="BI193" s="159">
        <f t="shared" si="18"/>
        <v>0</v>
      </c>
      <c r="BJ193" s="17" t="s">
        <v>89</v>
      </c>
      <c r="BK193" s="159">
        <f t="shared" si="19"/>
        <v>0</v>
      </c>
      <c r="BL193" s="17" t="s">
        <v>799</v>
      </c>
      <c r="BM193" s="158" t="s">
        <v>1243</v>
      </c>
    </row>
    <row r="194" spans="2:65" s="1" customFormat="1" ht="24.2" customHeight="1">
      <c r="B194" s="144"/>
      <c r="C194" s="145" t="s">
        <v>799</v>
      </c>
      <c r="D194" s="145" t="s">
        <v>190</v>
      </c>
      <c r="E194" s="146" t="s">
        <v>1990</v>
      </c>
      <c r="F194" s="147" t="s">
        <v>1991</v>
      </c>
      <c r="G194" s="148" t="s">
        <v>337</v>
      </c>
      <c r="H194" s="149">
        <v>129</v>
      </c>
      <c r="I194" s="150"/>
      <c r="J194" s="151">
        <f t="shared" si="10"/>
        <v>0</v>
      </c>
      <c r="K194" s="152"/>
      <c r="L194" s="153"/>
      <c r="M194" s="154" t="s">
        <v>1</v>
      </c>
      <c r="N194" s="155" t="s">
        <v>42</v>
      </c>
      <c r="P194" s="156">
        <f t="shared" si="11"/>
        <v>0</v>
      </c>
      <c r="Q194" s="156">
        <v>0</v>
      </c>
      <c r="R194" s="156">
        <f t="shared" si="12"/>
        <v>0</v>
      </c>
      <c r="S194" s="156">
        <v>0</v>
      </c>
      <c r="T194" s="157">
        <f t="shared" si="13"/>
        <v>0</v>
      </c>
      <c r="AR194" s="158" t="s">
        <v>1888</v>
      </c>
      <c r="AT194" s="158" t="s">
        <v>190</v>
      </c>
      <c r="AU194" s="158" t="s">
        <v>89</v>
      </c>
      <c r="AY194" s="17" t="s">
        <v>187</v>
      </c>
      <c r="BE194" s="159">
        <f t="shared" si="14"/>
        <v>0</v>
      </c>
      <c r="BF194" s="159">
        <f t="shared" si="15"/>
        <v>0</v>
      </c>
      <c r="BG194" s="159">
        <f t="shared" si="16"/>
        <v>0</v>
      </c>
      <c r="BH194" s="159">
        <f t="shared" si="17"/>
        <v>0</v>
      </c>
      <c r="BI194" s="159">
        <f t="shared" si="18"/>
        <v>0</v>
      </c>
      <c r="BJ194" s="17" t="s">
        <v>89</v>
      </c>
      <c r="BK194" s="159">
        <f t="shared" si="19"/>
        <v>0</v>
      </c>
      <c r="BL194" s="17" t="s">
        <v>799</v>
      </c>
      <c r="BM194" s="158" t="s">
        <v>1246</v>
      </c>
    </row>
    <row r="195" spans="2:65" s="1" customFormat="1" ht="33" customHeight="1">
      <c r="B195" s="144"/>
      <c r="C195" s="145" t="s">
        <v>1254</v>
      </c>
      <c r="D195" s="145" t="s">
        <v>190</v>
      </c>
      <c r="E195" s="146" t="s">
        <v>1992</v>
      </c>
      <c r="F195" s="147" t="s">
        <v>1993</v>
      </c>
      <c r="G195" s="148" t="s">
        <v>337</v>
      </c>
      <c r="H195" s="149">
        <v>3</v>
      </c>
      <c r="I195" s="150"/>
      <c r="J195" s="151">
        <f t="shared" si="10"/>
        <v>0</v>
      </c>
      <c r="K195" s="152"/>
      <c r="L195" s="153"/>
      <c r="M195" s="154" t="s">
        <v>1</v>
      </c>
      <c r="N195" s="155" t="s">
        <v>42</v>
      </c>
      <c r="P195" s="156">
        <f t="shared" si="11"/>
        <v>0</v>
      </c>
      <c r="Q195" s="156">
        <v>0</v>
      </c>
      <c r="R195" s="156">
        <f t="shared" si="12"/>
        <v>0</v>
      </c>
      <c r="S195" s="156">
        <v>0</v>
      </c>
      <c r="T195" s="157">
        <f t="shared" si="13"/>
        <v>0</v>
      </c>
      <c r="AR195" s="158" t="s">
        <v>1888</v>
      </c>
      <c r="AT195" s="158" t="s">
        <v>190</v>
      </c>
      <c r="AU195" s="158" t="s">
        <v>89</v>
      </c>
      <c r="AY195" s="17" t="s">
        <v>187</v>
      </c>
      <c r="BE195" s="159">
        <f t="shared" si="14"/>
        <v>0</v>
      </c>
      <c r="BF195" s="159">
        <f t="shared" si="15"/>
        <v>0</v>
      </c>
      <c r="BG195" s="159">
        <f t="shared" si="16"/>
        <v>0</v>
      </c>
      <c r="BH195" s="159">
        <f t="shared" si="17"/>
        <v>0</v>
      </c>
      <c r="BI195" s="159">
        <f t="shared" si="18"/>
        <v>0</v>
      </c>
      <c r="BJ195" s="17" t="s">
        <v>89</v>
      </c>
      <c r="BK195" s="159">
        <f t="shared" si="19"/>
        <v>0</v>
      </c>
      <c r="BL195" s="17" t="s">
        <v>799</v>
      </c>
      <c r="BM195" s="158" t="s">
        <v>1250</v>
      </c>
    </row>
    <row r="196" spans="2:65" s="1" customFormat="1" ht="16.5" customHeight="1">
      <c r="B196" s="144"/>
      <c r="C196" s="145" t="s">
        <v>1157</v>
      </c>
      <c r="D196" s="145" t="s">
        <v>190</v>
      </c>
      <c r="E196" s="146" t="s">
        <v>1994</v>
      </c>
      <c r="F196" s="147" t="s">
        <v>1995</v>
      </c>
      <c r="G196" s="148" t="s">
        <v>320</v>
      </c>
      <c r="H196" s="149">
        <v>3500</v>
      </c>
      <c r="I196" s="150"/>
      <c r="J196" s="151">
        <f t="shared" si="10"/>
        <v>0</v>
      </c>
      <c r="K196" s="152"/>
      <c r="L196" s="153"/>
      <c r="M196" s="154" t="s">
        <v>1</v>
      </c>
      <c r="N196" s="155" t="s">
        <v>42</v>
      </c>
      <c r="P196" s="156">
        <f t="shared" si="11"/>
        <v>0</v>
      </c>
      <c r="Q196" s="156">
        <v>0</v>
      </c>
      <c r="R196" s="156">
        <f t="shared" si="12"/>
        <v>0</v>
      </c>
      <c r="S196" s="156">
        <v>0</v>
      </c>
      <c r="T196" s="157">
        <f t="shared" si="13"/>
        <v>0</v>
      </c>
      <c r="AR196" s="158" t="s">
        <v>1888</v>
      </c>
      <c r="AT196" s="158" t="s">
        <v>190</v>
      </c>
      <c r="AU196" s="158" t="s">
        <v>89</v>
      </c>
      <c r="AY196" s="17" t="s">
        <v>187</v>
      </c>
      <c r="BE196" s="159">
        <f t="shared" si="14"/>
        <v>0</v>
      </c>
      <c r="BF196" s="159">
        <f t="shared" si="15"/>
        <v>0</v>
      </c>
      <c r="BG196" s="159">
        <f t="shared" si="16"/>
        <v>0</v>
      </c>
      <c r="BH196" s="159">
        <f t="shared" si="17"/>
        <v>0</v>
      </c>
      <c r="BI196" s="159">
        <f t="shared" si="18"/>
        <v>0</v>
      </c>
      <c r="BJ196" s="17" t="s">
        <v>89</v>
      </c>
      <c r="BK196" s="159">
        <f t="shared" si="19"/>
        <v>0</v>
      </c>
      <c r="BL196" s="17" t="s">
        <v>799</v>
      </c>
      <c r="BM196" s="158" t="s">
        <v>1253</v>
      </c>
    </row>
    <row r="197" spans="2:65" s="1" customFormat="1" ht="16.5" customHeight="1">
      <c r="B197" s="144"/>
      <c r="C197" s="145" t="s">
        <v>1261</v>
      </c>
      <c r="D197" s="145" t="s">
        <v>190</v>
      </c>
      <c r="E197" s="146" t="s">
        <v>1996</v>
      </c>
      <c r="F197" s="147" t="s">
        <v>1997</v>
      </c>
      <c r="G197" s="148" t="s">
        <v>320</v>
      </c>
      <c r="H197" s="149">
        <v>320</v>
      </c>
      <c r="I197" s="150"/>
      <c r="J197" s="151">
        <f t="shared" ref="J197:J215" si="20">ROUND(I197*H197,2)</f>
        <v>0</v>
      </c>
      <c r="K197" s="152"/>
      <c r="L197" s="153"/>
      <c r="M197" s="154" t="s">
        <v>1</v>
      </c>
      <c r="N197" s="155" t="s">
        <v>42</v>
      </c>
      <c r="P197" s="156">
        <f t="shared" ref="P197:P215" si="21">O197*H197</f>
        <v>0</v>
      </c>
      <c r="Q197" s="156">
        <v>0</v>
      </c>
      <c r="R197" s="156">
        <f t="shared" ref="R197:R215" si="22">Q197*H197</f>
        <v>0</v>
      </c>
      <c r="S197" s="156">
        <v>0</v>
      </c>
      <c r="T197" s="157">
        <f t="shared" ref="T197:T215" si="23">S197*H197</f>
        <v>0</v>
      </c>
      <c r="AR197" s="158" t="s">
        <v>1888</v>
      </c>
      <c r="AT197" s="158" t="s">
        <v>190</v>
      </c>
      <c r="AU197" s="158" t="s">
        <v>89</v>
      </c>
      <c r="AY197" s="17" t="s">
        <v>187</v>
      </c>
      <c r="BE197" s="159">
        <f t="shared" ref="BE197:BE215" si="24">IF(N197="základná",J197,0)</f>
        <v>0</v>
      </c>
      <c r="BF197" s="159">
        <f t="shared" ref="BF197:BF215" si="25">IF(N197="znížená",J197,0)</f>
        <v>0</v>
      </c>
      <c r="BG197" s="159">
        <f t="shared" ref="BG197:BG215" si="26">IF(N197="zákl. prenesená",J197,0)</f>
        <v>0</v>
      </c>
      <c r="BH197" s="159">
        <f t="shared" ref="BH197:BH215" si="27">IF(N197="zníž. prenesená",J197,0)</f>
        <v>0</v>
      </c>
      <c r="BI197" s="159">
        <f t="shared" ref="BI197:BI215" si="28">IF(N197="nulová",J197,0)</f>
        <v>0</v>
      </c>
      <c r="BJ197" s="17" t="s">
        <v>89</v>
      </c>
      <c r="BK197" s="159">
        <f t="shared" ref="BK197:BK215" si="29">ROUND(I197*H197,2)</f>
        <v>0</v>
      </c>
      <c r="BL197" s="17" t="s">
        <v>799</v>
      </c>
      <c r="BM197" s="158" t="s">
        <v>1257</v>
      </c>
    </row>
    <row r="198" spans="2:65" s="1" customFormat="1" ht="16.5" customHeight="1">
      <c r="B198" s="144"/>
      <c r="C198" s="145" t="s">
        <v>1160</v>
      </c>
      <c r="D198" s="145" t="s">
        <v>190</v>
      </c>
      <c r="E198" s="146" t="s">
        <v>1998</v>
      </c>
      <c r="F198" s="147" t="s">
        <v>1999</v>
      </c>
      <c r="G198" s="148" t="s">
        <v>320</v>
      </c>
      <c r="H198" s="149">
        <v>3500</v>
      </c>
      <c r="I198" s="150"/>
      <c r="J198" s="151">
        <f t="shared" si="20"/>
        <v>0</v>
      </c>
      <c r="K198" s="152"/>
      <c r="L198" s="153"/>
      <c r="M198" s="154" t="s">
        <v>1</v>
      </c>
      <c r="N198" s="155" t="s">
        <v>42</v>
      </c>
      <c r="P198" s="156">
        <f t="shared" si="21"/>
        <v>0</v>
      </c>
      <c r="Q198" s="156">
        <v>0</v>
      </c>
      <c r="R198" s="156">
        <f t="shared" si="22"/>
        <v>0</v>
      </c>
      <c r="S198" s="156">
        <v>0</v>
      </c>
      <c r="T198" s="157">
        <f t="shared" si="23"/>
        <v>0</v>
      </c>
      <c r="AR198" s="158" t="s">
        <v>1888</v>
      </c>
      <c r="AT198" s="158" t="s">
        <v>190</v>
      </c>
      <c r="AU198" s="158" t="s">
        <v>89</v>
      </c>
      <c r="AY198" s="17" t="s">
        <v>187</v>
      </c>
      <c r="BE198" s="159">
        <f t="shared" si="24"/>
        <v>0</v>
      </c>
      <c r="BF198" s="159">
        <f t="shared" si="25"/>
        <v>0</v>
      </c>
      <c r="BG198" s="159">
        <f t="shared" si="26"/>
        <v>0</v>
      </c>
      <c r="BH198" s="159">
        <f t="shared" si="27"/>
        <v>0</v>
      </c>
      <c r="BI198" s="159">
        <f t="shared" si="28"/>
        <v>0</v>
      </c>
      <c r="BJ198" s="17" t="s">
        <v>89</v>
      </c>
      <c r="BK198" s="159">
        <f t="shared" si="29"/>
        <v>0</v>
      </c>
      <c r="BL198" s="17" t="s">
        <v>799</v>
      </c>
      <c r="BM198" s="158" t="s">
        <v>1260</v>
      </c>
    </row>
    <row r="199" spans="2:65" s="1" customFormat="1" ht="16.5" customHeight="1">
      <c r="B199" s="144"/>
      <c r="C199" s="145" t="s">
        <v>1270</v>
      </c>
      <c r="D199" s="145" t="s">
        <v>190</v>
      </c>
      <c r="E199" s="146" t="s">
        <v>2000</v>
      </c>
      <c r="F199" s="147" t="s">
        <v>2001</v>
      </c>
      <c r="G199" s="148" t="s">
        <v>320</v>
      </c>
      <c r="H199" s="149">
        <v>2820</v>
      </c>
      <c r="I199" s="150"/>
      <c r="J199" s="151">
        <f t="shared" si="20"/>
        <v>0</v>
      </c>
      <c r="K199" s="152"/>
      <c r="L199" s="153"/>
      <c r="M199" s="154" t="s">
        <v>1</v>
      </c>
      <c r="N199" s="155" t="s">
        <v>42</v>
      </c>
      <c r="P199" s="156">
        <f t="shared" si="21"/>
        <v>0</v>
      </c>
      <c r="Q199" s="156">
        <v>0</v>
      </c>
      <c r="R199" s="156">
        <f t="shared" si="22"/>
        <v>0</v>
      </c>
      <c r="S199" s="156">
        <v>0</v>
      </c>
      <c r="T199" s="157">
        <f t="shared" si="23"/>
        <v>0</v>
      </c>
      <c r="AR199" s="158" t="s">
        <v>1888</v>
      </c>
      <c r="AT199" s="158" t="s">
        <v>190</v>
      </c>
      <c r="AU199" s="158" t="s">
        <v>89</v>
      </c>
      <c r="AY199" s="17" t="s">
        <v>187</v>
      </c>
      <c r="BE199" s="159">
        <f t="shared" si="24"/>
        <v>0</v>
      </c>
      <c r="BF199" s="159">
        <f t="shared" si="25"/>
        <v>0</v>
      </c>
      <c r="BG199" s="159">
        <f t="shared" si="26"/>
        <v>0</v>
      </c>
      <c r="BH199" s="159">
        <f t="shared" si="27"/>
        <v>0</v>
      </c>
      <c r="BI199" s="159">
        <f t="shared" si="28"/>
        <v>0</v>
      </c>
      <c r="BJ199" s="17" t="s">
        <v>89</v>
      </c>
      <c r="BK199" s="159">
        <f t="shared" si="29"/>
        <v>0</v>
      </c>
      <c r="BL199" s="17" t="s">
        <v>799</v>
      </c>
      <c r="BM199" s="158" t="s">
        <v>1264</v>
      </c>
    </row>
    <row r="200" spans="2:65" s="1" customFormat="1" ht="16.5" customHeight="1">
      <c r="B200" s="144"/>
      <c r="C200" s="145" t="s">
        <v>1163</v>
      </c>
      <c r="D200" s="145" t="s">
        <v>190</v>
      </c>
      <c r="E200" s="146" t="s">
        <v>2002</v>
      </c>
      <c r="F200" s="147" t="s">
        <v>2003</v>
      </c>
      <c r="G200" s="148" t="s">
        <v>320</v>
      </c>
      <c r="H200" s="149">
        <v>650</v>
      </c>
      <c r="I200" s="150"/>
      <c r="J200" s="151">
        <f t="shared" si="20"/>
        <v>0</v>
      </c>
      <c r="K200" s="152"/>
      <c r="L200" s="153"/>
      <c r="M200" s="154" t="s">
        <v>1</v>
      </c>
      <c r="N200" s="155" t="s">
        <v>42</v>
      </c>
      <c r="P200" s="156">
        <f t="shared" si="21"/>
        <v>0</v>
      </c>
      <c r="Q200" s="156">
        <v>0</v>
      </c>
      <c r="R200" s="156">
        <f t="shared" si="22"/>
        <v>0</v>
      </c>
      <c r="S200" s="156">
        <v>0</v>
      </c>
      <c r="T200" s="157">
        <f t="shared" si="23"/>
        <v>0</v>
      </c>
      <c r="AR200" s="158" t="s">
        <v>1888</v>
      </c>
      <c r="AT200" s="158" t="s">
        <v>190</v>
      </c>
      <c r="AU200" s="158" t="s">
        <v>89</v>
      </c>
      <c r="AY200" s="17" t="s">
        <v>187</v>
      </c>
      <c r="BE200" s="159">
        <f t="shared" si="24"/>
        <v>0</v>
      </c>
      <c r="BF200" s="159">
        <f t="shared" si="25"/>
        <v>0</v>
      </c>
      <c r="BG200" s="159">
        <f t="shared" si="26"/>
        <v>0</v>
      </c>
      <c r="BH200" s="159">
        <f t="shared" si="27"/>
        <v>0</v>
      </c>
      <c r="BI200" s="159">
        <f t="shared" si="28"/>
        <v>0</v>
      </c>
      <c r="BJ200" s="17" t="s">
        <v>89</v>
      </c>
      <c r="BK200" s="159">
        <f t="shared" si="29"/>
        <v>0</v>
      </c>
      <c r="BL200" s="17" t="s">
        <v>799</v>
      </c>
      <c r="BM200" s="158" t="s">
        <v>1269</v>
      </c>
    </row>
    <row r="201" spans="2:65" s="1" customFormat="1" ht="16.5" customHeight="1">
      <c r="B201" s="144"/>
      <c r="C201" s="145" t="s">
        <v>1277</v>
      </c>
      <c r="D201" s="145" t="s">
        <v>190</v>
      </c>
      <c r="E201" s="146" t="s">
        <v>2004</v>
      </c>
      <c r="F201" s="147" t="s">
        <v>2005</v>
      </c>
      <c r="G201" s="148" t="s">
        <v>320</v>
      </c>
      <c r="H201" s="149">
        <v>155</v>
      </c>
      <c r="I201" s="150"/>
      <c r="J201" s="151">
        <f t="shared" si="20"/>
        <v>0</v>
      </c>
      <c r="K201" s="152"/>
      <c r="L201" s="153"/>
      <c r="M201" s="154" t="s">
        <v>1</v>
      </c>
      <c r="N201" s="155" t="s">
        <v>42</v>
      </c>
      <c r="P201" s="156">
        <f t="shared" si="21"/>
        <v>0</v>
      </c>
      <c r="Q201" s="156">
        <v>0</v>
      </c>
      <c r="R201" s="156">
        <f t="shared" si="22"/>
        <v>0</v>
      </c>
      <c r="S201" s="156">
        <v>0</v>
      </c>
      <c r="T201" s="157">
        <f t="shared" si="23"/>
        <v>0</v>
      </c>
      <c r="AR201" s="158" t="s">
        <v>1888</v>
      </c>
      <c r="AT201" s="158" t="s">
        <v>190</v>
      </c>
      <c r="AU201" s="158" t="s">
        <v>89</v>
      </c>
      <c r="AY201" s="17" t="s">
        <v>187</v>
      </c>
      <c r="BE201" s="159">
        <f t="shared" si="24"/>
        <v>0</v>
      </c>
      <c r="BF201" s="159">
        <f t="shared" si="25"/>
        <v>0</v>
      </c>
      <c r="BG201" s="159">
        <f t="shared" si="26"/>
        <v>0</v>
      </c>
      <c r="BH201" s="159">
        <f t="shared" si="27"/>
        <v>0</v>
      </c>
      <c r="BI201" s="159">
        <f t="shared" si="28"/>
        <v>0</v>
      </c>
      <c r="BJ201" s="17" t="s">
        <v>89</v>
      </c>
      <c r="BK201" s="159">
        <f t="shared" si="29"/>
        <v>0</v>
      </c>
      <c r="BL201" s="17" t="s">
        <v>799</v>
      </c>
      <c r="BM201" s="158" t="s">
        <v>1273</v>
      </c>
    </row>
    <row r="202" spans="2:65" s="1" customFormat="1" ht="16.5" customHeight="1">
      <c r="B202" s="144"/>
      <c r="C202" s="145" t="s">
        <v>1166</v>
      </c>
      <c r="D202" s="145" t="s">
        <v>190</v>
      </c>
      <c r="E202" s="146" t="s">
        <v>2006</v>
      </c>
      <c r="F202" s="147" t="s">
        <v>2007</v>
      </c>
      <c r="G202" s="148" t="s">
        <v>320</v>
      </c>
      <c r="H202" s="149">
        <v>720</v>
      </c>
      <c r="I202" s="150"/>
      <c r="J202" s="151">
        <f t="shared" si="20"/>
        <v>0</v>
      </c>
      <c r="K202" s="152"/>
      <c r="L202" s="153"/>
      <c r="M202" s="154" t="s">
        <v>1</v>
      </c>
      <c r="N202" s="155" t="s">
        <v>42</v>
      </c>
      <c r="P202" s="156">
        <f t="shared" si="21"/>
        <v>0</v>
      </c>
      <c r="Q202" s="156">
        <v>0</v>
      </c>
      <c r="R202" s="156">
        <f t="shared" si="22"/>
        <v>0</v>
      </c>
      <c r="S202" s="156">
        <v>0</v>
      </c>
      <c r="T202" s="157">
        <f t="shared" si="23"/>
        <v>0</v>
      </c>
      <c r="AR202" s="158" t="s">
        <v>1888</v>
      </c>
      <c r="AT202" s="158" t="s">
        <v>190</v>
      </c>
      <c r="AU202" s="158" t="s">
        <v>89</v>
      </c>
      <c r="AY202" s="17" t="s">
        <v>187</v>
      </c>
      <c r="BE202" s="159">
        <f t="shared" si="24"/>
        <v>0</v>
      </c>
      <c r="BF202" s="159">
        <f t="shared" si="25"/>
        <v>0</v>
      </c>
      <c r="BG202" s="159">
        <f t="shared" si="26"/>
        <v>0</v>
      </c>
      <c r="BH202" s="159">
        <f t="shared" si="27"/>
        <v>0</v>
      </c>
      <c r="BI202" s="159">
        <f t="shared" si="28"/>
        <v>0</v>
      </c>
      <c r="BJ202" s="17" t="s">
        <v>89</v>
      </c>
      <c r="BK202" s="159">
        <f t="shared" si="29"/>
        <v>0</v>
      </c>
      <c r="BL202" s="17" t="s">
        <v>799</v>
      </c>
      <c r="BM202" s="158" t="s">
        <v>1276</v>
      </c>
    </row>
    <row r="203" spans="2:65" s="1" customFormat="1" ht="16.5" customHeight="1">
      <c r="B203" s="144"/>
      <c r="C203" s="145" t="s">
        <v>1284</v>
      </c>
      <c r="D203" s="145" t="s">
        <v>190</v>
      </c>
      <c r="E203" s="146" t="s">
        <v>2008</v>
      </c>
      <c r="F203" s="147" t="s">
        <v>2009</v>
      </c>
      <c r="G203" s="148" t="s">
        <v>320</v>
      </c>
      <c r="H203" s="149">
        <v>640</v>
      </c>
      <c r="I203" s="150"/>
      <c r="J203" s="151">
        <f t="shared" si="20"/>
        <v>0</v>
      </c>
      <c r="K203" s="152"/>
      <c r="L203" s="153"/>
      <c r="M203" s="154" t="s">
        <v>1</v>
      </c>
      <c r="N203" s="155" t="s">
        <v>42</v>
      </c>
      <c r="P203" s="156">
        <f t="shared" si="21"/>
        <v>0</v>
      </c>
      <c r="Q203" s="156">
        <v>0</v>
      </c>
      <c r="R203" s="156">
        <f t="shared" si="22"/>
        <v>0</v>
      </c>
      <c r="S203" s="156">
        <v>0</v>
      </c>
      <c r="T203" s="157">
        <f t="shared" si="23"/>
        <v>0</v>
      </c>
      <c r="AR203" s="158" t="s">
        <v>1888</v>
      </c>
      <c r="AT203" s="158" t="s">
        <v>190</v>
      </c>
      <c r="AU203" s="158" t="s">
        <v>89</v>
      </c>
      <c r="AY203" s="17" t="s">
        <v>187</v>
      </c>
      <c r="BE203" s="159">
        <f t="shared" si="24"/>
        <v>0</v>
      </c>
      <c r="BF203" s="159">
        <f t="shared" si="25"/>
        <v>0</v>
      </c>
      <c r="BG203" s="159">
        <f t="shared" si="26"/>
        <v>0</v>
      </c>
      <c r="BH203" s="159">
        <f t="shared" si="27"/>
        <v>0</v>
      </c>
      <c r="BI203" s="159">
        <f t="shared" si="28"/>
        <v>0</v>
      </c>
      <c r="BJ203" s="17" t="s">
        <v>89</v>
      </c>
      <c r="BK203" s="159">
        <f t="shared" si="29"/>
        <v>0</v>
      </c>
      <c r="BL203" s="17" t="s">
        <v>799</v>
      </c>
      <c r="BM203" s="158" t="s">
        <v>1280</v>
      </c>
    </row>
    <row r="204" spans="2:65" s="1" customFormat="1" ht="16.5" customHeight="1">
      <c r="B204" s="144"/>
      <c r="C204" s="145" t="s">
        <v>1169</v>
      </c>
      <c r="D204" s="145" t="s">
        <v>190</v>
      </c>
      <c r="E204" s="146" t="s">
        <v>2010</v>
      </c>
      <c r="F204" s="147" t="s">
        <v>2011</v>
      </c>
      <c r="G204" s="148" t="s">
        <v>320</v>
      </c>
      <c r="H204" s="149">
        <v>1400</v>
      </c>
      <c r="I204" s="150"/>
      <c r="J204" s="151">
        <f t="shared" si="20"/>
        <v>0</v>
      </c>
      <c r="K204" s="152"/>
      <c r="L204" s="153"/>
      <c r="M204" s="154" t="s">
        <v>1</v>
      </c>
      <c r="N204" s="155" t="s">
        <v>42</v>
      </c>
      <c r="P204" s="156">
        <f t="shared" si="21"/>
        <v>0</v>
      </c>
      <c r="Q204" s="156">
        <v>0</v>
      </c>
      <c r="R204" s="156">
        <f t="shared" si="22"/>
        <v>0</v>
      </c>
      <c r="S204" s="156">
        <v>0</v>
      </c>
      <c r="T204" s="157">
        <f t="shared" si="23"/>
        <v>0</v>
      </c>
      <c r="AR204" s="158" t="s">
        <v>1888</v>
      </c>
      <c r="AT204" s="158" t="s">
        <v>190</v>
      </c>
      <c r="AU204" s="158" t="s">
        <v>89</v>
      </c>
      <c r="AY204" s="17" t="s">
        <v>187</v>
      </c>
      <c r="BE204" s="159">
        <f t="shared" si="24"/>
        <v>0</v>
      </c>
      <c r="BF204" s="159">
        <f t="shared" si="25"/>
        <v>0</v>
      </c>
      <c r="BG204" s="159">
        <f t="shared" si="26"/>
        <v>0</v>
      </c>
      <c r="BH204" s="159">
        <f t="shared" si="27"/>
        <v>0</v>
      </c>
      <c r="BI204" s="159">
        <f t="shared" si="28"/>
        <v>0</v>
      </c>
      <c r="BJ204" s="17" t="s">
        <v>89</v>
      </c>
      <c r="BK204" s="159">
        <f t="shared" si="29"/>
        <v>0</v>
      </c>
      <c r="BL204" s="17" t="s">
        <v>799</v>
      </c>
      <c r="BM204" s="158" t="s">
        <v>1283</v>
      </c>
    </row>
    <row r="205" spans="2:65" s="1" customFormat="1" ht="16.5" customHeight="1">
      <c r="B205" s="144"/>
      <c r="C205" s="145" t="s">
        <v>1291</v>
      </c>
      <c r="D205" s="145" t="s">
        <v>190</v>
      </c>
      <c r="E205" s="146" t="s">
        <v>2012</v>
      </c>
      <c r="F205" s="147" t="s">
        <v>2013</v>
      </c>
      <c r="G205" s="148" t="s">
        <v>320</v>
      </c>
      <c r="H205" s="149">
        <v>440</v>
      </c>
      <c r="I205" s="150"/>
      <c r="J205" s="151">
        <f t="shared" si="20"/>
        <v>0</v>
      </c>
      <c r="K205" s="152"/>
      <c r="L205" s="153"/>
      <c r="M205" s="154" t="s">
        <v>1</v>
      </c>
      <c r="N205" s="155" t="s">
        <v>42</v>
      </c>
      <c r="P205" s="156">
        <f t="shared" si="21"/>
        <v>0</v>
      </c>
      <c r="Q205" s="156">
        <v>0</v>
      </c>
      <c r="R205" s="156">
        <f t="shared" si="22"/>
        <v>0</v>
      </c>
      <c r="S205" s="156">
        <v>0</v>
      </c>
      <c r="T205" s="157">
        <f t="shared" si="23"/>
        <v>0</v>
      </c>
      <c r="AR205" s="158" t="s">
        <v>1888</v>
      </c>
      <c r="AT205" s="158" t="s">
        <v>190</v>
      </c>
      <c r="AU205" s="158" t="s">
        <v>89</v>
      </c>
      <c r="AY205" s="17" t="s">
        <v>187</v>
      </c>
      <c r="BE205" s="159">
        <f t="shared" si="24"/>
        <v>0</v>
      </c>
      <c r="BF205" s="159">
        <f t="shared" si="25"/>
        <v>0</v>
      </c>
      <c r="BG205" s="159">
        <f t="shared" si="26"/>
        <v>0</v>
      </c>
      <c r="BH205" s="159">
        <f t="shared" si="27"/>
        <v>0</v>
      </c>
      <c r="BI205" s="159">
        <f t="shared" si="28"/>
        <v>0</v>
      </c>
      <c r="BJ205" s="17" t="s">
        <v>89</v>
      </c>
      <c r="BK205" s="159">
        <f t="shared" si="29"/>
        <v>0</v>
      </c>
      <c r="BL205" s="17" t="s">
        <v>799</v>
      </c>
      <c r="BM205" s="158" t="s">
        <v>1287</v>
      </c>
    </row>
    <row r="206" spans="2:65" s="1" customFormat="1" ht="16.5" customHeight="1">
      <c r="B206" s="144"/>
      <c r="C206" s="145" t="s">
        <v>1172</v>
      </c>
      <c r="D206" s="145" t="s">
        <v>190</v>
      </c>
      <c r="E206" s="146" t="s">
        <v>2014</v>
      </c>
      <c r="F206" s="147" t="s">
        <v>2015</v>
      </c>
      <c r="G206" s="148" t="s">
        <v>320</v>
      </c>
      <c r="H206" s="149">
        <v>150</v>
      </c>
      <c r="I206" s="150"/>
      <c r="J206" s="151">
        <f t="shared" si="20"/>
        <v>0</v>
      </c>
      <c r="K206" s="152"/>
      <c r="L206" s="153"/>
      <c r="M206" s="154" t="s">
        <v>1</v>
      </c>
      <c r="N206" s="155" t="s">
        <v>42</v>
      </c>
      <c r="P206" s="156">
        <f t="shared" si="21"/>
        <v>0</v>
      </c>
      <c r="Q206" s="156">
        <v>0</v>
      </c>
      <c r="R206" s="156">
        <f t="shared" si="22"/>
        <v>0</v>
      </c>
      <c r="S206" s="156">
        <v>0</v>
      </c>
      <c r="T206" s="157">
        <f t="shared" si="23"/>
        <v>0</v>
      </c>
      <c r="AR206" s="158" t="s">
        <v>1888</v>
      </c>
      <c r="AT206" s="158" t="s">
        <v>190</v>
      </c>
      <c r="AU206" s="158" t="s">
        <v>89</v>
      </c>
      <c r="AY206" s="17" t="s">
        <v>187</v>
      </c>
      <c r="BE206" s="159">
        <f t="shared" si="24"/>
        <v>0</v>
      </c>
      <c r="BF206" s="159">
        <f t="shared" si="25"/>
        <v>0</v>
      </c>
      <c r="BG206" s="159">
        <f t="shared" si="26"/>
        <v>0</v>
      </c>
      <c r="BH206" s="159">
        <f t="shared" si="27"/>
        <v>0</v>
      </c>
      <c r="BI206" s="159">
        <f t="shared" si="28"/>
        <v>0</v>
      </c>
      <c r="BJ206" s="17" t="s">
        <v>89</v>
      </c>
      <c r="BK206" s="159">
        <f t="shared" si="29"/>
        <v>0</v>
      </c>
      <c r="BL206" s="17" t="s">
        <v>799</v>
      </c>
      <c r="BM206" s="158" t="s">
        <v>1290</v>
      </c>
    </row>
    <row r="207" spans="2:65" s="1" customFormat="1" ht="16.5" customHeight="1">
      <c r="B207" s="144"/>
      <c r="C207" s="145" t="s">
        <v>1298</v>
      </c>
      <c r="D207" s="145" t="s">
        <v>190</v>
      </c>
      <c r="E207" s="146" t="s">
        <v>2016</v>
      </c>
      <c r="F207" s="147" t="s">
        <v>2017</v>
      </c>
      <c r="G207" s="148" t="s">
        <v>320</v>
      </c>
      <c r="H207" s="149">
        <v>180</v>
      </c>
      <c r="I207" s="150"/>
      <c r="J207" s="151">
        <f t="shared" si="20"/>
        <v>0</v>
      </c>
      <c r="K207" s="152"/>
      <c r="L207" s="153"/>
      <c r="M207" s="154" t="s">
        <v>1</v>
      </c>
      <c r="N207" s="155" t="s">
        <v>42</v>
      </c>
      <c r="P207" s="156">
        <f t="shared" si="21"/>
        <v>0</v>
      </c>
      <c r="Q207" s="156">
        <v>0</v>
      </c>
      <c r="R207" s="156">
        <f t="shared" si="22"/>
        <v>0</v>
      </c>
      <c r="S207" s="156">
        <v>0</v>
      </c>
      <c r="T207" s="157">
        <f t="shared" si="23"/>
        <v>0</v>
      </c>
      <c r="AR207" s="158" t="s">
        <v>1888</v>
      </c>
      <c r="AT207" s="158" t="s">
        <v>190</v>
      </c>
      <c r="AU207" s="158" t="s">
        <v>89</v>
      </c>
      <c r="AY207" s="17" t="s">
        <v>187</v>
      </c>
      <c r="BE207" s="159">
        <f t="shared" si="24"/>
        <v>0</v>
      </c>
      <c r="BF207" s="159">
        <f t="shared" si="25"/>
        <v>0</v>
      </c>
      <c r="BG207" s="159">
        <f t="shared" si="26"/>
        <v>0</v>
      </c>
      <c r="BH207" s="159">
        <f t="shared" si="27"/>
        <v>0</v>
      </c>
      <c r="BI207" s="159">
        <f t="shared" si="28"/>
        <v>0</v>
      </c>
      <c r="BJ207" s="17" t="s">
        <v>89</v>
      </c>
      <c r="BK207" s="159">
        <f t="shared" si="29"/>
        <v>0</v>
      </c>
      <c r="BL207" s="17" t="s">
        <v>799</v>
      </c>
      <c r="BM207" s="158" t="s">
        <v>1294</v>
      </c>
    </row>
    <row r="208" spans="2:65" s="1" customFormat="1" ht="16.5" customHeight="1">
      <c r="B208" s="144"/>
      <c r="C208" s="145" t="s">
        <v>1175</v>
      </c>
      <c r="D208" s="145" t="s">
        <v>190</v>
      </c>
      <c r="E208" s="146" t="s">
        <v>2018</v>
      </c>
      <c r="F208" s="147" t="s">
        <v>2019</v>
      </c>
      <c r="G208" s="148" t="s">
        <v>320</v>
      </c>
      <c r="H208" s="149">
        <v>85</v>
      </c>
      <c r="I208" s="150"/>
      <c r="J208" s="151">
        <f t="shared" si="20"/>
        <v>0</v>
      </c>
      <c r="K208" s="152"/>
      <c r="L208" s="153"/>
      <c r="M208" s="154" t="s">
        <v>1</v>
      </c>
      <c r="N208" s="155" t="s">
        <v>42</v>
      </c>
      <c r="P208" s="156">
        <f t="shared" si="21"/>
        <v>0</v>
      </c>
      <c r="Q208" s="156">
        <v>0</v>
      </c>
      <c r="R208" s="156">
        <f t="shared" si="22"/>
        <v>0</v>
      </c>
      <c r="S208" s="156">
        <v>0</v>
      </c>
      <c r="T208" s="157">
        <f t="shared" si="23"/>
        <v>0</v>
      </c>
      <c r="AR208" s="158" t="s">
        <v>1888</v>
      </c>
      <c r="AT208" s="158" t="s">
        <v>190</v>
      </c>
      <c r="AU208" s="158" t="s">
        <v>89</v>
      </c>
      <c r="AY208" s="17" t="s">
        <v>187</v>
      </c>
      <c r="BE208" s="159">
        <f t="shared" si="24"/>
        <v>0</v>
      </c>
      <c r="BF208" s="159">
        <f t="shared" si="25"/>
        <v>0</v>
      </c>
      <c r="BG208" s="159">
        <f t="shared" si="26"/>
        <v>0</v>
      </c>
      <c r="BH208" s="159">
        <f t="shared" si="27"/>
        <v>0</v>
      </c>
      <c r="BI208" s="159">
        <f t="shared" si="28"/>
        <v>0</v>
      </c>
      <c r="BJ208" s="17" t="s">
        <v>89</v>
      </c>
      <c r="BK208" s="159">
        <f t="shared" si="29"/>
        <v>0</v>
      </c>
      <c r="BL208" s="17" t="s">
        <v>799</v>
      </c>
      <c r="BM208" s="158" t="s">
        <v>1297</v>
      </c>
    </row>
    <row r="209" spans="2:65" s="1" customFormat="1" ht="16.5" customHeight="1">
      <c r="B209" s="144"/>
      <c r="C209" s="145" t="s">
        <v>1305</v>
      </c>
      <c r="D209" s="145" t="s">
        <v>190</v>
      </c>
      <c r="E209" s="146" t="s">
        <v>2020</v>
      </c>
      <c r="F209" s="147" t="s">
        <v>2021</v>
      </c>
      <c r="G209" s="148" t="s">
        <v>320</v>
      </c>
      <c r="H209" s="149">
        <v>70</v>
      </c>
      <c r="I209" s="150"/>
      <c r="J209" s="151">
        <f t="shared" si="20"/>
        <v>0</v>
      </c>
      <c r="K209" s="152"/>
      <c r="L209" s="153"/>
      <c r="M209" s="154" t="s">
        <v>1</v>
      </c>
      <c r="N209" s="155" t="s">
        <v>42</v>
      </c>
      <c r="P209" s="156">
        <f t="shared" si="21"/>
        <v>0</v>
      </c>
      <c r="Q209" s="156">
        <v>0</v>
      </c>
      <c r="R209" s="156">
        <f t="shared" si="22"/>
        <v>0</v>
      </c>
      <c r="S209" s="156">
        <v>0</v>
      </c>
      <c r="T209" s="157">
        <f t="shared" si="23"/>
        <v>0</v>
      </c>
      <c r="AR209" s="158" t="s">
        <v>1888</v>
      </c>
      <c r="AT209" s="158" t="s">
        <v>190</v>
      </c>
      <c r="AU209" s="158" t="s">
        <v>89</v>
      </c>
      <c r="AY209" s="17" t="s">
        <v>187</v>
      </c>
      <c r="BE209" s="159">
        <f t="shared" si="24"/>
        <v>0</v>
      </c>
      <c r="BF209" s="159">
        <f t="shared" si="25"/>
        <v>0</v>
      </c>
      <c r="BG209" s="159">
        <f t="shared" si="26"/>
        <v>0</v>
      </c>
      <c r="BH209" s="159">
        <f t="shared" si="27"/>
        <v>0</v>
      </c>
      <c r="BI209" s="159">
        <f t="shared" si="28"/>
        <v>0</v>
      </c>
      <c r="BJ209" s="17" t="s">
        <v>89</v>
      </c>
      <c r="BK209" s="159">
        <f t="shared" si="29"/>
        <v>0</v>
      </c>
      <c r="BL209" s="17" t="s">
        <v>799</v>
      </c>
      <c r="BM209" s="158" t="s">
        <v>1301</v>
      </c>
    </row>
    <row r="210" spans="2:65" s="1" customFormat="1" ht="16.5" customHeight="1">
      <c r="B210" s="144"/>
      <c r="C210" s="145" t="s">
        <v>1178</v>
      </c>
      <c r="D210" s="145" t="s">
        <v>190</v>
      </c>
      <c r="E210" s="146" t="s">
        <v>2022</v>
      </c>
      <c r="F210" s="147" t="s">
        <v>2023</v>
      </c>
      <c r="G210" s="148" t="s">
        <v>320</v>
      </c>
      <c r="H210" s="149">
        <v>40</v>
      </c>
      <c r="I210" s="150"/>
      <c r="J210" s="151">
        <f t="shared" si="20"/>
        <v>0</v>
      </c>
      <c r="K210" s="152"/>
      <c r="L210" s="153"/>
      <c r="M210" s="154" t="s">
        <v>1</v>
      </c>
      <c r="N210" s="155" t="s">
        <v>42</v>
      </c>
      <c r="P210" s="156">
        <f t="shared" si="21"/>
        <v>0</v>
      </c>
      <c r="Q210" s="156">
        <v>0</v>
      </c>
      <c r="R210" s="156">
        <f t="shared" si="22"/>
        <v>0</v>
      </c>
      <c r="S210" s="156">
        <v>0</v>
      </c>
      <c r="T210" s="157">
        <f t="shared" si="23"/>
        <v>0</v>
      </c>
      <c r="AR210" s="158" t="s">
        <v>1888</v>
      </c>
      <c r="AT210" s="158" t="s">
        <v>190</v>
      </c>
      <c r="AU210" s="158" t="s">
        <v>89</v>
      </c>
      <c r="AY210" s="17" t="s">
        <v>187</v>
      </c>
      <c r="BE210" s="159">
        <f t="shared" si="24"/>
        <v>0</v>
      </c>
      <c r="BF210" s="159">
        <f t="shared" si="25"/>
        <v>0</v>
      </c>
      <c r="BG210" s="159">
        <f t="shared" si="26"/>
        <v>0</v>
      </c>
      <c r="BH210" s="159">
        <f t="shared" si="27"/>
        <v>0</v>
      </c>
      <c r="BI210" s="159">
        <f t="shared" si="28"/>
        <v>0</v>
      </c>
      <c r="BJ210" s="17" t="s">
        <v>89</v>
      </c>
      <c r="BK210" s="159">
        <f t="shared" si="29"/>
        <v>0</v>
      </c>
      <c r="BL210" s="17" t="s">
        <v>799</v>
      </c>
      <c r="BM210" s="158" t="s">
        <v>1304</v>
      </c>
    </row>
    <row r="211" spans="2:65" s="1" customFormat="1" ht="16.5" customHeight="1">
      <c r="B211" s="144"/>
      <c r="C211" s="145" t="s">
        <v>1312</v>
      </c>
      <c r="D211" s="145" t="s">
        <v>190</v>
      </c>
      <c r="E211" s="146" t="s">
        <v>2024</v>
      </c>
      <c r="F211" s="147" t="s">
        <v>2025</v>
      </c>
      <c r="G211" s="148" t="s">
        <v>337</v>
      </c>
      <c r="H211" s="149">
        <v>1</v>
      </c>
      <c r="I211" s="150"/>
      <c r="J211" s="151">
        <f t="shared" si="20"/>
        <v>0</v>
      </c>
      <c r="K211" s="152"/>
      <c r="L211" s="153"/>
      <c r="M211" s="154" t="s">
        <v>1</v>
      </c>
      <c r="N211" s="155" t="s">
        <v>42</v>
      </c>
      <c r="P211" s="156">
        <f t="shared" si="21"/>
        <v>0</v>
      </c>
      <c r="Q211" s="156">
        <v>0</v>
      </c>
      <c r="R211" s="156">
        <f t="shared" si="22"/>
        <v>0</v>
      </c>
      <c r="S211" s="156">
        <v>0</v>
      </c>
      <c r="T211" s="157">
        <f t="shared" si="23"/>
        <v>0</v>
      </c>
      <c r="AR211" s="158" t="s">
        <v>1888</v>
      </c>
      <c r="AT211" s="158" t="s">
        <v>190</v>
      </c>
      <c r="AU211" s="158" t="s">
        <v>89</v>
      </c>
      <c r="AY211" s="17" t="s">
        <v>187</v>
      </c>
      <c r="BE211" s="159">
        <f t="shared" si="24"/>
        <v>0</v>
      </c>
      <c r="BF211" s="159">
        <f t="shared" si="25"/>
        <v>0</v>
      </c>
      <c r="BG211" s="159">
        <f t="shared" si="26"/>
        <v>0</v>
      </c>
      <c r="BH211" s="159">
        <f t="shared" si="27"/>
        <v>0</v>
      </c>
      <c r="BI211" s="159">
        <f t="shared" si="28"/>
        <v>0</v>
      </c>
      <c r="BJ211" s="17" t="s">
        <v>89</v>
      </c>
      <c r="BK211" s="159">
        <f t="shared" si="29"/>
        <v>0</v>
      </c>
      <c r="BL211" s="17" t="s">
        <v>799</v>
      </c>
      <c r="BM211" s="158" t="s">
        <v>1308</v>
      </c>
    </row>
    <row r="212" spans="2:65" s="1" customFormat="1" ht="16.5" customHeight="1">
      <c r="B212" s="144"/>
      <c r="C212" s="145" t="s">
        <v>1181</v>
      </c>
      <c r="D212" s="145" t="s">
        <v>190</v>
      </c>
      <c r="E212" s="146" t="s">
        <v>2026</v>
      </c>
      <c r="F212" s="147" t="s">
        <v>2027</v>
      </c>
      <c r="G212" s="148" t="s">
        <v>337</v>
      </c>
      <c r="H212" s="149">
        <v>2</v>
      </c>
      <c r="I212" s="150"/>
      <c r="J212" s="151">
        <f t="shared" si="20"/>
        <v>0</v>
      </c>
      <c r="K212" s="152"/>
      <c r="L212" s="153"/>
      <c r="M212" s="154" t="s">
        <v>1</v>
      </c>
      <c r="N212" s="155" t="s">
        <v>42</v>
      </c>
      <c r="P212" s="156">
        <f t="shared" si="21"/>
        <v>0</v>
      </c>
      <c r="Q212" s="156">
        <v>0</v>
      </c>
      <c r="R212" s="156">
        <f t="shared" si="22"/>
        <v>0</v>
      </c>
      <c r="S212" s="156">
        <v>0</v>
      </c>
      <c r="T212" s="157">
        <f t="shared" si="23"/>
        <v>0</v>
      </c>
      <c r="AR212" s="158" t="s">
        <v>1888</v>
      </c>
      <c r="AT212" s="158" t="s">
        <v>190</v>
      </c>
      <c r="AU212" s="158" t="s">
        <v>89</v>
      </c>
      <c r="AY212" s="17" t="s">
        <v>187</v>
      </c>
      <c r="BE212" s="159">
        <f t="shared" si="24"/>
        <v>0</v>
      </c>
      <c r="BF212" s="159">
        <f t="shared" si="25"/>
        <v>0</v>
      </c>
      <c r="BG212" s="159">
        <f t="shared" si="26"/>
        <v>0</v>
      </c>
      <c r="BH212" s="159">
        <f t="shared" si="27"/>
        <v>0</v>
      </c>
      <c r="BI212" s="159">
        <f t="shared" si="28"/>
        <v>0</v>
      </c>
      <c r="BJ212" s="17" t="s">
        <v>89</v>
      </c>
      <c r="BK212" s="159">
        <f t="shared" si="29"/>
        <v>0</v>
      </c>
      <c r="BL212" s="17" t="s">
        <v>799</v>
      </c>
      <c r="BM212" s="158" t="s">
        <v>1311</v>
      </c>
    </row>
    <row r="213" spans="2:65" s="1" customFormat="1" ht="16.5" customHeight="1">
      <c r="B213" s="144"/>
      <c r="C213" s="145" t="s">
        <v>1319</v>
      </c>
      <c r="D213" s="145" t="s">
        <v>190</v>
      </c>
      <c r="E213" s="146" t="s">
        <v>2028</v>
      </c>
      <c r="F213" s="147" t="s">
        <v>2029</v>
      </c>
      <c r="G213" s="148" t="s">
        <v>1790</v>
      </c>
      <c r="H213" s="149">
        <v>1</v>
      </c>
      <c r="I213" s="150"/>
      <c r="J213" s="151">
        <f t="shared" si="20"/>
        <v>0</v>
      </c>
      <c r="K213" s="152"/>
      <c r="L213" s="153"/>
      <c r="M213" s="154" t="s">
        <v>1</v>
      </c>
      <c r="N213" s="155" t="s">
        <v>42</v>
      </c>
      <c r="P213" s="156">
        <f t="shared" si="21"/>
        <v>0</v>
      </c>
      <c r="Q213" s="156">
        <v>0</v>
      </c>
      <c r="R213" s="156">
        <f t="shared" si="22"/>
        <v>0</v>
      </c>
      <c r="S213" s="156">
        <v>0</v>
      </c>
      <c r="T213" s="157">
        <f t="shared" si="23"/>
        <v>0</v>
      </c>
      <c r="AR213" s="158" t="s">
        <v>1888</v>
      </c>
      <c r="AT213" s="158" t="s">
        <v>190</v>
      </c>
      <c r="AU213" s="158" t="s">
        <v>89</v>
      </c>
      <c r="AY213" s="17" t="s">
        <v>187</v>
      </c>
      <c r="BE213" s="159">
        <f t="shared" si="24"/>
        <v>0</v>
      </c>
      <c r="BF213" s="159">
        <f t="shared" si="25"/>
        <v>0</v>
      </c>
      <c r="BG213" s="159">
        <f t="shared" si="26"/>
        <v>0</v>
      </c>
      <c r="BH213" s="159">
        <f t="shared" si="27"/>
        <v>0</v>
      </c>
      <c r="BI213" s="159">
        <f t="shared" si="28"/>
        <v>0</v>
      </c>
      <c r="BJ213" s="17" t="s">
        <v>89</v>
      </c>
      <c r="BK213" s="159">
        <f t="shared" si="29"/>
        <v>0</v>
      </c>
      <c r="BL213" s="17" t="s">
        <v>799</v>
      </c>
      <c r="BM213" s="158" t="s">
        <v>2030</v>
      </c>
    </row>
    <row r="214" spans="2:65" s="1" customFormat="1" ht="16.5" customHeight="1">
      <c r="B214" s="144"/>
      <c r="C214" s="160" t="s">
        <v>1184</v>
      </c>
      <c r="D214" s="160" t="s">
        <v>196</v>
      </c>
      <c r="E214" s="161" t="s">
        <v>2031</v>
      </c>
      <c r="F214" s="162" t="s">
        <v>2032</v>
      </c>
      <c r="G214" s="163" t="s">
        <v>1447</v>
      </c>
      <c r="H214" s="164">
        <v>300</v>
      </c>
      <c r="I214" s="165"/>
      <c r="J214" s="166">
        <f t="shared" si="20"/>
        <v>0</v>
      </c>
      <c r="K214" s="167"/>
      <c r="L214" s="32"/>
      <c r="M214" s="168" t="s">
        <v>1</v>
      </c>
      <c r="N214" s="169" t="s">
        <v>42</v>
      </c>
      <c r="P214" s="156">
        <f t="shared" si="21"/>
        <v>0</v>
      </c>
      <c r="Q214" s="156">
        <v>0</v>
      </c>
      <c r="R214" s="156">
        <f t="shared" si="22"/>
        <v>0</v>
      </c>
      <c r="S214" s="156">
        <v>0</v>
      </c>
      <c r="T214" s="157">
        <f t="shared" si="23"/>
        <v>0</v>
      </c>
      <c r="AR214" s="158" t="s">
        <v>799</v>
      </c>
      <c r="AT214" s="158" t="s">
        <v>196</v>
      </c>
      <c r="AU214" s="158" t="s">
        <v>89</v>
      </c>
      <c r="AY214" s="17" t="s">
        <v>187</v>
      </c>
      <c r="BE214" s="159">
        <f t="shared" si="24"/>
        <v>0</v>
      </c>
      <c r="BF214" s="159">
        <f t="shared" si="25"/>
        <v>0</v>
      </c>
      <c r="BG214" s="159">
        <f t="shared" si="26"/>
        <v>0</v>
      </c>
      <c r="BH214" s="159">
        <f t="shared" si="27"/>
        <v>0</v>
      </c>
      <c r="BI214" s="159">
        <f t="shared" si="28"/>
        <v>0</v>
      </c>
      <c r="BJ214" s="17" t="s">
        <v>89</v>
      </c>
      <c r="BK214" s="159">
        <f t="shared" si="29"/>
        <v>0</v>
      </c>
      <c r="BL214" s="17" t="s">
        <v>799</v>
      </c>
      <c r="BM214" s="158" t="s">
        <v>1318</v>
      </c>
    </row>
    <row r="215" spans="2:65" s="1" customFormat="1" ht="16.5" customHeight="1">
      <c r="B215" s="144"/>
      <c r="C215" s="160" t="s">
        <v>1326</v>
      </c>
      <c r="D215" s="160" t="s">
        <v>196</v>
      </c>
      <c r="E215" s="161" t="s">
        <v>2033</v>
      </c>
      <c r="F215" s="162" t="s">
        <v>2034</v>
      </c>
      <c r="G215" s="163" t="s">
        <v>1800</v>
      </c>
      <c r="H215" s="164">
        <v>320</v>
      </c>
      <c r="I215" s="165"/>
      <c r="J215" s="166">
        <f t="shared" si="20"/>
        <v>0</v>
      </c>
      <c r="K215" s="167"/>
      <c r="L215" s="32"/>
      <c r="M215" s="168" t="s">
        <v>1</v>
      </c>
      <c r="N215" s="169" t="s">
        <v>42</v>
      </c>
      <c r="P215" s="156">
        <f t="shared" si="21"/>
        <v>0</v>
      </c>
      <c r="Q215" s="156">
        <v>0</v>
      </c>
      <c r="R215" s="156">
        <f t="shared" si="22"/>
        <v>0</v>
      </c>
      <c r="S215" s="156">
        <v>0</v>
      </c>
      <c r="T215" s="157">
        <f t="shared" si="23"/>
        <v>0</v>
      </c>
      <c r="AR215" s="158" t="s">
        <v>799</v>
      </c>
      <c r="AT215" s="158" t="s">
        <v>196</v>
      </c>
      <c r="AU215" s="158" t="s">
        <v>89</v>
      </c>
      <c r="AY215" s="17" t="s">
        <v>187</v>
      </c>
      <c r="BE215" s="159">
        <f t="shared" si="24"/>
        <v>0</v>
      </c>
      <c r="BF215" s="159">
        <f t="shared" si="25"/>
        <v>0</v>
      </c>
      <c r="BG215" s="159">
        <f t="shared" si="26"/>
        <v>0</v>
      </c>
      <c r="BH215" s="159">
        <f t="shared" si="27"/>
        <v>0</v>
      </c>
      <c r="BI215" s="159">
        <f t="shared" si="28"/>
        <v>0</v>
      </c>
      <c r="BJ215" s="17" t="s">
        <v>89</v>
      </c>
      <c r="BK215" s="159">
        <f t="shared" si="29"/>
        <v>0</v>
      </c>
      <c r="BL215" s="17" t="s">
        <v>799</v>
      </c>
      <c r="BM215" s="158" t="s">
        <v>1329</v>
      </c>
    </row>
    <row r="216" spans="2:65" s="13" customFormat="1">
      <c r="B216" s="177"/>
      <c r="D216" s="171" t="s">
        <v>200</v>
      </c>
      <c r="E216" s="178" t="s">
        <v>1</v>
      </c>
      <c r="F216" s="179" t="s">
        <v>2033</v>
      </c>
      <c r="H216" s="180">
        <v>320</v>
      </c>
      <c r="I216" s="181"/>
      <c r="L216" s="177"/>
      <c r="M216" s="182"/>
      <c r="T216" s="183"/>
      <c r="AT216" s="178" t="s">
        <v>200</v>
      </c>
      <c r="AU216" s="178" t="s">
        <v>89</v>
      </c>
      <c r="AV216" s="13" t="s">
        <v>89</v>
      </c>
      <c r="AW216" s="13" t="s">
        <v>31</v>
      </c>
      <c r="AX216" s="13" t="s">
        <v>83</v>
      </c>
      <c r="AY216" s="178" t="s">
        <v>187</v>
      </c>
    </row>
    <row r="217" spans="2:65" s="1" customFormat="1" ht="16.5" customHeight="1">
      <c r="B217" s="144"/>
      <c r="C217" s="160" t="s">
        <v>1187</v>
      </c>
      <c r="D217" s="160" t="s">
        <v>196</v>
      </c>
      <c r="E217" s="161" t="s">
        <v>2035</v>
      </c>
      <c r="F217" s="162" t="s">
        <v>2036</v>
      </c>
      <c r="G217" s="163" t="s">
        <v>1800</v>
      </c>
      <c r="H217" s="164">
        <v>100</v>
      </c>
      <c r="I217" s="165"/>
      <c r="J217" s="166">
        <f>ROUND(I217*H217,2)</f>
        <v>0</v>
      </c>
      <c r="K217" s="167"/>
      <c r="L217" s="32"/>
      <c r="M217" s="168" t="s">
        <v>1</v>
      </c>
      <c r="N217" s="169" t="s">
        <v>42</v>
      </c>
      <c r="P217" s="156">
        <f>O217*H217</f>
        <v>0</v>
      </c>
      <c r="Q217" s="156">
        <v>0</v>
      </c>
      <c r="R217" s="156">
        <f>Q217*H217</f>
        <v>0</v>
      </c>
      <c r="S217" s="156">
        <v>0</v>
      </c>
      <c r="T217" s="157">
        <f>S217*H217</f>
        <v>0</v>
      </c>
      <c r="AR217" s="158" t="s">
        <v>799</v>
      </c>
      <c r="AT217" s="158" t="s">
        <v>196</v>
      </c>
      <c r="AU217" s="158" t="s">
        <v>89</v>
      </c>
      <c r="AY217" s="17" t="s">
        <v>187</v>
      </c>
      <c r="BE217" s="159">
        <f>IF(N217="základná",J217,0)</f>
        <v>0</v>
      </c>
      <c r="BF217" s="159">
        <f>IF(N217="znížená",J217,0)</f>
        <v>0</v>
      </c>
      <c r="BG217" s="159">
        <f>IF(N217="zákl. prenesená",J217,0)</f>
        <v>0</v>
      </c>
      <c r="BH217" s="159">
        <f>IF(N217="zníž. prenesená",J217,0)</f>
        <v>0</v>
      </c>
      <c r="BI217" s="159">
        <f>IF(N217="nulová",J217,0)</f>
        <v>0</v>
      </c>
      <c r="BJ217" s="17" t="s">
        <v>89</v>
      </c>
      <c r="BK217" s="159">
        <f>ROUND(I217*H217,2)</f>
        <v>0</v>
      </c>
      <c r="BL217" s="17" t="s">
        <v>799</v>
      </c>
      <c r="BM217" s="158" t="s">
        <v>1332</v>
      </c>
    </row>
    <row r="218" spans="2:65" s="1" customFormat="1" ht="16.5" customHeight="1">
      <c r="B218" s="144"/>
      <c r="C218" s="160" t="s">
        <v>1333</v>
      </c>
      <c r="D218" s="160" t="s">
        <v>196</v>
      </c>
      <c r="E218" s="161" t="s">
        <v>2037</v>
      </c>
      <c r="F218" s="162" t="s">
        <v>2038</v>
      </c>
      <c r="G218" s="163" t="s">
        <v>1790</v>
      </c>
      <c r="H218" s="164">
        <v>1</v>
      </c>
      <c r="I218" s="165"/>
      <c r="J218" s="166">
        <f>ROUND(I218*H218,2)</f>
        <v>0</v>
      </c>
      <c r="K218" s="167"/>
      <c r="L218" s="32"/>
      <c r="M218" s="168" t="s">
        <v>1</v>
      </c>
      <c r="N218" s="169" t="s">
        <v>42</v>
      </c>
      <c r="P218" s="156">
        <f>O218*H218</f>
        <v>0</v>
      </c>
      <c r="Q218" s="156">
        <v>0</v>
      </c>
      <c r="R218" s="156">
        <f>Q218*H218</f>
        <v>0</v>
      </c>
      <c r="S218" s="156">
        <v>0</v>
      </c>
      <c r="T218" s="157">
        <f>S218*H218</f>
        <v>0</v>
      </c>
      <c r="AR218" s="158" t="s">
        <v>799</v>
      </c>
      <c r="AT218" s="158" t="s">
        <v>196</v>
      </c>
      <c r="AU218" s="158" t="s">
        <v>89</v>
      </c>
      <c r="AY218" s="17" t="s">
        <v>187</v>
      </c>
      <c r="BE218" s="159">
        <f>IF(N218="základná",J218,0)</f>
        <v>0</v>
      </c>
      <c r="BF218" s="159">
        <f>IF(N218="znížená",J218,0)</f>
        <v>0</v>
      </c>
      <c r="BG218" s="159">
        <f>IF(N218="zákl. prenesená",J218,0)</f>
        <v>0</v>
      </c>
      <c r="BH218" s="159">
        <f>IF(N218="zníž. prenesená",J218,0)</f>
        <v>0</v>
      </c>
      <c r="BI218" s="159">
        <f>IF(N218="nulová",J218,0)</f>
        <v>0</v>
      </c>
      <c r="BJ218" s="17" t="s">
        <v>89</v>
      </c>
      <c r="BK218" s="159">
        <f>ROUND(I218*H218,2)</f>
        <v>0</v>
      </c>
      <c r="BL218" s="17" t="s">
        <v>799</v>
      </c>
      <c r="BM218" s="158" t="s">
        <v>1339</v>
      </c>
    </row>
    <row r="219" spans="2:65" s="13" customFormat="1">
      <c r="B219" s="177"/>
      <c r="D219" s="171" t="s">
        <v>200</v>
      </c>
      <c r="E219" s="178" t="s">
        <v>1</v>
      </c>
      <c r="F219" s="179" t="s">
        <v>2039</v>
      </c>
      <c r="H219" s="180">
        <v>1</v>
      </c>
      <c r="I219" s="181"/>
      <c r="L219" s="177"/>
      <c r="M219" s="182"/>
      <c r="T219" s="183"/>
      <c r="AT219" s="178" t="s">
        <v>200</v>
      </c>
      <c r="AU219" s="178" t="s">
        <v>89</v>
      </c>
      <c r="AV219" s="13" t="s">
        <v>89</v>
      </c>
      <c r="AW219" s="13" t="s">
        <v>31</v>
      </c>
      <c r="AX219" s="13" t="s">
        <v>83</v>
      </c>
      <c r="AY219" s="178" t="s">
        <v>187</v>
      </c>
    </row>
    <row r="220" spans="2:65" s="1" customFormat="1" ht="16.5" customHeight="1">
      <c r="B220" s="144"/>
      <c r="C220" s="160" t="s">
        <v>1192</v>
      </c>
      <c r="D220" s="160" t="s">
        <v>196</v>
      </c>
      <c r="E220" s="161" t="s">
        <v>1453</v>
      </c>
      <c r="F220" s="162" t="s">
        <v>2040</v>
      </c>
      <c r="G220" s="163" t="s">
        <v>1790</v>
      </c>
      <c r="H220" s="164">
        <v>1</v>
      </c>
      <c r="I220" s="165"/>
      <c r="J220" s="166">
        <f>ROUND(I220*H220,2)</f>
        <v>0</v>
      </c>
      <c r="K220" s="167"/>
      <c r="L220" s="32"/>
      <c r="M220" s="168" t="s">
        <v>1</v>
      </c>
      <c r="N220" s="169" t="s">
        <v>42</v>
      </c>
      <c r="P220" s="156">
        <f>O220*H220</f>
        <v>0</v>
      </c>
      <c r="Q220" s="156">
        <v>0</v>
      </c>
      <c r="R220" s="156">
        <f>Q220*H220</f>
        <v>0</v>
      </c>
      <c r="S220" s="156">
        <v>0</v>
      </c>
      <c r="T220" s="157">
        <f>S220*H220</f>
        <v>0</v>
      </c>
      <c r="AR220" s="158" t="s">
        <v>799</v>
      </c>
      <c r="AT220" s="158" t="s">
        <v>196</v>
      </c>
      <c r="AU220" s="158" t="s">
        <v>89</v>
      </c>
      <c r="AY220" s="17" t="s">
        <v>187</v>
      </c>
      <c r="BE220" s="159">
        <f>IF(N220="základná",J220,0)</f>
        <v>0</v>
      </c>
      <c r="BF220" s="159">
        <f>IF(N220="znížená",J220,0)</f>
        <v>0</v>
      </c>
      <c r="BG220" s="159">
        <f>IF(N220="zákl. prenesená",J220,0)</f>
        <v>0</v>
      </c>
      <c r="BH220" s="159">
        <f>IF(N220="zníž. prenesená",J220,0)</f>
        <v>0</v>
      </c>
      <c r="BI220" s="159">
        <f>IF(N220="nulová",J220,0)</f>
        <v>0</v>
      </c>
      <c r="BJ220" s="17" t="s">
        <v>89</v>
      </c>
      <c r="BK220" s="159">
        <f>ROUND(I220*H220,2)</f>
        <v>0</v>
      </c>
      <c r="BL220" s="17" t="s">
        <v>799</v>
      </c>
      <c r="BM220" s="158" t="s">
        <v>2041</v>
      </c>
    </row>
    <row r="221" spans="2:65" s="13" customFormat="1">
      <c r="B221" s="177"/>
      <c r="D221" s="171" t="s">
        <v>200</v>
      </c>
      <c r="E221" s="178" t="s">
        <v>1</v>
      </c>
      <c r="F221" s="179" t="s">
        <v>2039</v>
      </c>
      <c r="H221" s="180">
        <v>1</v>
      </c>
      <c r="I221" s="181"/>
      <c r="L221" s="177"/>
      <c r="M221" s="208"/>
      <c r="N221" s="209"/>
      <c r="O221" s="209"/>
      <c r="P221" s="209"/>
      <c r="Q221" s="209"/>
      <c r="R221" s="209"/>
      <c r="S221" s="209"/>
      <c r="T221" s="210"/>
      <c r="AT221" s="178" t="s">
        <v>200</v>
      </c>
      <c r="AU221" s="178" t="s">
        <v>89</v>
      </c>
      <c r="AV221" s="13" t="s">
        <v>89</v>
      </c>
      <c r="AW221" s="13" t="s">
        <v>31</v>
      </c>
      <c r="AX221" s="13" t="s">
        <v>83</v>
      </c>
      <c r="AY221" s="178" t="s">
        <v>187</v>
      </c>
    </row>
    <row r="222" spans="2:65" s="1" customFormat="1" ht="6.95" customHeight="1"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32"/>
    </row>
  </sheetData>
  <autoFilter ref="C123:K221" xr:uid="{00000000-0009-0000-0000-000006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61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35" t="s">
        <v>5</v>
      </c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111</v>
      </c>
      <c r="AZ2" s="96" t="s">
        <v>2042</v>
      </c>
      <c r="BA2" s="96" t="s">
        <v>2043</v>
      </c>
      <c r="BB2" s="96" t="s">
        <v>144</v>
      </c>
      <c r="BC2" s="96" t="s">
        <v>2044</v>
      </c>
      <c r="BD2" s="96" t="s">
        <v>89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  <c r="AZ3" s="96" t="s">
        <v>2045</v>
      </c>
      <c r="BA3" s="96" t="s">
        <v>2046</v>
      </c>
      <c r="BB3" s="96" t="s">
        <v>144</v>
      </c>
      <c r="BC3" s="96" t="s">
        <v>2047</v>
      </c>
      <c r="BD3" s="96" t="s">
        <v>89</v>
      </c>
    </row>
    <row r="4" spans="2:56" ht="24.95" customHeight="1">
      <c r="B4" s="20"/>
      <c r="D4" s="21" t="s">
        <v>149</v>
      </c>
      <c r="L4" s="20"/>
      <c r="M4" s="97" t="s">
        <v>9</v>
      </c>
      <c r="AT4" s="17" t="s">
        <v>3</v>
      </c>
      <c r="AZ4" s="96" t="s">
        <v>2048</v>
      </c>
      <c r="BA4" s="96" t="s">
        <v>2049</v>
      </c>
      <c r="BB4" s="96" t="s">
        <v>144</v>
      </c>
      <c r="BC4" s="96" t="s">
        <v>2050</v>
      </c>
      <c r="BD4" s="96" t="s">
        <v>89</v>
      </c>
    </row>
    <row r="5" spans="2:56" ht="6.95" customHeight="1">
      <c r="B5" s="20"/>
      <c r="L5" s="20"/>
      <c r="AZ5" s="96" t="s">
        <v>2051</v>
      </c>
      <c r="BA5" s="96" t="s">
        <v>2052</v>
      </c>
      <c r="BB5" s="96" t="s">
        <v>144</v>
      </c>
      <c r="BC5" s="96" t="s">
        <v>2053</v>
      </c>
      <c r="BD5" s="96" t="s">
        <v>89</v>
      </c>
    </row>
    <row r="6" spans="2:56" ht="12" customHeight="1">
      <c r="B6" s="20"/>
      <c r="D6" s="27" t="s">
        <v>15</v>
      </c>
      <c r="L6" s="20"/>
      <c r="AZ6" s="96" t="s">
        <v>2054</v>
      </c>
      <c r="BA6" s="96" t="s">
        <v>2055</v>
      </c>
      <c r="BB6" s="96" t="s">
        <v>144</v>
      </c>
      <c r="BC6" s="96" t="s">
        <v>2056</v>
      </c>
      <c r="BD6" s="96" t="s">
        <v>89</v>
      </c>
    </row>
    <row r="7" spans="2:56" ht="26.25" customHeight="1">
      <c r="B7" s="20"/>
      <c r="E7" s="268" t="str">
        <f>'Rekapitulácia stavby'!K6</f>
        <v>BRATISLAVA  SOŠ  PZ - rekonštrukcia  objektu č.103 (blok A a B)- suťaž</v>
      </c>
      <c r="F7" s="269"/>
      <c r="G7" s="269"/>
      <c r="H7" s="269"/>
      <c r="L7" s="20"/>
      <c r="AZ7" s="96" t="s">
        <v>2057</v>
      </c>
      <c r="BA7" s="96" t="s">
        <v>2058</v>
      </c>
      <c r="BB7" s="96" t="s">
        <v>144</v>
      </c>
      <c r="BC7" s="96" t="s">
        <v>2059</v>
      </c>
      <c r="BD7" s="96" t="s">
        <v>89</v>
      </c>
    </row>
    <row r="8" spans="2:56" ht="12" customHeight="1">
      <c r="B8" s="20"/>
      <c r="D8" s="27" t="s">
        <v>155</v>
      </c>
      <c r="L8" s="20"/>
      <c r="AZ8" s="96" t="s">
        <v>153</v>
      </c>
      <c r="BA8" s="96" t="s">
        <v>153</v>
      </c>
      <c r="BB8" s="96" t="s">
        <v>144</v>
      </c>
      <c r="BC8" s="96" t="s">
        <v>154</v>
      </c>
      <c r="BD8" s="96" t="s">
        <v>89</v>
      </c>
    </row>
    <row r="9" spans="2:56" s="1" customFormat="1" ht="16.5" customHeight="1">
      <c r="B9" s="32"/>
      <c r="E9" s="268" t="s">
        <v>2060</v>
      </c>
      <c r="F9" s="267"/>
      <c r="G9" s="267"/>
      <c r="H9" s="267"/>
      <c r="L9" s="32"/>
      <c r="AZ9" s="96" t="s">
        <v>2061</v>
      </c>
      <c r="BA9" s="96" t="s">
        <v>2062</v>
      </c>
      <c r="BB9" s="96" t="s">
        <v>144</v>
      </c>
      <c r="BC9" s="96" t="s">
        <v>2063</v>
      </c>
      <c r="BD9" s="96" t="s">
        <v>89</v>
      </c>
    </row>
    <row r="10" spans="2:56" s="1" customFormat="1" ht="12" customHeight="1">
      <c r="B10" s="32"/>
      <c r="D10" s="27" t="s">
        <v>157</v>
      </c>
      <c r="L10" s="32"/>
      <c r="AZ10" s="96" t="s">
        <v>2064</v>
      </c>
      <c r="BA10" s="96" t="s">
        <v>2065</v>
      </c>
      <c r="BB10" s="96" t="s">
        <v>144</v>
      </c>
      <c r="BC10" s="96" t="s">
        <v>2066</v>
      </c>
      <c r="BD10" s="96" t="s">
        <v>89</v>
      </c>
    </row>
    <row r="11" spans="2:56" s="1" customFormat="1" ht="16.5" customHeight="1">
      <c r="B11" s="32"/>
      <c r="E11" s="263" t="s">
        <v>2067</v>
      </c>
      <c r="F11" s="267"/>
      <c r="G11" s="267"/>
      <c r="H11" s="267"/>
      <c r="L11" s="32"/>
      <c r="AZ11" s="96" t="s">
        <v>2068</v>
      </c>
      <c r="BA11" s="96" t="s">
        <v>2069</v>
      </c>
      <c r="BB11" s="96" t="s">
        <v>144</v>
      </c>
      <c r="BC11" s="96" t="s">
        <v>2070</v>
      </c>
      <c r="BD11" s="96" t="s">
        <v>89</v>
      </c>
    </row>
    <row r="12" spans="2:56" s="1" customFormat="1">
      <c r="B12" s="32"/>
      <c r="L12" s="32"/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5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18. 10. 2023</v>
      </c>
      <c r="L14" s="32"/>
    </row>
    <row r="15" spans="2:56" s="1" customFormat="1" ht="10.9" customHeight="1">
      <c r="B15" s="32"/>
      <c r="L15" s="32"/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52" t="s">
        <v>1</v>
      </c>
      <c r="F29" s="252"/>
      <c r="G29" s="252"/>
      <c r="H29" s="252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ROUND(J148,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ROUND((SUM(BE148:BE1611)),  2)</f>
        <v>0</v>
      </c>
      <c r="G35" s="101"/>
      <c r="H35" s="101"/>
      <c r="I35" s="102">
        <v>0.2</v>
      </c>
      <c r="J35" s="100">
        <f>ROUND(((SUM(BE148:BE1611))*I35),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ROUND((SUM(BF148:BF1611)),  2)</f>
        <v>0</v>
      </c>
      <c r="G36" s="101"/>
      <c r="H36" s="101"/>
      <c r="I36" s="102">
        <v>0.2</v>
      </c>
      <c r="J36" s="100">
        <f>ROUND(((SUM(BF148:BF1611))*I36),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ROUND((SUM(BG148:BG1611)),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ROUND((SUM(BH148:BH1611)),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ROUND((SUM(BI148:BI1611)),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BRATISLAVA  SOŠ  PZ - rekonštrukcia  objektu č.103 (blok A a B)- suťaž</v>
      </c>
      <c r="F85" s="269"/>
      <c r="G85" s="269"/>
      <c r="H85" s="269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8" t="s">
        <v>2060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16.5" customHeight="1">
      <c r="B89" s="32"/>
      <c r="E89" s="263" t="str">
        <f>E11</f>
        <v xml:space="preserve">E1.1 a - E1.1 a  Architektúra  Búracie práce 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18. 10. 2023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Katarína 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J148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164</v>
      </c>
      <c r="E99" s="117"/>
      <c r="F99" s="117"/>
      <c r="G99" s="117"/>
      <c r="H99" s="117"/>
      <c r="I99" s="117"/>
      <c r="J99" s="118">
        <f>J149</f>
        <v>0</v>
      </c>
      <c r="L99" s="115"/>
    </row>
    <row r="100" spans="2:47" s="9" customFormat="1" ht="19.899999999999999" customHeight="1">
      <c r="B100" s="119"/>
      <c r="D100" s="120" t="s">
        <v>2071</v>
      </c>
      <c r="E100" s="121"/>
      <c r="F100" s="121"/>
      <c r="G100" s="121"/>
      <c r="H100" s="121"/>
      <c r="I100" s="121"/>
      <c r="J100" s="122">
        <f>J150</f>
        <v>0</v>
      </c>
      <c r="L100" s="119"/>
    </row>
    <row r="101" spans="2:47" s="9" customFormat="1" ht="19.899999999999999" customHeight="1">
      <c r="B101" s="119"/>
      <c r="D101" s="120" t="s">
        <v>165</v>
      </c>
      <c r="E101" s="121"/>
      <c r="F101" s="121"/>
      <c r="G101" s="121"/>
      <c r="H101" s="121"/>
      <c r="I101" s="121"/>
      <c r="J101" s="122">
        <f>J173</f>
        <v>0</v>
      </c>
      <c r="L101" s="119"/>
    </row>
    <row r="102" spans="2:47" s="9" customFormat="1" ht="19.899999999999999" customHeight="1">
      <c r="B102" s="119"/>
      <c r="D102" s="120" t="s">
        <v>2072</v>
      </c>
      <c r="E102" s="121"/>
      <c r="F102" s="121"/>
      <c r="G102" s="121"/>
      <c r="H102" s="121"/>
      <c r="I102" s="121"/>
      <c r="J102" s="122">
        <f>J195</f>
        <v>0</v>
      </c>
      <c r="L102" s="119"/>
    </row>
    <row r="103" spans="2:47" s="9" customFormat="1" ht="19.899999999999999" customHeight="1">
      <c r="B103" s="119"/>
      <c r="D103" s="120" t="s">
        <v>166</v>
      </c>
      <c r="E103" s="121"/>
      <c r="F103" s="121"/>
      <c r="G103" s="121"/>
      <c r="H103" s="121"/>
      <c r="I103" s="121"/>
      <c r="J103" s="122">
        <f>J611</f>
        <v>0</v>
      </c>
      <c r="L103" s="119"/>
    </row>
    <row r="104" spans="2:47" s="9" customFormat="1" ht="19.899999999999999" customHeight="1">
      <c r="B104" s="119"/>
      <c r="D104" s="120" t="s">
        <v>2073</v>
      </c>
      <c r="E104" s="121"/>
      <c r="F104" s="121"/>
      <c r="G104" s="121"/>
      <c r="H104" s="121"/>
      <c r="I104" s="121"/>
      <c r="J104" s="122">
        <f>J726</f>
        <v>0</v>
      </c>
      <c r="L104" s="119"/>
    </row>
    <row r="105" spans="2:47" s="9" customFormat="1" ht="19.899999999999999" customHeight="1">
      <c r="B105" s="119"/>
      <c r="D105" s="120" t="s">
        <v>2074</v>
      </c>
      <c r="E105" s="121"/>
      <c r="F105" s="121"/>
      <c r="G105" s="121"/>
      <c r="H105" s="121"/>
      <c r="I105" s="121"/>
      <c r="J105" s="122">
        <f>J790</f>
        <v>0</v>
      </c>
      <c r="L105" s="119"/>
    </row>
    <row r="106" spans="2:47" s="9" customFormat="1" ht="19.899999999999999" customHeight="1">
      <c r="B106" s="119"/>
      <c r="D106" s="120" t="s">
        <v>2075</v>
      </c>
      <c r="E106" s="121"/>
      <c r="F106" s="121"/>
      <c r="G106" s="121"/>
      <c r="H106" s="121"/>
      <c r="I106" s="121"/>
      <c r="J106" s="122">
        <f>J871</f>
        <v>0</v>
      </c>
      <c r="L106" s="119"/>
    </row>
    <row r="107" spans="2:47" s="9" customFormat="1" ht="19.899999999999999" customHeight="1">
      <c r="B107" s="119"/>
      <c r="D107" s="120" t="s">
        <v>2076</v>
      </c>
      <c r="E107" s="121"/>
      <c r="F107" s="121"/>
      <c r="G107" s="121"/>
      <c r="H107" s="121"/>
      <c r="I107" s="121"/>
      <c r="J107" s="122">
        <f>J1068</f>
        <v>0</v>
      </c>
      <c r="L107" s="119"/>
    </row>
    <row r="108" spans="2:47" s="9" customFormat="1" ht="19.899999999999999" customHeight="1">
      <c r="B108" s="119"/>
      <c r="D108" s="120" t="s">
        <v>2077</v>
      </c>
      <c r="E108" s="121"/>
      <c r="F108" s="121"/>
      <c r="G108" s="121"/>
      <c r="H108" s="121"/>
      <c r="I108" s="121"/>
      <c r="J108" s="122">
        <f>J1147</f>
        <v>0</v>
      </c>
      <c r="L108" s="119"/>
    </row>
    <row r="109" spans="2:47" s="9" customFormat="1" ht="19.899999999999999" customHeight="1">
      <c r="B109" s="119"/>
      <c r="D109" s="120" t="s">
        <v>2078</v>
      </c>
      <c r="E109" s="121"/>
      <c r="F109" s="121"/>
      <c r="G109" s="121"/>
      <c r="H109" s="121"/>
      <c r="I109" s="121"/>
      <c r="J109" s="122">
        <f>J1206</f>
        <v>0</v>
      </c>
      <c r="L109" s="119"/>
    </row>
    <row r="110" spans="2:47" s="9" customFormat="1" ht="19.899999999999999" customHeight="1">
      <c r="B110" s="119"/>
      <c r="D110" s="120" t="s">
        <v>2079</v>
      </c>
      <c r="E110" s="121"/>
      <c r="F110" s="121"/>
      <c r="G110" s="121"/>
      <c r="H110" s="121"/>
      <c r="I110" s="121"/>
      <c r="J110" s="122">
        <f>J1243</f>
        <v>0</v>
      </c>
      <c r="L110" s="119"/>
    </row>
    <row r="111" spans="2:47" s="9" customFormat="1" ht="19.899999999999999" customHeight="1">
      <c r="B111" s="119"/>
      <c r="D111" s="120" t="s">
        <v>2080</v>
      </c>
      <c r="E111" s="121"/>
      <c r="F111" s="121"/>
      <c r="G111" s="121"/>
      <c r="H111" s="121"/>
      <c r="I111" s="121"/>
      <c r="J111" s="122">
        <f>J1277</f>
        <v>0</v>
      </c>
      <c r="L111" s="119"/>
    </row>
    <row r="112" spans="2:47" s="9" customFormat="1" ht="19.899999999999999" customHeight="1">
      <c r="B112" s="119"/>
      <c r="D112" s="120" t="s">
        <v>167</v>
      </c>
      <c r="E112" s="121"/>
      <c r="F112" s="121"/>
      <c r="G112" s="121"/>
      <c r="H112" s="121"/>
      <c r="I112" s="121"/>
      <c r="J112" s="122">
        <f>J1285</f>
        <v>0</v>
      </c>
      <c r="L112" s="119"/>
    </row>
    <row r="113" spans="2:12" s="9" customFormat="1" ht="19.899999999999999" customHeight="1">
      <c r="B113" s="119"/>
      <c r="D113" s="120" t="s">
        <v>2081</v>
      </c>
      <c r="E113" s="121"/>
      <c r="F113" s="121"/>
      <c r="G113" s="121"/>
      <c r="H113" s="121"/>
      <c r="I113" s="121"/>
      <c r="J113" s="122">
        <f>J1301</f>
        <v>0</v>
      </c>
      <c r="L113" s="119"/>
    </row>
    <row r="114" spans="2:12" s="9" customFormat="1" ht="19.899999999999999" customHeight="1">
      <c r="B114" s="119"/>
      <c r="D114" s="120" t="s">
        <v>2082</v>
      </c>
      <c r="E114" s="121"/>
      <c r="F114" s="121"/>
      <c r="G114" s="121"/>
      <c r="H114" s="121"/>
      <c r="I114" s="121"/>
      <c r="J114" s="122">
        <f>J1317</f>
        <v>0</v>
      </c>
      <c r="L114" s="119"/>
    </row>
    <row r="115" spans="2:12" s="9" customFormat="1" ht="19.899999999999999" customHeight="1">
      <c r="B115" s="119"/>
      <c r="D115" s="120" t="s">
        <v>2083</v>
      </c>
      <c r="E115" s="121"/>
      <c r="F115" s="121"/>
      <c r="G115" s="121"/>
      <c r="H115" s="121"/>
      <c r="I115" s="121"/>
      <c r="J115" s="122">
        <f>J1321</f>
        <v>0</v>
      </c>
      <c r="L115" s="119"/>
    </row>
    <row r="116" spans="2:12" s="9" customFormat="1" ht="19.899999999999999" customHeight="1">
      <c r="B116" s="119"/>
      <c r="D116" s="120" t="s">
        <v>168</v>
      </c>
      <c r="E116" s="121"/>
      <c r="F116" s="121"/>
      <c r="G116" s="121"/>
      <c r="H116" s="121"/>
      <c r="I116" s="121"/>
      <c r="J116" s="122">
        <f>J1323</f>
        <v>0</v>
      </c>
      <c r="L116" s="119"/>
    </row>
    <row r="117" spans="2:12" s="8" customFormat="1" ht="24.95" customHeight="1">
      <c r="B117" s="115"/>
      <c r="D117" s="116" t="s">
        <v>169</v>
      </c>
      <c r="E117" s="117"/>
      <c r="F117" s="117"/>
      <c r="G117" s="117"/>
      <c r="H117" s="117"/>
      <c r="I117" s="117"/>
      <c r="J117" s="118">
        <f>J1325</f>
        <v>0</v>
      </c>
      <c r="L117" s="115"/>
    </row>
    <row r="118" spans="2:12" s="9" customFormat="1" ht="19.899999999999999" customHeight="1">
      <c r="B118" s="119"/>
      <c r="D118" s="120" t="s">
        <v>449</v>
      </c>
      <c r="E118" s="121"/>
      <c r="F118" s="121"/>
      <c r="G118" s="121"/>
      <c r="H118" s="121"/>
      <c r="I118" s="121"/>
      <c r="J118" s="122">
        <f>J1326</f>
        <v>0</v>
      </c>
      <c r="L118" s="119"/>
    </row>
    <row r="119" spans="2:12" s="9" customFormat="1" ht="19.899999999999999" customHeight="1">
      <c r="B119" s="119"/>
      <c r="D119" s="120" t="s">
        <v>451</v>
      </c>
      <c r="E119" s="121"/>
      <c r="F119" s="121"/>
      <c r="G119" s="121"/>
      <c r="H119" s="121"/>
      <c r="I119" s="121"/>
      <c r="J119" s="122">
        <f>J1345</f>
        <v>0</v>
      </c>
      <c r="L119" s="119"/>
    </row>
    <row r="120" spans="2:12" s="9" customFormat="1" ht="19.899999999999999" customHeight="1">
      <c r="B120" s="119"/>
      <c r="D120" s="120" t="s">
        <v>2084</v>
      </c>
      <c r="E120" s="121"/>
      <c r="F120" s="121"/>
      <c r="G120" s="121"/>
      <c r="H120" s="121"/>
      <c r="I120" s="121"/>
      <c r="J120" s="122">
        <f>J1354</f>
        <v>0</v>
      </c>
      <c r="L120" s="119"/>
    </row>
    <row r="121" spans="2:12" s="9" customFormat="1" ht="19.899999999999999" customHeight="1">
      <c r="B121" s="119"/>
      <c r="D121" s="120" t="s">
        <v>453</v>
      </c>
      <c r="E121" s="121"/>
      <c r="F121" s="121"/>
      <c r="G121" s="121"/>
      <c r="H121" s="121"/>
      <c r="I121" s="121"/>
      <c r="J121" s="122">
        <f>J1369</f>
        <v>0</v>
      </c>
      <c r="L121" s="119"/>
    </row>
    <row r="122" spans="2:12" s="9" customFormat="1" ht="19.899999999999999" customHeight="1">
      <c r="B122" s="119"/>
      <c r="D122" s="120" t="s">
        <v>2085</v>
      </c>
      <c r="E122" s="121"/>
      <c r="F122" s="121"/>
      <c r="G122" s="121"/>
      <c r="H122" s="121"/>
      <c r="I122" s="121"/>
      <c r="J122" s="122">
        <f>J1394</f>
        <v>0</v>
      </c>
      <c r="L122" s="119"/>
    </row>
    <row r="123" spans="2:12" s="9" customFormat="1" ht="19.899999999999999" customHeight="1">
      <c r="B123" s="119"/>
      <c r="D123" s="120" t="s">
        <v>454</v>
      </c>
      <c r="E123" s="121"/>
      <c r="F123" s="121"/>
      <c r="G123" s="121"/>
      <c r="H123" s="121"/>
      <c r="I123" s="121"/>
      <c r="J123" s="122">
        <f>J1416</f>
        <v>0</v>
      </c>
      <c r="L123" s="119"/>
    </row>
    <row r="124" spans="2:12" s="9" customFormat="1" ht="19.899999999999999" customHeight="1">
      <c r="B124" s="119"/>
      <c r="D124" s="120" t="s">
        <v>2086</v>
      </c>
      <c r="E124" s="121"/>
      <c r="F124" s="121"/>
      <c r="G124" s="121"/>
      <c r="H124" s="121"/>
      <c r="I124" s="121"/>
      <c r="J124" s="122">
        <f>J1445</f>
        <v>0</v>
      </c>
      <c r="L124" s="119"/>
    </row>
    <row r="125" spans="2:12" s="9" customFormat="1" ht="19.899999999999999" customHeight="1">
      <c r="B125" s="119"/>
      <c r="D125" s="120" t="s">
        <v>2087</v>
      </c>
      <c r="E125" s="121"/>
      <c r="F125" s="121"/>
      <c r="G125" s="121"/>
      <c r="H125" s="121"/>
      <c r="I125" s="121"/>
      <c r="J125" s="122">
        <f>J1560</f>
        <v>0</v>
      </c>
      <c r="L125" s="119"/>
    </row>
    <row r="126" spans="2:12" s="9" customFormat="1" ht="19.899999999999999" customHeight="1">
      <c r="B126" s="119"/>
      <c r="D126" s="120" t="s">
        <v>2088</v>
      </c>
      <c r="E126" s="121"/>
      <c r="F126" s="121"/>
      <c r="G126" s="121"/>
      <c r="H126" s="121"/>
      <c r="I126" s="121"/>
      <c r="J126" s="122">
        <f>J1574</f>
        <v>0</v>
      </c>
      <c r="L126" s="119"/>
    </row>
    <row r="127" spans="2:12" s="1" customFormat="1" ht="21.75" customHeight="1">
      <c r="B127" s="32"/>
      <c r="L127" s="32"/>
    </row>
    <row r="128" spans="2:12" s="1" customFormat="1" ht="6.95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32"/>
    </row>
    <row r="132" spans="2:12" s="1" customFormat="1" ht="6.95" customHeight="1">
      <c r="B132" s="49"/>
      <c r="C132" s="50"/>
      <c r="D132" s="50"/>
      <c r="E132" s="50"/>
      <c r="F132" s="50"/>
      <c r="G132" s="50"/>
      <c r="H132" s="50"/>
      <c r="I132" s="50"/>
      <c r="J132" s="50"/>
      <c r="K132" s="50"/>
      <c r="L132" s="32"/>
    </row>
    <row r="133" spans="2:12" s="1" customFormat="1" ht="24.95" customHeight="1">
      <c r="B133" s="32"/>
      <c r="C133" s="21" t="s">
        <v>173</v>
      </c>
      <c r="L133" s="32"/>
    </row>
    <row r="134" spans="2:12" s="1" customFormat="1" ht="6.95" customHeight="1">
      <c r="B134" s="32"/>
      <c r="L134" s="32"/>
    </row>
    <row r="135" spans="2:12" s="1" customFormat="1" ht="12" customHeight="1">
      <c r="B135" s="32"/>
      <c r="C135" s="27" t="s">
        <v>15</v>
      </c>
      <c r="L135" s="32"/>
    </row>
    <row r="136" spans="2:12" s="1" customFormat="1" ht="26.25" customHeight="1">
      <c r="B136" s="32"/>
      <c r="E136" s="268" t="str">
        <f>E7</f>
        <v>BRATISLAVA  SOŠ  PZ - rekonštrukcia  objektu č.103 (blok A a B)- suťaž</v>
      </c>
      <c r="F136" s="269"/>
      <c r="G136" s="269"/>
      <c r="H136" s="269"/>
      <c r="L136" s="32"/>
    </row>
    <row r="137" spans="2:12" ht="12" customHeight="1">
      <c r="B137" s="20"/>
      <c r="C137" s="27" t="s">
        <v>155</v>
      </c>
      <c r="L137" s="20"/>
    </row>
    <row r="138" spans="2:12" s="1" customFormat="1" ht="16.5" customHeight="1">
      <c r="B138" s="32"/>
      <c r="E138" s="268" t="s">
        <v>2060</v>
      </c>
      <c r="F138" s="267"/>
      <c r="G138" s="267"/>
      <c r="H138" s="267"/>
      <c r="L138" s="32"/>
    </row>
    <row r="139" spans="2:12" s="1" customFormat="1" ht="12" customHeight="1">
      <c r="B139" s="32"/>
      <c r="C139" s="27" t="s">
        <v>157</v>
      </c>
      <c r="L139" s="32"/>
    </row>
    <row r="140" spans="2:12" s="1" customFormat="1" ht="16.5" customHeight="1">
      <c r="B140" s="32"/>
      <c r="E140" s="263" t="str">
        <f>E11</f>
        <v xml:space="preserve">E1.1 a - E1.1 a  Architektúra  Búracie práce </v>
      </c>
      <c r="F140" s="267"/>
      <c r="G140" s="267"/>
      <c r="H140" s="267"/>
      <c r="L140" s="32"/>
    </row>
    <row r="141" spans="2:12" s="1" customFormat="1" ht="6.95" customHeight="1">
      <c r="B141" s="32"/>
      <c r="L141" s="32"/>
    </row>
    <row r="142" spans="2:12" s="1" customFormat="1" ht="12" customHeight="1">
      <c r="B142" s="32"/>
      <c r="C142" s="27" t="s">
        <v>19</v>
      </c>
      <c r="F142" s="25" t="str">
        <f>F14</f>
        <v xml:space="preserve">Vápencová 36, 84009 Bratislava </v>
      </c>
      <c r="I142" s="27" t="s">
        <v>21</v>
      </c>
      <c r="J142" s="55" t="str">
        <f>IF(J14="","",J14)</f>
        <v>18. 10. 2023</v>
      </c>
      <c r="L142" s="32"/>
    </row>
    <row r="143" spans="2:12" s="1" customFormat="1" ht="6.95" customHeight="1">
      <c r="B143" s="32"/>
      <c r="L143" s="32"/>
    </row>
    <row r="144" spans="2:12" s="1" customFormat="1" ht="54.4" customHeight="1">
      <c r="B144" s="32"/>
      <c r="C144" s="27" t="s">
        <v>23</v>
      </c>
      <c r="F144" s="25" t="str">
        <f>E17</f>
        <v>MV SR Pribinova č.2, 81272 Bratislava</v>
      </c>
      <c r="I144" s="27" t="s">
        <v>29</v>
      </c>
      <c r="J144" s="30" t="str">
        <f>E23</f>
        <v>STAPRING a.s.Cintorínska 9, 81108 BRATISLAVA/Nitra</v>
      </c>
      <c r="L144" s="32"/>
    </row>
    <row r="145" spans="2:65" s="1" customFormat="1" ht="15.2" customHeight="1">
      <c r="B145" s="32"/>
      <c r="C145" s="27" t="s">
        <v>27</v>
      </c>
      <c r="F145" s="25" t="str">
        <f>IF(E20="","",E20)</f>
        <v>Vyplň údaj</v>
      </c>
      <c r="I145" s="27" t="s">
        <v>32</v>
      </c>
      <c r="J145" s="30" t="str">
        <f>E26</f>
        <v>Katarína ŠINSKÁ</v>
      </c>
      <c r="L145" s="32"/>
    </row>
    <row r="146" spans="2:65" s="1" customFormat="1" ht="10.35" customHeight="1">
      <c r="B146" s="32"/>
      <c r="L146" s="32"/>
    </row>
    <row r="147" spans="2:65" s="10" customFormat="1" ht="29.25" customHeight="1">
      <c r="B147" s="123"/>
      <c r="C147" s="124" t="s">
        <v>174</v>
      </c>
      <c r="D147" s="125" t="s">
        <v>61</v>
      </c>
      <c r="E147" s="125" t="s">
        <v>57</v>
      </c>
      <c r="F147" s="125" t="s">
        <v>58</v>
      </c>
      <c r="G147" s="125" t="s">
        <v>175</v>
      </c>
      <c r="H147" s="125" t="s">
        <v>176</v>
      </c>
      <c r="I147" s="125" t="s">
        <v>177</v>
      </c>
      <c r="J147" s="126" t="s">
        <v>161</v>
      </c>
      <c r="K147" s="127" t="s">
        <v>178</v>
      </c>
      <c r="L147" s="123"/>
      <c r="M147" s="62" t="s">
        <v>1</v>
      </c>
      <c r="N147" s="63" t="s">
        <v>40</v>
      </c>
      <c r="O147" s="63" t="s">
        <v>179</v>
      </c>
      <c r="P147" s="63" t="s">
        <v>180</v>
      </c>
      <c r="Q147" s="63" t="s">
        <v>181</v>
      </c>
      <c r="R147" s="63" t="s">
        <v>182</v>
      </c>
      <c r="S147" s="63" t="s">
        <v>183</v>
      </c>
      <c r="T147" s="64" t="s">
        <v>184</v>
      </c>
    </row>
    <row r="148" spans="2:65" s="1" customFormat="1" ht="22.9" customHeight="1">
      <c r="B148" s="32"/>
      <c r="C148" s="67" t="s">
        <v>162</v>
      </c>
      <c r="J148" s="128">
        <f>BK148</f>
        <v>0</v>
      </c>
      <c r="L148" s="32"/>
      <c r="M148" s="65"/>
      <c r="N148" s="56"/>
      <c r="O148" s="56"/>
      <c r="P148" s="129">
        <f>P149+P1325</f>
        <v>0</v>
      </c>
      <c r="Q148" s="56"/>
      <c r="R148" s="129">
        <f>R149+R1325</f>
        <v>109.57230220999999</v>
      </c>
      <c r="S148" s="56"/>
      <c r="T148" s="130">
        <f>T149+T1325</f>
        <v>1098.86962922</v>
      </c>
      <c r="AT148" s="17" t="s">
        <v>75</v>
      </c>
      <c r="AU148" s="17" t="s">
        <v>163</v>
      </c>
      <c r="BK148" s="131">
        <f>BK149+BK1325</f>
        <v>0</v>
      </c>
    </row>
    <row r="149" spans="2:65" s="11" customFormat="1" ht="25.9" customHeight="1">
      <c r="B149" s="132"/>
      <c r="D149" s="133" t="s">
        <v>75</v>
      </c>
      <c r="E149" s="134" t="s">
        <v>185</v>
      </c>
      <c r="F149" s="134" t="s">
        <v>186</v>
      </c>
      <c r="I149" s="135"/>
      <c r="J149" s="136">
        <f>BK149</f>
        <v>0</v>
      </c>
      <c r="L149" s="132"/>
      <c r="M149" s="137"/>
      <c r="P149" s="138">
        <f>P150+P173+P195+P611+P726+P790+P871+P1068+P1147+P1206+P1243+P1277+P1285+P1301+P1317+P1321+P1323</f>
        <v>0</v>
      </c>
      <c r="R149" s="138">
        <f>R150+R173+R195+R611+R726+R790+R871+R1068+R1147+R1206+R1243+R1277+R1285+R1301+R1317+R1321+R1323</f>
        <v>109.45718049999999</v>
      </c>
      <c r="T149" s="139">
        <f>T150+T173+T195+T611+T726+T790+T871+T1068+T1147+T1206+T1243+T1277+T1285+T1301+T1317+T1321+T1323</f>
        <v>1038.537421</v>
      </c>
      <c r="AR149" s="133" t="s">
        <v>83</v>
      </c>
      <c r="AT149" s="140" t="s">
        <v>75</v>
      </c>
      <c r="AU149" s="140" t="s">
        <v>76</v>
      </c>
      <c r="AY149" s="133" t="s">
        <v>187</v>
      </c>
      <c r="BK149" s="141">
        <f>BK150+BK173+BK195+BK611+BK726+BK790+BK871+BK1068+BK1147+BK1206+BK1243+BK1277+BK1285+BK1301+BK1317+BK1321+BK1323</f>
        <v>0</v>
      </c>
    </row>
    <row r="150" spans="2:65" s="11" customFormat="1" ht="22.9" customHeight="1">
      <c r="B150" s="132"/>
      <c r="D150" s="133" t="s">
        <v>75</v>
      </c>
      <c r="E150" s="142" t="s">
        <v>83</v>
      </c>
      <c r="F150" s="142" t="s">
        <v>2089</v>
      </c>
      <c r="I150" s="135"/>
      <c r="J150" s="143">
        <f>BK150</f>
        <v>0</v>
      </c>
      <c r="L150" s="132"/>
      <c r="M150" s="137"/>
      <c r="P150" s="138">
        <f>SUM(P151:P172)</f>
        <v>0</v>
      </c>
      <c r="R150" s="138">
        <f>SUM(R151:R172)</f>
        <v>0</v>
      </c>
      <c r="T150" s="139">
        <f>SUM(T151:T172)</f>
        <v>55.1</v>
      </c>
      <c r="AR150" s="133" t="s">
        <v>83</v>
      </c>
      <c r="AT150" s="140" t="s">
        <v>75</v>
      </c>
      <c r="AU150" s="140" t="s">
        <v>83</v>
      </c>
      <c r="AY150" s="133" t="s">
        <v>187</v>
      </c>
      <c r="BK150" s="141">
        <f>SUM(BK151:BK172)</f>
        <v>0</v>
      </c>
    </row>
    <row r="151" spans="2:65" s="1" customFormat="1" ht="24.2" customHeight="1">
      <c r="B151" s="144"/>
      <c r="C151" s="160" t="s">
        <v>83</v>
      </c>
      <c r="D151" s="160" t="s">
        <v>196</v>
      </c>
      <c r="E151" s="161" t="s">
        <v>2090</v>
      </c>
      <c r="F151" s="162" t="s">
        <v>2091</v>
      </c>
      <c r="G151" s="163" t="s">
        <v>144</v>
      </c>
      <c r="H151" s="164">
        <v>438</v>
      </c>
      <c r="I151" s="165"/>
      <c r="J151" s="166">
        <f>ROUND(I151*H151,2)</f>
        <v>0</v>
      </c>
      <c r="K151" s="167"/>
      <c r="L151" s="32"/>
      <c r="M151" s="168" t="s">
        <v>1</v>
      </c>
      <c r="N151" s="169" t="s">
        <v>42</v>
      </c>
      <c r="P151" s="156">
        <f>O151*H151</f>
        <v>0</v>
      </c>
      <c r="Q151" s="156">
        <v>0</v>
      </c>
      <c r="R151" s="156">
        <f>Q151*H151</f>
        <v>0</v>
      </c>
      <c r="S151" s="156">
        <v>0</v>
      </c>
      <c r="T151" s="157">
        <f>S151*H151</f>
        <v>0</v>
      </c>
      <c r="AR151" s="158" t="s">
        <v>194</v>
      </c>
      <c r="AT151" s="158" t="s">
        <v>196</v>
      </c>
      <c r="AU151" s="158" t="s">
        <v>89</v>
      </c>
      <c r="AY151" s="17" t="s">
        <v>187</v>
      </c>
      <c r="BE151" s="159">
        <f>IF(N151="základná",J151,0)</f>
        <v>0</v>
      </c>
      <c r="BF151" s="159">
        <f>IF(N151="znížená",J151,0)</f>
        <v>0</v>
      </c>
      <c r="BG151" s="159">
        <f>IF(N151="zákl. prenesená",J151,0)</f>
        <v>0</v>
      </c>
      <c r="BH151" s="159">
        <f>IF(N151="zníž. prenesená",J151,0)</f>
        <v>0</v>
      </c>
      <c r="BI151" s="159">
        <f>IF(N151="nulová",J151,0)</f>
        <v>0</v>
      </c>
      <c r="BJ151" s="17" t="s">
        <v>89</v>
      </c>
      <c r="BK151" s="159">
        <f>ROUND(I151*H151,2)</f>
        <v>0</v>
      </c>
      <c r="BL151" s="17" t="s">
        <v>194</v>
      </c>
      <c r="BM151" s="158" t="s">
        <v>2092</v>
      </c>
    </row>
    <row r="152" spans="2:65" s="12" customFormat="1">
      <c r="B152" s="170"/>
      <c r="D152" s="171" t="s">
        <v>200</v>
      </c>
      <c r="E152" s="172" t="s">
        <v>1</v>
      </c>
      <c r="F152" s="173" t="s">
        <v>2093</v>
      </c>
      <c r="H152" s="172" t="s">
        <v>1</v>
      </c>
      <c r="I152" s="174"/>
      <c r="L152" s="170"/>
      <c r="M152" s="175"/>
      <c r="T152" s="176"/>
      <c r="AT152" s="172" t="s">
        <v>200</v>
      </c>
      <c r="AU152" s="172" t="s">
        <v>89</v>
      </c>
      <c r="AV152" s="12" t="s">
        <v>83</v>
      </c>
      <c r="AW152" s="12" t="s">
        <v>31</v>
      </c>
      <c r="AX152" s="12" t="s">
        <v>76</v>
      </c>
      <c r="AY152" s="172" t="s">
        <v>187</v>
      </c>
    </row>
    <row r="153" spans="2:65" s="13" customFormat="1">
      <c r="B153" s="177"/>
      <c r="D153" s="171" t="s">
        <v>200</v>
      </c>
      <c r="E153" s="178" t="s">
        <v>1</v>
      </c>
      <c r="F153" s="179" t="s">
        <v>2094</v>
      </c>
      <c r="H153" s="180">
        <v>438</v>
      </c>
      <c r="I153" s="181"/>
      <c r="L153" s="177"/>
      <c r="M153" s="182"/>
      <c r="T153" s="183"/>
      <c r="AT153" s="178" t="s">
        <v>200</v>
      </c>
      <c r="AU153" s="178" t="s">
        <v>89</v>
      </c>
      <c r="AV153" s="13" t="s">
        <v>89</v>
      </c>
      <c r="AW153" s="13" t="s">
        <v>31</v>
      </c>
      <c r="AX153" s="13" t="s">
        <v>76</v>
      </c>
      <c r="AY153" s="178" t="s">
        <v>187</v>
      </c>
    </row>
    <row r="154" spans="2:65" s="14" customFormat="1">
      <c r="B154" s="184"/>
      <c r="D154" s="171" t="s">
        <v>200</v>
      </c>
      <c r="E154" s="185" t="s">
        <v>1</v>
      </c>
      <c r="F154" s="186" t="s">
        <v>206</v>
      </c>
      <c r="H154" s="187">
        <v>438</v>
      </c>
      <c r="I154" s="188"/>
      <c r="L154" s="184"/>
      <c r="M154" s="189"/>
      <c r="T154" s="190"/>
      <c r="AT154" s="185" t="s">
        <v>200</v>
      </c>
      <c r="AU154" s="185" t="s">
        <v>89</v>
      </c>
      <c r="AV154" s="14" t="s">
        <v>194</v>
      </c>
      <c r="AW154" s="14" t="s">
        <v>31</v>
      </c>
      <c r="AX154" s="14" t="s">
        <v>83</v>
      </c>
      <c r="AY154" s="185" t="s">
        <v>187</v>
      </c>
    </row>
    <row r="155" spans="2:65" s="1" customFormat="1" ht="37.9" customHeight="1">
      <c r="B155" s="144"/>
      <c r="C155" s="160" t="s">
        <v>89</v>
      </c>
      <c r="D155" s="160" t="s">
        <v>196</v>
      </c>
      <c r="E155" s="161" t="s">
        <v>2095</v>
      </c>
      <c r="F155" s="162" t="s">
        <v>2096</v>
      </c>
      <c r="G155" s="163" t="s">
        <v>144</v>
      </c>
      <c r="H155" s="164">
        <v>72.5</v>
      </c>
      <c r="I155" s="165"/>
      <c r="J155" s="166">
        <f>ROUND(I155*H155,2)</f>
        <v>0</v>
      </c>
      <c r="K155" s="167"/>
      <c r="L155" s="32"/>
      <c r="M155" s="168" t="s">
        <v>1</v>
      </c>
      <c r="N155" s="169" t="s">
        <v>42</v>
      </c>
      <c r="P155" s="156">
        <f>O155*H155</f>
        <v>0</v>
      </c>
      <c r="Q155" s="156">
        <v>0</v>
      </c>
      <c r="R155" s="156">
        <f>Q155*H155</f>
        <v>0</v>
      </c>
      <c r="S155" s="156">
        <v>0.26</v>
      </c>
      <c r="T155" s="157">
        <f>S155*H155</f>
        <v>18.850000000000001</v>
      </c>
      <c r="AR155" s="158" t="s">
        <v>194</v>
      </c>
      <c r="AT155" s="158" t="s">
        <v>196</v>
      </c>
      <c r="AU155" s="158" t="s">
        <v>89</v>
      </c>
      <c r="AY155" s="17" t="s">
        <v>187</v>
      </c>
      <c r="BE155" s="159">
        <f>IF(N155="základná",J155,0)</f>
        <v>0</v>
      </c>
      <c r="BF155" s="159">
        <f>IF(N155="znížená",J155,0)</f>
        <v>0</v>
      </c>
      <c r="BG155" s="159">
        <f>IF(N155="zákl. prenesená",J155,0)</f>
        <v>0</v>
      </c>
      <c r="BH155" s="159">
        <f>IF(N155="zníž. prenesená",J155,0)</f>
        <v>0</v>
      </c>
      <c r="BI155" s="159">
        <f>IF(N155="nulová",J155,0)</f>
        <v>0</v>
      </c>
      <c r="BJ155" s="17" t="s">
        <v>89</v>
      </c>
      <c r="BK155" s="159">
        <f>ROUND(I155*H155,2)</f>
        <v>0</v>
      </c>
      <c r="BL155" s="17" t="s">
        <v>194</v>
      </c>
      <c r="BM155" s="158" t="s">
        <v>2097</v>
      </c>
    </row>
    <row r="156" spans="2:65" s="12" customFormat="1" ht="22.5">
      <c r="B156" s="170"/>
      <c r="D156" s="171" t="s">
        <v>200</v>
      </c>
      <c r="E156" s="172" t="s">
        <v>1</v>
      </c>
      <c r="F156" s="173" t="s">
        <v>2098</v>
      </c>
      <c r="H156" s="172" t="s">
        <v>1</v>
      </c>
      <c r="I156" s="174"/>
      <c r="L156" s="170"/>
      <c r="M156" s="175"/>
      <c r="T156" s="176"/>
      <c r="AT156" s="172" t="s">
        <v>200</v>
      </c>
      <c r="AU156" s="172" t="s">
        <v>89</v>
      </c>
      <c r="AV156" s="12" t="s">
        <v>83</v>
      </c>
      <c r="AW156" s="12" t="s">
        <v>31</v>
      </c>
      <c r="AX156" s="12" t="s">
        <v>76</v>
      </c>
      <c r="AY156" s="172" t="s">
        <v>187</v>
      </c>
    </row>
    <row r="157" spans="2:65" s="12" customFormat="1">
      <c r="B157" s="170"/>
      <c r="D157" s="171" t="s">
        <v>200</v>
      </c>
      <c r="E157" s="172" t="s">
        <v>1</v>
      </c>
      <c r="F157" s="173" t="s">
        <v>2099</v>
      </c>
      <c r="H157" s="172" t="s">
        <v>1</v>
      </c>
      <c r="I157" s="174"/>
      <c r="L157" s="170"/>
      <c r="M157" s="175"/>
      <c r="T157" s="176"/>
      <c r="AT157" s="172" t="s">
        <v>200</v>
      </c>
      <c r="AU157" s="172" t="s">
        <v>89</v>
      </c>
      <c r="AV157" s="12" t="s">
        <v>83</v>
      </c>
      <c r="AW157" s="12" t="s">
        <v>31</v>
      </c>
      <c r="AX157" s="12" t="s">
        <v>76</v>
      </c>
      <c r="AY157" s="172" t="s">
        <v>187</v>
      </c>
    </row>
    <row r="158" spans="2:65" s="12" customFormat="1">
      <c r="B158" s="170"/>
      <c r="D158" s="171" t="s">
        <v>200</v>
      </c>
      <c r="E158" s="172" t="s">
        <v>1</v>
      </c>
      <c r="F158" s="173" t="s">
        <v>2100</v>
      </c>
      <c r="H158" s="172" t="s">
        <v>1</v>
      </c>
      <c r="I158" s="174"/>
      <c r="L158" s="170"/>
      <c r="M158" s="175"/>
      <c r="T158" s="176"/>
      <c r="AT158" s="172" t="s">
        <v>200</v>
      </c>
      <c r="AU158" s="172" t="s">
        <v>89</v>
      </c>
      <c r="AV158" s="12" t="s">
        <v>83</v>
      </c>
      <c r="AW158" s="12" t="s">
        <v>31</v>
      </c>
      <c r="AX158" s="12" t="s">
        <v>76</v>
      </c>
      <c r="AY158" s="172" t="s">
        <v>187</v>
      </c>
    </row>
    <row r="159" spans="2:65" s="12" customFormat="1">
      <c r="B159" s="170"/>
      <c r="D159" s="171" t="s">
        <v>200</v>
      </c>
      <c r="E159" s="172" t="s">
        <v>1</v>
      </c>
      <c r="F159" s="173" t="s">
        <v>2101</v>
      </c>
      <c r="H159" s="172" t="s">
        <v>1</v>
      </c>
      <c r="I159" s="174"/>
      <c r="L159" s="170"/>
      <c r="M159" s="175"/>
      <c r="T159" s="176"/>
      <c r="AT159" s="172" t="s">
        <v>200</v>
      </c>
      <c r="AU159" s="172" t="s">
        <v>89</v>
      </c>
      <c r="AV159" s="12" t="s">
        <v>83</v>
      </c>
      <c r="AW159" s="12" t="s">
        <v>31</v>
      </c>
      <c r="AX159" s="12" t="s">
        <v>76</v>
      </c>
      <c r="AY159" s="172" t="s">
        <v>187</v>
      </c>
    </row>
    <row r="160" spans="2:65" s="12" customFormat="1">
      <c r="B160" s="170"/>
      <c r="D160" s="171" t="s">
        <v>200</v>
      </c>
      <c r="E160" s="172" t="s">
        <v>1</v>
      </c>
      <c r="F160" s="173" t="s">
        <v>2102</v>
      </c>
      <c r="H160" s="172" t="s">
        <v>1</v>
      </c>
      <c r="I160" s="174"/>
      <c r="L160" s="170"/>
      <c r="M160" s="175"/>
      <c r="T160" s="176"/>
      <c r="AT160" s="172" t="s">
        <v>200</v>
      </c>
      <c r="AU160" s="172" t="s">
        <v>89</v>
      </c>
      <c r="AV160" s="12" t="s">
        <v>83</v>
      </c>
      <c r="AW160" s="12" t="s">
        <v>31</v>
      </c>
      <c r="AX160" s="12" t="s">
        <v>76</v>
      </c>
      <c r="AY160" s="172" t="s">
        <v>187</v>
      </c>
    </row>
    <row r="161" spans="2:65" s="13" customFormat="1">
      <c r="B161" s="177"/>
      <c r="D161" s="171" t="s">
        <v>200</v>
      </c>
      <c r="E161" s="178" t="s">
        <v>1</v>
      </c>
      <c r="F161" s="179" t="s">
        <v>2103</v>
      </c>
      <c r="H161" s="180">
        <v>72.5</v>
      </c>
      <c r="I161" s="181"/>
      <c r="L161" s="177"/>
      <c r="M161" s="182"/>
      <c r="T161" s="183"/>
      <c r="AT161" s="178" t="s">
        <v>200</v>
      </c>
      <c r="AU161" s="178" t="s">
        <v>89</v>
      </c>
      <c r="AV161" s="13" t="s">
        <v>89</v>
      </c>
      <c r="AW161" s="13" t="s">
        <v>31</v>
      </c>
      <c r="AX161" s="13" t="s">
        <v>76</v>
      </c>
      <c r="AY161" s="178" t="s">
        <v>187</v>
      </c>
    </row>
    <row r="162" spans="2:65" s="14" customFormat="1">
      <c r="B162" s="184"/>
      <c r="D162" s="171" t="s">
        <v>200</v>
      </c>
      <c r="E162" s="185" t="s">
        <v>2057</v>
      </c>
      <c r="F162" s="186" t="s">
        <v>206</v>
      </c>
      <c r="H162" s="187">
        <v>72.5</v>
      </c>
      <c r="I162" s="188"/>
      <c r="L162" s="184"/>
      <c r="M162" s="189"/>
      <c r="T162" s="190"/>
      <c r="AT162" s="185" t="s">
        <v>200</v>
      </c>
      <c r="AU162" s="185" t="s">
        <v>89</v>
      </c>
      <c r="AV162" s="14" t="s">
        <v>194</v>
      </c>
      <c r="AW162" s="14" t="s">
        <v>31</v>
      </c>
      <c r="AX162" s="14" t="s">
        <v>83</v>
      </c>
      <c r="AY162" s="185" t="s">
        <v>187</v>
      </c>
    </row>
    <row r="163" spans="2:65" s="1" customFormat="1" ht="37.9" customHeight="1">
      <c r="B163" s="144"/>
      <c r="C163" s="160" t="s">
        <v>207</v>
      </c>
      <c r="D163" s="160" t="s">
        <v>196</v>
      </c>
      <c r="E163" s="161" t="s">
        <v>2104</v>
      </c>
      <c r="F163" s="162" t="s">
        <v>2105</v>
      </c>
      <c r="G163" s="163" t="s">
        <v>144</v>
      </c>
      <c r="H163" s="164">
        <v>72.5</v>
      </c>
      <c r="I163" s="165"/>
      <c r="J163" s="166">
        <f>ROUND(I163*H163,2)</f>
        <v>0</v>
      </c>
      <c r="K163" s="167"/>
      <c r="L163" s="32"/>
      <c r="M163" s="168" t="s">
        <v>1</v>
      </c>
      <c r="N163" s="169" t="s">
        <v>42</v>
      </c>
      <c r="P163" s="156">
        <f>O163*H163</f>
        <v>0</v>
      </c>
      <c r="Q163" s="156">
        <v>0</v>
      </c>
      <c r="R163" s="156">
        <f>Q163*H163</f>
        <v>0</v>
      </c>
      <c r="S163" s="156">
        <v>0.5</v>
      </c>
      <c r="T163" s="157">
        <f>S163*H163</f>
        <v>36.25</v>
      </c>
      <c r="AR163" s="158" t="s">
        <v>194</v>
      </c>
      <c r="AT163" s="158" t="s">
        <v>196</v>
      </c>
      <c r="AU163" s="158" t="s">
        <v>89</v>
      </c>
      <c r="AY163" s="17" t="s">
        <v>187</v>
      </c>
      <c r="BE163" s="159">
        <f>IF(N163="základná",J163,0)</f>
        <v>0</v>
      </c>
      <c r="BF163" s="159">
        <f>IF(N163="znížená",J163,0)</f>
        <v>0</v>
      </c>
      <c r="BG163" s="159">
        <f>IF(N163="zákl. prenesená",J163,0)</f>
        <v>0</v>
      </c>
      <c r="BH163" s="159">
        <f>IF(N163="zníž. prenesená",J163,0)</f>
        <v>0</v>
      </c>
      <c r="BI163" s="159">
        <f>IF(N163="nulová",J163,0)</f>
        <v>0</v>
      </c>
      <c r="BJ163" s="17" t="s">
        <v>89</v>
      </c>
      <c r="BK163" s="159">
        <f>ROUND(I163*H163,2)</f>
        <v>0</v>
      </c>
      <c r="BL163" s="17" t="s">
        <v>194</v>
      </c>
      <c r="BM163" s="158" t="s">
        <v>2106</v>
      </c>
    </row>
    <row r="164" spans="2:65" s="13" customFormat="1">
      <c r="B164" s="177"/>
      <c r="D164" s="171" t="s">
        <v>200</v>
      </c>
      <c r="E164" s="178" t="s">
        <v>1</v>
      </c>
      <c r="F164" s="179" t="s">
        <v>2057</v>
      </c>
      <c r="H164" s="180">
        <v>72.5</v>
      </c>
      <c r="I164" s="181"/>
      <c r="L164" s="177"/>
      <c r="M164" s="182"/>
      <c r="T164" s="183"/>
      <c r="AT164" s="178" t="s">
        <v>200</v>
      </c>
      <c r="AU164" s="178" t="s">
        <v>89</v>
      </c>
      <c r="AV164" s="13" t="s">
        <v>89</v>
      </c>
      <c r="AW164" s="13" t="s">
        <v>31</v>
      </c>
      <c r="AX164" s="13" t="s">
        <v>76</v>
      </c>
      <c r="AY164" s="178" t="s">
        <v>187</v>
      </c>
    </row>
    <row r="165" spans="2:65" s="14" customFormat="1">
      <c r="B165" s="184"/>
      <c r="D165" s="171" t="s">
        <v>200</v>
      </c>
      <c r="E165" s="185" t="s">
        <v>1</v>
      </c>
      <c r="F165" s="186" t="s">
        <v>206</v>
      </c>
      <c r="H165" s="187">
        <v>72.5</v>
      </c>
      <c r="I165" s="188"/>
      <c r="L165" s="184"/>
      <c r="M165" s="189"/>
      <c r="T165" s="190"/>
      <c r="AT165" s="185" t="s">
        <v>200</v>
      </c>
      <c r="AU165" s="185" t="s">
        <v>89</v>
      </c>
      <c r="AV165" s="14" t="s">
        <v>194</v>
      </c>
      <c r="AW165" s="14" t="s">
        <v>31</v>
      </c>
      <c r="AX165" s="14" t="s">
        <v>83</v>
      </c>
      <c r="AY165" s="185" t="s">
        <v>187</v>
      </c>
    </row>
    <row r="166" spans="2:65" s="1" customFormat="1" ht="37.9" customHeight="1">
      <c r="B166" s="144"/>
      <c r="C166" s="160" t="s">
        <v>194</v>
      </c>
      <c r="D166" s="160" t="s">
        <v>196</v>
      </c>
      <c r="E166" s="161" t="s">
        <v>2107</v>
      </c>
      <c r="F166" s="162" t="s">
        <v>2108</v>
      </c>
      <c r="G166" s="163" t="s">
        <v>678</v>
      </c>
      <c r="H166" s="164">
        <v>21.75</v>
      </c>
      <c r="I166" s="165"/>
      <c r="J166" s="166">
        <f>ROUND(I166*H166,2)</f>
        <v>0</v>
      </c>
      <c r="K166" s="167"/>
      <c r="L166" s="32"/>
      <c r="M166" s="168" t="s">
        <v>1</v>
      </c>
      <c r="N166" s="169" t="s">
        <v>42</v>
      </c>
      <c r="P166" s="156">
        <f>O166*H166</f>
        <v>0</v>
      </c>
      <c r="Q166" s="156">
        <v>0</v>
      </c>
      <c r="R166" s="156">
        <f>Q166*H166</f>
        <v>0</v>
      </c>
      <c r="S166" s="156">
        <v>0</v>
      </c>
      <c r="T166" s="157">
        <f>S166*H166</f>
        <v>0</v>
      </c>
      <c r="AR166" s="158" t="s">
        <v>194</v>
      </c>
      <c r="AT166" s="158" t="s">
        <v>196</v>
      </c>
      <c r="AU166" s="158" t="s">
        <v>89</v>
      </c>
      <c r="AY166" s="17" t="s">
        <v>187</v>
      </c>
      <c r="BE166" s="159">
        <f>IF(N166="základná",J166,0)</f>
        <v>0</v>
      </c>
      <c r="BF166" s="159">
        <f>IF(N166="znížená",J166,0)</f>
        <v>0</v>
      </c>
      <c r="BG166" s="159">
        <f>IF(N166="zákl. prenesená",J166,0)</f>
        <v>0</v>
      </c>
      <c r="BH166" s="159">
        <f>IF(N166="zníž. prenesená",J166,0)</f>
        <v>0</v>
      </c>
      <c r="BI166" s="159">
        <f>IF(N166="nulová",J166,0)</f>
        <v>0</v>
      </c>
      <c r="BJ166" s="17" t="s">
        <v>89</v>
      </c>
      <c r="BK166" s="159">
        <f>ROUND(I166*H166,2)</f>
        <v>0</v>
      </c>
      <c r="BL166" s="17" t="s">
        <v>194</v>
      </c>
      <c r="BM166" s="158" t="s">
        <v>2109</v>
      </c>
    </row>
    <row r="167" spans="2:65" s="12" customFormat="1" ht="22.5">
      <c r="B167" s="170"/>
      <c r="D167" s="171" t="s">
        <v>200</v>
      </c>
      <c r="E167" s="172" t="s">
        <v>1</v>
      </c>
      <c r="F167" s="173" t="s">
        <v>2110</v>
      </c>
      <c r="H167" s="172" t="s">
        <v>1</v>
      </c>
      <c r="I167" s="174"/>
      <c r="L167" s="170"/>
      <c r="M167" s="175"/>
      <c r="T167" s="176"/>
      <c r="AT167" s="172" t="s">
        <v>200</v>
      </c>
      <c r="AU167" s="172" t="s">
        <v>89</v>
      </c>
      <c r="AV167" s="12" t="s">
        <v>83</v>
      </c>
      <c r="AW167" s="12" t="s">
        <v>31</v>
      </c>
      <c r="AX167" s="12" t="s">
        <v>76</v>
      </c>
      <c r="AY167" s="172" t="s">
        <v>187</v>
      </c>
    </row>
    <row r="168" spans="2:65" s="13" customFormat="1">
      <c r="B168" s="177"/>
      <c r="D168" s="171" t="s">
        <v>200</v>
      </c>
      <c r="E168" s="178" t="s">
        <v>1</v>
      </c>
      <c r="F168" s="179" t="s">
        <v>2111</v>
      </c>
      <c r="H168" s="180">
        <v>21.75</v>
      </c>
      <c r="I168" s="181"/>
      <c r="L168" s="177"/>
      <c r="M168" s="182"/>
      <c r="T168" s="183"/>
      <c r="AT168" s="178" t="s">
        <v>200</v>
      </c>
      <c r="AU168" s="178" t="s">
        <v>89</v>
      </c>
      <c r="AV168" s="13" t="s">
        <v>89</v>
      </c>
      <c r="AW168" s="13" t="s">
        <v>31</v>
      </c>
      <c r="AX168" s="13" t="s">
        <v>76</v>
      </c>
      <c r="AY168" s="178" t="s">
        <v>187</v>
      </c>
    </row>
    <row r="169" spans="2:65" s="14" customFormat="1">
      <c r="B169" s="184"/>
      <c r="D169" s="171" t="s">
        <v>200</v>
      </c>
      <c r="E169" s="185" t="s">
        <v>1</v>
      </c>
      <c r="F169" s="186" t="s">
        <v>206</v>
      </c>
      <c r="H169" s="187">
        <v>21.75</v>
      </c>
      <c r="I169" s="188"/>
      <c r="L169" s="184"/>
      <c r="M169" s="189"/>
      <c r="T169" s="190"/>
      <c r="AT169" s="185" t="s">
        <v>200</v>
      </c>
      <c r="AU169" s="185" t="s">
        <v>89</v>
      </c>
      <c r="AV169" s="14" t="s">
        <v>194</v>
      </c>
      <c r="AW169" s="14" t="s">
        <v>31</v>
      </c>
      <c r="AX169" s="14" t="s">
        <v>83</v>
      </c>
      <c r="AY169" s="185" t="s">
        <v>187</v>
      </c>
    </row>
    <row r="170" spans="2:65" s="1" customFormat="1" ht="24.2" customHeight="1">
      <c r="B170" s="144"/>
      <c r="C170" s="160" t="s">
        <v>263</v>
      </c>
      <c r="D170" s="160" t="s">
        <v>196</v>
      </c>
      <c r="E170" s="161" t="s">
        <v>1440</v>
      </c>
      <c r="F170" s="162" t="s">
        <v>1441</v>
      </c>
      <c r="G170" s="163" t="s">
        <v>337</v>
      </c>
      <c r="H170" s="164">
        <v>2</v>
      </c>
      <c r="I170" s="165"/>
      <c r="J170" s="166">
        <f>ROUND(I170*H170,2)</f>
        <v>0</v>
      </c>
      <c r="K170" s="167"/>
      <c r="L170" s="32"/>
      <c r="M170" s="168" t="s">
        <v>1</v>
      </c>
      <c r="N170" s="169" t="s">
        <v>42</v>
      </c>
      <c r="P170" s="156">
        <f>O170*H170</f>
        <v>0</v>
      </c>
      <c r="Q170" s="156">
        <v>0</v>
      </c>
      <c r="R170" s="156">
        <f>Q170*H170</f>
        <v>0</v>
      </c>
      <c r="S170" s="156">
        <v>0</v>
      </c>
      <c r="T170" s="157">
        <f>S170*H170</f>
        <v>0</v>
      </c>
      <c r="AR170" s="158" t="s">
        <v>194</v>
      </c>
      <c r="AT170" s="158" t="s">
        <v>196</v>
      </c>
      <c r="AU170" s="158" t="s">
        <v>89</v>
      </c>
      <c r="AY170" s="17" t="s">
        <v>187</v>
      </c>
      <c r="BE170" s="159">
        <f>IF(N170="základná",J170,0)</f>
        <v>0</v>
      </c>
      <c r="BF170" s="159">
        <f>IF(N170="znížená",J170,0)</f>
        <v>0</v>
      </c>
      <c r="BG170" s="159">
        <f>IF(N170="zákl. prenesená",J170,0)</f>
        <v>0</v>
      </c>
      <c r="BH170" s="159">
        <f>IF(N170="zníž. prenesená",J170,0)</f>
        <v>0</v>
      </c>
      <c r="BI170" s="159">
        <f>IF(N170="nulová",J170,0)</f>
        <v>0</v>
      </c>
      <c r="BJ170" s="17" t="s">
        <v>89</v>
      </c>
      <c r="BK170" s="159">
        <f>ROUND(I170*H170,2)</f>
        <v>0</v>
      </c>
      <c r="BL170" s="17" t="s">
        <v>194</v>
      </c>
      <c r="BM170" s="158" t="s">
        <v>2112</v>
      </c>
    </row>
    <row r="171" spans="2:65" s="13" customFormat="1">
      <c r="B171" s="177"/>
      <c r="D171" s="171" t="s">
        <v>200</v>
      </c>
      <c r="E171" s="178" t="s">
        <v>1</v>
      </c>
      <c r="F171" s="179" t="s">
        <v>89</v>
      </c>
      <c r="H171" s="180">
        <v>2</v>
      </c>
      <c r="I171" s="181"/>
      <c r="L171" s="177"/>
      <c r="M171" s="182"/>
      <c r="T171" s="183"/>
      <c r="AT171" s="178" t="s">
        <v>200</v>
      </c>
      <c r="AU171" s="178" t="s">
        <v>89</v>
      </c>
      <c r="AV171" s="13" t="s">
        <v>89</v>
      </c>
      <c r="AW171" s="13" t="s">
        <v>31</v>
      </c>
      <c r="AX171" s="13" t="s">
        <v>76</v>
      </c>
      <c r="AY171" s="178" t="s">
        <v>187</v>
      </c>
    </row>
    <row r="172" spans="2:65" s="14" customFormat="1">
      <c r="B172" s="184"/>
      <c r="D172" s="171" t="s">
        <v>200</v>
      </c>
      <c r="E172" s="185" t="s">
        <v>1</v>
      </c>
      <c r="F172" s="186" t="s">
        <v>206</v>
      </c>
      <c r="H172" s="187">
        <v>2</v>
      </c>
      <c r="I172" s="188"/>
      <c r="L172" s="184"/>
      <c r="M172" s="189"/>
      <c r="T172" s="190"/>
      <c r="AT172" s="185" t="s">
        <v>200</v>
      </c>
      <c r="AU172" s="185" t="s">
        <v>89</v>
      </c>
      <c r="AV172" s="14" t="s">
        <v>194</v>
      </c>
      <c r="AW172" s="14" t="s">
        <v>31</v>
      </c>
      <c r="AX172" s="14" t="s">
        <v>83</v>
      </c>
      <c r="AY172" s="185" t="s">
        <v>187</v>
      </c>
    </row>
    <row r="173" spans="2:65" s="11" customFormat="1" ht="22.9" customHeight="1">
      <c r="B173" s="132"/>
      <c r="D173" s="133" t="s">
        <v>75</v>
      </c>
      <c r="E173" s="142" t="s">
        <v>188</v>
      </c>
      <c r="F173" s="142" t="s">
        <v>189</v>
      </c>
      <c r="I173" s="135"/>
      <c r="J173" s="143">
        <f>BK173</f>
        <v>0</v>
      </c>
      <c r="L173" s="132"/>
      <c r="M173" s="137"/>
      <c r="P173" s="138">
        <f>SUM(P174:P194)</f>
        <v>0</v>
      </c>
      <c r="R173" s="138">
        <f>SUM(R174:R194)</f>
        <v>0</v>
      </c>
      <c r="T173" s="139">
        <f>SUM(T174:T194)</f>
        <v>8.8169399999999989</v>
      </c>
      <c r="AR173" s="133" t="s">
        <v>83</v>
      </c>
      <c r="AT173" s="140" t="s">
        <v>75</v>
      </c>
      <c r="AU173" s="140" t="s">
        <v>83</v>
      </c>
      <c r="AY173" s="133" t="s">
        <v>187</v>
      </c>
      <c r="BK173" s="141">
        <f>SUM(BK174:BK194)</f>
        <v>0</v>
      </c>
    </row>
    <row r="174" spans="2:65" s="1" customFormat="1" ht="33" customHeight="1">
      <c r="B174" s="144"/>
      <c r="C174" s="160" t="s">
        <v>188</v>
      </c>
      <c r="D174" s="160" t="s">
        <v>196</v>
      </c>
      <c r="E174" s="161" t="s">
        <v>2113</v>
      </c>
      <c r="F174" s="162" t="s">
        <v>2114</v>
      </c>
      <c r="G174" s="163" t="s">
        <v>144</v>
      </c>
      <c r="H174" s="164">
        <v>39.43</v>
      </c>
      <c r="I174" s="165"/>
      <c r="J174" s="166">
        <f>ROUND(I174*H174,2)</f>
        <v>0</v>
      </c>
      <c r="K174" s="167"/>
      <c r="L174" s="32"/>
      <c r="M174" s="168" t="s">
        <v>1</v>
      </c>
      <c r="N174" s="169" t="s">
        <v>42</v>
      </c>
      <c r="P174" s="156">
        <f>O174*H174</f>
        <v>0</v>
      </c>
      <c r="Q174" s="156">
        <v>0</v>
      </c>
      <c r="R174" s="156">
        <f>Q174*H174</f>
        <v>0</v>
      </c>
      <c r="S174" s="156">
        <v>7.2999999999999995E-2</v>
      </c>
      <c r="T174" s="157">
        <f>S174*H174</f>
        <v>2.87839</v>
      </c>
      <c r="AR174" s="158" t="s">
        <v>194</v>
      </c>
      <c r="AT174" s="158" t="s">
        <v>196</v>
      </c>
      <c r="AU174" s="158" t="s">
        <v>89</v>
      </c>
      <c r="AY174" s="17" t="s">
        <v>187</v>
      </c>
      <c r="BE174" s="159">
        <f>IF(N174="základná",J174,0)</f>
        <v>0</v>
      </c>
      <c r="BF174" s="159">
        <f>IF(N174="znížená",J174,0)</f>
        <v>0</v>
      </c>
      <c r="BG174" s="159">
        <f>IF(N174="zákl. prenesená",J174,0)</f>
        <v>0</v>
      </c>
      <c r="BH174" s="159">
        <f>IF(N174="zníž. prenesená",J174,0)</f>
        <v>0</v>
      </c>
      <c r="BI174" s="159">
        <f>IF(N174="nulová",J174,0)</f>
        <v>0</v>
      </c>
      <c r="BJ174" s="17" t="s">
        <v>89</v>
      </c>
      <c r="BK174" s="159">
        <f>ROUND(I174*H174,2)</f>
        <v>0</v>
      </c>
      <c r="BL174" s="17" t="s">
        <v>194</v>
      </c>
      <c r="BM174" s="158" t="s">
        <v>2115</v>
      </c>
    </row>
    <row r="175" spans="2:65" s="12" customFormat="1">
      <c r="B175" s="170"/>
      <c r="D175" s="171" t="s">
        <v>200</v>
      </c>
      <c r="E175" s="172" t="s">
        <v>1</v>
      </c>
      <c r="F175" s="173" t="s">
        <v>2116</v>
      </c>
      <c r="H175" s="172" t="s">
        <v>1</v>
      </c>
      <c r="I175" s="174"/>
      <c r="L175" s="170"/>
      <c r="M175" s="175"/>
      <c r="T175" s="176"/>
      <c r="AT175" s="172" t="s">
        <v>200</v>
      </c>
      <c r="AU175" s="172" t="s">
        <v>89</v>
      </c>
      <c r="AV175" s="12" t="s">
        <v>83</v>
      </c>
      <c r="AW175" s="12" t="s">
        <v>31</v>
      </c>
      <c r="AX175" s="12" t="s">
        <v>76</v>
      </c>
      <c r="AY175" s="172" t="s">
        <v>187</v>
      </c>
    </row>
    <row r="176" spans="2:65" s="12" customFormat="1">
      <c r="B176" s="170"/>
      <c r="D176" s="171" t="s">
        <v>200</v>
      </c>
      <c r="E176" s="172" t="s">
        <v>1</v>
      </c>
      <c r="F176" s="173" t="s">
        <v>2117</v>
      </c>
      <c r="H176" s="172" t="s">
        <v>1</v>
      </c>
      <c r="I176" s="174"/>
      <c r="L176" s="170"/>
      <c r="M176" s="175"/>
      <c r="T176" s="176"/>
      <c r="AT176" s="172" t="s">
        <v>200</v>
      </c>
      <c r="AU176" s="172" t="s">
        <v>89</v>
      </c>
      <c r="AV176" s="12" t="s">
        <v>83</v>
      </c>
      <c r="AW176" s="12" t="s">
        <v>31</v>
      </c>
      <c r="AX176" s="12" t="s">
        <v>76</v>
      </c>
      <c r="AY176" s="172" t="s">
        <v>187</v>
      </c>
    </row>
    <row r="177" spans="2:65" s="13" customFormat="1">
      <c r="B177" s="177"/>
      <c r="D177" s="171" t="s">
        <v>200</v>
      </c>
      <c r="E177" s="178" t="s">
        <v>1</v>
      </c>
      <c r="F177" s="179" t="s">
        <v>2045</v>
      </c>
      <c r="H177" s="180">
        <v>19.149999999999999</v>
      </c>
      <c r="I177" s="181"/>
      <c r="L177" s="177"/>
      <c r="M177" s="182"/>
      <c r="T177" s="183"/>
      <c r="AT177" s="178" t="s">
        <v>200</v>
      </c>
      <c r="AU177" s="178" t="s">
        <v>89</v>
      </c>
      <c r="AV177" s="13" t="s">
        <v>89</v>
      </c>
      <c r="AW177" s="13" t="s">
        <v>31</v>
      </c>
      <c r="AX177" s="13" t="s">
        <v>76</v>
      </c>
      <c r="AY177" s="178" t="s">
        <v>187</v>
      </c>
    </row>
    <row r="178" spans="2:65" s="15" customFormat="1">
      <c r="B178" s="191"/>
      <c r="D178" s="171" t="s">
        <v>200</v>
      </c>
      <c r="E178" s="192" t="s">
        <v>1</v>
      </c>
      <c r="F178" s="193" t="s">
        <v>234</v>
      </c>
      <c r="H178" s="194">
        <v>19.149999999999999</v>
      </c>
      <c r="I178" s="195"/>
      <c r="L178" s="191"/>
      <c r="M178" s="196"/>
      <c r="T178" s="197"/>
      <c r="AT178" s="192" t="s">
        <v>200</v>
      </c>
      <c r="AU178" s="192" t="s">
        <v>89</v>
      </c>
      <c r="AV178" s="15" t="s">
        <v>207</v>
      </c>
      <c r="AW178" s="15" t="s">
        <v>31</v>
      </c>
      <c r="AX178" s="15" t="s">
        <v>76</v>
      </c>
      <c r="AY178" s="192" t="s">
        <v>187</v>
      </c>
    </row>
    <row r="179" spans="2:65" s="13" customFormat="1">
      <c r="B179" s="177"/>
      <c r="D179" s="171" t="s">
        <v>200</v>
      </c>
      <c r="E179" s="178" t="s">
        <v>1</v>
      </c>
      <c r="F179" s="179" t="s">
        <v>2054</v>
      </c>
      <c r="H179" s="180">
        <v>20.28</v>
      </c>
      <c r="I179" s="181"/>
      <c r="L179" s="177"/>
      <c r="M179" s="182"/>
      <c r="T179" s="183"/>
      <c r="AT179" s="178" t="s">
        <v>200</v>
      </c>
      <c r="AU179" s="178" t="s">
        <v>89</v>
      </c>
      <c r="AV179" s="13" t="s">
        <v>89</v>
      </c>
      <c r="AW179" s="13" t="s">
        <v>31</v>
      </c>
      <c r="AX179" s="13" t="s">
        <v>76</v>
      </c>
      <c r="AY179" s="178" t="s">
        <v>187</v>
      </c>
    </row>
    <row r="180" spans="2:65" s="15" customFormat="1">
      <c r="B180" s="191"/>
      <c r="D180" s="171" t="s">
        <v>200</v>
      </c>
      <c r="E180" s="192" t="s">
        <v>1</v>
      </c>
      <c r="F180" s="193" t="s">
        <v>234</v>
      </c>
      <c r="H180" s="194">
        <v>20.28</v>
      </c>
      <c r="I180" s="195"/>
      <c r="L180" s="191"/>
      <c r="M180" s="196"/>
      <c r="T180" s="197"/>
      <c r="AT180" s="192" t="s">
        <v>200</v>
      </c>
      <c r="AU180" s="192" t="s">
        <v>89</v>
      </c>
      <c r="AV180" s="15" t="s">
        <v>207</v>
      </c>
      <c r="AW180" s="15" t="s">
        <v>31</v>
      </c>
      <c r="AX180" s="15" t="s">
        <v>76</v>
      </c>
      <c r="AY180" s="192" t="s">
        <v>187</v>
      </c>
    </row>
    <row r="181" spans="2:65" s="14" customFormat="1">
      <c r="B181" s="184"/>
      <c r="D181" s="171" t="s">
        <v>200</v>
      </c>
      <c r="E181" s="185" t="s">
        <v>1</v>
      </c>
      <c r="F181" s="186" t="s">
        <v>206</v>
      </c>
      <c r="H181" s="187">
        <v>39.43</v>
      </c>
      <c r="I181" s="188"/>
      <c r="L181" s="184"/>
      <c r="M181" s="189"/>
      <c r="T181" s="190"/>
      <c r="AT181" s="185" t="s">
        <v>200</v>
      </c>
      <c r="AU181" s="185" t="s">
        <v>89</v>
      </c>
      <c r="AV181" s="14" t="s">
        <v>194</v>
      </c>
      <c r="AW181" s="14" t="s">
        <v>31</v>
      </c>
      <c r="AX181" s="14" t="s">
        <v>83</v>
      </c>
      <c r="AY181" s="185" t="s">
        <v>187</v>
      </c>
    </row>
    <row r="182" spans="2:65" s="1" customFormat="1" ht="33" customHeight="1">
      <c r="B182" s="144"/>
      <c r="C182" s="160" t="s">
        <v>287</v>
      </c>
      <c r="D182" s="160" t="s">
        <v>196</v>
      </c>
      <c r="E182" s="161" t="s">
        <v>2118</v>
      </c>
      <c r="F182" s="162" t="s">
        <v>2119</v>
      </c>
      <c r="G182" s="163" t="s">
        <v>144</v>
      </c>
      <c r="H182" s="164">
        <v>81.349999999999994</v>
      </c>
      <c r="I182" s="165"/>
      <c r="J182" s="166">
        <f>ROUND(I182*H182,2)</f>
        <v>0</v>
      </c>
      <c r="K182" s="167"/>
      <c r="L182" s="32"/>
      <c r="M182" s="168" t="s">
        <v>1</v>
      </c>
      <c r="N182" s="169" t="s">
        <v>42</v>
      </c>
      <c r="P182" s="156">
        <f>O182*H182</f>
        <v>0</v>
      </c>
      <c r="Q182" s="156">
        <v>0</v>
      </c>
      <c r="R182" s="156">
        <f>Q182*H182</f>
        <v>0</v>
      </c>
      <c r="S182" s="156">
        <v>7.2999999999999995E-2</v>
      </c>
      <c r="T182" s="157">
        <f>S182*H182</f>
        <v>5.9385499999999993</v>
      </c>
      <c r="AR182" s="158" t="s">
        <v>194</v>
      </c>
      <c r="AT182" s="158" t="s">
        <v>196</v>
      </c>
      <c r="AU182" s="158" t="s">
        <v>89</v>
      </c>
      <c r="AY182" s="17" t="s">
        <v>187</v>
      </c>
      <c r="BE182" s="159">
        <f>IF(N182="základná",J182,0)</f>
        <v>0</v>
      </c>
      <c r="BF182" s="159">
        <f>IF(N182="znížená",J182,0)</f>
        <v>0</v>
      </c>
      <c r="BG182" s="159">
        <f>IF(N182="zákl. prenesená",J182,0)</f>
        <v>0</v>
      </c>
      <c r="BH182" s="159">
        <f>IF(N182="zníž. prenesená",J182,0)</f>
        <v>0</v>
      </c>
      <c r="BI182" s="159">
        <f>IF(N182="nulová",J182,0)</f>
        <v>0</v>
      </c>
      <c r="BJ182" s="17" t="s">
        <v>89</v>
      </c>
      <c r="BK182" s="159">
        <f>ROUND(I182*H182,2)</f>
        <v>0</v>
      </c>
      <c r="BL182" s="17" t="s">
        <v>194</v>
      </c>
      <c r="BM182" s="158" t="s">
        <v>2120</v>
      </c>
    </row>
    <row r="183" spans="2:65" s="12" customFormat="1">
      <c r="B183" s="170"/>
      <c r="D183" s="171" t="s">
        <v>200</v>
      </c>
      <c r="E183" s="172" t="s">
        <v>1</v>
      </c>
      <c r="F183" s="173" t="s">
        <v>2121</v>
      </c>
      <c r="H183" s="172" t="s">
        <v>1</v>
      </c>
      <c r="I183" s="174"/>
      <c r="L183" s="170"/>
      <c r="M183" s="175"/>
      <c r="T183" s="176"/>
      <c r="AT183" s="172" t="s">
        <v>200</v>
      </c>
      <c r="AU183" s="172" t="s">
        <v>89</v>
      </c>
      <c r="AV183" s="12" t="s">
        <v>83</v>
      </c>
      <c r="AW183" s="12" t="s">
        <v>31</v>
      </c>
      <c r="AX183" s="12" t="s">
        <v>76</v>
      </c>
      <c r="AY183" s="172" t="s">
        <v>187</v>
      </c>
    </row>
    <row r="184" spans="2:65" s="13" customFormat="1">
      <c r="B184" s="177"/>
      <c r="D184" s="171" t="s">
        <v>200</v>
      </c>
      <c r="E184" s="178" t="s">
        <v>1</v>
      </c>
      <c r="F184" s="179" t="s">
        <v>2103</v>
      </c>
      <c r="H184" s="180">
        <v>72.5</v>
      </c>
      <c r="I184" s="181"/>
      <c r="L184" s="177"/>
      <c r="M184" s="182"/>
      <c r="T184" s="183"/>
      <c r="AT184" s="178" t="s">
        <v>200</v>
      </c>
      <c r="AU184" s="178" t="s">
        <v>89</v>
      </c>
      <c r="AV184" s="13" t="s">
        <v>89</v>
      </c>
      <c r="AW184" s="13" t="s">
        <v>31</v>
      </c>
      <c r="AX184" s="13" t="s">
        <v>76</v>
      </c>
      <c r="AY184" s="178" t="s">
        <v>187</v>
      </c>
    </row>
    <row r="185" spans="2:65" s="15" customFormat="1">
      <c r="B185" s="191"/>
      <c r="D185" s="171" t="s">
        <v>200</v>
      </c>
      <c r="E185" s="192" t="s">
        <v>1</v>
      </c>
      <c r="F185" s="193" t="s">
        <v>234</v>
      </c>
      <c r="H185" s="194">
        <v>72.5</v>
      </c>
      <c r="I185" s="195"/>
      <c r="L185" s="191"/>
      <c r="M185" s="196"/>
      <c r="T185" s="197"/>
      <c r="AT185" s="192" t="s">
        <v>200</v>
      </c>
      <c r="AU185" s="192" t="s">
        <v>89</v>
      </c>
      <c r="AV185" s="15" t="s">
        <v>207</v>
      </c>
      <c r="AW185" s="15" t="s">
        <v>31</v>
      </c>
      <c r="AX185" s="15" t="s">
        <v>76</v>
      </c>
      <c r="AY185" s="192" t="s">
        <v>187</v>
      </c>
    </row>
    <row r="186" spans="2:65" s="12" customFormat="1">
      <c r="B186" s="170"/>
      <c r="D186" s="171" t="s">
        <v>200</v>
      </c>
      <c r="E186" s="172" t="s">
        <v>1</v>
      </c>
      <c r="F186" s="173" t="s">
        <v>2122</v>
      </c>
      <c r="H186" s="172" t="s">
        <v>1</v>
      </c>
      <c r="I186" s="174"/>
      <c r="L186" s="170"/>
      <c r="M186" s="175"/>
      <c r="T186" s="176"/>
      <c r="AT186" s="172" t="s">
        <v>200</v>
      </c>
      <c r="AU186" s="172" t="s">
        <v>89</v>
      </c>
      <c r="AV186" s="12" t="s">
        <v>83</v>
      </c>
      <c r="AW186" s="12" t="s">
        <v>31</v>
      </c>
      <c r="AX186" s="12" t="s">
        <v>76</v>
      </c>
      <c r="AY186" s="172" t="s">
        <v>187</v>
      </c>
    </row>
    <row r="187" spans="2:65" s="13" customFormat="1">
      <c r="B187" s="177"/>
      <c r="D187" s="171" t="s">
        <v>200</v>
      </c>
      <c r="E187" s="178" t="s">
        <v>1</v>
      </c>
      <c r="F187" s="179" t="s">
        <v>2123</v>
      </c>
      <c r="H187" s="180">
        <v>2.95</v>
      </c>
      <c r="I187" s="181"/>
      <c r="L187" s="177"/>
      <c r="M187" s="182"/>
      <c r="T187" s="183"/>
      <c r="AT187" s="178" t="s">
        <v>200</v>
      </c>
      <c r="AU187" s="178" t="s">
        <v>89</v>
      </c>
      <c r="AV187" s="13" t="s">
        <v>89</v>
      </c>
      <c r="AW187" s="13" t="s">
        <v>31</v>
      </c>
      <c r="AX187" s="13" t="s">
        <v>76</v>
      </c>
      <c r="AY187" s="178" t="s">
        <v>187</v>
      </c>
    </row>
    <row r="188" spans="2:65" s="13" customFormat="1">
      <c r="B188" s="177"/>
      <c r="D188" s="171" t="s">
        <v>200</v>
      </c>
      <c r="E188" s="178" t="s">
        <v>1</v>
      </c>
      <c r="F188" s="179" t="s">
        <v>2124</v>
      </c>
      <c r="H188" s="180">
        <v>2.95</v>
      </c>
      <c r="I188" s="181"/>
      <c r="L188" s="177"/>
      <c r="M188" s="182"/>
      <c r="T188" s="183"/>
      <c r="AT188" s="178" t="s">
        <v>200</v>
      </c>
      <c r="AU188" s="178" t="s">
        <v>89</v>
      </c>
      <c r="AV188" s="13" t="s">
        <v>89</v>
      </c>
      <c r="AW188" s="13" t="s">
        <v>31</v>
      </c>
      <c r="AX188" s="13" t="s">
        <v>76</v>
      </c>
      <c r="AY188" s="178" t="s">
        <v>187</v>
      </c>
    </row>
    <row r="189" spans="2:65" s="13" customFormat="1">
      <c r="B189" s="177"/>
      <c r="D189" s="171" t="s">
        <v>200</v>
      </c>
      <c r="E189" s="178" t="s">
        <v>1</v>
      </c>
      <c r="F189" s="179" t="s">
        <v>2125</v>
      </c>
      <c r="H189" s="180">
        <v>2.95</v>
      </c>
      <c r="I189" s="181"/>
      <c r="L189" s="177"/>
      <c r="M189" s="182"/>
      <c r="T189" s="183"/>
      <c r="AT189" s="178" t="s">
        <v>200</v>
      </c>
      <c r="AU189" s="178" t="s">
        <v>89</v>
      </c>
      <c r="AV189" s="13" t="s">
        <v>89</v>
      </c>
      <c r="AW189" s="13" t="s">
        <v>31</v>
      </c>
      <c r="AX189" s="13" t="s">
        <v>76</v>
      </c>
      <c r="AY189" s="178" t="s">
        <v>187</v>
      </c>
    </row>
    <row r="190" spans="2:65" s="15" customFormat="1">
      <c r="B190" s="191"/>
      <c r="D190" s="171" t="s">
        <v>200</v>
      </c>
      <c r="E190" s="192" t="s">
        <v>1</v>
      </c>
      <c r="F190" s="193" t="s">
        <v>234</v>
      </c>
      <c r="H190" s="194">
        <v>8.85</v>
      </c>
      <c r="I190" s="195"/>
      <c r="L190" s="191"/>
      <c r="M190" s="196"/>
      <c r="T190" s="197"/>
      <c r="AT190" s="192" t="s">
        <v>200</v>
      </c>
      <c r="AU190" s="192" t="s">
        <v>89</v>
      </c>
      <c r="AV190" s="15" t="s">
        <v>207</v>
      </c>
      <c r="AW190" s="15" t="s">
        <v>31</v>
      </c>
      <c r="AX190" s="15" t="s">
        <v>76</v>
      </c>
      <c r="AY190" s="192" t="s">
        <v>187</v>
      </c>
    </row>
    <row r="191" spans="2:65" s="14" customFormat="1">
      <c r="B191" s="184"/>
      <c r="D191" s="171" t="s">
        <v>200</v>
      </c>
      <c r="E191" s="185" t="s">
        <v>1</v>
      </c>
      <c r="F191" s="186" t="s">
        <v>206</v>
      </c>
      <c r="H191" s="187">
        <v>81.349999999999994</v>
      </c>
      <c r="I191" s="188"/>
      <c r="L191" s="184"/>
      <c r="M191" s="189"/>
      <c r="T191" s="190"/>
      <c r="AT191" s="185" t="s">
        <v>200</v>
      </c>
      <c r="AU191" s="185" t="s">
        <v>89</v>
      </c>
      <c r="AV191" s="14" t="s">
        <v>194</v>
      </c>
      <c r="AW191" s="14" t="s">
        <v>31</v>
      </c>
      <c r="AX191" s="14" t="s">
        <v>83</v>
      </c>
      <c r="AY191" s="185" t="s">
        <v>187</v>
      </c>
    </row>
    <row r="192" spans="2:65" s="1" customFormat="1" ht="24.2" customHeight="1">
      <c r="B192" s="144"/>
      <c r="C192" s="160" t="s">
        <v>193</v>
      </c>
      <c r="D192" s="160" t="s">
        <v>196</v>
      </c>
      <c r="E192" s="161" t="s">
        <v>1440</v>
      </c>
      <c r="F192" s="162" t="s">
        <v>1441</v>
      </c>
      <c r="G192" s="163" t="s">
        <v>337</v>
      </c>
      <c r="H192" s="164">
        <v>2</v>
      </c>
      <c r="I192" s="165"/>
      <c r="J192" s="166">
        <f>ROUND(I192*H192,2)</f>
        <v>0</v>
      </c>
      <c r="K192" s="167"/>
      <c r="L192" s="32"/>
      <c r="M192" s="168" t="s">
        <v>1</v>
      </c>
      <c r="N192" s="169" t="s">
        <v>42</v>
      </c>
      <c r="P192" s="156">
        <f>O192*H192</f>
        <v>0</v>
      </c>
      <c r="Q192" s="156">
        <v>0</v>
      </c>
      <c r="R192" s="156">
        <f>Q192*H192</f>
        <v>0</v>
      </c>
      <c r="S192" s="156">
        <v>0</v>
      </c>
      <c r="T192" s="157">
        <f>S192*H192</f>
        <v>0</v>
      </c>
      <c r="AR192" s="158" t="s">
        <v>194</v>
      </c>
      <c r="AT192" s="158" t="s">
        <v>196</v>
      </c>
      <c r="AU192" s="158" t="s">
        <v>89</v>
      </c>
      <c r="AY192" s="17" t="s">
        <v>187</v>
      </c>
      <c r="BE192" s="159">
        <f>IF(N192="základná",J192,0)</f>
        <v>0</v>
      </c>
      <c r="BF192" s="159">
        <f>IF(N192="znížená",J192,0)</f>
        <v>0</v>
      </c>
      <c r="BG192" s="159">
        <f>IF(N192="zákl. prenesená",J192,0)</f>
        <v>0</v>
      </c>
      <c r="BH192" s="159">
        <f>IF(N192="zníž. prenesená",J192,0)</f>
        <v>0</v>
      </c>
      <c r="BI192" s="159">
        <f>IF(N192="nulová",J192,0)</f>
        <v>0</v>
      </c>
      <c r="BJ192" s="17" t="s">
        <v>89</v>
      </c>
      <c r="BK192" s="159">
        <f>ROUND(I192*H192,2)</f>
        <v>0</v>
      </c>
      <c r="BL192" s="17" t="s">
        <v>194</v>
      </c>
      <c r="BM192" s="158" t="s">
        <v>2126</v>
      </c>
    </row>
    <row r="193" spans="2:65" s="13" customFormat="1">
      <c r="B193" s="177"/>
      <c r="D193" s="171" t="s">
        <v>200</v>
      </c>
      <c r="E193" s="178" t="s">
        <v>1</v>
      </c>
      <c r="F193" s="179" t="s">
        <v>89</v>
      </c>
      <c r="H193" s="180">
        <v>2</v>
      </c>
      <c r="I193" s="181"/>
      <c r="L193" s="177"/>
      <c r="M193" s="182"/>
      <c r="T193" s="183"/>
      <c r="AT193" s="178" t="s">
        <v>200</v>
      </c>
      <c r="AU193" s="178" t="s">
        <v>89</v>
      </c>
      <c r="AV193" s="13" t="s">
        <v>89</v>
      </c>
      <c r="AW193" s="13" t="s">
        <v>31</v>
      </c>
      <c r="AX193" s="13" t="s">
        <v>76</v>
      </c>
      <c r="AY193" s="178" t="s">
        <v>187</v>
      </c>
    </row>
    <row r="194" spans="2:65" s="14" customFormat="1">
      <c r="B194" s="184"/>
      <c r="D194" s="171" t="s">
        <v>200</v>
      </c>
      <c r="E194" s="185" t="s">
        <v>1</v>
      </c>
      <c r="F194" s="186" t="s">
        <v>206</v>
      </c>
      <c r="H194" s="187">
        <v>2</v>
      </c>
      <c r="I194" s="188"/>
      <c r="L194" s="184"/>
      <c r="M194" s="189"/>
      <c r="T194" s="190"/>
      <c r="AT194" s="185" t="s">
        <v>200</v>
      </c>
      <c r="AU194" s="185" t="s">
        <v>89</v>
      </c>
      <c r="AV194" s="14" t="s">
        <v>194</v>
      </c>
      <c r="AW194" s="14" t="s">
        <v>31</v>
      </c>
      <c r="AX194" s="14" t="s">
        <v>83</v>
      </c>
      <c r="AY194" s="185" t="s">
        <v>187</v>
      </c>
    </row>
    <row r="195" spans="2:65" s="11" customFormat="1" ht="22.9" customHeight="1">
      <c r="B195" s="132"/>
      <c r="D195" s="133" t="s">
        <v>75</v>
      </c>
      <c r="E195" s="142" t="s">
        <v>2127</v>
      </c>
      <c r="F195" s="142" t="s">
        <v>2128</v>
      </c>
      <c r="I195" s="135"/>
      <c r="J195" s="143">
        <f>BK195</f>
        <v>0</v>
      </c>
      <c r="L195" s="132"/>
      <c r="M195" s="137"/>
      <c r="P195" s="138">
        <f>SUM(P196:P610)</f>
        <v>0</v>
      </c>
      <c r="R195" s="138">
        <f>SUM(R196:R610)</f>
        <v>0</v>
      </c>
      <c r="T195" s="139">
        <f>SUM(T196:T610)</f>
        <v>242.35556400000002</v>
      </c>
      <c r="AR195" s="133" t="s">
        <v>83</v>
      </c>
      <c r="AT195" s="140" t="s">
        <v>75</v>
      </c>
      <c r="AU195" s="140" t="s">
        <v>83</v>
      </c>
      <c r="AY195" s="133" t="s">
        <v>187</v>
      </c>
      <c r="BK195" s="141">
        <f>SUM(BK196:BK610)</f>
        <v>0</v>
      </c>
    </row>
    <row r="196" spans="2:65" s="1" customFormat="1" ht="33" customHeight="1">
      <c r="B196" s="144"/>
      <c r="C196" s="160" t="s">
        <v>294</v>
      </c>
      <c r="D196" s="160" t="s">
        <v>196</v>
      </c>
      <c r="E196" s="161" t="s">
        <v>2129</v>
      </c>
      <c r="F196" s="162" t="s">
        <v>2130</v>
      </c>
      <c r="G196" s="163" t="s">
        <v>144</v>
      </c>
      <c r="H196" s="164">
        <v>3950.11</v>
      </c>
      <c r="I196" s="165"/>
      <c r="J196" s="166">
        <f>ROUND(I196*H196,2)</f>
        <v>0</v>
      </c>
      <c r="K196" s="167"/>
      <c r="L196" s="32"/>
      <c r="M196" s="168" t="s">
        <v>1</v>
      </c>
      <c r="N196" s="169" t="s">
        <v>42</v>
      </c>
      <c r="P196" s="156">
        <f>O196*H196</f>
        <v>0</v>
      </c>
      <c r="Q196" s="156">
        <v>0</v>
      </c>
      <c r="R196" s="156">
        <f>Q196*H196</f>
        <v>0</v>
      </c>
      <c r="S196" s="156">
        <v>0.02</v>
      </c>
      <c r="T196" s="157">
        <f>S196*H196</f>
        <v>79.002200000000002</v>
      </c>
      <c r="AR196" s="158" t="s">
        <v>194</v>
      </c>
      <c r="AT196" s="158" t="s">
        <v>196</v>
      </c>
      <c r="AU196" s="158" t="s">
        <v>89</v>
      </c>
      <c r="AY196" s="17" t="s">
        <v>187</v>
      </c>
      <c r="BE196" s="159">
        <f>IF(N196="základná",J196,0)</f>
        <v>0</v>
      </c>
      <c r="BF196" s="159">
        <f>IF(N196="znížená",J196,0)</f>
        <v>0</v>
      </c>
      <c r="BG196" s="159">
        <f>IF(N196="zákl. prenesená",J196,0)</f>
        <v>0</v>
      </c>
      <c r="BH196" s="159">
        <f>IF(N196="zníž. prenesená",J196,0)</f>
        <v>0</v>
      </c>
      <c r="BI196" s="159">
        <f>IF(N196="nulová",J196,0)</f>
        <v>0</v>
      </c>
      <c r="BJ196" s="17" t="s">
        <v>89</v>
      </c>
      <c r="BK196" s="159">
        <f>ROUND(I196*H196,2)</f>
        <v>0</v>
      </c>
      <c r="BL196" s="17" t="s">
        <v>194</v>
      </c>
      <c r="BM196" s="158" t="s">
        <v>2131</v>
      </c>
    </row>
    <row r="197" spans="2:65" s="12" customFormat="1">
      <c r="B197" s="170"/>
      <c r="D197" s="171" t="s">
        <v>200</v>
      </c>
      <c r="E197" s="172" t="s">
        <v>1</v>
      </c>
      <c r="F197" s="173" t="s">
        <v>2132</v>
      </c>
      <c r="H197" s="172" t="s">
        <v>1</v>
      </c>
      <c r="I197" s="174"/>
      <c r="L197" s="170"/>
      <c r="M197" s="175"/>
      <c r="T197" s="176"/>
      <c r="AT197" s="172" t="s">
        <v>200</v>
      </c>
      <c r="AU197" s="172" t="s">
        <v>89</v>
      </c>
      <c r="AV197" s="12" t="s">
        <v>83</v>
      </c>
      <c r="AW197" s="12" t="s">
        <v>31</v>
      </c>
      <c r="AX197" s="12" t="s">
        <v>76</v>
      </c>
      <c r="AY197" s="172" t="s">
        <v>187</v>
      </c>
    </row>
    <row r="198" spans="2:65" s="12" customFormat="1">
      <c r="B198" s="170"/>
      <c r="D198" s="171" t="s">
        <v>200</v>
      </c>
      <c r="E198" s="172" t="s">
        <v>1</v>
      </c>
      <c r="F198" s="173" t="s">
        <v>2133</v>
      </c>
      <c r="H198" s="172" t="s">
        <v>1</v>
      </c>
      <c r="I198" s="174"/>
      <c r="L198" s="170"/>
      <c r="M198" s="175"/>
      <c r="T198" s="176"/>
      <c r="AT198" s="172" t="s">
        <v>200</v>
      </c>
      <c r="AU198" s="172" t="s">
        <v>89</v>
      </c>
      <c r="AV198" s="12" t="s">
        <v>83</v>
      </c>
      <c r="AW198" s="12" t="s">
        <v>31</v>
      </c>
      <c r="AX198" s="12" t="s">
        <v>76</v>
      </c>
      <c r="AY198" s="172" t="s">
        <v>187</v>
      </c>
    </row>
    <row r="199" spans="2:65" s="12" customFormat="1" ht="22.5">
      <c r="B199" s="170"/>
      <c r="D199" s="171" t="s">
        <v>200</v>
      </c>
      <c r="E199" s="172" t="s">
        <v>1</v>
      </c>
      <c r="F199" s="173" t="s">
        <v>2134</v>
      </c>
      <c r="H199" s="172" t="s">
        <v>1</v>
      </c>
      <c r="I199" s="174"/>
      <c r="L199" s="170"/>
      <c r="M199" s="175"/>
      <c r="T199" s="176"/>
      <c r="AT199" s="172" t="s">
        <v>200</v>
      </c>
      <c r="AU199" s="172" t="s">
        <v>89</v>
      </c>
      <c r="AV199" s="12" t="s">
        <v>83</v>
      </c>
      <c r="AW199" s="12" t="s">
        <v>31</v>
      </c>
      <c r="AX199" s="12" t="s">
        <v>76</v>
      </c>
      <c r="AY199" s="172" t="s">
        <v>187</v>
      </c>
    </row>
    <row r="200" spans="2:65" s="12" customFormat="1">
      <c r="B200" s="170"/>
      <c r="D200" s="171" t="s">
        <v>200</v>
      </c>
      <c r="E200" s="172" t="s">
        <v>1</v>
      </c>
      <c r="F200" s="173" t="s">
        <v>2135</v>
      </c>
      <c r="H200" s="172" t="s">
        <v>1</v>
      </c>
      <c r="I200" s="174"/>
      <c r="L200" s="170"/>
      <c r="M200" s="175"/>
      <c r="T200" s="176"/>
      <c r="AT200" s="172" t="s">
        <v>200</v>
      </c>
      <c r="AU200" s="172" t="s">
        <v>89</v>
      </c>
      <c r="AV200" s="12" t="s">
        <v>83</v>
      </c>
      <c r="AW200" s="12" t="s">
        <v>31</v>
      </c>
      <c r="AX200" s="12" t="s">
        <v>76</v>
      </c>
      <c r="AY200" s="172" t="s">
        <v>187</v>
      </c>
    </row>
    <row r="201" spans="2:65" s="12" customFormat="1">
      <c r="B201" s="170"/>
      <c r="D201" s="171" t="s">
        <v>200</v>
      </c>
      <c r="E201" s="172" t="s">
        <v>1</v>
      </c>
      <c r="F201" s="173" t="s">
        <v>2136</v>
      </c>
      <c r="H201" s="172" t="s">
        <v>1</v>
      </c>
      <c r="I201" s="174"/>
      <c r="L201" s="170"/>
      <c r="M201" s="175"/>
      <c r="T201" s="176"/>
      <c r="AT201" s="172" t="s">
        <v>200</v>
      </c>
      <c r="AU201" s="172" t="s">
        <v>89</v>
      </c>
      <c r="AV201" s="12" t="s">
        <v>83</v>
      </c>
      <c r="AW201" s="12" t="s">
        <v>31</v>
      </c>
      <c r="AX201" s="12" t="s">
        <v>76</v>
      </c>
      <c r="AY201" s="172" t="s">
        <v>187</v>
      </c>
    </row>
    <row r="202" spans="2:65" s="13" customFormat="1">
      <c r="B202" s="177"/>
      <c r="D202" s="171" t="s">
        <v>200</v>
      </c>
      <c r="E202" s="178" t="s">
        <v>1</v>
      </c>
      <c r="F202" s="179" t="s">
        <v>2137</v>
      </c>
      <c r="H202" s="180">
        <v>365.6</v>
      </c>
      <c r="I202" s="181"/>
      <c r="L202" s="177"/>
      <c r="M202" s="182"/>
      <c r="T202" s="183"/>
      <c r="AT202" s="178" t="s">
        <v>200</v>
      </c>
      <c r="AU202" s="178" t="s">
        <v>89</v>
      </c>
      <c r="AV202" s="13" t="s">
        <v>89</v>
      </c>
      <c r="AW202" s="13" t="s">
        <v>31</v>
      </c>
      <c r="AX202" s="13" t="s">
        <v>76</v>
      </c>
      <c r="AY202" s="178" t="s">
        <v>187</v>
      </c>
    </row>
    <row r="203" spans="2:65" s="13" customFormat="1">
      <c r="B203" s="177"/>
      <c r="D203" s="171" t="s">
        <v>200</v>
      </c>
      <c r="E203" s="178" t="s">
        <v>1</v>
      </c>
      <c r="F203" s="179" t="s">
        <v>2138</v>
      </c>
      <c r="H203" s="180">
        <v>161.71</v>
      </c>
      <c r="I203" s="181"/>
      <c r="L203" s="177"/>
      <c r="M203" s="182"/>
      <c r="T203" s="183"/>
      <c r="AT203" s="178" t="s">
        <v>200</v>
      </c>
      <c r="AU203" s="178" t="s">
        <v>89</v>
      </c>
      <c r="AV203" s="13" t="s">
        <v>89</v>
      </c>
      <c r="AW203" s="13" t="s">
        <v>31</v>
      </c>
      <c r="AX203" s="13" t="s">
        <v>76</v>
      </c>
      <c r="AY203" s="178" t="s">
        <v>187</v>
      </c>
    </row>
    <row r="204" spans="2:65" s="13" customFormat="1">
      <c r="B204" s="177"/>
      <c r="D204" s="171" t="s">
        <v>200</v>
      </c>
      <c r="E204" s="178" t="s">
        <v>1</v>
      </c>
      <c r="F204" s="179" t="s">
        <v>2139</v>
      </c>
      <c r="H204" s="180">
        <v>197.22</v>
      </c>
      <c r="I204" s="181"/>
      <c r="L204" s="177"/>
      <c r="M204" s="182"/>
      <c r="T204" s="183"/>
      <c r="AT204" s="178" t="s">
        <v>200</v>
      </c>
      <c r="AU204" s="178" t="s">
        <v>89</v>
      </c>
      <c r="AV204" s="13" t="s">
        <v>89</v>
      </c>
      <c r="AW204" s="13" t="s">
        <v>31</v>
      </c>
      <c r="AX204" s="13" t="s">
        <v>76</v>
      </c>
      <c r="AY204" s="178" t="s">
        <v>187</v>
      </c>
    </row>
    <row r="205" spans="2:65" s="13" customFormat="1">
      <c r="B205" s="177"/>
      <c r="D205" s="171" t="s">
        <v>200</v>
      </c>
      <c r="E205" s="178" t="s">
        <v>1</v>
      </c>
      <c r="F205" s="179" t="s">
        <v>2140</v>
      </c>
      <c r="H205" s="180">
        <v>270.85000000000002</v>
      </c>
      <c r="I205" s="181"/>
      <c r="L205" s="177"/>
      <c r="M205" s="182"/>
      <c r="T205" s="183"/>
      <c r="AT205" s="178" t="s">
        <v>200</v>
      </c>
      <c r="AU205" s="178" t="s">
        <v>89</v>
      </c>
      <c r="AV205" s="13" t="s">
        <v>89</v>
      </c>
      <c r="AW205" s="13" t="s">
        <v>31</v>
      </c>
      <c r="AX205" s="13" t="s">
        <v>76</v>
      </c>
      <c r="AY205" s="178" t="s">
        <v>187</v>
      </c>
    </row>
    <row r="206" spans="2:65" s="15" customFormat="1">
      <c r="B206" s="191"/>
      <c r="D206" s="171" t="s">
        <v>200</v>
      </c>
      <c r="E206" s="192" t="s">
        <v>1</v>
      </c>
      <c r="F206" s="193" t="s">
        <v>2141</v>
      </c>
      <c r="H206" s="194">
        <v>995.38</v>
      </c>
      <c r="I206" s="195"/>
      <c r="L206" s="191"/>
      <c r="M206" s="196"/>
      <c r="T206" s="197"/>
      <c r="AT206" s="192" t="s">
        <v>200</v>
      </c>
      <c r="AU206" s="192" t="s">
        <v>89</v>
      </c>
      <c r="AV206" s="15" t="s">
        <v>207</v>
      </c>
      <c r="AW206" s="15" t="s">
        <v>31</v>
      </c>
      <c r="AX206" s="15" t="s">
        <v>76</v>
      </c>
      <c r="AY206" s="192" t="s">
        <v>187</v>
      </c>
    </row>
    <row r="207" spans="2:65" s="12" customFormat="1">
      <c r="B207" s="170"/>
      <c r="D207" s="171" t="s">
        <v>200</v>
      </c>
      <c r="E207" s="172" t="s">
        <v>1</v>
      </c>
      <c r="F207" s="173" t="s">
        <v>2142</v>
      </c>
      <c r="H207" s="172" t="s">
        <v>1</v>
      </c>
      <c r="I207" s="174"/>
      <c r="L207" s="170"/>
      <c r="M207" s="175"/>
      <c r="T207" s="176"/>
      <c r="AT207" s="172" t="s">
        <v>200</v>
      </c>
      <c r="AU207" s="172" t="s">
        <v>89</v>
      </c>
      <c r="AV207" s="12" t="s">
        <v>83</v>
      </c>
      <c r="AW207" s="12" t="s">
        <v>31</v>
      </c>
      <c r="AX207" s="12" t="s">
        <v>76</v>
      </c>
      <c r="AY207" s="172" t="s">
        <v>187</v>
      </c>
    </row>
    <row r="208" spans="2:65" s="12" customFormat="1">
      <c r="B208" s="170"/>
      <c r="D208" s="171" t="s">
        <v>200</v>
      </c>
      <c r="E208" s="172" t="s">
        <v>1</v>
      </c>
      <c r="F208" s="173" t="s">
        <v>2135</v>
      </c>
      <c r="H208" s="172" t="s">
        <v>1</v>
      </c>
      <c r="I208" s="174"/>
      <c r="L208" s="170"/>
      <c r="M208" s="175"/>
      <c r="T208" s="176"/>
      <c r="AT208" s="172" t="s">
        <v>200</v>
      </c>
      <c r="AU208" s="172" t="s">
        <v>89</v>
      </c>
      <c r="AV208" s="12" t="s">
        <v>83</v>
      </c>
      <c r="AW208" s="12" t="s">
        <v>31</v>
      </c>
      <c r="AX208" s="12" t="s">
        <v>76</v>
      </c>
      <c r="AY208" s="172" t="s">
        <v>187</v>
      </c>
    </row>
    <row r="209" spans="2:51" s="13" customFormat="1">
      <c r="B209" s="177"/>
      <c r="D209" s="171" t="s">
        <v>200</v>
      </c>
      <c r="E209" s="178" t="s">
        <v>1</v>
      </c>
      <c r="F209" s="179" t="s">
        <v>2143</v>
      </c>
      <c r="H209" s="180">
        <v>92.77</v>
      </c>
      <c r="I209" s="181"/>
      <c r="L209" s="177"/>
      <c r="M209" s="182"/>
      <c r="T209" s="183"/>
      <c r="AT209" s="178" t="s">
        <v>200</v>
      </c>
      <c r="AU209" s="178" t="s">
        <v>89</v>
      </c>
      <c r="AV209" s="13" t="s">
        <v>89</v>
      </c>
      <c r="AW209" s="13" t="s">
        <v>31</v>
      </c>
      <c r="AX209" s="13" t="s">
        <v>76</v>
      </c>
      <c r="AY209" s="178" t="s">
        <v>187</v>
      </c>
    </row>
    <row r="210" spans="2:51" s="13" customFormat="1">
      <c r="B210" s="177"/>
      <c r="D210" s="171" t="s">
        <v>200</v>
      </c>
      <c r="E210" s="178" t="s">
        <v>1</v>
      </c>
      <c r="F210" s="179" t="s">
        <v>2144</v>
      </c>
      <c r="H210" s="180">
        <v>0</v>
      </c>
      <c r="I210" s="181"/>
      <c r="L210" s="177"/>
      <c r="M210" s="182"/>
      <c r="T210" s="183"/>
      <c r="AT210" s="178" t="s">
        <v>200</v>
      </c>
      <c r="AU210" s="178" t="s">
        <v>89</v>
      </c>
      <c r="AV210" s="13" t="s">
        <v>89</v>
      </c>
      <c r="AW210" s="13" t="s">
        <v>31</v>
      </c>
      <c r="AX210" s="13" t="s">
        <v>76</v>
      </c>
      <c r="AY210" s="178" t="s">
        <v>187</v>
      </c>
    </row>
    <row r="211" spans="2:51" s="13" customFormat="1" ht="22.5">
      <c r="B211" s="177"/>
      <c r="D211" s="171" t="s">
        <v>200</v>
      </c>
      <c r="E211" s="178" t="s">
        <v>1</v>
      </c>
      <c r="F211" s="179" t="s">
        <v>2145</v>
      </c>
      <c r="H211" s="180">
        <v>364.64</v>
      </c>
      <c r="I211" s="181"/>
      <c r="L211" s="177"/>
      <c r="M211" s="182"/>
      <c r="T211" s="183"/>
      <c r="AT211" s="178" t="s">
        <v>200</v>
      </c>
      <c r="AU211" s="178" t="s">
        <v>89</v>
      </c>
      <c r="AV211" s="13" t="s">
        <v>89</v>
      </c>
      <c r="AW211" s="13" t="s">
        <v>31</v>
      </c>
      <c r="AX211" s="13" t="s">
        <v>76</v>
      </c>
      <c r="AY211" s="178" t="s">
        <v>187</v>
      </c>
    </row>
    <row r="212" spans="2:51" s="13" customFormat="1">
      <c r="B212" s="177"/>
      <c r="D212" s="171" t="s">
        <v>200</v>
      </c>
      <c r="E212" s="178" t="s">
        <v>1</v>
      </c>
      <c r="F212" s="179" t="s">
        <v>2146</v>
      </c>
      <c r="H212" s="180">
        <v>85.25</v>
      </c>
      <c r="I212" s="181"/>
      <c r="L212" s="177"/>
      <c r="M212" s="182"/>
      <c r="T212" s="183"/>
      <c r="AT212" s="178" t="s">
        <v>200</v>
      </c>
      <c r="AU212" s="178" t="s">
        <v>89</v>
      </c>
      <c r="AV212" s="13" t="s">
        <v>89</v>
      </c>
      <c r="AW212" s="13" t="s">
        <v>31</v>
      </c>
      <c r="AX212" s="13" t="s">
        <v>76</v>
      </c>
      <c r="AY212" s="178" t="s">
        <v>187</v>
      </c>
    </row>
    <row r="213" spans="2:51" s="13" customFormat="1">
      <c r="B213" s="177"/>
      <c r="D213" s="171" t="s">
        <v>200</v>
      </c>
      <c r="E213" s="178" t="s">
        <v>1</v>
      </c>
      <c r="F213" s="179" t="s">
        <v>2147</v>
      </c>
      <c r="H213" s="180">
        <v>62.31</v>
      </c>
      <c r="I213" s="181"/>
      <c r="L213" s="177"/>
      <c r="M213" s="182"/>
      <c r="T213" s="183"/>
      <c r="AT213" s="178" t="s">
        <v>200</v>
      </c>
      <c r="AU213" s="178" t="s">
        <v>89</v>
      </c>
      <c r="AV213" s="13" t="s">
        <v>89</v>
      </c>
      <c r="AW213" s="13" t="s">
        <v>31</v>
      </c>
      <c r="AX213" s="13" t="s">
        <v>76</v>
      </c>
      <c r="AY213" s="178" t="s">
        <v>187</v>
      </c>
    </row>
    <row r="214" spans="2:51" s="13" customFormat="1" ht="22.5">
      <c r="B214" s="177"/>
      <c r="D214" s="171" t="s">
        <v>200</v>
      </c>
      <c r="E214" s="178" t="s">
        <v>1</v>
      </c>
      <c r="F214" s="179" t="s">
        <v>2148</v>
      </c>
      <c r="H214" s="180">
        <v>245.25</v>
      </c>
      <c r="I214" s="181"/>
      <c r="L214" s="177"/>
      <c r="M214" s="182"/>
      <c r="T214" s="183"/>
      <c r="AT214" s="178" t="s">
        <v>200</v>
      </c>
      <c r="AU214" s="178" t="s">
        <v>89</v>
      </c>
      <c r="AV214" s="13" t="s">
        <v>89</v>
      </c>
      <c r="AW214" s="13" t="s">
        <v>31</v>
      </c>
      <c r="AX214" s="13" t="s">
        <v>76</v>
      </c>
      <c r="AY214" s="178" t="s">
        <v>187</v>
      </c>
    </row>
    <row r="215" spans="2:51" s="13" customFormat="1">
      <c r="B215" s="177"/>
      <c r="D215" s="171" t="s">
        <v>200</v>
      </c>
      <c r="E215" s="178" t="s">
        <v>1</v>
      </c>
      <c r="F215" s="179" t="s">
        <v>2149</v>
      </c>
      <c r="H215" s="180">
        <v>135.62</v>
      </c>
      <c r="I215" s="181"/>
      <c r="L215" s="177"/>
      <c r="M215" s="182"/>
      <c r="T215" s="183"/>
      <c r="AT215" s="178" t="s">
        <v>200</v>
      </c>
      <c r="AU215" s="178" t="s">
        <v>89</v>
      </c>
      <c r="AV215" s="13" t="s">
        <v>89</v>
      </c>
      <c r="AW215" s="13" t="s">
        <v>31</v>
      </c>
      <c r="AX215" s="13" t="s">
        <v>76</v>
      </c>
      <c r="AY215" s="178" t="s">
        <v>187</v>
      </c>
    </row>
    <row r="216" spans="2:51" s="15" customFormat="1">
      <c r="B216" s="191"/>
      <c r="D216" s="171" t="s">
        <v>200</v>
      </c>
      <c r="E216" s="192" t="s">
        <v>1</v>
      </c>
      <c r="F216" s="193" t="s">
        <v>2150</v>
      </c>
      <c r="H216" s="194">
        <v>985.84</v>
      </c>
      <c r="I216" s="195"/>
      <c r="L216" s="191"/>
      <c r="M216" s="196"/>
      <c r="T216" s="197"/>
      <c r="AT216" s="192" t="s">
        <v>200</v>
      </c>
      <c r="AU216" s="192" t="s">
        <v>89</v>
      </c>
      <c r="AV216" s="15" t="s">
        <v>207</v>
      </c>
      <c r="AW216" s="15" t="s">
        <v>31</v>
      </c>
      <c r="AX216" s="15" t="s">
        <v>76</v>
      </c>
      <c r="AY216" s="192" t="s">
        <v>187</v>
      </c>
    </row>
    <row r="217" spans="2:51" s="12" customFormat="1">
      <c r="B217" s="170"/>
      <c r="D217" s="171" t="s">
        <v>200</v>
      </c>
      <c r="E217" s="172" t="s">
        <v>1</v>
      </c>
      <c r="F217" s="173" t="s">
        <v>2151</v>
      </c>
      <c r="H217" s="172" t="s">
        <v>1</v>
      </c>
      <c r="I217" s="174"/>
      <c r="L217" s="170"/>
      <c r="M217" s="175"/>
      <c r="T217" s="176"/>
      <c r="AT217" s="172" t="s">
        <v>200</v>
      </c>
      <c r="AU217" s="172" t="s">
        <v>89</v>
      </c>
      <c r="AV217" s="12" t="s">
        <v>83</v>
      </c>
      <c r="AW217" s="12" t="s">
        <v>31</v>
      </c>
      <c r="AX217" s="12" t="s">
        <v>76</v>
      </c>
      <c r="AY217" s="172" t="s">
        <v>187</v>
      </c>
    </row>
    <row r="218" spans="2:51" s="12" customFormat="1" ht="22.5">
      <c r="B218" s="170"/>
      <c r="D218" s="171" t="s">
        <v>200</v>
      </c>
      <c r="E218" s="172" t="s">
        <v>1</v>
      </c>
      <c r="F218" s="173" t="s">
        <v>2134</v>
      </c>
      <c r="H218" s="172" t="s">
        <v>1</v>
      </c>
      <c r="I218" s="174"/>
      <c r="L218" s="170"/>
      <c r="M218" s="175"/>
      <c r="T218" s="176"/>
      <c r="AT218" s="172" t="s">
        <v>200</v>
      </c>
      <c r="AU218" s="172" t="s">
        <v>89</v>
      </c>
      <c r="AV218" s="12" t="s">
        <v>83</v>
      </c>
      <c r="AW218" s="12" t="s">
        <v>31</v>
      </c>
      <c r="AX218" s="12" t="s">
        <v>76</v>
      </c>
      <c r="AY218" s="172" t="s">
        <v>187</v>
      </c>
    </row>
    <row r="219" spans="2:51" s="12" customFormat="1">
      <c r="B219" s="170"/>
      <c r="D219" s="171" t="s">
        <v>200</v>
      </c>
      <c r="E219" s="172" t="s">
        <v>1</v>
      </c>
      <c r="F219" s="173" t="s">
        <v>2135</v>
      </c>
      <c r="H219" s="172" t="s">
        <v>1</v>
      </c>
      <c r="I219" s="174"/>
      <c r="L219" s="170"/>
      <c r="M219" s="175"/>
      <c r="T219" s="176"/>
      <c r="AT219" s="172" t="s">
        <v>200</v>
      </c>
      <c r="AU219" s="172" t="s">
        <v>89</v>
      </c>
      <c r="AV219" s="12" t="s">
        <v>83</v>
      </c>
      <c r="AW219" s="12" t="s">
        <v>31</v>
      </c>
      <c r="AX219" s="12" t="s">
        <v>76</v>
      </c>
      <c r="AY219" s="172" t="s">
        <v>187</v>
      </c>
    </row>
    <row r="220" spans="2:51" s="13" customFormat="1">
      <c r="B220" s="177"/>
      <c r="D220" s="171" t="s">
        <v>200</v>
      </c>
      <c r="E220" s="178" t="s">
        <v>1</v>
      </c>
      <c r="F220" s="179" t="s">
        <v>2143</v>
      </c>
      <c r="H220" s="180">
        <v>92.77</v>
      </c>
      <c r="I220" s="181"/>
      <c r="L220" s="177"/>
      <c r="M220" s="182"/>
      <c r="T220" s="183"/>
      <c r="AT220" s="178" t="s">
        <v>200</v>
      </c>
      <c r="AU220" s="178" t="s">
        <v>89</v>
      </c>
      <c r="AV220" s="13" t="s">
        <v>89</v>
      </c>
      <c r="AW220" s="13" t="s">
        <v>31</v>
      </c>
      <c r="AX220" s="13" t="s">
        <v>76</v>
      </c>
      <c r="AY220" s="178" t="s">
        <v>187</v>
      </c>
    </row>
    <row r="221" spans="2:51" s="13" customFormat="1">
      <c r="B221" s="177"/>
      <c r="D221" s="171" t="s">
        <v>200</v>
      </c>
      <c r="E221" s="178" t="s">
        <v>1</v>
      </c>
      <c r="F221" s="179" t="s">
        <v>2152</v>
      </c>
      <c r="H221" s="180">
        <v>0</v>
      </c>
      <c r="I221" s="181"/>
      <c r="L221" s="177"/>
      <c r="M221" s="182"/>
      <c r="T221" s="183"/>
      <c r="AT221" s="178" t="s">
        <v>200</v>
      </c>
      <c r="AU221" s="178" t="s">
        <v>89</v>
      </c>
      <c r="AV221" s="13" t="s">
        <v>89</v>
      </c>
      <c r="AW221" s="13" t="s">
        <v>31</v>
      </c>
      <c r="AX221" s="13" t="s">
        <v>76</v>
      </c>
      <c r="AY221" s="178" t="s">
        <v>187</v>
      </c>
    </row>
    <row r="222" spans="2:51" s="13" customFormat="1" ht="22.5">
      <c r="B222" s="177"/>
      <c r="D222" s="171" t="s">
        <v>200</v>
      </c>
      <c r="E222" s="178" t="s">
        <v>1</v>
      </c>
      <c r="F222" s="179" t="s">
        <v>2145</v>
      </c>
      <c r="H222" s="180">
        <v>364.64</v>
      </c>
      <c r="I222" s="181"/>
      <c r="L222" s="177"/>
      <c r="M222" s="182"/>
      <c r="T222" s="183"/>
      <c r="AT222" s="178" t="s">
        <v>200</v>
      </c>
      <c r="AU222" s="178" t="s">
        <v>89</v>
      </c>
      <c r="AV222" s="13" t="s">
        <v>89</v>
      </c>
      <c r="AW222" s="13" t="s">
        <v>31</v>
      </c>
      <c r="AX222" s="13" t="s">
        <v>76</v>
      </c>
      <c r="AY222" s="178" t="s">
        <v>187</v>
      </c>
    </row>
    <row r="223" spans="2:51" s="13" customFormat="1">
      <c r="B223" s="177"/>
      <c r="D223" s="171" t="s">
        <v>200</v>
      </c>
      <c r="E223" s="178" t="s">
        <v>1</v>
      </c>
      <c r="F223" s="179" t="s">
        <v>2146</v>
      </c>
      <c r="H223" s="180">
        <v>85.25</v>
      </c>
      <c r="I223" s="181"/>
      <c r="L223" s="177"/>
      <c r="M223" s="182"/>
      <c r="T223" s="183"/>
      <c r="AT223" s="178" t="s">
        <v>200</v>
      </c>
      <c r="AU223" s="178" t="s">
        <v>89</v>
      </c>
      <c r="AV223" s="13" t="s">
        <v>89</v>
      </c>
      <c r="AW223" s="13" t="s">
        <v>31</v>
      </c>
      <c r="AX223" s="13" t="s">
        <v>76</v>
      </c>
      <c r="AY223" s="178" t="s">
        <v>187</v>
      </c>
    </row>
    <row r="224" spans="2:51" s="13" customFormat="1" ht="22.5">
      <c r="B224" s="177"/>
      <c r="D224" s="171" t="s">
        <v>200</v>
      </c>
      <c r="E224" s="178" t="s">
        <v>1</v>
      </c>
      <c r="F224" s="179" t="s">
        <v>2153</v>
      </c>
      <c r="H224" s="180">
        <v>59.52</v>
      </c>
      <c r="I224" s="181"/>
      <c r="L224" s="177"/>
      <c r="M224" s="182"/>
      <c r="T224" s="183"/>
      <c r="AT224" s="178" t="s">
        <v>200</v>
      </c>
      <c r="AU224" s="178" t="s">
        <v>89</v>
      </c>
      <c r="AV224" s="13" t="s">
        <v>89</v>
      </c>
      <c r="AW224" s="13" t="s">
        <v>31</v>
      </c>
      <c r="AX224" s="13" t="s">
        <v>76</v>
      </c>
      <c r="AY224" s="178" t="s">
        <v>187</v>
      </c>
    </row>
    <row r="225" spans="2:65" s="13" customFormat="1" ht="22.5">
      <c r="B225" s="177"/>
      <c r="D225" s="171" t="s">
        <v>200</v>
      </c>
      <c r="E225" s="178" t="s">
        <v>1</v>
      </c>
      <c r="F225" s="179" t="s">
        <v>2148</v>
      </c>
      <c r="H225" s="180">
        <v>245.25</v>
      </c>
      <c r="I225" s="181"/>
      <c r="L225" s="177"/>
      <c r="M225" s="182"/>
      <c r="T225" s="183"/>
      <c r="AT225" s="178" t="s">
        <v>200</v>
      </c>
      <c r="AU225" s="178" t="s">
        <v>89</v>
      </c>
      <c r="AV225" s="13" t="s">
        <v>89</v>
      </c>
      <c r="AW225" s="13" t="s">
        <v>31</v>
      </c>
      <c r="AX225" s="13" t="s">
        <v>76</v>
      </c>
      <c r="AY225" s="178" t="s">
        <v>187</v>
      </c>
    </row>
    <row r="226" spans="2:65" s="13" customFormat="1">
      <c r="B226" s="177"/>
      <c r="D226" s="171" t="s">
        <v>200</v>
      </c>
      <c r="E226" s="178" t="s">
        <v>1</v>
      </c>
      <c r="F226" s="179" t="s">
        <v>2149</v>
      </c>
      <c r="H226" s="180">
        <v>135.62</v>
      </c>
      <c r="I226" s="181"/>
      <c r="L226" s="177"/>
      <c r="M226" s="182"/>
      <c r="T226" s="183"/>
      <c r="AT226" s="178" t="s">
        <v>200</v>
      </c>
      <c r="AU226" s="178" t="s">
        <v>89</v>
      </c>
      <c r="AV226" s="13" t="s">
        <v>89</v>
      </c>
      <c r="AW226" s="13" t="s">
        <v>31</v>
      </c>
      <c r="AX226" s="13" t="s">
        <v>76</v>
      </c>
      <c r="AY226" s="178" t="s">
        <v>187</v>
      </c>
    </row>
    <row r="227" spans="2:65" s="15" customFormat="1">
      <c r="B227" s="191"/>
      <c r="D227" s="171" t="s">
        <v>200</v>
      </c>
      <c r="E227" s="192" t="s">
        <v>1</v>
      </c>
      <c r="F227" s="193" t="s">
        <v>2154</v>
      </c>
      <c r="H227" s="194">
        <v>983.05</v>
      </c>
      <c r="I227" s="195"/>
      <c r="L227" s="191"/>
      <c r="M227" s="196"/>
      <c r="T227" s="197"/>
      <c r="AT227" s="192" t="s">
        <v>200</v>
      </c>
      <c r="AU227" s="192" t="s">
        <v>89</v>
      </c>
      <c r="AV227" s="15" t="s">
        <v>207</v>
      </c>
      <c r="AW227" s="15" t="s">
        <v>31</v>
      </c>
      <c r="AX227" s="15" t="s">
        <v>76</v>
      </c>
      <c r="AY227" s="192" t="s">
        <v>187</v>
      </c>
    </row>
    <row r="228" spans="2:65" s="12" customFormat="1">
      <c r="B228" s="170"/>
      <c r="D228" s="171" t="s">
        <v>200</v>
      </c>
      <c r="E228" s="172" t="s">
        <v>1</v>
      </c>
      <c r="F228" s="173" t="s">
        <v>2155</v>
      </c>
      <c r="H228" s="172" t="s">
        <v>1</v>
      </c>
      <c r="I228" s="174"/>
      <c r="L228" s="170"/>
      <c r="M228" s="175"/>
      <c r="T228" s="176"/>
      <c r="AT228" s="172" t="s">
        <v>200</v>
      </c>
      <c r="AU228" s="172" t="s">
        <v>89</v>
      </c>
      <c r="AV228" s="12" t="s">
        <v>83</v>
      </c>
      <c r="AW228" s="12" t="s">
        <v>31</v>
      </c>
      <c r="AX228" s="12" t="s">
        <v>76</v>
      </c>
      <c r="AY228" s="172" t="s">
        <v>187</v>
      </c>
    </row>
    <row r="229" spans="2:65" s="12" customFormat="1">
      <c r="B229" s="170"/>
      <c r="D229" s="171" t="s">
        <v>200</v>
      </c>
      <c r="E229" s="172" t="s">
        <v>1</v>
      </c>
      <c r="F229" s="173" t="s">
        <v>2135</v>
      </c>
      <c r="H229" s="172" t="s">
        <v>1</v>
      </c>
      <c r="I229" s="174"/>
      <c r="L229" s="170"/>
      <c r="M229" s="175"/>
      <c r="T229" s="176"/>
      <c r="AT229" s="172" t="s">
        <v>200</v>
      </c>
      <c r="AU229" s="172" t="s">
        <v>89</v>
      </c>
      <c r="AV229" s="12" t="s">
        <v>83</v>
      </c>
      <c r="AW229" s="12" t="s">
        <v>31</v>
      </c>
      <c r="AX229" s="12" t="s">
        <v>76</v>
      </c>
      <c r="AY229" s="172" t="s">
        <v>187</v>
      </c>
    </row>
    <row r="230" spans="2:65" s="13" customFormat="1">
      <c r="B230" s="177"/>
      <c r="D230" s="171" t="s">
        <v>200</v>
      </c>
      <c r="E230" s="178" t="s">
        <v>1</v>
      </c>
      <c r="F230" s="179" t="s">
        <v>2143</v>
      </c>
      <c r="H230" s="180">
        <v>92.77</v>
      </c>
      <c r="I230" s="181"/>
      <c r="L230" s="177"/>
      <c r="M230" s="182"/>
      <c r="T230" s="183"/>
      <c r="AT230" s="178" t="s">
        <v>200</v>
      </c>
      <c r="AU230" s="178" t="s">
        <v>89</v>
      </c>
      <c r="AV230" s="13" t="s">
        <v>89</v>
      </c>
      <c r="AW230" s="13" t="s">
        <v>31</v>
      </c>
      <c r="AX230" s="13" t="s">
        <v>76</v>
      </c>
      <c r="AY230" s="178" t="s">
        <v>187</v>
      </c>
    </row>
    <row r="231" spans="2:65" s="13" customFormat="1">
      <c r="B231" s="177"/>
      <c r="D231" s="171" t="s">
        <v>200</v>
      </c>
      <c r="E231" s="178" t="s">
        <v>1</v>
      </c>
      <c r="F231" s="179" t="s">
        <v>2156</v>
      </c>
      <c r="H231" s="180">
        <v>0</v>
      </c>
      <c r="I231" s="181"/>
      <c r="L231" s="177"/>
      <c r="M231" s="182"/>
      <c r="T231" s="183"/>
      <c r="AT231" s="178" t="s">
        <v>200</v>
      </c>
      <c r="AU231" s="178" t="s">
        <v>89</v>
      </c>
      <c r="AV231" s="13" t="s">
        <v>89</v>
      </c>
      <c r="AW231" s="13" t="s">
        <v>31</v>
      </c>
      <c r="AX231" s="13" t="s">
        <v>76</v>
      </c>
      <c r="AY231" s="178" t="s">
        <v>187</v>
      </c>
    </row>
    <row r="232" spans="2:65" s="13" customFormat="1" ht="22.5">
      <c r="B232" s="177"/>
      <c r="D232" s="171" t="s">
        <v>200</v>
      </c>
      <c r="E232" s="178" t="s">
        <v>1</v>
      </c>
      <c r="F232" s="179" t="s">
        <v>2145</v>
      </c>
      <c r="H232" s="180">
        <v>364.64</v>
      </c>
      <c r="I232" s="181"/>
      <c r="L232" s="177"/>
      <c r="M232" s="182"/>
      <c r="T232" s="183"/>
      <c r="AT232" s="178" t="s">
        <v>200</v>
      </c>
      <c r="AU232" s="178" t="s">
        <v>89</v>
      </c>
      <c r="AV232" s="13" t="s">
        <v>89</v>
      </c>
      <c r="AW232" s="13" t="s">
        <v>31</v>
      </c>
      <c r="AX232" s="13" t="s">
        <v>76</v>
      </c>
      <c r="AY232" s="178" t="s">
        <v>187</v>
      </c>
    </row>
    <row r="233" spans="2:65" s="13" customFormat="1">
      <c r="B233" s="177"/>
      <c r="D233" s="171" t="s">
        <v>200</v>
      </c>
      <c r="E233" s="178" t="s">
        <v>1</v>
      </c>
      <c r="F233" s="179" t="s">
        <v>2146</v>
      </c>
      <c r="H233" s="180">
        <v>85.25</v>
      </c>
      <c r="I233" s="181"/>
      <c r="L233" s="177"/>
      <c r="M233" s="182"/>
      <c r="T233" s="183"/>
      <c r="AT233" s="178" t="s">
        <v>200</v>
      </c>
      <c r="AU233" s="178" t="s">
        <v>89</v>
      </c>
      <c r="AV233" s="13" t="s">
        <v>89</v>
      </c>
      <c r="AW233" s="13" t="s">
        <v>31</v>
      </c>
      <c r="AX233" s="13" t="s">
        <v>76</v>
      </c>
      <c r="AY233" s="178" t="s">
        <v>187</v>
      </c>
    </row>
    <row r="234" spans="2:65" s="13" customFormat="1">
      <c r="B234" s="177"/>
      <c r="D234" s="171" t="s">
        <v>200</v>
      </c>
      <c r="E234" s="178" t="s">
        <v>1</v>
      </c>
      <c r="F234" s="179" t="s">
        <v>2147</v>
      </c>
      <c r="H234" s="180">
        <v>62.31</v>
      </c>
      <c r="I234" s="181"/>
      <c r="L234" s="177"/>
      <c r="M234" s="182"/>
      <c r="T234" s="183"/>
      <c r="AT234" s="178" t="s">
        <v>200</v>
      </c>
      <c r="AU234" s="178" t="s">
        <v>89</v>
      </c>
      <c r="AV234" s="13" t="s">
        <v>89</v>
      </c>
      <c r="AW234" s="13" t="s">
        <v>31</v>
      </c>
      <c r="AX234" s="13" t="s">
        <v>76</v>
      </c>
      <c r="AY234" s="178" t="s">
        <v>187</v>
      </c>
    </row>
    <row r="235" spans="2:65" s="13" customFormat="1" ht="22.5">
      <c r="B235" s="177"/>
      <c r="D235" s="171" t="s">
        <v>200</v>
      </c>
      <c r="E235" s="178" t="s">
        <v>1</v>
      </c>
      <c r="F235" s="179" t="s">
        <v>2148</v>
      </c>
      <c r="H235" s="180">
        <v>245.25</v>
      </c>
      <c r="I235" s="181"/>
      <c r="L235" s="177"/>
      <c r="M235" s="182"/>
      <c r="T235" s="183"/>
      <c r="AT235" s="178" t="s">
        <v>200</v>
      </c>
      <c r="AU235" s="178" t="s">
        <v>89</v>
      </c>
      <c r="AV235" s="13" t="s">
        <v>89</v>
      </c>
      <c r="AW235" s="13" t="s">
        <v>31</v>
      </c>
      <c r="AX235" s="13" t="s">
        <v>76</v>
      </c>
      <c r="AY235" s="178" t="s">
        <v>187</v>
      </c>
    </row>
    <row r="236" spans="2:65" s="13" customFormat="1">
      <c r="B236" s="177"/>
      <c r="D236" s="171" t="s">
        <v>200</v>
      </c>
      <c r="E236" s="178" t="s">
        <v>1</v>
      </c>
      <c r="F236" s="179" t="s">
        <v>2149</v>
      </c>
      <c r="H236" s="180">
        <v>135.62</v>
      </c>
      <c r="I236" s="181"/>
      <c r="L236" s="177"/>
      <c r="M236" s="182"/>
      <c r="T236" s="183"/>
      <c r="AT236" s="178" t="s">
        <v>200</v>
      </c>
      <c r="AU236" s="178" t="s">
        <v>89</v>
      </c>
      <c r="AV236" s="13" t="s">
        <v>89</v>
      </c>
      <c r="AW236" s="13" t="s">
        <v>31</v>
      </c>
      <c r="AX236" s="13" t="s">
        <v>76</v>
      </c>
      <c r="AY236" s="178" t="s">
        <v>187</v>
      </c>
    </row>
    <row r="237" spans="2:65" s="15" customFormat="1">
      <c r="B237" s="191"/>
      <c r="D237" s="171" t="s">
        <v>200</v>
      </c>
      <c r="E237" s="192" t="s">
        <v>1</v>
      </c>
      <c r="F237" s="193" t="s">
        <v>2157</v>
      </c>
      <c r="H237" s="194">
        <v>985.84</v>
      </c>
      <c r="I237" s="195"/>
      <c r="L237" s="191"/>
      <c r="M237" s="196"/>
      <c r="T237" s="197"/>
      <c r="AT237" s="192" t="s">
        <v>200</v>
      </c>
      <c r="AU237" s="192" t="s">
        <v>89</v>
      </c>
      <c r="AV237" s="15" t="s">
        <v>207</v>
      </c>
      <c r="AW237" s="15" t="s">
        <v>31</v>
      </c>
      <c r="AX237" s="15" t="s">
        <v>76</v>
      </c>
      <c r="AY237" s="192" t="s">
        <v>187</v>
      </c>
    </row>
    <row r="238" spans="2:65" s="14" customFormat="1">
      <c r="B238" s="184"/>
      <c r="D238" s="171" t="s">
        <v>200</v>
      </c>
      <c r="E238" s="185" t="s">
        <v>2064</v>
      </c>
      <c r="F238" s="186" t="s">
        <v>206</v>
      </c>
      <c r="H238" s="187">
        <v>3950.11</v>
      </c>
      <c r="I238" s="188"/>
      <c r="L238" s="184"/>
      <c r="M238" s="189"/>
      <c r="T238" s="190"/>
      <c r="AT238" s="185" t="s">
        <v>200</v>
      </c>
      <c r="AU238" s="185" t="s">
        <v>89</v>
      </c>
      <c r="AV238" s="14" t="s">
        <v>194</v>
      </c>
      <c r="AW238" s="14" t="s">
        <v>31</v>
      </c>
      <c r="AX238" s="14" t="s">
        <v>83</v>
      </c>
      <c r="AY238" s="185" t="s">
        <v>187</v>
      </c>
    </row>
    <row r="239" spans="2:65" s="1" customFormat="1" ht="33" customHeight="1">
      <c r="B239" s="144"/>
      <c r="C239" s="160" t="s">
        <v>317</v>
      </c>
      <c r="D239" s="160" t="s">
        <v>196</v>
      </c>
      <c r="E239" s="161" t="s">
        <v>2158</v>
      </c>
      <c r="F239" s="162" t="s">
        <v>2159</v>
      </c>
      <c r="G239" s="163" t="s">
        <v>144</v>
      </c>
      <c r="H239" s="164">
        <v>6812.0609999999997</v>
      </c>
      <c r="I239" s="165"/>
      <c r="J239" s="166">
        <f>ROUND(I239*H239,2)</f>
        <v>0</v>
      </c>
      <c r="K239" s="167"/>
      <c r="L239" s="32"/>
      <c r="M239" s="168" t="s">
        <v>1</v>
      </c>
      <c r="N239" s="169" t="s">
        <v>42</v>
      </c>
      <c r="P239" s="156">
        <f>O239*H239</f>
        <v>0</v>
      </c>
      <c r="Q239" s="156">
        <v>0</v>
      </c>
      <c r="R239" s="156">
        <f>Q239*H239</f>
        <v>0</v>
      </c>
      <c r="S239" s="156">
        <v>0.02</v>
      </c>
      <c r="T239" s="157">
        <f>S239*H239</f>
        <v>136.24122</v>
      </c>
      <c r="AR239" s="158" t="s">
        <v>194</v>
      </c>
      <c r="AT239" s="158" t="s">
        <v>196</v>
      </c>
      <c r="AU239" s="158" t="s">
        <v>89</v>
      </c>
      <c r="AY239" s="17" t="s">
        <v>187</v>
      </c>
      <c r="BE239" s="159">
        <f>IF(N239="základná",J239,0)</f>
        <v>0</v>
      </c>
      <c r="BF239" s="159">
        <f>IF(N239="znížená",J239,0)</f>
        <v>0</v>
      </c>
      <c r="BG239" s="159">
        <f>IF(N239="zákl. prenesená",J239,0)</f>
        <v>0</v>
      </c>
      <c r="BH239" s="159">
        <f>IF(N239="zníž. prenesená",J239,0)</f>
        <v>0</v>
      </c>
      <c r="BI239" s="159">
        <f>IF(N239="nulová",J239,0)</f>
        <v>0</v>
      </c>
      <c r="BJ239" s="17" t="s">
        <v>89</v>
      </c>
      <c r="BK239" s="159">
        <f>ROUND(I239*H239,2)</f>
        <v>0</v>
      </c>
      <c r="BL239" s="17" t="s">
        <v>194</v>
      </c>
      <c r="BM239" s="158" t="s">
        <v>2160</v>
      </c>
    </row>
    <row r="240" spans="2:65" s="12" customFormat="1">
      <c r="B240" s="170"/>
      <c r="D240" s="171" t="s">
        <v>200</v>
      </c>
      <c r="E240" s="172" t="s">
        <v>1</v>
      </c>
      <c r="F240" s="173" t="s">
        <v>2132</v>
      </c>
      <c r="H240" s="172" t="s">
        <v>1</v>
      </c>
      <c r="I240" s="174"/>
      <c r="L240" s="170"/>
      <c r="M240" s="175"/>
      <c r="T240" s="176"/>
      <c r="AT240" s="172" t="s">
        <v>200</v>
      </c>
      <c r="AU240" s="172" t="s">
        <v>89</v>
      </c>
      <c r="AV240" s="12" t="s">
        <v>83</v>
      </c>
      <c r="AW240" s="12" t="s">
        <v>31</v>
      </c>
      <c r="AX240" s="12" t="s">
        <v>76</v>
      </c>
      <c r="AY240" s="172" t="s">
        <v>187</v>
      </c>
    </row>
    <row r="241" spans="2:51" s="12" customFormat="1">
      <c r="B241" s="170"/>
      <c r="D241" s="171" t="s">
        <v>200</v>
      </c>
      <c r="E241" s="172" t="s">
        <v>1</v>
      </c>
      <c r="F241" s="173" t="s">
        <v>2161</v>
      </c>
      <c r="H241" s="172" t="s">
        <v>1</v>
      </c>
      <c r="I241" s="174"/>
      <c r="L241" s="170"/>
      <c r="M241" s="175"/>
      <c r="T241" s="176"/>
      <c r="AT241" s="172" t="s">
        <v>200</v>
      </c>
      <c r="AU241" s="172" t="s">
        <v>89</v>
      </c>
      <c r="AV241" s="12" t="s">
        <v>83</v>
      </c>
      <c r="AW241" s="12" t="s">
        <v>31</v>
      </c>
      <c r="AX241" s="12" t="s">
        <v>76</v>
      </c>
      <c r="AY241" s="172" t="s">
        <v>187</v>
      </c>
    </row>
    <row r="242" spans="2:51" s="12" customFormat="1" ht="22.5">
      <c r="B242" s="170"/>
      <c r="D242" s="171" t="s">
        <v>200</v>
      </c>
      <c r="E242" s="172" t="s">
        <v>1</v>
      </c>
      <c r="F242" s="173" t="s">
        <v>2134</v>
      </c>
      <c r="H242" s="172" t="s">
        <v>1</v>
      </c>
      <c r="I242" s="174"/>
      <c r="L242" s="170"/>
      <c r="M242" s="175"/>
      <c r="T242" s="176"/>
      <c r="AT242" s="172" t="s">
        <v>200</v>
      </c>
      <c r="AU242" s="172" t="s">
        <v>89</v>
      </c>
      <c r="AV242" s="12" t="s">
        <v>83</v>
      </c>
      <c r="AW242" s="12" t="s">
        <v>31</v>
      </c>
      <c r="AX242" s="12" t="s">
        <v>76</v>
      </c>
      <c r="AY242" s="172" t="s">
        <v>187</v>
      </c>
    </row>
    <row r="243" spans="2:51" s="12" customFormat="1">
      <c r="B243" s="170"/>
      <c r="D243" s="171" t="s">
        <v>200</v>
      </c>
      <c r="E243" s="172" t="s">
        <v>1</v>
      </c>
      <c r="F243" s="173" t="s">
        <v>2162</v>
      </c>
      <c r="H243" s="172" t="s">
        <v>1</v>
      </c>
      <c r="I243" s="174"/>
      <c r="L243" s="170"/>
      <c r="M243" s="175"/>
      <c r="T243" s="176"/>
      <c r="AT243" s="172" t="s">
        <v>200</v>
      </c>
      <c r="AU243" s="172" t="s">
        <v>89</v>
      </c>
      <c r="AV243" s="12" t="s">
        <v>83</v>
      </c>
      <c r="AW243" s="12" t="s">
        <v>31</v>
      </c>
      <c r="AX243" s="12" t="s">
        <v>76</v>
      </c>
      <c r="AY243" s="172" t="s">
        <v>187</v>
      </c>
    </row>
    <row r="244" spans="2:51" s="13" customFormat="1">
      <c r="B244" s="177"/>
      <c r="D244" s="171" t="s">
        <v>200</v>
      </c>
      <c r="E244" s="178" t="s">
        <v>1</v>
      </c>
      <c r="F244" s="179" t="s">
        <v>2163</v>
      </c>
      <c r="H244" s="180">
        <v>45.43</v>
      </c>
      <c r="I244" s="181"/>
      <c r="L244" s="177"/>
      <c r="M244" s="182"/>
      <c r="T244" s="183"/>
      <c r="AT244" s="178" t="s">
        <v>200</v>
      </c>
      <c r="AU244" s="178" t="s">
        <v>89</v>
      </c>
      <c r="AV244" s="13" t="s">
        <v>89</v>
      </c>
      <c r="AW244" s="13" t="s">
        <v>31</v>
      </c>
      <c r="AX244" s="13" t="s">
        <v>76</v>
      </c>
      <c r="AY244" s="178" t="s">
        <v>187</v>
      </c>
    </row>
    <row r="245" spans="2:51" s="13" customFormat="1">
      <c r="B245" s="177"/>
      <c r="D245" s="171" t="s">
        <v>200</v>
      </c>
      <c r="E245" s="178" t="s">
        <v>1</v>
      </c>
      <c r="F245" s="179" t="s">
        <v>2164</v>
      </c>
      <c r="H245" s="180">
        <v>-9.9359999999999999</v>
      </c>
      <c r="I245" s="181"/>
      <c r="L245" s="177"/>
      <c r="M245" s="182"/>
      <c r="T245" s="183"/>
      <c r="AT245" s="178" t="s">
        <v>200</v>
      </c>
      <c r="AU245" s="178" t="s">
        <v>89</v>
      </c>
      <c r="AV245" s="13" t="s">
        <v>89</v>
      </c>
      <c r="AW245" s="13" t="s">
        <v>31</v>
      </c>
      <c r="AX245" s="13" t="s">
        <v>76</v>
      </c>
      <c r="AY245" s="178" t="s">
        <v>187</v>
      </c>
    </row>
    <row r="246" spans="2:51" s="13" customFormat="1">
      <c r="B246" s="177"/>
      <c r="D246" s="171" t="s">
        <v>200</v>
      </c>
      <c r="E246" s="178" t="s">
        <v>1</v>
      </c>
      <c r="F246" s="179" t="s">
        <v>2165</v>
      </c>
      <c r="H246" s="180">
        <v>-10.62</v>
      </c>
      <c r="I246" s="181"/>
      <c r="L246" s="177"/>
      <c r="M246" s="182"/>
      <c r="T246" s="183"/>
      <c r="AT246" s="178" t="s">
        <v>200</v>
      </c>
      <c r="AU246" s="178" t="s">
        <v>89</v>
      </c>
      <c r="AV246" s="13" t="s">
        <v>89</v>
      </c>
      <c r="AW246" s="13" t="s">
        <v>31</v>
      </c>
      <c r="AX246" s="13" t="s">
        <v>76</v>
      </c>
      <c r="AY246" s="178" t="s">
        <v>187</v>
      </c>
    </row>
    <row r="247" spans="2:51" s="13" customFormat="1">
      <c r="B247" s="177"/>
      <c r="D247" s="171" t="s">
        <v>200</v>
      </c>
      <c r="E247" s="178" t="s">
        <v>1</v>
      </c>
      <c r="F247" s="179" t="s">
        <v>2166</v>
      </c>
      <c r="H247" s="180">
        <v>86.435000000000002</v>
      </c>
      <c r="I247" s="181"/>
      <c r="L247" s="177"/>
      <c r="M247" s="182"/>
      <c r="T247" s="183"/>
      <c r="AT247" s="178" t="s">
        <v>200</v>
      </c>
      <c r="AU247" s="178" t="s">
        <v>89</v>
      </c>
      <c r="AV247" s="13" t="s">
        <v>89</v>
      </c>
      <c r="AW247" s="13" t="s">
        <v>31</v>
      </c>
      <c r="AX247" s="13" t="s">
        <v>76</v>
      </c>
      <c r="AY247" s="178" t="s">
        <v>187</v>
      </c>
    </row>
    <row r="248" spans="2:51" s="13" customFormat="1">
      <c r="B248" s="177"/>
      <c r="D248" s="171" t="s">
        <v>200</v>
      </c>
      <c r="E248" s="178" t="s">
        <v>1</v>
      </c>
      <c r="F248" s="179" t="s">
        <v>2165</v>
      </c>
      <c r="H248" s="180">
        <v>-10.62</v>
      </c>
      <c r="I248" s="181"/>
      <c r="L248" s="177"/>
      <c r="M248" s="182"/>
      <c r="T248" s="183"/>
      <c r="AT248" s="178" t="s">
        <v>200</v>
      </c>
      <c r="AU248" s="178" t="s">
        <v>89</v>
      </c>
      <c r="AV248" s="13" t="s">
        <v>89</v>
      </c>
      <c r="AW248" s="13" t="s">
        <v>31</v>
      </c>
      <c r="AX248" s="13" t="s">
        <v>76</v>
      </c>
      <c r="AY248" s="178" t="s">
        <v>187</v>
      </c>
    </row>
    <row r="249" spans="2:51" s="12" customFormat="1">
      <c r="B249" s="170"/>
      <c r="D249" s="171" t="s">
        <v>200</v>
      </c>
      <c r="E249" s="172" t="s">
        <v>1</v>
      </c>
      <c r="F249" s="173" t="s">
        <v>2167</v>
      </c>
      <c r="H249" s="172" t="s">
        <v>1</v>
      </c>
      <c r="I249" s="174"/>
      <c r="L249" s="170"/>
      <c r="M249" s="175"/>
      <c r="T249" s="176"/>
      <c r="AT249" s="172" t="s">
        <v>200</v>
      </c>
      <c r="AU249" s="172" t="s">
        <v>89</v>
      </c>
      <c r="AV249" s="12" t="s">
        <v>83</v>
      </c>
      <c r="AW249" s="12" t="s">
        <v>31</v>
      </c>
      <c r="AX249" s="12" t="s">
        <v>76</v>
      </c>
      <c r="AY249" s="172" t="s">
        <v>187</v>
      </c>
    </row>
    <row r="250" spans="2:51" s="13" customFormat="1">
      <c r="B250" s="177"/>
      <c r="D250" s="171" t="s">
        <v>200</v>
      </c>
      <c r="E250" s="178" t="s">
        <v>1</v>
      </c>
      <c r="F250" s="179" t="s">
        <v>2168</v>
      </c>
      <c r="H250" s="180">
        <v>248.3</v>
      </c>
      <c r="I250" s="181"/>
      <c r="L250" s="177"/>
      <c r="M250" s="182"/>
      <c r="T250" s="183"/>
      <c r="AT250" s="178" t="s">
        <v>200</v>
      </c>
      <c r="AU250" s="178" t="s">
        <v>89</v>
      </c>
      <c r="AV250" s="13" t="s">
        <v>89</v>
      </c>
      <c r="AW250" s="13" t="s">
        <v>31</v>
      </c>
      <c r="AX250" s="13" t="s">
        <v>76</v>
      </c>
      <c r="AY250" s="178" t="s">
        <v>187</v>
      </c>
    </row>
    <row r="251" spans="2:51" s="13" customFormat="1">
      <c r="B251" s="177"/>
      <c r="D251" s="171" t="s">
        <v>200</v>
      </c>
      <c r="E251" s="178" t="s">
        <v>1</v>
      </c>
      <c r="F251" s="179" t="s">
        <v>2169</v>
      </c>
      <c r="H251" s="180">
        <v>-29.12</v>
      </c>
      <c r="I251" s="181"/>
      <c r="L251" s="177"/>
      <c r="M251" s="182"/>
      <c r="T251" s="183"/>
      <c r="AT251" s="178" t="s">
        <v>200</v>
      </c>
      <c r="AU251" s="178" t="s">
        <v>89</v>
      </c>
      <c r="AV251" s="13" t="s">
        <v>89</v>
      </c>
      <c r="AW251" s="13" t="s">
        <v>31</v>
      </c>
      <c r="AX251" s="13" t="s">
        <v>76</v>
      </c>
      <c r="AY251" s="178" t="s">
        <v>187</v>
      </c>
    </row>
    <row r="252" spans="2:51" s="13" customFormat="1">
      <c r="B252" s="177"/>
      <c r="D252" s="171" t="s">
        <v>200</v>
      </c>
      <c r="E252" s="178" t="s">
        <v>1</v>
      </c>
      <c r="F252" s="179" t="s">
        <v>2170</v>
      </c>
      <c r="H252" s="180">
        <v>104.283</v>
      </c>
      <c r="I252" s="181"/>
      <c r="L252" s="177"/>
      <c r="M252" s="182"/>
      <c r="T252" s="183"/>
      <c r="AT252" s="178" t="s">
        <v>200</v>
      </c>
      <c r="AU252" s="178" t="s">
        <v>89</v>
      </c>
      <c r="AV252" s="13" t="s">
        <v>89</v>
      </c>
      <c r="AW252" s="13" t="s">
        <v>31</v>
      </c>
      <c r="AX252" s="13" t="s">
        <v>76</v>
      </c>
      <c r="AY252" s="178" t="s">
        <v>187</v>
      </c>
    </row>
    <row r="253" spans="2:51" s="13" customFormat="1">
      <c r="B253" s="177"/>
      <c r="D253" s="171" t="s">
        <v>200</v>
      </c>
      <c r="E253" s="178" t="s">
        <v>1</v>
      </c>
      <c r="F253" s="179" t="s">
        <v>2171</v>
      </c>
      <c r="H253" s="180">
        <v>80.093000000000004</v>
      </c>
      <c r="I253" s="181"/>
      <c r="L253" s="177"/>
      <c r="M253" s="182"/>
      <c r="T253" s="183"/>
      <c r="AT253" s="178" t="s">
        <v>200</v>
      </c>
      <c r="AU253" s="178" t="s">
        <v>89</v>
      </c>
      <c r="AV253" s="13" t="s">
        <v>89</v>
      </c>
      <c r="AW253" s="13" t="s">
        <v>31</v>
      </c>
      <c r="AX253" s="13" t="s">
        <v>76</v>
      </c>
      <c r="AY253" s="178" t="s">
        <v>187</v>
      </c>
    </row>
    <row r="254" spans="2:51" s="13" customFormat="1">
      <c r="B254" s="177"/>
      <c r="D254" s="171" t="s">
        <v>200</v>
      </c>
      <c r="E254" s="178" t="s">
        <v>1</v>
      </c>
      <c r="F254" s="179" t="s">
        <v>2172</v>
      </c>
      <c r="H254" s="180">
        <v>-28.08</v>
      </c>
      <c r="I254" s="181"/>
      <c r="L254" s="177"/>
      <c r="M254" s="182"/>
      <c r="T254" s="183"/>
      <c r="AT254" s="178" t="s">
        <v>200</v>
      </c>
      <c r="AU254" s="178" t="s">
        <v>89</v>
      </c>
      <c r="AV254" s="13" t="s">
        <v>89</v>
      </c>
      <c r="AW254" s="13" t="s">
        <v>31</v>
      </c>
      <c r="AX254" s="13" t="s">
        <v>76</v>
      </c>
      <c r="AY254" s="178" t="s">
        <v>187</v>
      </c>
    </row>
    <row r="255" spans="2:51" s="13" customFormat="1">
      <c r="B255" s="177"/>
      <c r="D255" s="171" t="s">
        <v>200</v>
      </c>
      <c r="E255" s="178" t="s">
        <v>1</v>
      </c>
      <c r="F255" s="179" t="s">
        <v>2173</v>
      </c>
      <c r="H255" s="180">
        <v>-5.8</v>
      </c>
      <c r="I255" s="181"/>
      <c r="L255" s="177"/>
      <c r="M255" s="182"/>
      <c r="T255" s="183"/>
      <c r="AT255" s="178" t="s">
        <v>200</v>
      </c>
      <c r="AU255" s="178" t="s">
        <v>89</v>
      </c>
      <c r="AV255" s="13" t="s">
        <v>89</v>
      </c>
      <c r="AW255" s="13" t="s">
        <v>31</v>
      </c>
      <c r="AX255" s="13" t="s">
        <v>76</v>
      </c>
      <c r="AY255" s="178" t="s">
        <v>187</v>
      </c>
    </row>
    <row r="256" spans="2:51" s="13" customFormat="1">
      <c r="B256" s="177"/>
      <c r="D256" s="171" t="s">
        <v>200</v>
      </c>
      <c r="E256" s="178" t="s">
        <v>1</v>
      </c>
      <c r="F256" s="179" t="s">
        <v>2174</v>
      </c>
      <c r="H256" s="180">
        <v>80.83</v>
      </c>
      <c r="I256" s="181"/>
      <c r="L256" s="177"/>
      <c r="M256" s="182"/>
      <c r="T256" s="183"/>
      <c r="AT256" s="178" t="s">
        <v>200</v>
      </c>
      <c r="AU256" s="178" t="s">
        <v>89</v>
      </c>
      <c r="AV256" s="13" t="s">
        <v>89</v>
      </c>
      <c r="AW256" s="13" t="s">
        <v>31</v>
      </c>
      <c r="AX256" s="13" t="s">
        <v>76</v>
      </c>
      <c r="AY256" s="178" t="s">
        <v>187</v>
      </c>
    </row>
    <row r="257" spans="2:51" s="13" customFormat="1">
      <c r="B257" s="177"/>
      <c r="D257" s="171" t="s">
        <v>200</v>
      </c>
      <c r="E257" s="178" t="s">
        <v>1</v>
      </c>
      <c r="F257" s="179" t="s">
        <v>2175</v>
      </c>
      <c r="H257" s="180">
        <v>-8.64</v>
      </c>
      <c r="I257" s="181"/>
      <c r="L257" s="177"/>
      <c r="M257" s="182"/>
      <c r="T257" s="183"/>
      <c r="AT257" s="178" t="s">
        <v>200</v>
      </c>
      <c r="AU257" s="178" t="s">
        <v>89</v>
      </c>
      <c r="AV257" s="13" t="s">
        <v>89</v>
      </c>
      <c r="AW257" s="13" t="s">
        <v>31</v>
      </c>
      <c r="AX257" s="13" t="s">
        <v>76</v>
      </c>
      <c r="AY257" s="178" t="s">
        <v>187</v>
      </c>
    </row>
    <row r="258" spans="2:51" s="13" customFormat="1">
      <c r="B258" s="177"/>
      <c r="D258" s="171" t="s">
        <v>200</v>
      </c>
      <c r="E258" s="178" t="s">
        <v>1</v>
      </c>
      <c r="F258" s="179" t="s">
        <v>2176</v>
      </c>
      <c r="H258" s="180">
        <v>-1.08</v>
      </c>
      <c r="I258" s="181"/>
      <c r="L258" s="177"/>
      <c r="M258" s="182"/>
      <c r="T258" s="183"/>
      <c r="AT258" s="178" t="s">
        <v>200</v>
      </c>
      <c r="AU258" s="178" t="s">
        <v>89</v>
      </c>
      <c r="AV258" s="13" t="s">
        <v>89</v>
      </c>
      <c r="AW258" s="13" t="s">
        <v>31</v>
      </c>
      <c r="AX258" s="13" t="s">
        <v>76</v>
      </c>
      <c r="AY258" s="178" t="s">
        <v>187</v>
      </c>
    </row>
    <row r="259" spans="2:51" s="13" customFormat="1">
      <c r="B259" s="177"/>
      <c r="D259" s="171" t="s">
        <v>200</v>
      </c>
      <c r="E259" s="178" t="s">
        <v>1</v>
      </c>
      <c r="F259" s="179" t="s">
        <v>2177</v>
      </c>
      <c r="H259" s="180">
        <v>-1.6</v>
      </c>
      <c r="I259" s="181"/>
      <c r="L259" s="177"/>
      <c r="M259" s="182"/>
      <c r="T259" s="183"/>
      <c r="AT259" s="178" t="s">
        <v>200</v>
      </c>
      <c r="AU259" s="178" t="s">
        <v>89</v>
      </c>
      <c r="AV259" s="13" t="s">
        <v>89</v>
      </c>
      <c r="AW259" s="13" t="s">
        <v>31</v>
      </c>
      <c r="AX259" s="13" t="s">
        <v>76</v>
      </c>
      <c r="AY259" s="178" t="s">
        <v>187</v>
      </c>
    </row>
    <row r="260" spans="2:51" s="13" customFormat="1">
      <c r="B260" s="177"/>
      <c r="D260" s="171" t="s">
        <v>200</v>
      </c>
      <c r="E260" s="178" t="s">
        <v>1</v>
      </c>
      <c r="F260" s="179" t="s">
        <v>2178</v>
      </c>
      <c r="H260" s="180">
        <v>66.08</v>
      </c>
      <c r="I260" s="181"/>
      <c r="L260" s="177"/>
      <c r="M260" s="182"/>
      <c r="T260" s="183"/>
      <c r="AT260" s="178" t="s">
        <v>200</v>
      </c>
      <c r="AU260" s="178" t="s">
        <v>89</v>
      </c>
      <c r="AV260" s="13" t="s">
        <v>89</v>
      </c>
      <c r="AW260" s="13" t="s">
        <v>31</v>
      </c>
      <c r="AX260" s="13" t="s">
        <v>76</v>
      </c>
      <c r="AY260" s="178" t="s">
        <v>187</v>
      </c>
    </row>
    <row r="261" spans="2:51" s="13" customFormat="1">
      <c r="B261" s="177"/>
      <c r="D261" s="171" t="s">
        <v>200</v>
      </c>
      <c r="E261" s="178" t="s">
        <v>1</v>
      </c>
      <c r="F261" s="179" t="s">
        <v>2179</v>
      </c>
      <c r="H261" s="180">
        <v>-1.8</v>
      </c>
      <c r="I261" s="181"/>
      <c r="L261" s="177"/>
      <c r="M261" s="182"/>
      <c r="T261" s="183"/>
      <c r="AT261" s="178" t="s">
        <v>200</v>
      </c>
      <c r="AU261" s="178" t="s">
        <v>89</v>
      </c>
      <c r="AV261" s="13" t="s">
        <v>89</v>
      </c>
      <c r="AW261" s="13" t="s">
        <v>31</v>
      </c>
      <c r="AX261" s="13" t="s">
        <v>76</v>
      </c>
      <c r="AY261" s="178" t="s">
        <v>187</v>
      </c>
    </row>
    <row r="262" spans="2:51" s="13" customFormat="1">
      <c r="B262" s="177"/>
      <c r="D262" s="171" t="s">
        <v>200</v>
      </c>
      <c r="E262" s="178" t="s">
        <v>1</v>
      </c>
      <c r="F262" s="179" t="s">
        <v>2180</v>
      </c>
      <c r="H262" s="180">
        <v>-5.4</v>
      </c>
      <c r="I262" s="181"/>
      <c r="L262" s="177"/>
      <c r="M262" s="182"/>
      <c r="T262" s="183"/>
      <c r="AT262" s="178" t="s">
        <v>200</v>
      </c>
      <c r="AU262" s="178" t="s">
        <v>89</v>
      </c>
      <c r="AV262" s="13" t="s">
        <v>89</v>
      </c>
      <c r="AW262" s="13" t="s">
        <v>31</v>
      </c>
      <c r="AX262" s="13" t="s">
        <v>76</v>
      </c>
      <c r="AY262" s="178" t="s">
        <v>187</v>
      </c>
    </row>
    <row r="263" spans="2:51" s="13" customFormat="1">
      <c r="B263" s="177"/>
      <c r="D263" s="171" t="s">
        <v>200</v>
      </c>
      <c r="E263" s="178" t="s">
        <v>1</v>
      </c>
      <c r="F263" s="179" t="s">
        <v>2181</v>
      </c>
      <c r="H263" s="180">
        <v>80.093000000000004</v>
      </c>
      <c r="I263" s="181"/>
      <c r="L263" s="177"/>
      <c r="M263" s="182"/>
      <c r="T263" s="183"/>
      <c r="AT263" s="178" t="s">
        <v>200</v>
      </c>
      <c r="AU263" s="178" t="s">
        <v>89</v>
      </c>
      <c r="AV263" s="13" t="s">
        <v>89</v>
      </c>
      <c r="AW263" s="13" t="s">
        <v>31</v>
      </c>
      <c r="AX263" s="13" t="s">
        <v>76</v>
      </c>
      <c r="AY263" s="178" t="s">
        <v>187</v>
      </c>
    </row>
    <row r="264" spans="2:51" s="13" customFormat="1">
      <c r="B264" s="177"/>
      <c r="D264" s="171" t="s">
        <v>200</v>
      </c>
      <c r="E264" s="178" t="s">
        <v>1</v>
      </c>
      <c r="F264" s="179" t="s">
        <v>2179</v>
      </c>
      <c r="H264" s="180">
        <v>-1.8</v>
      </c>
      <c r="I264" s="181"/>
      <c r="L264" s="177"/>
      <c r="M264" s="182"/>
      <c r="T264" s="183"/>
      <c r="AT264" s="178" t="s">
        <v>200</v>
      </c>
      <c r="AU264" s="178" t="s">
        <v>89</v>
      </c>
      <c r="AV264" s="13" t="s">
        <v>89</v>
      </c>
      <c r="AW264" s="13" t="s">
        <v>31</v>
      </c>
      <c r="AX264" s="13" t="s">
        <v>76</v>
      </c>
      <c r="AY264" s="178" t="s">
        <v>187</v>
      </c>
    </row>
    <row r="265" spans="2:51" s="13" customFormat="1">
      <c r="B265" s="177"/>
      <c r="D265" s="171" t="s">
        <v>200</v>
      </c>
      <c r="E265" s="178" t="s">
        <v>1</v>
      </c>
      <c r="F265" s="179" t="s">
        <v>2182</v>
      </c>
      <c r="H265" s="180">
        <v>-8.64</v>
      </c>
      <c r="I265" s="181"/>
      <c r="L265" s="177"/>
      <c r="M265" s="182"/>
      <c r="T265" s="183"/>
      <c r="AT265" s="178" t="s">
        <v>200</v>
      </c>
      <c r="AU265" s="178" t="s">
        <v>89</v>
      </c>
      <c r="AV265" s="13" t="s">
        <v>89</v>
      </c>
      <c r="AW265" s="13" t="s">
        <v>31</v>
      </c>
      <c r="AX265" s="13" t="s">
        <v>76</v>
      </c>
      <c r="AY265" s="178" t="s">
        <v>187</v>
      </c>
    </row>
    <row r="266" spans="2:51" s="13" customFormat="1">
      <c r="B266" s="177"/>
      <c r="D266" s="171" t="s">
        <v>200</v>
      </c>
      <c r="E266" s="178" t="s">
        <v>1</v>
      </c>
      <c r="F266" s="179" t="s">
        <v>2183</v>
      </c>
      <c r="H266" s="180">
        <v>-1.08</v>
      </c>
      <c r="I266" s="181"/>
      <c r="L266" s="177"/>
      <c r="M266" s="182"/>
      <c r="T266" s="183"/>
      <c r="AT266" s="178" t="s">
        <v>200</v>
      </c>
      <c r="AU266" s="178" t="s">
        <v>89</v>
      </c>
      <c r="AV266" s="13" t="s">
        <v>89</v>
      </c>
      <c r="AW266" s="13" t="s">
        <v>31</v>
      </c>
      <c r="AX266" s="13" t="s">
        <v>76</v>
      </c>
      <c r="AY266" s="178" t="s">
        <v>187</v>
      </c>
    </row>
    <row r="267" spans="2:51" s="13" customFormat="1">
      <c r="B267" s="177"/>
      <c r="D267" s="171" t="s">
        <v>200</v>
      </c>
      <c r="E267" s="178" t="s">
        <v>1</v>
      </c>
      <c r="F267" s="179" t="s">
        <v>2184</v>
      </c>
      <c r="H267" s="180">
        <v>105.315</v>
      </c>
      <c r="I267" s="181"/>
      <c r="L267" s="177"/>
      <c r="M267" s="182"/>
      <c r="T267" s="183"/>
      <c r="AT267" s="178" t="s">
        <v>200</v>
      </c>
      <c r="AU267" s="178" t="s">
        <v>89</v>
      </c>
      <c r="AV267" s="13" t="s">
        <v>89</v>
      </c>
      <c r="AW267" s="13" t="s">
        <v>31</v>
      </c>
      <c r="AX267" s="13" t="s">
        <v>76</v>
      </c>
      <c r="AY267" s="178" t="s">
        <v>187</v>
      </c>
    </row>
    <row r="268" spans="2:51" s="13" customFormat="1">
      <c r="B268" s="177"/>
      <c r="D268" s="171" t="s">
        <v>200</v>
      </c>
      <c r="E268" s="178" t="s">
        <v>1</v>
      </c>
      <c r="F268" s="179" t="s">
        <v>2185</v>
      </c>
      <c r="H268" s="180">
        <v>-3.24</v>
      </c>
      <c r="I268" s="181"/>
      <c r="L268" s="177"/>
      <c r="M268" s="182"/>
      <c r="T268" s="183"/>
      <c r="AT268" s="178" t="s">
        <v>200</v>
      </c>
      <c r="AU268" s="178" t="s">
        <v>89</v>
      </c>
      <c r="AV268" s="13" t="s">
        <v>89</v>
      </c>
      <c r="AW268" s="13" t="s">
        <v>31</v>
      </c>
      <c r="AX268" s="13" t="s">
        <v>76</v>
      </c>
      <c r="AY268" s="178" t="s">
        <v>187</v>
      </c>
    </row>
    <row r="269" spans="2:51" s="13" customFormat="1">
      <c r="B269" s="177"/>
      <c r="D269" s="171" t="s">
        <v>200</v>
      </c>
      <c r="E269" s="178" t="s">
        <v>1</v>
      </c>
      <c r="F269" s="179" t="s">
        <v>2186</v>
      </c>
      <c r="H269" s="180">
        <v>-2.9</v>
      </c>
      <c r="I269" s="181"/>
      <c r="L269" s="177"/>
      <c r="M269" s="182"/>
      <c r="T269" s="183"/>
      <c r="AT269" s="178" t="s">
        <v>200</v>
      </c>
      <c r="AU269" s="178" t="s">
        <v>89</v>
      </c>
      <c r="AV269" s="13" t="s">
        <v>89</v>
      </c>
      <c r="AW269" s="13" t="s">
        <v>31</v>
      </c>
      <c r="AX269" s="13" t="s">
        <v>76</v>
      </c>
      <c r="AY269" s="178" t="s">
        <v>187</v>
      </c>
    </row>
    <row r="270" spans="2:51" s="13" customFormat="1">
      <c r="B270" s="177"/>
      <c r="D270" s="171" t="s">
        <v>200</v>
      </c>
      <c r="E270" s="178" t="s">
        <v>1</v>
      </c>
      <c r="F270" s="179" t="s">
        <v>2186</v>
      </c>
      <c r="H270" s="180">
        <v>-2.9</v>
      </c>
      <c r="I270" s="181"/>
      <c r="L270" s="177"/>
      <c r="M270" s="182"/>
      <c r="T270" s="183"/>
      <c r="AT270" s="178" t="s">
        <v>200</v>
      </c>
      <c r="AU270" s="178" t="s">
        <v>89</v>
      </c>
      <c r="AV270" s="13" t="s">
        <v>89</v>
      </c>
      <c r="AW270" s="13" t="s">
        <v>31</v>
      </c>
      <c r="AX270" s="13" t="s">
        <v>76</v>
      </c>
      <c r="AY270" s="178" t="s">
        <v>187</v>
      </c>
    </row>
    <row r="271" spans="2:51" s="13" customFormat="1">
      <c r="B271" s="177"/>
      <c r="D271" s="171" t="s">
        <v>200</v>
      </c>
      <c r="E271" s="178" t="s">
        <v>1</v>
      </c>
      <c r="F271" s="179" t="s">
        <v>2187</v>
      </c>
      <c r="H271" s="180">
        <v>-1.2</v>
      </c>
      <c r="I271" s="181"/>
      <c r="L271" s="177"/>
      <c r="M271" s="182"/>
      <c r="T271" s="183"/>
      <c r="AT271" s="178" t="s">
        <v>200</v>
      </c>
      <c r="AU271" s="178" t="s">
        <v>89</v>
      </c>
      <c r="AV271" s="13" t="s">
        <v>89</v>
      </c>
      <c r="AW271" s="13" t="s">
        <v>31</v>
      </c>
      <c r="AX271" s="13" t="s">
        <v>76</v>
      </c>
      <c r="AY271" s="178" t="s">
        <v>187</v>
      </c>
    </row>
    <row r="272" spans="2:51" s="13" customFormat="1">
      <c r="B272" s="177"/>
      <c r="D272" s="171" t="s">
        <v>200</v>
      </c>
      <c r="E272" s="178" t="s">
        <v>1</v>
      </c>
      <c r="F272" s="179" t="s">
        <v>2177</v>
      </c>
      <c r="H272" s="180">
        <v>-1.6</v>
      </c>
      <c r="I272" s="181"/>
      <c r="L272" s="177"/>
      <c r="M272" s="182"/>
      <c r="T272" s="183"/>
      <c r="AT272" s="178" t="s">
        <v>200</v>
      </c>
      <c r="AU272" s="178" t="s">
        <v>89</v>
      </c>
      <c r="AV272" s="13" t="s">
        <v>89</v>
      </c>
      <c r="AW272" s="13" t="s">
        <v>31</v>
      </c>
      <c r="AX272" s="13" t="s">
        <v>76</v>
      </c>
      <c r="AY272" s="178" t="s">
        <v>187</v>
      </c>
    </row>
    <row r="273" spans="2:51" s="13" customFormat="1">
      <c r="B273" s="177"/>
      <c r="D273" s="171" t="s">
        <v>200</v>
      </c>
      <c r="E273" s="178" t="s">
        <v>1</v>
      </c>
      <c r="F273" s="179" t="s">
        <v>2188</v>
      </c>
      <c r="H273" s="180">
        <v>-3.6</v>
      </c>
      <c r="I273" s="181"/>
      <c r="L273" s="177"/>
      <c r="M273" s="182"/>
      <c r="T273" s="183"/>
      <c r="AT273" s="178" t="s">
        <v>200</v>
      </c>
      <c r="AU273" s="178" t="s">
        <v>89</v>
      </c>
      <c r="AV273" s="13" t="s">
        <v>89</v>
      </c>
      <c r="AW273" s="13" t="s">
        <v>31</v>
      </c>
      <c r="AX273" s="13" t="s">
        <v>76</v>
      </c>
      <c r="AY273" s="178" t="s">
        <v>187</v>
      </c>
    </row>
    <row r="274" spans="2:51" s="13" customFormat="1">
      <c r="B274" s="177"/>
      <c r="D274" s="171" t="s">
        <v>200</v>
      </c>
      <c r="E274" s="178" t="s">
        <v>1</v>
      </c>
      <c r="F274" s="179" t="s">
        <v>2189</v>
      </c>
      <c r="H274" s="180">
        <v>10.44</v>
      </c>
      <c r="I274" s="181"/>
      <c r="L274" s="177"/>
      <c r="M274" s="182"/>
      <c r="T274" s="183"/>
      <c r="AT274" s="178" t="s">
        <v>200</v>
      </c>
      <c r="AU274" s="178" t="s">
        <v>89</v>
      </c>
      <c r="AV274" s="13" t="s">
        <v>89</v>
      </c>
      <c r="AW274" s="13" t="s">
        <v>31</v>
      </c>
      <c r="AX274" s="13" t="s">
        <v>76</v>
      </c>
      <c r="AY274" s="178" t="s">
        <v>187</v>
      </c>
    </row>
    <row r="275" spans="2:51" s="13" customFormat="1">
      <c r="B275" s="177"/>
      <c r="D275" s="171" t="s">
        <v>200</v>
      </c>
      <c r="E275" s="178" t="s">
        <v>1</v>
      </c>
      <c r="F275" s="179" t="s">
        <v>2190</v>
      </c>
      <c r="H275" s="180">
        <v>8.41</v>
      </c>
      <c r="I275" s="181"/>
      <c r="L275" s="177"/>
      <c r="M275" s="182"/>
      <c r="T275" s="183"/>
      <c r="AT275" s="178" t="s">
        <v>200</v>
      </c>
      <c r="AU275" s="178" t="s">
        <v>89</v>
      </c>
      <c r="AV275" s="13" t="s">
        <v>89</v>
      </c>
      <c r="AW275" s="13" t="s">
        <v>31</v>
      </c>
      <c r="AX275" s="13" t="s">
        <v>76</v>
      </c>
      <c r="AY275" s="178" t="s">
        <v>187</v>
      </c>
    </row>
    <row r="276" spans="2:51" s="13" customFormat="1">
      <c r="B276" s="177"/>
      <c r="D276" s="171" t="s">
        <v>200</v>
      </c>
      <c r="E276" s="178" t="s">
        <v>1</v>
      </c>
      <c r="F276" s="179" t="s">
        <v>2191</v>
      </c>
      <c r="H276" s="180">
        <v>8.1199999999999992</v>
      </c>
      <c r="I276" s="181"/>
      <c r="L276" s="177"/>
      <c r="M276" s="182"/>
      <c r="T276" s="183"/>
      <c r="AT276" s="178" t="s">
        <v>200</v>
      </c>
      <c r="AU276" s="178" t="s">
        <v>89</v>
      </c>
      <c r="AV276" s="13" t="s">
        <v>89</v>
      </c>
      <c r="AW276" s="13" t="s">
        <v>31</v>
      </c>
      <c r="AX276" s="13" t="s">
        <v>76</v>
      </c>
      <c r="AY276" s="178" t="s">
        <v>187</v>
      </c>
    </row>
    <row r="277" spans="2:51" s="13" customFormat="1">
      <c r="B277" s="177"/>
      <c r="D277" s="171" t="s">
        <v>200</v>
      </c>
      <c r="E277" s="178" t="s">
        <v>1</v>
      </c>
      <c r="F277" s="179" t="s">
        <v>2192</v>
      </c>
      <c r="H277" s="180">
        <v>65.343000000000004</v>
      </c>
      <c r="I277" s="181"/>
      <c r="L277" s="177"/>
      <c r="M277" s="182"/>
      <c r="T277" s="183"/>
      <c r="AT277" s="178" t="s">
        <v>200</v>
      </c>
      <c r="AU277" s="178" t="s">
        <v>89</v>
      </c>
      <c r="AV277" s="13" t="s">
        <v>89</v>
      </c>
      <c r="AW277" s="13" t="s">
        <v>31</v>
      </c>
      <c r="AX277" s="13" t="s">
        <v>76</v>
      </c>
      <c r="AY277" s="178" t="s">
        <v>187</v>
      </c>
    </row>
    <row r="278" spans="2:51" s="13" customFormat="1">
      <c r="B278" s="177"/>
      <c r="D278" s="171" t="s">
        <v>200</v>
      </c>
      <c r="E278" s="178" t="s">
        <v>1</v>
      </c>
      <c r="F278" s="179" t="s">
        <v>2193</v>
      </c>
      <c r="H278" s="180">
        <v>-4.32</v>
      </c>
      <c r="I278" s="181"/>
      <c r="L278" s="177"/>
      <c r="M278" s="182"/>
      <c r="T278" s="183"/>
      <c r="AT278" s="178" t="s">
        <v>200</v>
      </c>
      <c r="AU278" s="178" t="s">
        <v>89</v>
      </c>
      <c r="AV278" s="13" t="s">
        <v>89</v>
      </c>
      <c r="AW278" s="13" t="s">
        <v>31</v>
      </c>
      <c r="AX278" s="13" t="s">
        <v>76</v>
      </c>
      <c r="AY278" s="178" t="s">
        <v>187</v>
      </c>
    </row>
    <row r="279" spans="2:51" s="13" customFormat="1">
      <c r="B279" s="177"/>
      <c r="D279" s="171" t="s">
        <v>200</v>
      </c>
      <c r="E279" s="178" t="s">
        <v>1</v>
      </c>
      <c r="F279" s="179" t="s">
        <v>2183</v>
      </c>
      <c r="H279" s="180">
        <v>-1.08</v>
      </c>
      <c r="I279" s="181"/>
      <c r="L279" s="177"/>
      <c r="M279" s="182"/>
      <c r="T279" s="183"/>
      <c r="AT279" s="178" t="s">
        <v>200</v>
      </c>
      <c r="AU279" s="178" t="s">
        <v>89</v>
      </c>
      <c r="AV279" s="13" t="s">
        <v>89</v>
      </c>
      <c r="AW279" s="13" t="s">
        <v>31</v>
      </c>
      <c r="AX279" s="13" t="s">
        <v>76</v>
      </c>
      <c r="AY279" s="178" t="s">
        <v>187</v>
      </c>
    </row>
    <row r="280" spans="2:51" s="13" customFormat="1">
      <c r="B280" s="177"/>
      <c r="D280" s="171" t="s">
        <v>200</v>
      </c>
      <c r="E280" s="178" t="s">
        <v>1</v>
      </c>
      <c r="F280" s="179" t="s">
        <v>2179</v>
      </c>
      <c r="H280" s="180">
        <v>-1.8</v>
      </c>
      <c r="I280" s="181"/>
      <c r="L280" s="177"/>
      <c r="M280" s="182"/>
      <c r="T280" s="183"/>
      <c r="AT280" s="178" t="s">
        <v>200</v>
      </c>
      <c r="AU280" s="178" t="s">
        <v>89</v>
      </c>
      <c r="AV280" s="13" t="s">
        <v>89</v>
      </c>
      <c r="AW280" s="13" t="s">
        <v>31</v>
      </c>
      <c r="AX280" s="13" t="s">
        <v>76</v>
      </c>
      <c r="AY280" s="178" t="s">
        <v>187</v>
      </c>
    </row>
    <row r="281" spans="2:51" s="13" customFormat="1">
      <c r="B281" s="177"/>
      <c r="D281" s="171" t="s">
        <v>200</v>
      </c>
      <c r="E281" s="178" t="s">
        <v>1</v>
      </c>
      <c r="F281" s="179" t="s">
        <v>2194</v>
      </c>
      <c r="H281" s="180">
        <v>23.084</v>
      </c>
      <c r="I281" s="181"/>
      <c r="L281" s="177"/>
      <c r="M281" s="182"/>
      <c r="T281" s="183"/>
      <c r="AT281" s="178" t="s">
        <v>200</v>
      </c>
      <c r="AU281" s="178" t="s">
        <v>89</v>
      </c>
      <c r="AV281" s="13" t="s">
        <v>89</v>
      </c>
      <c r="AW281" s="13" t="s">
        <v>31</v>
      </c>
      <c r="AX281" s="13" t="s">
        <v>76</v>
      </c>
      <c r="AY281" s="178" t="s">
        <v>187</v>
      </c>
    </row>
    <row r="282" spans="2:51" s="13" customFormat="1">
      <c r="B282" s="177"/>
      <c r="D282" s="171" t="s">
        <v>200</v>
      </c>
      <c r="E282" s="178" t="s">
        <v>1</v>
      </c>
      <c r="F282" s="179" t="s">
        <v>2177</v>
      </c>
      <c r="H282" s="180">
        <v>-1.6</v>
      </c>
      <c r="I282" s="181"/>
      <c r="L282" s="177"/>
      <c r="M282" s="182"/>
      <c r="T282" s="183"/>
      <c r="AT282" s="178" t="s">
        <v>200</v>
      </c>
      <c r="AU282" s="178" t="s">
        <v>89</v>
      </c>
      <c r="AV282" s="13" t="s">
        <v>89</v>
      </c>
      <c r="AW282" s="13" t="s">
        <v>31</v>
      </c>
      <c r="AX282" s="13" t="s">
        <v>76</v>
      </c>
      <c r="AY282" s="178" t="s">
        <v>187</v>
      </c>
    </row>
    <row r="283" spans="2:51" s="13" customFormat="1">
      <c r="B283" s="177"/>
      <c r="D283" s="171" t="s">
        <v>200</v>
      </c>
      <c r="E283" s="178" t="s">
        <v>1</v>
      </c>
      <c r="F283" s="179" t="s">
        <v>2195</v>
      </c>
      <c r="H283" s="180">
        <v>16.603000000000002</v>
      </c>
      <c r="I283" s="181"/>
      <c r="L283" s="177"/>
      <c r="M283" s="182"/>
      <c r="T283" s="183"/>
      <c r="AT283" s="178" t="s">
        <v>200</v>
      </c>
      <c r="AU283" s="178" t="s">
        <v>89</v>
      </c>
      <c r="AV283" s="13" t="s">
        <v>89</v>
      </c>
      <c r="AW283" s="13" t="s">
        <v>31</v>
      </c>
      <c r="AX283" s="13" t="s">
        <v>76</v>
      </c>
      <c r="AY283" s="178" t="s">
        <v>187</v>
      </c>
    </row>
    <row r="284" spans="2:51" s="13" customFormat="1">
      <c r="B284" s="177"/>
      <c r="D284" s="171" t="s">
        <v>200</v>
      </c>
      <c r="E284" s="178" t="s">
        <v>1</v>
      </c>
      <c r="F284" s="179" t="s">
        <v>2182</v>
      </c>
      <c r="H284" s="180">
        <v>-8.64</v>
      </c>
      <c r="I284" s="181"/>
      <c r="L284" s="177"/>
      <c r="M284" s="182"/>
      <c r="T284" s="183"/>
      <c r="AT284" s="178" t="s">
        <v>200</v>
      </c>
      <c r="AU284" s="178" t="s">
        <v>89</v>
      </c>
      <c r="AV284" s="13" t="s">
        <v>89</v>
      </c>
      <c r="AW284" s="13" t="s">
        <v>31</v>
      </c>
      <c r="AX284" s="13" t="s">
        <v>76</v>
      </c>
      <c r="AY284" s="178" t="s">
        <v>187</v>
      </c>
    </row>
    <row r="285" spans="2:51" s="13" customFormat="1">
      <c r="B285" s="177"/>
      <c r="D285" s="171" t="s">
        <v>200</v>
      </c>
      <c r="E285" s="178" t="s">
        <v>1</v>
      </c>
      <c r="F285" s="179" t="s">
        <v>2196</v>
      </c>
      <c r="H285" s="180">
        <v>39.677999999999997</v>
      </c>
      <c r="I285" s="181"/>
      <c r="L285" s="177"/>
      <c r="M285" s="182"/>
      <c r="T285" s="183"/>
      <c r="AT285" s="178" t="s">
        <v>200</v>
      </c>
      <c r="AU285" s="178" t="s">
        <v>89</v>
      </c>
      <c r="AV285" s="13" t="s">
        <v>89</v>
      </c>
      <c r="AW285" s="13" t="s">
        <v>31</v>
      </c>
      <c r="AX285" s="13" t="s">
        <v>76</v>
      </c>
      <c r="AY285" s="178" t="s">
        <v>187</v>
      </c>
    </row>
    <row r="286" spans="2:51" s="13" customFormat="1">
      <c r="B286" s="177"/>
      <c r="D286" s="171" t="s">
        <v>200</v>
      </c>
      <c r="E286" s="178" t="s">
        <v>1</v>
      </c>
      <c r="F286" s="179" t="s">
        <v>2179</v>
      </c>
      <c r="H286" s="180">
        <v>-1.8</v>
      </c>
      <c r="I286" s="181"/>
      <c r="L286" s="177"/>
      <c r="M286" s="182"/>
      <c r="T286" s="183"/>
      <c r="AT286" s="178" t="s">
        <v>200</v>
      </c>
      <c r="AU286" s="178" t="s">
        <v>89</v>
      </c>
      <c r="AV286" s="13" t="s">
        <v>89</v>
      </c>
      <c r="AW286" s="13" t="s">
        <v>31</v>
      </c>
      <c r="AX286" s="13" t="s">
        <v>76</v>
      </c>
      <c r="AY286" s="178" t="s">
        <v>187</v>
      </c>
    </row>
    <row r="287" spans="2:51" s="13" customFormat="1">
      <c r="B287" s="177"/>
      <c r="D287" s="171" t="s">
        <v>200</v>
      </c>
      <c r="E287" s="178" t="s">
        <v>1</v>
      </c>
      <c r="F287" s="179" t="s">
        <v>2197</v>
      </c>
      <c r="H287" s="180">
        <v>0</v>
      </c>
      <c r="I287" s="181"/>
      <c r="L287" s="177"/>
      <c r="M287" s="182"/>
      <c r="T287" s="183"/>
      <c r="AT287" s="178" t="s">
        <v>200</v>
      </c>
      <c r="AU287" s="178" t="s">
        <v>89</v>
      </c>
      <c r="AV287" s="13" t="s">
        <v>89</v>
      </c>
      <c r="AW287" s="13" t="s">
        <v>31</v>
      </c>
      <c r="AX287" s="13" t="s">
        <v>76</v>
      </c>
      <c r="AY287" s="178" t="s">
        <v>187</v>
      </c>
    </row>
    <row r="288" spans="2:51" s="13" customFormat="1">
      <c r="B288" s="177"/>
      <c r="D288" s="171" t="s">
        <v>200</v>
      </c>
      <c r="E288" s="178" t="s">
        <v>1</v>
      </c>
      <c r="F288" s="179" t="s">
        <v>2198</v>
      </c>
      <c r="H288" s="180">
        <v>61.213000000000001</v>
      </c>
      <c r="I288" s="181"/>
      <c r="L288" s="177"/>
      <c r="M288" s="182"/>
      <c r="T288" s="183"/>
      <c r="AT288" s="178" t="s">
        <v>200</v>
      </c>
      <c r="AU288" s="178" t="s">
        <v>89</v>
      </c>
      <c r="AV288" s="13" t="s">
        <v>89</v>
      </c>
      <c r="AW288" s="13" t="s">
        <v>31</v>
      </c>
      <c r="AX288" s="13" t="s">
        <v>76</v>
      </c>
      <c r="AY288" s="178" t="s">
        <v>187</v>
      </c>
    </row>
    <row r="289" spans="2:51" s="13" customFormat="1">
      <c r="B289" s="177"/>
      <c r="D289" s="171" t="s">
        <v>200</v>
      </c>
      <c r="E289" s="178" t="s">
        <v>1</v>
      </c>
      <c r="F289" s="179" t="s">
        <v>2199</v>
      </c>
      <c r="H289" s="180">
        <v>-4.32</v>
      </c>
      <c r="I289" s="181"/>
      <c r="L289" s="177"/>
      <c r="M289" s="182"/>
      <c r="T289" s="183"/>
      <c r="AT289" s="178" t="s">
        <v>200</v>
      </c>
      <c r="AU289" s="178" t="s">
        <v>89</v>
      </c>
      <c r="AV289" s="13" t="s">
        <v>89</v>
      </c>
      <c r="AW289" s="13" t="s">
        <v>31</v>
      </c>
      <c r="AX289" s="13" t="s">
        <v>76</v>
      </c>
      <c r="AY289" s="178" t="s">
        <v>187</v>
      </c>
    </row>
    <row r="290" spans="2:51" s="13" customFormat="1">
      <c r="B290" s="177"/>
      <c r="D290" s="171" t="s">
        <v>200</v>
      </c>
      <c r="E290" s="178" t="s">
        <v>1</v>
      </c>
      <c r="F290" s="179" t="s">
        <v>2200</v>
      </c>
      <c r="H290" s="180">
        <v>60.77</v>
      </c>
      <c r="I290" s="181"/>
      <c r="L290" s="177"/>
      <c r="M290" s="182"/>
      <c r="T290" s="183"/>
      <c r="AT290" s="178" t="s">
        <v>200</v>
      </c>
      <c r="AU290" s="178" t="s">
        <v>89</v>
      </c>
      <c r="AV290" s="13" t="s">
        <v>89</v>
      </c>
      <c r="AW290" s="13" t="s">
        <v>31</v>
      </c>
      <c r="AX290" s="13" t="s">
        <v>76</v>
      </c>
      <c r="AY290" s="178" t="s">
        <v>187</v>
      </c>
    </row>
    <row r="291" spans="2:51" s="13" customFormat="1">
      <c r="B291" s="177"/>
      <c r="D291" s="171" t="s">
        <v>200</v>
      </c>
      <c r="E291" s="178" t="s">
        <v>1</v>
      </c>
      <c r="F291" s="179" t="s">
        <v>2199</v>
      </c>
      <c r="H291" s="180">
        <v>-4.32</v>
      </c>
      <c r="I291" s="181"/>
      <c r="L291" s="177"/>
      <c r="M291" s="182"/>
      <c r="T291" s="183"/>
      <c r="AT291" s="178" t="s">
        <v>200</v>
      </c>
      <c r="AU291" s="178" t="s">
        <v>89</v>
      </c>
      <c r="AV291" s="13" t="s">
        <v>89</v>
      </c>
      <c r="AW291" s="13" t="s">
        <v>31</v>
      </c>
      <c r="AX291" s="13" t="s">
        <v>76</v>
      </c>
      <c r="AY291" s="178" t="s">
        <v>187</v>
      </c>
    </row>
    <row r="292" spans="2:51" s="13" customFormat="1">
      <c r="B292" s="177"/>
      <c r="D292" s="171" t="s">
        <v>200</v>
      </c>
      <c r="E292" s="178" t="s">
        <v>1</v>
      </c>
      <c r="F292" s="179" t="s">
        <v>2177</v>
      </c>
      <c r="H292" s="180">
        <v>-1.6</v>
      </c>
      <c r="I292" s="181"/>
      <c r="L292" s="177"/>
      <c r="M292" s="182"/>
      <c r="T292" s="183"/>
      <c r="AT292" s="178" t="s">
        <v>200</v>
      </c>
      <c r="AU292" s="178" t="s">
        <v>89</v>
      </c>
      <c r="AV292" s="13" t="s">
        <v>89</v>
      </c>
      <c r="AW292" s="13" t="s">
        <v>31</v>
      </c>
      <c r="AX292" s="13" t="s">
        <v>76</v>
      </c>
      <c r="AY292" s="178" t="s">
        <v>187</v>
      </c>
    </row>
    <row r="293" spans="2:51" s="13" customFormat="1">
      <c r="B293" s="177"/>
      <c r="D293" s="171" t="s">
        <v>200</v>
      </c>
      <c r="E293" s="178" t="s">
        <v>1</v>
      </c>
      <c r="F293" s="179" t="s">
        <v>2201</v>
      </c>
      <c r="H293" s="180">
        <v>127.27</v>
      </c>
      <c r="I293" s="181"/>
      <c r="L293" s="177"/>
      <c r="M293" s="182"/>
      <c r="T293" s="183"/>
      <c r="AT293" s="178" t="s">
        <v>200</v>
      </c>
      <c r="AU293" s="178" t="s">
        <v>89</v>
      </c>
      <c r="AV293" s="13" t="s">
        <v>89</v>
      </c>
      <c r="AW293" s="13" t="s">
        <v>31</v>
      </c>
      <c r="AX293" s="13" t="s">
        <v>76</v>
      </c>
      <c r="AY293" s="178" t="s">
        <v>187</v>
      </c>
    </row>
    <row r="294" spans="2:51" s="13" customFormat="1">
      <c r="B294" s="177"/>
      <c r="D294" s="171" t="s">
        <v>200</v>
      </c>
      <c r="E294" s="178" t="s">
        <v>1</v>
      </c>
      <c r="F294" s="179" t="s">
        <v>2202</v>
      </c>
      <c r="H294" s="180">
        <v>62.393000000000001</v>
      </c>
      <c r="I294" s="181"/>
      <c r="L294" s="177"/>
      <c r="M294" s="182"/>
      <c r="T294" s="183"/>
      <c r="AT294" s="178" t="s">
        <v>200</v>
      </c>
      <c r="AU294" s="178" t="s">
        <v>89</v>
      </c>
      <c r="AV294" s="13" t="s">
        <v>89</v>
      </c>
      <c r="AW294" s="13" t="s">
        <v>31</v>
      </c>
      <c r="AX294" s="13" t="s">
        <v>76</v>
      </c>
      <c r="AY294" s="178" t="s">
        <v>187</v>
      </c>
    </row>
    <row r="295" spans="2:51" s="13" customFormat="1">
      <c r="B295" s="177"/>
      <c r="D295" s="171" t="s">
        <v>200</v>
      </c>
      <c r="E295" s="178" t="s">
        <v>1</v>
      </c>
      <c r="F295" s="179" t="s">
        <v>2193</v>
      </c>
      <c r="H295" s="180">
        <v>-4.32</v>
      </c>
      <c r="I295" s="181"/>
      <c r="L295" s="177"/>
      <c r="M295" s="182"/>
      <c r="T295" s="183"/>
      <c r="AT295" s="178" t="s">
        <v>200</v>
      </c>
      <c r="AU295" s="178" t="s">
        <v>89</v>
      </c>
      <c r="AV295" s="13" t="s">
        <v>89</v>
      </c>
      <c r="AW295" s="13" t="s">
        <v>31</v>
      </c>
      <c r="AX295" s="13" t="s">
        <v>76</v>
      </c>
      <c r="AY295" s="178" t="s">
        <v>187</v>
      </c>
    </row>
    <row r="296" spans="2:51" s="13" customFormat="1">
      <c r="B296" s="177"/>
      <c r="D296" s="171" t="s">
        <v>200</v>
      </c>
      <c r="E296" s="178" t="s">
        <v>1</v>
      </c>
      <c r="F296" s="179" t="s">
        <v>2177</v>
      </c>
      <c r="H296" s="180">
        <v>-1.6</v>
      </c>
      <c r="I296" s="181"/>
      <c r="L296" s="177"/>
      <c r="M296" s="182"/>
      <c r="T296" s="183"/>
      <c r="AT296" s="178" t="s">
        <v>200</v>
      </c>
      <c r="AU296" s="178" t="s">
        <v>89</v>
      </c>
      <c r="AV296" s="13" t="s">
        <v>89</v>
      </c>
      <c r="AW296" s="13" t="s">
        <v>31</v>
      </c>
      <c r="AX296" s="13" t="s">
        <v>76</v>
      </c>
      <c r="AY296" s="178" t="s">
        <v>187</v>
      </c>
    </row>
    <row r="297" spans="2:51" s="13" customFormat="1">
      <c r="B297" s="177"/>
      <c r="D297" s="171" t="s">
        <v>200</v>
      </c>
      <c r="E297" s="178" t="s">
        <v>1</v>
      </c>
      <c r="F297" s="179" t="s">
        <v>2203</v>
      </c>
      <c r="H297" s="180">
        <v>84.075000000000003</v>
      </c>
      <c r="I297" s="181"/>
      <c r="L297" s="177"/>
      <c r="M297" s="182"/>
      <c r="T297" s="183"/>
      <c r="AT297" s="178" t="s">
        <v>200</v>
      </c>
      <c r="AU297" s="178" t="s">
        <v>89</v>
      </c>
      <c r="AV297" s="13" t="s">
        <v>89</v>
      </c>
      <c r="AW297" s="13" t="s">
        <v>31</v>
      </c>
      <c r="AX297" s="13" t="s">
        <v>76</v>
      </c>
      <c r="AY297" s="178" t="s">
        <v>187</v>
      </c>
    </row>
    <row r="298" spans="2:51" s="13" customFormat="1">
      <c r="B298" s="177"/>
      <c r="D298" s="171" t="s">
        <v>200</v>
      </c>
      <c r="E298" s="178" t="s">
        <v>1</v>
      </c>
      <c r="F298" s="179" t="s">
        <v>2182</v>
      </c>
      <c r="H298" s="180">
        <v>-8.64</v>
      </c>
      <c r="I298" s="181"/>
      <c r="L298" s="177"/>
      <c r="M298" s="182"/>
      <c r="T298" s="183"/>
      <c r="AT298" s="178" t="s">
        <v>200</v>
      </c>
      <c r="AU298" s="178" t="s">
        <v>89</v>
      </c>
      <c r="AV298" s="13" t="s">
        <v>89</v>
      </c>
      <c r="AW298" s="13" t="s">
        <v>31</v>
      </c>
      <c r="AX298" s="13" t="s">
        <v>76</v>
      </c>
      <c r="AY298" s="178" t="s">
        <v>187</v>
      </c>
    </row>
    <row r="299" spans="2:51" s="13" customFormat="1">
      <c r="B299" s="177"/>
      <c r="D299" s="171" t="s">
        <v>200</v>
      </c>
      <c r="E299" s="178" t="s">
        <v>1</v>
      </c>
      <c r="F299" s="179" t="s">
        <v>2204</v>
      </c>
      <c r="H299" s="180">
        <v>-2.9</v>
      </c>
      <c r="I299" s="181"/>
      <c r="L299" s="177"/>
      <c r="M299" s="182"/>
      <c r="T299" s="183"/>
      <c r="AT299" s="178" t="s">
        <v>200</v>
      </c>
      <c r="AU299" s="178" t="s">
        <v>89</v>
      </c>
      <c r="AV299" s="13" t="s">
        <v>89</v>
      </c>
      <c r="AW299" s="13" t="s">
        <v>31</v>
      </c>
      <c r="AX299" s="13" t="s">
        <v>76</v>
      </c>
      <c r="AY299" s="178" t="s">
        <v>187</v>
      </c>
    </row>
    <row r="300" spans="2:51" s="13" customFormat="1">
      <c r="B300" s="177"/>
      <c r="D300" s="171" t="s">
        <v>200</v>
      </c>
      <c r="E300" s="178" t="s">
        <v>1</v>
      </c>
      <c r="F300" s="179" t="s">
        <v>2205</v>
      </c>
      <c r="H300" s="180">
        <v>88.5</v>
      </c>
      <c r="I300" s="181"/>
      <c r="L300" s="177"/>
      <c r="M300" s="182"/>
      <c r="T300" s="183"/>
      <c r="AT300" s="178" t="s">
        <v>200</v>
      </c>
      <c r="AU300" s="178" t="s">
        <v>89</v>
      </c>
      <c r="AV300" s="13" t="s">
        <v>89</v>
      </c>
      <c r="AW300" s="13" t="s">
        <v>31</v>
      </c>
      <c r="AX300" s="13" t="s">
        <v>76</v>
      </c>
      <c r="AY300" s="178" t="s">
        <v>187</v>
      </c>
    </row>
    <row r="301" spans="2:51" s="13" customFormat="1">
      <c r="B301" s="177"/>
      <c r="D301" s="171" t="s">
        <v>200</v>
      </c>
      <c r="E301" s="178" t="s">
        <v>1</v>
      </c>
      <c r="F301" s="179" t="s">
        <v>2206</v>
      </c>
      <c r="H301" s="180">
        <v>-4.95</v>
      </c>
      <c r="I301" s="181"/>
      <c r="L301" s="177"/>
      <c r="M301" s="182"/>
      <c r="T301" s="183"/>
      <c r="AT301" s="178" t="s">
        <v>200</v>
      </c>
      <c r="AU301" s="178" t="s">
        <v>89</v>
      </c>
      <c r="AV301" s="13" t="s">
        <v>89</v>
      </c>
      <c r="AW301" s="13" t="s">
        <v>31</v>
      </c>
      <c r="AX301" s="13" t="s">
        <v>76</v>
      </c>
      <c r="AY301" s="178" t="s">
        <v>187</v>
      </c>
    </row>
    <row r="302" spans="2:51" s="13" customFormat="1">
      <c r="B302" s="177"/>
      <c r="D302" s="171" t="s">
        <v>200</v>
      </c>
      <c r="E302" s="178" t="s">
        <v>1</v>
      </c>
      <c r="F302" s="179" t="s">
        <v>2173</v>
      </c>
      <c r="H302" s="180">
        <v>-5.8</v>
      </c>
      <c r="I302" s="181"/>
      <c r="L302" s="177"/>
      <c r="M302" s="182"/>
      <c r="T302" s="183"/>
      <c r="AT302" s="178" t="s">
        <v>200</v>
      </c>
      <c r="AU302" s="178" t="s">
        <v>89</v>
      </c>
      <c r="AV302" s="13" t="s">
        <v>89</v>
      </c>
      <c r="AW302" s="13" t="s">
        <v>31</v>
      </c>
      <c r="AX302" s="13" t="s">
        <v>76</v>
      </c>
      <c r="AY302" s="178" t="s">
        <v>187</v>
      </c>
    </row>
    <row r="303" spans="2:51" s="13" customFormat="1">
      <c r="B303" s="177"/>
      <c r="D303" s="171" t="s">
        <v>200</v>
      </c>
      <c r="E303" s="178" t="s">
        <v>1</v>
      </c>
      <c r="F303" s="179" t="s">
        <v>2207</v>
      </c>
      <c r="H303" s="180">
        <v>-1.2</v>
      </c>
      <c r="I303" s="181"/>
      <c r="L303" s="177"/>
      <c r="M303" s="182"/>
      <c r="T303" s="183"/>
      <c r="AT303" s="178" t="s">
        <v>200</v>
      </c>
      <c r="AU303" s="178" t="s">
        <v>89</v>
      </c>
      <c r="AV303" s="13" t="s">
        <v>89</v>
      </c>
      <c r="AW303" s="13" t="s">
        <v>31</v>
      </c>
      <c r="AX303" s="13" t="s">
        <v>76</v>
      </c>
      <c r="AY303" s="178" t="s">
        <v>187</v>
      </c>
    </row>
    <row r="304" spans="2:51" s="13" customFormat="1">
      <c r="B304" s="177"/>
      <c r="D304" s="171" t="s">
        <v>200</v>
      </c>
      <c r="E304" s="178" t="s">
        <v>1</v>
      </c>
      <c r="F304" s="179" t="s">
        <v>2208</v>
      </c>
      <c r="H304" s="180">
        <v>-4.8</v>
      </c>
      <c r="I304" s="181"/>
      <c r="L304" s="177"/>
      <c r="M304" s="182"/>
      <c r="T304" s="183"/>
      <c r="AT304" s="178" t="s">
        <v>200</v>
      </c>
      <c r="AU304" s="178" t="s">
        <v>89</v>
      </c>
      <c r="AV304" s="13" t="s">
        <v>89</v>
      </c>
      <c r="AW304" s="13" t="s">
        <v>31</v>
      </c>
      <c r="AX304" s="13" t="s">
        <v>76</v>
      </c>
      <c r="AY304" s="178" t="s">
        <v>187</v>
      </c>
    </row>
    <row r="305" spans="2:51" s="13" customFormat="1">
      <c r="B305" s="177"/>
      <c r="D305" s="171" t="s">
        <v>200</v>
      </c>
      <c r="E305" s="178" t="s">
        <v>1</v>
      </c>
      <c r="F305" s="179" t="s">
        <v>2209</v>
      </c>
      <c r="H305" s="180">
        <v>93.957999999999998</v>
      </c>
      <c r="I305" s="181"/>
      <c r="L305" s="177"/>
      <c r="M305" s="182"/>
      <c r="T305" s="183"/>
      <c r="AT305" s="178" t="s">
        <v>200</v>
      </c>
      <c r="AU305" s="178" t="s">
        <v>89</v>
      </c>
      <c r="AV305" s="13" t="s">
        <v>89</v>
      </c>
      <c r="AW305" s="13" t="s">
        <v>31</v>
      </c>
      <c r="AX305" s="13" t="s">
        <v>76</v>
      </c>
      <c r="AY305" s="178" t="s">
        <v>187</v>
      </c>
    </row>
    <row r="306" spans="2:51" s="13" customFormat="1">
      <c r="B306" s="177"/>
      <c r="D306" s="171" t="s">
        <v>200</v>
      </c>
      <c r="E306" s="178" t="s">
        <v>1</v>
      </c>
      <c r="F306" s="179" t="s">
        <v>2210</v>
      </c>
      <c r="H306" s="180">
        <v>-5.4</v>
      </c>
      <c r="I306" s="181"/>
      <c r="L306" s="177"/>
      <c r="M306" s="182"/>
      <c r="T306" s="183"/>
      <c r="AT306" s="178" t="s">
        <v>200</v>
      </c>
      <c r="AU306" s="178" t="s">
        <v>89</v>
      </c>
      <c r="AV306" s="13" t="s">
        <v>89</v>
      </c>
      <c r="AW306" s="13" t="s">
        <v>31</v>
      </c>
      <c r="AX306" s="13" t="s">
        <v>76</v>
      </c>
      <c r="AY306" s="178" t="s">
        <v>187</v>
      </c>
    </row>
    <row r="307" spans="2:51" s="13" customFormat="1">
      <c r="B307" s="177"/>
      <c r="D307" s="171" t="s">
        <v>200</v>
      </c>
      <c r="E307" s="178" t="s">
        <v>1</v>
      </c>
      <c r="F307" s="179" t="s">
        <v>2204</v>
      </c>
      <c r="H307" s="180">
        <v>-2.9</v>
      </c>
      <c r="I307" s="181"/>
      <c r="L307" s="177"/>
      <c r="M307" s="182"/>
      <c r="T307" s="183"/>
      <c r="AT307" s="178" t="s">
        <v>200</v>
      </c>
      <c r="AU307" s="178" t="s">
        <v>89</v>
      </c>
      <c r="AV307" s="13" t="s">
        <v>89</v>
      </c>
      <c r="AW307" s="13" t="s">
        <v>31</v>
      </c>
      <c r="AX307" s="13" t="s">
        <v>76</v>
      </c>
      <c r="AY307" s="178" t="s">
        <v>187</v>
      </c>
    </row>
    <row r="308" spans="2:51" s="13" customFormat="1">
      <c r="B308" s="177"/>
      <c r="D308" s="171" t="s">
        <v>200</v>
      </c>
      <c r="E308" s="178" t="s">
        <v>1</v>
      </c>
      <c r="F308" s="179" t="s">
        <v>2211</v>
      </c>
      <c r="H308" s="180">
        <v>38.792999999999999</v>
      </c>
      <c r="I308" s="181"/>
      <c r="L308" s="177"/>
      <c r="M308" s="182"/>
      <c r="T308" s="183"/>
      <c r="AT308" s="178" t="s">
        <v>200</v>
      </c>
      <c r="AU308" s="178" t="s">
        <v>89</v>
      </c>
      <c r="AV308" s="13" t="s">
        <v>89</v>
      </c>
      <c r="AW308" s="13" t="s">
        <v>31</v>
      </c>
      <c r="AX308" s="13" t="s">
        <v>76</v>
      </c>
      <c r="AY308" s="178" t="s">
        <v>187</v>
      </c>
    </row>
    <row r="309" spans="2:51" s="13" customFormat="1">
      <c r="B309" s="177"/>
      <c r="D309" s="171" t="s">
        <v>200</v>
      </c>
      <c r="E309" s="178" t="s">
        <v>1</v>
      </c>
      <c r="F309" s="179" t="s">
        <v>2177</v>
      </c>
      <c r="H309" s="180">
        <v>-1.6</v>
      </c>
      <c r="I309" s="181"/>
      <c r="L309" s="177"/>
      <c r="M309" s="182"/>
      <c r="T309" s="183"/>
      <c r="AT309" s="178" t="s">
        <v>200</v>
      </c>
      <c r="AU309" s="178" t="s">
        <v>89</v>
      </c>
      <c r="AV309" s="13" t="s">
        <v>89</v>
      </c>
      <c r="AW309" s="13" t="s">
        <v>31</v>
      </c>
      <c r="AX309" s="13" t="s">
        <v>76</v>
      </c>
      <c r="AY309" s="178" t="s">
        <v>187</v>
      </c>
    </row>
    <row r="310" spans="2:51" s="13" customFormat="1">
      <c r="B310" s="177"/>
      <c r="D310" s="171" t="s">
        <v>200</v>
      </c>
      <c r="E310" s="178" t="s">
        <v>1</v>
      </c>
      <c r="F310" s="179" t="s">
        <v>2188</v>
      </c>
      <c r="H310" s="180">
        <v>-3.6</v>
      </c>
      <c r="I310" s="181"/>
      <c r="L310" s="177"/>
      <c r="M310" s="182"/>
      <c r="T310" s="183"/>
      <c r="AT310" s="178" t="s">
        <v>200</v>
      </c>
      <c r="AU310" s="178" t="s">
        <v>89</v>
      </c>
      <c r="AV310" s="13" t="s">
        <v>89</v>
      </c>
      <c r="AW310" s="13" t="s">
        <v>31</v>
      </c>
      <c r="AX310" s="13" t="s">
        <v>76</v>
      </c>
      <c r="AY310" s="178" t="s">
        <v>187</v>
      </c>
    </row>
    <row r="311" spans="2:51" s="13" customFormat="1">
      <c r="B311" s="177"/>
      <c r="D311" s="171" t="s">
        <v>200</v>
      </c>
      <c r="E311" s="178" t="s">
        <v>1</v>
      </c>
      <c r="F311" s="179" t="s">
        <v>2186</v>
      </c>
      <c r="H311" s="180">
        <v>-2.9</v>
      </c>
      <c r="I311" s="181"/>
      <c r="L311" s="177"/>
      <c r="M311" s="182"/>
      <c r="T311" s="183"/>
      <c r="AT311" s="178" t="s">
        <v>200</v>
      </c>
      <c r="AU311" s="178" t="s">
        <v>89</v>
      </c>
      <c r="AV311" s="13" t="s">
        <v>89</v>
      </c>
      <c r="AW311" s="13" t="s">
        <v>31</v>
      </c>
      <c r="AX311" s="13" t="s">
        <v>76</v>
      </c>
      <c r="AY311" s="178" t="s">
        <v>187</v>
      </c>
    </row>
    <row r="312" spans="2:51" s="13" customFormat="1">
      <c r="B312" s="177"/>
      <c r="D312" s="171" t="s">
        <v>200</v>
      </c>
      <c r="E312" s="178" t="s">
        <v>1</v>
      </c>
      <c r="F312" s="179" t="s">
        <v>2212</v>
      </c>
      <c r="H312" s="180">
        <v>64.753</v>
      </c>
      <c r="I312" s="181"/>
      <c r="L312" s="177"/>
      <c r="M312" s="182"/>
      <c r="T312" s="183"/>
      <c r="AT312" s="178" t="s">
        <v>200</v>
      </c>
      <c r="AU312" s="178" t="s">
        <v>89</v>
      </c>
      <c r="AV312" s="13" t="s">
        <v>89</v>
      </c>
      <c r="AW312" s="13" t="s">
        <v>31</v>
      </c>
      <c r="AX312" s="13" t="s">
        <v>76</v>
      </c>
      <c r="AY312" s="178" t="s">
        <v>187</v>
      </c>
    </row>
    <row r="313" spans="2:51" s="13" customFormat="1">
      <c r="B313" s="177"/>
      <c r="D313" s="171" t="s">
        <v>200</v>
      </c>
      <c r="E313" s="178" t="s">
        <v>1</v>
      </c>
      <c r="F313" s="179" t="s">
        <v>2213</v>
      </c>
      <c r="H313" s="180">
        <v>-1.08</v>
      </c>
      <c r="I313" s="181"/>
      <c r="L313" s="177"/>
      <c r="M313" s="182"/>
      <c r="T313" s="183"/>
      <c r="AT313" s="178" t="s">
        <v>200</v>
      </c>
      <c r="AU313" s="178" t="s">
        <v>89</v>
      </c>
      <c r="AV313" s="13" t="s">
        <v>89</v>
      </c>
      <c r="AW313" s="13" t="s">
        <v>31</v>
      </c>
      <c r="AX313" s="13" t="s">
        <v>76</v>
      </c>
      <c r="AY313" s="178" t="s">
        <v>187</v>
      </c>
    </row>
    <row r="314" spans="2:51" s="13" customFormat="1">
      <c r="B314" s="177"/>
      <c r="D314" s="171" t="s">
        <v>200</v>
      </c>
      <c r="E314" s="178" t="s">
        <v>1</v>
      </c>
      <c r="F314" s="179" t="s">
        <v>2179</v>
      </c>
      <c r="H314" s="180">
        <v>-1.8</v>
      </c>
      <c r="I314" s="181"/>
      <c r="L314" s="177"/>
      <c r="M314" s="182"/>
      <c r="T314" s="183"/>
      <c r="AT314" s="178" t="s">
        <v>200</v>
      </c>
      <c r="AU314" s="178" t="s">
        <v>89</v>
      </c>
      <c r="AV314" s="13" t="s">
        <v>89</v>
      </c>
      <c r="AW314" s="13" t="s">
        <v>31</v>
      </c>
      <c r="AX314" s="13" t="s">
        <v>76</v>
      </c>
      <c r="AY314" s="178" t="s">
        <v>187</v>
      </c>
    </row>
    <row r="315" spans="2:51" s="13" customFormat="1">
      <c r="B315" s="177"/>
      <c r="D315" s="171" t="s">
        <v>200</v>
      </c>
      <c r="E315" s="178" t="s">
        <v>1</v>
      </c>
      <c r="F315" s="179" t="s">
        <v>2214</v>
      </c>
      <c r="H315" s="180">
        <v>36.875</v>
      </c>
      <c r="I315" s="181"/>
      <c r="L315" s="177"/>
      <c r="M315" s="182"/>
      <c r="T315" s="183"/>
      <c r="AT315" s="178" t="s">
        <v>200</v>
      </c>
      <c r="AU315" s="178" t="s">
        <v>89</v>
      </c>
      <c r="AV315" s="13" t="s">
        <v>89</v>
      </c>
      <c r="AW315" s="13" t="s">
        <v>31</v>
      </c>
      <c r="AX315" s="13" t="s">
        <v>76</v>
      </c>
      <c r="AY315" s="178" t="s">
        <v>187</v>
      </c>
    </row>
    <row r="316" spans="2:51" s="13" customFormat="1">
      <c r="B316" s="177"/>
      <c r="D316" s="171" t="s">
        <v>200</v>
      </c>
      <c r="E316" s="178" t="s">
        <v>1</v>
      </c>
      <c r="F316" s="179" t="s">
        <v>2186</v>
      </c>
      <c r="H316" s="180">
        <v>-2.9</v>
      </c>
      <c r="I316" s="181"/>
      <c r="L316" s="177"/>
      <c r="M316" s="182"/>
      <c r="T316" s="183"/>
      <c r="AT316" s="178" t="s">
        <v>200</v>
      </c>
      <c r="AU316" s="178" t="s">
        <v>89</v>
      </c>
      <c r="AV316" s="13" t="s">
        <v>89</v>
      </c>
      <c r="AW316" s="13" t="s">
        <v>31</v>
      </c>
      <c r="AX316" s="13" t="s">
        <v>76</v>
      </c>
      <c r="AY316" s="178" t="s">
        <v>187</v>
      </c>
    </row>
    <row r="317" spans="2:51" s="13" customFormat="1">
      <c r="B317" s="177"/>
      <c r="D317" s="171" t="s">
        <v>200</v>
      </c>
      <c r="E317" s="178" t="s">
        <v>1</v>
      </c>
      <c r="F317" s="179" t="s">
        <v>2215</v>
      </c>
      <c r="H317" s="180">
        <v>-2.16</v>
      </c>
      <c r="I317" s="181"/>
      <c r="L317" s="177"/>
      <c r="M317" s="182"/>
      <c r="T317" s="183"/>
      <c r="AT317" s="178" t="s">
        <v>200</v>
      </c>
      <c r="AU317" s="178" t="s">
        <v>89</v>
      </c>
      <c r="AV317" s="13" t="s">
        <v>89</v>
      </c>
      <c r="AW317" s="13" t="s">
        <v>31</v>
      </c>
      <c r="AX317" s="13" t="s">
        <v>76</v>
      </c>
      <c r="AY317" s="178" t="s">
        <v>187</v>
      </c>
    </row>
    <row r="318" spans="2:51" s="13" customFormat="1">
      <c r="B318" s="177"/>
      <c r="D318" s="171" t="s">
        <v>200</v>
      </c>
      <c r="E318" s="178" t="s">
        <v>1</v>
      </c>
      <c r="F318" s="179" t="s">
        <v>2216</v>
      </c>
      <c r="H318" s="180">
        <v>117.26300000000001</v>
      </c>
      <c r="I318" s="181"/>
      <c r="L318" s="177"/>
      <c r="M318" s="182"/>
      <c r="T318" s="183"/>
      <c r="AT318" s="178" t="s">
        <v>200</v>
      </c>
      <c r="AU318" s="178" t="s">
        <v>89</v>
      </c>
      <c r="AV318" s="13" t="s">
        <v>89</v>
      </c>
      <c r="AW318" s="13" t="s">
        <v>31</v>
      </c>
      <c r="AX318" s="13" t="s">
        <v>76</v>
      </c>
      <c r="AY318" s="178" t="s">
        <v>187</v>
      </c>
    </row>
    <row r="319" spans="2:51" s="13" customFormat="1">
      <c r="B319" s="177"/>
      <c r="D319" s="171" t="s">
        <v>200</v>
      </c>
      <c r="E319" s="178" t="s">
        <v>1</v>
      </c>
      <c r="F319" s="179" t="s">
        <v>2217</v>
      </c>
      <c r="H319" s="180">
        <v>-8.64</v>
      </c>
      <c r="I319" s="181"/>
      <c r="L319" s="177"/>
      <c r="M319" s="182"/>
      <c r="T319" s="183"/>
      <c r="AT319" s="178" t="s">
        <v>200</v>
      </c>
      <c r="AU319" s="178" t="s">
        <v>89</v>
      </c>
      <c r="AV319" s="13" t="s">
        <v>89</v>
      </c>
      <c r="AW319" s="13" t="s">
        <v>31</v>
      </c>
      <c r="AX319" s="13" t="s">
        <v>76</v>
      </c>
      <c r="AY319" s="178" t="s">
        <v>187</v>
      </c>
    </row>
    <row r="320" spans="2:51" s="13" customFormat="1">
      <c r="B320" s="177"/>
      <c r="D320" s="171" t="s">
        <v>200</v>
      </c>
      <c r="E320" s="178" t="s">
        <v>1</v>
      </c>
      <c r="F320" s="179" t="s">
        <v>2218</v>
      </c>
      <c r="H320" s="180">
        <v>-2.16</v>
      </c>
      <c r="I320" s="181"/>
      <c r="L320" s="177"/>
      <c r="M320" s="182"/>
      <c r="T320" s="183"/>
      <c r="AT320" s="178" t="s">
        <v>200</v>
      </c>
      <c r="AU320" s="178" t="s">
        <v>89</v>
      </c>
      <c r="AV320" s="13" t="s">
        <v>89</v>
      </c>
      <c r="AW320" s="13" t="s">
        <v>31</v>
      </c>
      <c r="AX320" s="13" t="s">
        <v>76</v>
      </c>
      <c r="AY320" s="178" t="s">
        <v>187</v>
      </c>
    </row>
    <row r="321" spans="2:51" s="13" customFormat="1">
      <c r="B321" s="177"/>
      <c r="D321" s="171" t="s">
        <v>200</v>
      </c>
      <c r="E321" s="178" t="s">
        <v>1</v>
      </c>
      <c r="F321" s="179" t="s">
        <v>2219</v>
      </c>
      <c r="H321" s="180">
        <v>39.677999999999997</v>
      </c>
      <c r="I321" s="181"/>
      <c r="L321" s="177"/>
      <c r="M321" s="182"/>
      <c r="T321" s="183"/>
      <c r="AT321" s="178" t="s">
        <v>200</v>
      </c>
      <c r="AU321" s="178" t="s">
        <v>89</v>
      </c>
      <c r="AV321" s="13" t="s">
        <v>89</v>
      </c>
      <c r="AW321" s="13" t="s">
        <v>31</v>
      </c>
      <c r="AX321" s="13" t="s">
        <v>76</v>
      </c>
      <c r="AY321" s="178" t="s">
        <v>187</v>
      </c>
    </row>
    <row r="322" spans="2:51" s="13" customFormat="1">
      <c r="B322" s="177"/>
      <c r="D322" s="171" t="s">
        <v>200</v>
      </c>
      <c r="E322" s="178" t="s">
        <v>1</v>
      </c>
      <c r="F322" s="179" t="s">
        <v>2220</v>
      </c>
      <c r="H322" s="180">
        <v>-4.32</v>
      </c>
      <c r="I322" s="181"/>
      <c r="L322" s="177"/>
      <c r="M322" s="182"/>
      <c r="T322" s="183"/>
      <c r="AT322" s="178" t="s">
        <v>200</v>
      </c>
      <c r="AU322" s="178" t="s">
        <v>89</v>
      </c>
      <c r="AV322" s="13" t="s">
        <v>89</v>
      </c>
      <c r="AW322" s="13" t="s">
        <v>31</v>
      </c>
      <c r="AX322" s="13" t="s">
        <v>76</v>
      </c>
      <c r="AY322" s="178" t="s">
        <v>187</v>
      </c>
    </row>
    <row r="323" spans="2:51" s="13" customFormat="1">
      <c r="B323" s="177"/>
      <c r="D323" s="171" t="s">
        <v>200</v>
      </c>
      <c r="E323" s="178" t="s">
        <v>1</v>
      </c>
      <c r="F323" s="179" t="s">
        <v>2221</v>
      </c>
      <c r="H323" s="180">
        <v>-1.08</v>
      </c>
      <c r="I323" s="181"/>
      <c r="L323" s="177"/>
      <c r="M323" s="182"/>
      <c r="T323" s="183"/>
      <c r="AT323" s="178" t="s">
        <v>200</v>
      </c>
      <c r="AU323" s="178" t="s">
        <v>89</v>
      </c>
      <c r="AV323" s="13" t="s">
        <v>89</v>
      </c>
      <c r="AW323" s="13" t="s">
        <v>31</v>
      </c>
      <c r="AX323" s="13" t="s">
        <v>76</v>
      </c>
      <c r="AY323" s="178" t="s">
        <v>187</v>
      </c>
    </row>
    <row r="324" spans="2:51" s="13" customFormat="1">
      <c r="B324" s="177"/>
      <c r="D324" s="171" t="s">
        <v>200</v>
      </c>
      <c r="E324" s="178" t="s">
        <v>1</v>
      </c>
      <c r="F324" s="179" t="s">
        <v>2179</v>
      </c>
      <c r="H324" s="180">
        <v>-1.8</v>
      </c>
      <c r="I324" s="181"/>
      <c r="L324" s="177"/>
      <c r="M324" s="182"/>
      <c r="T324" s="183"/>
      <c r="AT324" s="178" t="s">
        <v>200</v>
      </c>
      <c r="AU324" s="178" t="s">
        <v>89</v>
      </c>
      <c r="AV324" s="13" t="s">
        <v>89</v>
      </c>
      <c r="AW324" s="13" t="s">
        <v>31</v>
      </c>
      <c r="AX324" s="13" t="s">
        <v>76</v>
      </c>
      <c r="AY324" s="178" t="s">
        <v>187</v>
      </c>
    </row>
    <row r="325" spans="2:51" s="13" customFormat="1">
      <c r="B325" s="177"/>
      <c r="D325" s="171" t="s">
        <v>200</v>
      </c>
      <c r="E325" s="178" t="s">
        <v>1</v>
      </c>
      <c r="F325" s="179" t="s">
        <v>2177</v>
      </c>
      <c r="H325" s="180">
        <v>-1.6</v>
      </c>
      <c r="I325" s="181"/>
      <c r="L325" s="177"/>
      <c r="M325" s="182"/>
      <c r="T325" s="183"/>
      <c r="AT325" s="178" t="s">
        <v>200</v>
      </c>
      <c r="AU325" s="178" t="s">
        <v>89</v>
      </c>
      <c r="AV325" s="13" t="s">
        <v>89</v>
      </c>
      <c r="AW325" s="13" t="s">
        <v>31</v>
      </c>
      <c r="AX325" s="13" t="s">
        <v>76</v>
      </c>
      <c r="AY325" s="178" t="s">
        <v>187</v>
      </c>
    </row>
    <row r="326" spans="2:51" s="13" customFormat="1">
      <c r="B326" s="177"/>
      <c r="D326" s="171" t="s">
        <v>200</v>
      </c>
      <c r="E326" s="178" t="s">
        <v>1</v>
      </c>
      <c r="F326" s="179" t="s">
        <v>2222</v>
      </c>
      <c r="H326" s="180">
        <v>39.677999999999997</v>
      </c>
      <c r="I326" s="181"/>
      <c r="L326" s="177"/>
      <c r="M326" s="182"/>
      <c r="T326" s="183"/>
      <c r="AT326" s="178" t="s">
        <v>200</v>
      </c>
      <c r="AU326" s="178" t="s">
        <v>89</v>
      </c>
      <c r="AV326" s="13" t="s">
        <v>89</v>
      </c>
      <c r="AW326" s="13" t="s">
        <v>31</v>
      </c>
      <c r="AX326" s="13" t="s">
        <v>76</v>
      </c>
      <c r="AY326" s="178" t="s">
        <v>187</v>
      </c>
    </row>
    <row r="327" spans="2:51" s="13" customFormat="1">
      <c r="B327" s="177"/>
      <c r="D327" s="171" t="s">
        <v>200</v>
      </c>
      <c r="E327" s="178" t="s">
        <v>1</v>
      </c>
      <c r="F327" s="179" t="s">
        <v>2220</v>
      </c>
      <c r="H327" s="180">
        <v>-4.32</v>
      </c>
      <c r="I327" s="181"/>
      <c r="L327" s="177"/>
      <c r="M327" s="182"/>
      <c r="T327" s="183"/>
      <c r="AT327" s="178" t="s">
        <v>200</v>
      </c>
      <c r="AU327" s="178" t="s">
        <v>89</v>
      </c>
      <c r="AV327" s="13" t="s">
        <v>89</v>
      </c>
      <c r="AW327" s="13" t="s">
        <v>31</v>
      </c>
      <c r="AX327" s="13" t="s">
        <v>76</v>
      </c>
      <c r="AY327" s="178" t="s">
        <v>187</v>
      </c>
    </row>
    <row r="328" spans="2:51" s="13" customFormat="1">
      <c r="B328" s="177"/>
      <c r="D328" s="171" t="s">
        <v>200</v>
      </c>
      <c r="E328" s="178" t="s">
        <v>1</v>
      </c>
      <c r="F328" s="179" t="s">
        <v>2221</v>
      </c>
      <c r="H328" s="180">
        <v>-1.08</v>
      </c>
      <c r="I328" s="181"/>
      <c r="L328" s="177"/>
      <c r="M328" s="182"/>
      <c r="T328" s="183"/>
      <c r="AT328" s="178" t="s">
        <v>200</v>
      </c>
      <c r="AU328" s="178" t="s">
        <v>89</v>
      </c>
      <c r="AV328" s="13" t="s">
        <v>89</v>
      </c>
      <c r="AW328" s="13" t="s">
        <v>31</v>
      </c>
      <c r="AX328" s="13" t="s">
        <v>76</v>
      </c>
      <c r="AY328" s="178" t="s">
        <v>187</v>
      </c>
    </row>
    <row r="329" spans="2:51" s="13" customFormat="1">
      <c r="B329" s="177"/>
      <c r="D329" s="171" t="s">
        <v>200</v>
      </c>
      <c r="E329" s="178" t="s">
        <v>1</v>
      </c>
      <c r="F329" s="179" t="s">
        <v>2223</v>
      </c>
      <c r="H329" s="180">
        <v>80.093000000000004</v>
      </c>
      <c r="I329" s="181"/>
      <c r="L329" s="177"/>
      <c r="M329" s="182"/>
      <c r="T329" s="183"/>
      <c r="AT329" s="178" t="s">
        <v>200</v>
      </c>
      <c r="AU329" s="178" t="s">
        <v>89</v>
      </c>
      <c r="AV329" s="13" t="s">
        <v>89</v>
      </c>
      <c r="AW329" s="13" t="s">
        <v>31</v>
      </c>
      <c r="AX329" s="13" t="s">
        <v>76</v>
      </c>
      <c r="AY329" s="178" t="s">
        <v>187</v>
      </c>
    </row>
    <row r="330" spans="2:51" s="13" customFormat="1">
      <c r="B330" s="177"/>
      <c r="D330" s="171" t="s">
        <v>200</v>
      </c>
      <c r="E330" s="178" t="s">
        <v>1</v>
      </c>
      <c r="F330" s="179" t="s">
        <v>2186</v>
      </c>
      <c r="H330" s="180">
        <v>-2.9</v>
      </c>
      <c r="I330" s="181"/>
      <c r="L330" s="177"/>
      <c r="M330" s="182"/>
      <c r="T330" s="183"/>
      <c r="AT330" s="178" t="s">
        <v>200</v>
      </c>
      <c r="AU330" s="178" t="s">
        <v>89</v>
      </c>
      <c r="AV330" s="13" t="s">
        <v>89</v>
      </c>
      <c r="AW330" s="13" t="s">
        <v>31</v>
      </c>
      <c r="AX330" s="13" t="s">
        <v>76</v>
      </c>
      <c r="AY330" s="178" t="s">
        <v>187</v>
      </c>
    </row>
    <row r="331" spans="2:51" s="13" customFormat="1">
      <c r="B331" s="177"/>
      <c r="D331" s="171" t="s">
        <v>200</v>
      </c>
      <c r="E331" s="178" t="s">
        <v>1</v>
      </c>
      <c r="F331" s="179" t="s">
        <v>2182</v>
      </c>
      <c r="H331" s="180">
        <v>-8.64</v>
      </c>
      <c r="I331" s="181"/>
      <c r="L331" s="177"/>
      <c r="M331" s="182"/>
      <c r="T331" s="183"/>
      <c r="AT331" s="178" t="s">
        <v>200</v>
      </c>
      <c r="AU331" s="178" t="s">
        <v>89</v>
      </c>
      <c r="AV331" s="13" t="s">
        <v>89</v>
      </c>
      <c r="AW331" s="13" t="s">
        <v>31</v>
      </c>
      <c r="AX331" s="13" t="s">
        <v>76</v>
      </c>
      <c r="AY331" s="178" t="s">
        <v>187</v>
      </c>
    </row>
    <row r="332" spans="2:51" s="13" customFormat="1">
      <c r="B332" s="177"/>
      <c r="D332" s="171" t="s">
        <v>200</v>
      </c>
      <c r="E332" s="178" t="s">
        <v>1</v>
      </c>
      <c r="F332" s="179" t="s">
        <v>2183</v>
      </c>
      <c r="H332" s="180">
        <v>-1.08</v>
      </c>
      <c r="I332" s="181"/>
      <c r="L332" s="177"/>
      <c r="M332" s="182"/>
      <c r="T332" s="183"/>
      <c r="AT332" s="178" t="s">
        <v>200</v>
      </c>
      <c r="AU332" s="178" t="s">
        <v>89</v>
      </c>
      <c r="AV332" s="13" t="s">
        <v>89</v>
      </c>
      <c r="AW332" s="13" t="s">
        <v>31</v>
      </c>
      <c r="AX332" s="13" t="s">
        <v>76</v>
      </c>
      <c r="AY332" s="178" t="s">
        <v>187</v>
      </c>
    </row>
    <row r="333" spans="2:51" s="13" customFormat="1">
      <c r="B333" s="177"/>
      <c r="D333" s="171" t="s">
        <v>200</v>
      </c>
      <c r="E333" s="178" t="s">
        <v>1</v>
      </c>
      <c r="F333" s="179" t="s">
        <v>2224</v>
      </c>
      <c r="H333" s="180">
        <v>26.077999999999999</v>
      </c>
      <c r="I333" s="181"/>
      <c r="L333" s="177"/>
      <c r="M333" s="182"/>
      <c r="T333" s="183"/>
      <c r="AT333" s="178" t="s">
        <v>200</v>
      </c>
      <c r="AU333" s="178" t="s">
        <v>89</v>
      </c>
      <c r="AV333" s="13" t="s">
        <v>89</v>
      </c>
      <c r="AW333" s="13" t="s">
        <v>31</v>
      </c>
      <c r="AX333" s="13" t="s">
        <v>76</v>
      </c>
      <c r="AY333" s="178" t="s">
        <v>187</v>
      </c>
    </row>
    <row r="334" spans="2:51" s="13" customFormat="1">
      <c r="B334" s="177"/>
      <c r="D334" s="171" t="s">
        <v>200</v>
      </c>
      <c r="E334" s="178" t="s">
        <v>1</v>
      </c>
      <c r="F334" s="179" t="s">
        <v>2186</v>
      </c>
      <c r="H334" s="180">
        <v>-2.9</v>
      </c>
      <c r="I334" s="181"/>
      <c r="L334" s="177"/>
      <c r="M334" s="182"/>
      <c r="T334" s="183"/>
      <c r="AT334" s="178" t="s">
        <v>200</v>
      </c>
      <c r="AU334" s="178" t="s">
        <v>89</v>
      </c>
      <c r="AV334" s="13" t="s">
        <v>89</v>
      </c>
      <c r="AW334" s="13" t="s">
        <v>31</v>
      </c>
      <c r="AX334" s="13" t="s">
        <v>76</v>
      </c>
      <c r="AY334" s="178" t="s">
        <v>187</v>
      </c>
    </row>
    <row r="335" spans="2:51" s="13" customFormat="1">
      <c r="B335" s="177"/>
      <c r="D335" s="171" t="s">
        <v>200</v>
      </c>
      <c r="E335" s="178" t="s">
        <v>1</v>
      </c>
      <c r="F335" s="179" t="s">
        <v>2225</v>
      </c>
      <c r="H335" s="180">
        <v>1.8</v>
      </c>
      <c r="I335" s="181"/>
      <c r="L335" s="177"/>
      <c r="M335" s="182"/>
      <c r="T335" s="183"/>
      <c r="AT335" s="178" t="s">
        <v>200</v>
      </c>
      <c r="AU335" s="178" t="s">
        <v>89</v>
      </c>
      <c r="AV335" s="13" t="s">
        <v>89</v>
      </c>
      <c r="AW335" s="13" t="s">
        <v>31</v>
      </c>
      <c r="AX335" s="13" t="s">
        <v>76</v>
      </c>
      <c r="AY335" s="178" t="s">
        <v>187</v>
      </c>
    </row>
    <row r="336" spans="2:51" s="13" customFormat="1">
      <c r="B336" s="177"/>
      <c r="D336" s="171" t="s">
        <v>200</v>
      </c>
      <c r="E336" s="178" t="s">
        <v>1</v>
      </c>
      <c r="F336" s="179" t="s">
        <v>2226</v>
      </c>
      <c r="H336" s="180">
        <v>49.530999999999999</v>
      </c>
      <c r="I336" s="181"/>
      <c r="L336" s="177"/>
      <c r="M336" s="182"/>
      <c r="T336" s="183"/>
      <c r="AT336" s="178" t="s">
        <v>200</v>
      </c>
      <c r="AU336" s="178" t="s">
        <v>89</v>
      </c>
      <c r="AV336" s="13" t="s">
        <v>89</v>
      </c>
      <c r="AW336" s="13" t="s">
        <v>31</v>
      </c>
      <c r="AX336" s="13" t="s">
        <v>76</v>
      </c>
      <c r="AY336" s="178" t="s">
        <v>187</v>
      </c>
    </row>
    <row r="337" spans="2:51" s="13" customFormat="1">
      <c r="B337" s="177"/>
      <c r="D337" s="171" t="s">
        <v>200</v>
      </c>
      <c r="E337" s="178" t="s">
        <v>1</v>
      </c>
      <c r="F337" s="179" t="s">
        <v>2179</v>
      </c>
      <c r="H337" s="180">
        <v>-1.8</v>
      </c>
      <c r="I337" s="181"/>
      <c r="L337" s="177"/>
      <c r="M337" s="182"/>
      <c r="T337" s="183"/>
      <c r="AT337" s="178" t="s">
        <v>200</v>
      </c>
      <c r="AU337" s="178" t="s">
        <v>89</v>
      </c>
      <c r="AV337" s="13" t="s">
        <v>89</v>
      </c>
      <c r="AW337" s="13" t="s">
        <v>31</v>
      </c>
      <c r="AX337" s="13" t="s">
        <v>76</v>
      </c>
      <c r="AY337" s="178" t="s">
        <v>187</v>
      </c>
    </row>
    <row r="338" spans="2:51" s="13" customFormat="1">
      <c r="B338" s="177"/>
      <c r="D338" s="171" t="s">
        <v>200</v>
      </c>
      <c r="E338" s="178" t="s">
        <v>1</v>
      </c>
      <c r="F338" s="179" t="s">
        <v>2193</v>
      </c>
      <c r="H338" s="180">
        <v>-4.32</v>
      </c>
      <c r="I338" s="181"/>
      <c r="L338" s="177"/>
      <c r="M338" s="182"/>
      <c r="T338" s="183"/>
      <c r="AT338" s="178" t="s">
        <v>200</v>
      </c>
      <c r="AU338" s="178" t="s">
        <v>89</v>
      </c>
      <c r="AV338" s="13" t="s">
        <v>89</v>
      </c>
      <c r="AW338" s="13" t="s">
        <v>31</v>
      </c>
      <c r="AX338" s="13" t="s">
        <v>76</v>
      </c>
      <c r="AY338" s="178" t="s">
        <v>187</v>
      </c>
    </row>
    <row r="339" spans="2:51" s="13" customFormat="1">
      <c r="B339" s="177"/>
      <c r="D339" s="171" t="s">
        <v>200</v>
      </c>
      <c r="E339" s="178" t="s">
        <v>1</v>
      </c>
      <c r="F339" s="179" t="s">
        <v>2227</v>
      </c>
      <c r="H339" s="180">
        <v>67.88</v>
      </c>
      <c r="I339" s="181"/>
      <c r="L339" s="177"/>
      <c r="M339" s="182"/>
      <c r="T339" s="183"/>
      <c r="AT339" s="178" t="s">
        <v>200</v>
      </c>
      <c r="AU339" s="178" t="s">
        <v>89</v>
      </c>
      <c r="AV339" s="13" t="s">
        <v>89</v>
      </c>
      <c r="AW339" s="13" t="s">
        <v>31</v>
      </c>
      <c r="AX339" s="13" t="s">
        <v>76</v>
      </c>
      <c r="AY339" s="178" t="s">
        <v>187</v>
      </c>
    </row>
    <row r="340" spans="2:51" s="13" customFormat="1">
      <c r="B340" s="177"/>
      <c r="D340" s="171" t="s">
        <v>200</v>
      </c>
      <c r="E340" s="178" t="s">
        <v>1</v>
      </c>
      <c r="F340" s="179" t="s">
        <v>2179</v>
      </c>
      <c r="H340" s="180">
        <v>-1.8</v>
      </c>
      <c r="I340" s="181"/>
      <c r="L340" s="177"/>
      <c r="M340" s="182"/>
      <c r="T340" s="183"/>
      <c r="AT340" s="178" t="s">
        <v>200</v>
      </c>
      <c r="AU340" s="178" t="s">
        <v>89</v>
      </c>
      <c r="AV340" s="13" t="s">
        <v>89</v>
      </c>
      <c r="AW340" s="13" t="s">
        <v>31</v>
      </c>
      <c r="AX340" s="13" t="s">
        <v>76</v>
      </c>
      <c r="AY340" s="178" t="s">
        <v>187</v>
      </c>
    </row>
    <row r="341" spans="2:51" s="13" customFormat="1">
      <c r="B341" s="177"/>
      <c r="D341" s="171" t="s">
        <v>200</v>
      </c>
      <c r="E341" s="178" t="s">
        <v>1</v>
      </c>
      <c r="F341" s="179" t="s">
        <v>2193</v>
      </c>
      <c r="H341" s="180">
        <v>-4.32</v>
      </c>
      <c r="I341" s="181"/>
      <c r="L341" s="177"/>
      <c r="M341" s="182"/>
      <c r="T341" s="183"/>
      <c r="AT341" s="178" t="s">
        <v>200</v>
      </c>
      <c r="AU341" s="178" t="s">
        <v>89</v>
      </c>
      <c r="AV341" s="13" t="s">
        <v>89</v>
      </c>
      <c r="AW341" s="13" t="s">
        <v>31</v>
      </c>
      <c r="AX341" s="13" t="s">
        <v>76</v>
      </c>
      <c r="AY341" s="178" t="s">
        <v>187</v>
      </c>
    </row>
    <row r="342" spans="2:51" s="15" customFormat="1">
      <c r="B342" s="191"/>
      <c r="D342" s="171" t="s">
        <v>200</v>
      </c>
      <c r="E342" s="192" t="s">
        <v>1</v>
      </c>
      <c r="F342" s="193" t="s">
        <v>2228</v>
      </c>
      <c r="H342" s="194">
        <v>1928.692</v>
      </c>
      <c r="I342" s="195"/>
      <c r="L342" s="191"/>
      <c r="M342" s="196"/>
      <c r="T342" s="197"/>
      <c r="AT342" s="192" t="s">
        <v>200</v>
      </c>
      <c r="AU342" s="192" t="s">
        <v>89</v>
      </c>
      <c r="AV342" s="15" t="s">
        <v>207</v>
      </c>
      <c r="AW342" s="15" t="s">
        <v>31</v>
      </c>
      <c r="AX342" s="15" t="s">
        <v>76</v>
      </c>
      <c r="AY342" s="192" t="s">
        <v>187</v>
      </c>
    </row>
    <row r="343" spans="2:51" s="12" customFormat="1">
      <c r="B343" s="170"/>
      <c r="D343" s="171" t="s">
        <v>200</v>
      </c>
      <c r="E343" s="172" t="s">
        <v>1</v>
      </c>
      <c r="F343" s="173" t="s">
        <v>2229</v>
      </c>
      <c r="H343" s="172" t="s">
        <v>1</v>
      </c>
      <c r="I343" s="174"/>
      <c r="L343" s="170"/>
      <c r="M343" s="175"/>
      <c r="T343" s="176"/>
      <c r="AT343" s="172" t="s">
        <v>200</v>
      </c>
      <c r="AU343" s="172" t="s">
        <v>89</v>
      </c>
      <c r="AV343" s="12" t="s">
        <v>83</v>
      </c>
      <c r="AW343" s="12" t="s">
        <v>31</v>
      </c>
      <c r="AX343" s="12" t="s">
        <v>76</v>
      </c>
      <c r="AY343" s="172" t="s">
        <v>187</v>
      </c>
    </row>
    <row r="344" spans="2:51" s="13" customFormat="1">
      <c r="B344" s="177"/>
      <c r="D344" s="171" t="s">
        <v>200</v>
      </c>
      <c r="E344" s="178" t="s">
        <v>1</v>
      </c>
      <c r="F344" s="179" t="s">
        <v>2230</v>
      </c>
      <c r="H344" s="180">
        <v>114.018</v>
      </c>
      <c r="I344" s="181"/>
      <c r="L344" s="177"/>
      <c r="M344" s="182"/>
      <c r="T344" s="183"/>
      <c r="AT344" s="178" t="s">
        <v>200</v>
      </c>
      <c r="AU344" s="178" t="s">
        <v>89</v>
      </c>
      <c r="AV344" s="13" t="s">
        <v>89</v>
      </c>
      <c r="AW344" s="13" t="s">
        <v>31</v>
      </c>
      <c r="AX344" s="13" t="s">
        <v>76</v>
      </c>
      <c r="AY344" s="178" t="s">
        <v>187</v>
      </c>
    </row>
    <row r="345" spans="2:51" s="13" customFormat="1">
      <c r="B345" s="177"/>
      <c r="D345" s="171" t="s">
        <v>200</v>
      </c>
      <c r="E345" s="178" t="s">
        <v>1</v>
      </c>
      <c r="F345" s="179" t="s">
        <v>2231</v>
      </c>
      <c r="H345" s="180">
        <v>-9.7349999999999994</v>
      </c>
      <c r="I345" s="181"/>
      <c r="L345" s="177"/>
      <c r="M345" s="182"/>
      <c r="T345" s="183"/>
      <c r="AT345" s="178" t="s">
        <v>200</v>
      </c>
      <c r="AU345" s="178" t="s">
        <v>89</v>
      </c>
      <c r="AV345" s="13" t="s">
        <v>89</v>
      </c>
      <c r="AW345" s="13" t="s">
        <v>31</v>
      </c>
      <c r="AX345" s="13" t="s">
        <v>76</v>
      </c>
      <c r="AY345" s="178" t="s">
        <v>187</v>
      </c>
    </row>
    <row r="346" spans="2:51" s="13" customFormat="1">
      <c r="B346" s="177"/>
      <c r="D346" s="171" t="s">
        <v>200</v>
      </c>
      <c r="E346" s="178" t="s">
        <v>1</v>
      </c>
      <c r="F346" s="179" t="s">
        <v>2206</v>
      </c>
      <c r="H346" s="180">
        <v>-4.95</v>
      </c>
      <c r="I346" s="181"/>
      <c r="L346" s="177"/>
      <c r="M346" s="182"/>
      <c r="T346" s="183"/>
      <c r="AT346" s="178" t="s">
        <v>200</v>
      </c>
      <c r="AU346" s="178" t="s">
        <v>89</v>
      </c>
      <c r="AV346" s="13" t="s">
        <v>89</v>
      </c>
      <c r="AW346" s="13" t="s">
        <v>31</v>
      </c>
      <c r="AX346" s="13" t="s">
        <v>76</v>
      </c>
      <c r="AY346" s="178" t="s">
        <v>187</v>
      </c>
    </row>
    <row r="347" spans="2:51" s="13" customFormat="1">
      <c r="B347" s="177"/>
      <c r="D347" s="171" t="s">
        <v>200</v>
      </c>
      <c r="E347" s="178" t="s">
        <v>1</v>
      </c>
      <c r="F347" s="179" t="s">
        <v>2232</v>
      </c>
      <c r="H347" s="180">
        <v>-7.2</v>
      </c>
      <c r="I347" s="181"/>
      <c r="L347" s="177"/>
      <c r="M347" s="182"/>
      <c r="T347" s="183"/>
      <c r="AT347" s="178" t="s">
        <v>200</v>
      </c>
      <c r="AU347" s="178" t="s">
        <v>89</v>
      </c>
      <c r="AV347" s="13" t="s">
        <v>89</v>
      </c>
      <c r="AW347" s="13" t="s">
        <v>31</v>
      </c>
      <c r="AX347" s="13" t="s">
        <v>76</v>
      </c>
      <c r="AY347" s="178" t="s">
        <v>187</v>
      </c>
    </row>
    <row r="348" spans="2:51" s="13" customFormat="1">
      <c r="B348" s="177"/>
      <c r="D348" s="171" t="s">
        <v>200</v>
      </c>
      <c r="E348" s="178" t="s">
        <v>1</v>
      </c>
      <c r="F348" s="179" t="s">
        <v>2185</v>
      </c>
      <c r="H348" s="180">
        <v>-3.24</v>
      </c>
      <c r="I348" s="181"/>
      <c r="L348" s="177"/>
      <c r="M348" s="182"/>
      <c r="T348" s="183"/>
      <c r="AT348" s="178" t="s">
        <v>200</v>
      </c>
      <c r="AU348" s="178" t="s">
        <v>89</v>
      </c>
      <c r="AV348" s="13" t="s">
        <v>89</v>
      </c>
      <c r="AW348" s="13" t="s">
        <v>31</v>
      </c>
      <c r="AX348" s="13" t="s">
        <v>76</v>
      </c>
      <c r="AY348" s="178" t="s">
        <v>187</v>
      </c>
    </row>
    <row r="349" spans="2:51" s="13" customFormat="1">
      <c r="B349" s="177"/>
      <c r="D349" s="171" t="s">
        <v>200</v>
      </c>
      <c r="E349" s="178" t="s">
        <v>1</v>
      </c>
      <c r="F349" s="179" t="s">
        <v>2233</v>
      </c>
      <c r="H349" s="180">
        <v>-4.95</v>
      </c>
      <c r="I349" s="181"/>
      <c r="L349" s="177"/>
      <c r="M349" s="182"/>
      <c r="T349" s="183"/>
      <c r="AT349" s="178" t="s">
        <v>200</v>
      </c>
      <c r="AU349" s="178" t="s">
        <v>89</v>
      </c>
      <c r="AV349" s="13" t="s">
        <v>89</v>
      </c>
      <c r="AW349" s="13" t="s">
        <v>31</v>
      </c>
      <c r="AX349" s="13" t="s">
        <v>76</v>
      </c>
      <c r="AY349" s="178" t="s">
        <v>187</v>
      </c>
    </row>
    <row r="350" spans="2:51" s="13" customFormat="1">
      <c r="B350" s="177"/>
      <c r="D350" s="171" t="s">
        <v>200</v>
      </c>
      <c r="E350" s="178" t="s">
        <v>1</v>
      </c>
      <c r="F350" s="179" t="s">
        <v>2234</v>
      </c>
      <c r="H350" s="180">
        <v>83.043000000000006</v>
      </c>
      <c r="I350" s="181"/>
      <c r="L350" s="177"/>
      <c r="M350" s="182"/>
      <c r="T350" s="183"/>
      <c r="AT350" s="178" t="s">
        <v>200</v>
      </c>
      <c r="AU350" s="178" t="s">
        <v>89</v>
      </c>
      <c r="AV350" s="13" t="s">
        <v>89</v>
      </c>
      <c r="AW350" s="13" t="s">
        <v>31</v>
      </c>
      <c r="AX350" s="13" t="s">
        <v>76</v>
      </c>
      <c r="AY350" s="178" t="s">
        <v>187</v>
      </c>
    </row>
    <row r="351" spans="2:51" s="13" customFormat="1">
      <c r="B351" s="177"/>
      <c r="D351" s="171" t="s">
        <v>200</v>
      </c>
      <c r="E351" s="178" t="s">
        <v>1</v>
      </c>
      <c r="F351" s="179" t="s">
        <v>2182</v>
      </c>
      <c r="H351" s="180">
        <v>-8.64</v>
      </c>
      <c r="I351" s="181"/>
      <c r="L351" s="177"/>
      <c r="M351" s="182"/>
      <c r="T351" s="183"/>
      <c r="AT351" s="178" t="s">
        <v>200</v>
      </c>
      <c r="AU351" s="178" t="s">
        <v>89</v>
      </c>
      <c r="AV351" s="13" t="s">
        <v>89</v>
      </c>
      <c r="AW351" s="13" t="s">
        <v>31</v>
      </c>
      <c r="AX351" s="13" t="s">
        <v>76</v>
      </c>
      <c r="AY351" s="178" t="s">
        <v>187</v>
      </c>
    </row>
    <row r="352" spans="2:51" s="13" customFormat="1">
      <c r="B352" s="177"/>
      <c r="D352" s="171" t="s">
        <v>200</v>
      </c>
      <c r="E352" s="178" t="s">
        <v>1</v>
      </c>
      <c r="F352" s="179" t="s">
        <v>2235</v>
      </c>
      <c r="H352" s="180">
        <v>-1.8</v>
      </c>
      <c r="I352" s="181"/>
      <c r="L352" s="177"/>
      <c r="M352" s="182"/>
      <c r="T352" s="183"/>
      <c r="AT352" s="178" t="s">
        <v>200</v>
      </c>
      <c r="AU352" s="178" t="s">
        <v>89</v>
      </c>
      <c r="AV352" s="13" t="s">
        <v>89</v>
      </c>
      <c r="AW352" s="13" t="s">
        <v>31</v>
      </c>
      <c r="AX352" s="13" t="s">
        <v>76</v>
      </c>
      <c r="AY352" s="178" t="s">
        <v>187</v>
      </c>
    </row>
    <row r="353" spans="2:51" s="13" customFormat="1">
      <c r="B353" s="177"/>
      <c r="D353" s="171" t="s">
        <v>200</v>
      </c>
      <c r="E353" s="178" t="s">
        <v>1</v>
      </c>
      <c r="F353" s="179" t="s">
        <v>2236</v>
      </c>
      <c r="H353" s="180">
        <v>101.333</v>
      </c>
      <c r="I353" s="181"/>
      <c r="L353" s="177"/>
      <c r="M353" s="182"/>
      <c r="T353" s="183"/>
      <c r="AT353" s="178" t="s">
        <v>200</v>
      </c>
      <c r="AU353" s="178" t="s">
        <v>89</v>
      </c>
      <c r="AV353" s="13" t="s">
        <v>89</v>
      </c>
      <c r="AW353" s="13" t="s">
        <v>31</v>
      </c>
      <c r="AX353" s="13" t="s">
        <v>76</v>
      </c>
      <c r="AY353" s="178" t="s">
        <v>187</v>
      </c>
    </row>
    <row r="354" spans="2:51" s="13" customFormat="1">
      <c r="B354" s="177"/>
      <c r="D354" s="171" t="s">
        <v>200</v>
      </c>
      <c r="E354" s="178" t="s">
        <v>1</v>
      </c>
      <c r="F354" s="179" t="s">
        <v>2237</v>
      </c>
      <c r="H354" s="180">
        <v>-13.5</v>
      </c>
      <c r="I354" s="181"/>
      <c r="L354" s="177"/>
      <c r="M354" s="182"/>
      <c r="T354" s="183"/>
      <c r="AT354" s="178" t="s">
        <v>200</v>
      </c>
      <c r="AU354" s="178" t="s">
        <v>89</v>
      </c>
      <c r="AV354" s="13" t="s">
        <v>89</v>
      </c>
      <c r="AW354" s="13" t="s">
        <v>31</v>
      </c>
      <c r="AX354" s="13" t="s">
        <v>76</v>
      </c>
      <c r="AY354" s="178" t="s">
        <v>187</v>
      </c>
    </row>
    <row r="355" spans="2:51" s="13" customFormat="1">
      <c r="B355" s="177"/>
      <c r="D355" s="171" t="s">
        <v>200</v>
      </c>
      <c r="E355" s="178" t="s">
        <v>1</v>
      </c>
      <c r="F355" s="179" t="s">
        <v>2235</v>
      </c>
      <c r="H355" s="180">
        <v>-1.8</v>
      </c>
      <c r="I355" s="181"/>
      <c r="L355" s="177"/>
      <c r="M355" s="182"/>
      <c r="T355" s="183"/>
      <c r="AT355" s="178" t="s">
        <v>200</v>
      </c>
      <c r="AU355" s="178" t="s">
        <v>89</v>
      </c>
      <c r="AV355" s="13" t="s">
        <v>89</v>
      </c>
      <c r="AW355" s="13" t="s">
        <v>31</v>
      </c>
      <c r="AX355" s="13" t="s">
        <v>76</v>
      </c>
      <c r="AY355" s="178" t="s">
        <v>187</v>
      </c>
    </row>
    <row r="356" spans="2:51" s="13" customFormat="1">
      <c r="B356" s="177"/>
      <c r="D356" s="171" t="s">
        <v>200</v>
      </c>
      <c r="E356" s="178" t="s">
        <v>1</v>
      </c>
      <c r="F356" s="179" t="s">
        <v>2238</v>
      </c>
      <c r="H356" s="180">
        <v>83.043000000000006</v>
      </c>
      <c r="I356" s="181"/>
      <c r="L356" s="177"/>
      <c r="M356" s="182"/>
      <c r="T356" s="183"/>
      <c r="AT356" s="178" t="s">
        <v>200</v>
      </c>
      <c r="AU356" s="178" t="s">
        <v>89</v>
      </c>
      <c r="AV356" s="13" t="s">
        <v>89</v>
      </c>
      <c r="AW356" s="13" t="s">
        <v>31</v>
      </c>
      <c r="AX356" s="13" t="s">
        <v>76</v>
      </c>
      <c r="AY356" s="178" t="s">
        <v>187</v>
      </c>
    </row>
    <row r="357" spans="2:51" s="13" customFormat="1">
      <c r="B357" s="177"/>
      <c r="D357" s="171" t="s">
        <v>200</v>
      </c>
      <c r="E357" s="178" t="s">
        <v>1</v>
      </c>
      <c r="F357" s="179" t="s">
        <v>2182</v>
      </c>
      <c r="H357" s="180">
        <v>-8.64</v>
      </c>
      <c r="I357" s="181"/>
      <c r="L357" s="177"/>
      <c r="M357" s="182"/>
      <c r="T357" s="183"/>
      <c r="AT357" s="178" t="s">
        <v>200</v>
      </c>
      <c r="AU357" s="178" t="s">
        <v>89</v>
      </c>
      <c r="AV357" s="13" t="s">
        <v>89</v>
      </c>
      <c r="AW357" s="13" t="s">
        <v>31</v>
      </c>
      <c r="AX357" s="13" t="s">
        <v>76</v>
      </c>
      <c r="AY357" s="178" t="s">
        <v>187</v>
      </c>
    </row>
    <row r="358" spans="2:51" s="13" customFormat="1">
      <c r="B358" s="177"/>
      <c r="D358" s="171" t="s">
        <v>200</v>
      </c>
      <c r="E358" s="178" t="s">
        <v>1</v>
      </c>
      <c r="F358" s="179" t="s">
        <v>2239</v>
      </c>
      <c r="H358" s="180">
        <v>-1.8</v>
      </c>
      <c r="I358" s="181"/>
      <c r="L358" s="177"/>
      <c r="M358" s="182"/>
      <c r="T358" s="183"/>
      <c r="AT358" s="178" t="s">
        <v>200</v>
      </c>
      <c r="AU358" s="178" t="s">
        <v>89</v>
      </c>
      <c r="AV358" s="13" t="s">
        <v>89</v>
      </c>
      <c r="AW358" s="13" t="s">
        <v>31</v>
      </c>
      <c r="AX358" s="13" t="s">
        <v>76</v>
      </c>
      <c r="AY358" s="178" t="s">
        <v>187</v>
      </c>
    </row>
    <row r="359" spans="2:51" s="13" customFormat="1">
      <c r="B359" s="177"/>
      <c r="D359" s="171" t="s">
        <v>200</v>
      </c>
      <c r="E359" s="178" t="s">
        <v>1</v>
      </c>
      <c r="F359" s="179" t="s">
        <v>2240</v>
      </c>
      <c r="H359" s="180">
        <v>101.333</v>
      </c>
      <c r="I359" s="181"/>
      <c r="L359" s="177"/>
      <c r="M359" s="182"/>
      <c r="T359" s="183"/>
      <c r="AT359" s="178" t="s">
        <v>200</v>
      </c>
      <c r="AU359" s="178" t="s">
        <v>89</v>
      </c>
      <c r="AV359" s="13" t="s">
        <v>89</v>
      </c>
      <c r="AW359" s="13" t="s">
        <v>31</v>
      </c>
      <c r="AX359" s="13" t="s">
        <v>76</v>
      </c>
      <c r="AY359" s="178" t="s">
        <v>187</v>
      </c>
    </row>
    <row r="360" spans="2:51" s="13" customFormat="1">
      <c r="B360" s="177"/>
      <c r="D360" s="171" t="s">
        <v>200</v>
      </c>
      <c r="E360" s="178" t="s">
        <v>1</v>
      </c>
      <c r="F360" s="179" t="s">
        <v>2241</v>
      </c>
      <c r="H360" s="180">
        <v>-41.04</v>
      </c>
      <c r="I360" s="181"/>
      <c r="L360" s="177"/>
      <c r="M360" s="182"/>
      <c r="T360" s="183"/>
      <c r="AT360" s="178" t="s">
        <v>200</v>
      </c>
      <c r="AU360" s="178" t="s">
        <v>89</v>
      </c>
      <c r="AV360" s="13" t="s">
        <v>89</v>
      </c>
      <c r="AW360" s="13" t="s">
        <v>31</v>
      </c>
      <c r="AX360" s="13" t="s">
        <v>76</v>
      </c>
      <c r="AY360" s="178" t="s">
        <v>187</v>
      </c>
    </row>
    <row r="361" spans="2:51" s="13" customFormat="1">
      <c r="B361" s="177"/>
      <c r="D361" s="171" t="s">
        <v>200</v>
      </c>
      <c r="E361" s="178" t="s">
        <v>1</v>
      </c>
      <c r="F361" s="179" t="s">
        <v>2235</v>
      </c>
      <c r="H361" s="180">
        <v>-1.8</v>
      </c>
      <c r="I361" s="181"/>
      <c r="L361" s="177"/>
      <c r="M361" s="182"/>
      <c r="T361" s="183"/>
      <c r="AT361" s="178" t="s">
        <v>200</v>
      </c>
      <c r="AU361" s="178" t="s">
        <v>89</v>
      </c>
      <c r="AV361" s="13" t="s">
        <v>89</v>
      </c>
      <c r="AW361" s="13" t="s">
        <v>31</v>
      </c>
      <c r="AX361" s="13" t="s">
        <v>76</v>
      </c>
      <c r="AY361" s="178" t="s">
        <v>187</v>
      </c>
    </row>
    <row r="362" spans="2:51" s="13" customFormat="1">
      <c r="B362" s="177"/>
      <c r="D362" s="171" t="s">
        <v>200</v>
      </c>
      <c r="E362" s="178" t="s">
        <v>1</v>
      </c>
      <c r="F362" s="179" t="s">
        <v>2242</v>
      </c>
      <c r="H362" s="180">
        <v>105.61</v>
      </c>
      <c r="I362" s="181"/>
      <c r="L362" s="177"/>
      <c r="M362" s="182"/>
      <c r="T362" s="183"/>
      <c r="AT362" s="178" t="s">
        <v>200</v>
      </c>
      <c r="AU362" s="178" t="s">
        <v>89</v>
      </c>
      <c r="AV362" s="13" t="s">
        <v>89</v>
      </c>
      <c r="AW362" s="13" t="s">
        <v>31</v>
      </c>
      <c r="AX362" s="13" t="s">
        <v>76</v>
      </c>
      <c r="AY362" s="178" t="s">
        <v>187</v>
      </c>
    </row>
    <row r="363" spans="2:51" s="13" customFormat="1">
      <c r="B363" s="177"/>
      <c r="D363" s="171" t="s">
        <v>200</v>
      </c>
      <c r="E363" s="178" t="s">
        <v>1</v>
      </c>
      <c r="F363" s="179" t="s">
        <v>2243</v>
      </c>
      <c r="H363" s="180">
        <v>-3.24</v>
      </c>
      <c r="I363" s="181"/>
      <c r="L363" s="177"/>
      <c r="M363" s="182"/>
      <c r="T363" s="183"/>
      <c r="AT363" s="178" t="s">
        <v>200</v>
      </c>
      <c r="AU363" s="178" t="s">
        <v>89</v>
      </c>
      <c r="AV363" s="13" t="s">
        <v>89</v>
      </c>
      <c r="AW363" s="13" t="s">
        <v>31</v>
      </c>
      <c r="AX363" s="13" t="s">
        <v>76</v>
      </c>
      <c r="AY363" s="178" t="s">
        <v>187</v>
      </c>
    </row>
    <row r="364" spans="2:51" s="13" customFormat="1">
      <c r="B364" s="177"/>
      <c r="D364" s="171" t="s">
        <v>200</v>
      </c>
      <c r="E364" s="178" t="s">
        <v>1</v>
      </c>
      <c r="F364" s="179" t="s">
        <v>2244</v>
      </c>
      <c r="H364" s="180">
        <v>-7.2</v>
      </c>
      <c r="I364" s="181"/>
      <c r="L364" s="177"/>
      <c r="M364" s="182"/>
      <c r="T364" s="183"/>
      <c r="AT364" s="178" t="s">
        <v>200</v>
      </c>
      <c r="AU364" s="178" t="s">
        <v>89</v>
      </c>
      <c r="AV364" s="13" t="s">
        <v>89</v>
      </c>
      <c r="AW364" s="13" t="s">
        <v>31</v>
      </c>
      <c r="AX364" s="13" t="s">
        <v>76</v>
      </c>
      <c r="AY364" s="178" t="s">
        <v>187</v>
      </c>
    </row>
    <row r="365" spans="2:51" s="13" customFormat="1">
      <c r="B365" s="177"/>
      <c r="D365" s="171" t="s">
        <v>200</v>
      </c>
      <c r="E365" s="178" t="s">
        <v>1</v>
      </c>
      <c r="F365" s="179" t="s">
        <v>2245</v>
      </c>
      <c r="H365" s="180">
        <v>-4.95</v>
      </c>
      <c r="I365" s="181"/>
      <c r="L365" s="177"/>
      <c r="M365" s="182"/>
      <c r="T365" s="183"/>
      <c r="AT365" s="178" t="s">
        <v>200</v>
      </c>
      <c r="AU365" s="178" t="s">
        <v>89</v>
      </c>
      <c r="AV365" s="13" t="s">
        <v>89</v>
      </c>
      <c r="AW365" s="13" t="s">
        <v>31</v>
      </c>
      <c r="AX365" s="13" t="s">
        <v>76</v>
      </c>
      <c r="AY365" s="178" t="s">
        <v>187</v>
      </c>
    </row>
    <row r="366" spans="2:51" s="13" customFormat="1">
      <c r="B366" s="177"/>
      <c r="D366" s="171" t="s">
        <v>200</v>
      </c>
      <c r="E366" s="178" t="s">
        <v>1</v>
      </c>
      <c r="F366" s="179" t="s">
        <v>2246</v>
      </c>
      <c r="H366" s="180">
        <v>26.55</v>
      </c>
      <c r="I366" s="181"/>
      <c r="L366" s="177"/>
      <c r="M366" s="182"/>
      <c r="T366" s="183"/>
      <c r="AT366" s="178" t="s">
        <v>200</v>
      </c>
      <c r="AU366" s="178" t="s">
        <v>89</v>
      </c>
      <c r="AV366" s="13" t="s">
        <v>89</v>
      </c>
      <c r="AW366" s="13" t="s">
        <v>31</v>
      </c>
      <c r="AX366" s="13" t="s">
        <v>76</v>
      </c>
      <c r="AY366" s="178" t="s">
        <v>187</v>
      </c>
    </row>
    <row r="367" spans="2:51" s="13" customFormat="1">
      <c r="B367" s="177"/>
      <c r="D367" s="171" t="s">
        <v>200</v>
      </c>
      <c r="E367" s="178" t="s">
        <v>1</v>
      </c>
      <c r="F367" s="179" t="s">
        <v>2179</v>
      </c>
      <c r="H367" s="180">
        <v>-1.8</v>
      </c>
      <c r="I367" s="181"/>
      <c r="L367" s="177"/>
      <c r="M367" s="182"/>
      <c r="T367" s="183"/>
      <c r="AT367" s="178" t="s">
        <v>200</v>
      </c>
      <c r="AU367" s="178" t="s">
        <v>89</v>
      </c>
      <c r="AV367" s="13" t="s">
        <v>89</v>
      </c>
      <c r="AW367" s="13" t="s">
        <v>31</v>
      </c>
      <c r="AX367" s="13" t="s">
        <v>76</v>
      </c>
      <c r="AY367" s="178" t="s">
        <v>187</v>
      </c>
    </row>
    <row r="368" spans="2:51" s="13" customFormat="1">
      <c r="B368" s="177"/>
      <c r="D368" s="171" t="s">
        <v>200</v>
      </c>
      <c r="E368" s="178" t="s">
        <v>1</v>
      </c>
      <c r="F368" s="179" t="s">
        <v>2247</v>
      </c>
      <c r="H368" s="180">
        <v>52.51</v>
      </c>
      <c r="I368" s="181"/>
      <c r="L368" s="177"/>
      <c r="M368" s="182"/>
      <c r="T368" s="183"/>
      <c r="AT368" s="178" t="s">
        <v>200</v>
      </c>
      <c r="AU368" s="178" t="s">
        <v>89</v>
      </c>
      <c r="AV368" s="13" t="s">
        <v>89</v>
      </c>
      <c r="AW368" s="13" t="s">
        <v>31</v>
      </c>
      <c r="AX368" s="13" t="s">
        <v>76</v>
      </c>
      <c r="AY368" s="178" t="s">
        <v>187</v>
      </c>
    </row>
    <row r="369" spans="2:51" s="13" customFormat="1">
      <c r="B369" s="177"/>
      <c r="D369" s="171" t="s">
        <v>200</v>
      </c>
      <c r="E369" s="178" t="s">
        <v>1</v>
      </c>
      <c r="F369" s="179" t="s">
        <v>2182</v>
      </c>
      <c r="H369" s="180">
        <v>-8.64</v>
      </c>
      <c r="I369" s="181"/>
      <c r="L369" s="177"/>
      <c r="M369" s="182"/>
      <c r="T369" s="183"/>
      <c r="AT369" s="178" t="s">
        <v>200</v>
      </c>
      <c r="AU369" s="178" t="s">
        <v>89</v>
      </c>
      <c r="AV369" s="13" t="s">
        <v>89</v>
      </c>
      <c r="AW369" s="13" t="s">
        <v>31</v>
      </c>
      <c r="AX369" s="13" t="s">
        <v>76</v>
      </c>
      <c r="AY369" s="178" t="s">
        <v>187</v>
      </c>
    </row>
    <row r="370" spans="2:51" s="13" customFormat="1">
      <c r="B370" s="177"/>
      <c r="D370" s="171" t="s">
        <v>200</v>
      </c>
      <c r="E370" s="178" t="s">
        <v>1</v>
      </c>
      <c r="F370" s="179" t="s">
        <v>2179</v>
      </c>
      <c r="H370" s="180">
        <v>-1.8</v>
      </c>
      <c r="I370" s="181"/>
      <c r="L370" s="177"/>
      <c r="M370" s="182"/>
      <c r="T370" s="183"/>
      <c r="AT370" s="178" t="s">
        <v>200</v>
      </c>
      <c r="AU370" s="178" t="s">
        <v>89</v>
      </c>
      <c r="AV370" s="13" t="s">
        <v>89</v>
      </c>
      <c r="AW370" s="13" t="s">
        <v>31</v>
      </c>
      <c r="AX370" s="13" t="s">
        <v>76</v>
      </c>
      <c r="AY370" s="178" t="s">
        <v>187</v>
      </c>
    </row>
    <row r="371" spans="2:51" s="13" customFormat="1">
      <c r="B371" s="177"/>
      <c r="D371" s="171" t="s">
        <v>200</v>
      </c>
      <c r="E371" s="178" t="s">
        <v>1</v>
      </c>
      <c r="F371" s="179" t="s">
        <v>2248</v>
      </c>
      <c r="H371" s="180">
        <v>64.015000000000001</v>
      </c>
      <c r="I371" s="181"/>
      <c r="L371" s="177"/>
      <c r="M371" s="182"/>
      <c r="T371" s="183"/>
      <c r="AT371" s="178" t="s">
        <v>200</v>
      </c>
      <c r="AU371" s="178" t="s">
        <v>89</v>
      </c>
      <c r="AV371" s="13" t="s">
        <v>89</v>
      </c>
      <c r="AW371" s="13" t="s">
        <v>31</v>
      </c>
      <c r="AX371" s="13" t="s">
        <v>76</v>
      </c>
      <c r="AY371" s="178" t="s">
        <v>187</v>
      </c>
    </row>
    <row r="372" spans="2:51" s="13" customFormat="1">
      <c r="B372" s="177"/>
      <c r="D372" s="171" t="s">
        <v>200</v>
      </c>
      <c r="E372" s="178" t="s">
        <v>1</v>
      </c>
      <c r="F372" s="179" t="s">
        <v>2199</v>
      </c>
      <c r="H372" s="180">
        <v>-4.32</v>
      </c>
      <c r="I372" s="181"/>
      <c r="L372" s="177"/>
      <c r="M372" s="182"/>
      <c r="T372" s="183"/>
      <c r="AT372" s="178" t="s">
        <v>200</v>
      </c>
      <c r="AU372" s="178" t="s">
        <v>89</v>
      </c>
      <c r="AV372" s="13" t="s">
        <v>89</v>
      </c>
      <c r="AW372" s="13" t="s">
        <v>31</v>
      </c>
      <c r="AX372" s="13" t="s">
        <v>76</v>
      </c>
      <c r="AY372" s="178" t="s">
        <v>187</v>
      </c>
    </row>
    <row r="373" spans="2:51" s="13" customFormat="1">
      <c r="B373" s="177"/>
      <c r="D373" s="171" t="s">
        <v>200</v>
      </c>
      <c r="E373" s="178" t="s">
        <v>1</v>
      </c>
      <c r="F373" s="179" t="s">
        <v>2179</v>
      </c>
      <c r="H373" s="180">
        <v>-1.8</v>
      </c>
      <c r="I373" s="181"/>
      <c r="L373" s="177"/>
      <c r="M373" s="182"/>
      <c r="T373" s="183"/>
      <c r="AT373" s="178" t="s">
        <v>200</v>
      </c>
      <c r="AU373" s="178" t="s">
        <v>89</v>
      </c>
      <c r="AV373" s="13" t="s">
        <v>89</v>
      </c>
      <c r="AW373" s="13" t="s">
        <v>31</v>
      </c>
      <c r="AX373" s="13" t="s">
        <v>76</v>
      </c>
      <c r="AY373" s="178" t="s">
        <v>187</v>
      </c>
    </row>
    <row r="374" spans="2:51" s="13" customFormat="1">
      <c r="B374" s="177"/>
      <c r="D374" s="171" t="s">
        <v>200</v>
      </c>
      <c r="E374" s="178" t="s">
        <v>1</v>
      </c>
      <c r="F374" s="179" t="s">
        <v>2249</v>
      </c>
      <c r="H374" s="180">
        <v>63.573</v>
      </c>
      <c r="I374" s="181"/>
      <c r="L374" s="177"/>
      <c r="M374" s="182"/>
      <c r="T374" s="183"/>
      <c r="AT374" s="178" t="s">
        <v>200</v>
      </c>
      <c r="AU374" s="178" t="s">
        <v>89</v>
      </c>
      <c r="AV374" s="13" t="s">
        <v>89</v>
      </c>
      <c r="AW374" s="13" t="s">
        <v>31</v>
      </c>
      <c r="AX374" s="13" t="s">
        <v>76</v>
      </c>
      <c r="AY374" s="178" t="s">
        <v>187</v>
      </c>
    </row>
    <row r="375" spans="2:51" s="13" customFormat="1">
      <c r="B375" s="177"/>
      <c r="D375" s="171" t="s">
        <v>200</v>
      </c>
      <c r="E375" s="178" t="s">
        <v>1</v>
      </c>
      <c r="F375" s="179" t="s">
        <v>2193</v>
      </c>
      <c r="H375" s="180">
        <v>-4.32</v>
      </c>
      <c r="I375" s="181"/>
      <c r="L375" s="177"/>
      <c r="M375" s="182"/>
      <c r="T375" s="183"/>
      <c r="AT375" s="178" t="s">
        <v>200</v>
      </c>
      <c r="AU375" s="178" t="s">
        <v>89</v>
      </c>
      <c r="AV375" s="13" t="s">
        <v>89</v>
      </c>
      <c r="AW375" s="13" t="s">
        <v>31</v>
      </c>
      <c r="AX375" s="13" t="s">
        <v>76</v>
      </c>
      <c r="AY375" s="178" t="s">
        <v>187</v>
      </c>
    </row>
    <row r="376" spans="2:51" s="13" customFormat="1">
      <c r="B376" s="177"/>
      <c r="D376" s="171" t="s">
        <v>200</v>
      </c>
      <c r="E376" s="178" t="s">
        <v>1</v>
      </c>
      <c r="F376" s="179" t="s">
        <v>2179</v>
      </c>
      <c r="H376" s="180">
        <v>-1.8</v>
      </c>
      <c r="I376" s="181"/>
      <c r="L376" s="177"/>
      <c r="M376" s="182"/>
      <c r="T376" s="183"/>
      <c r="AT376" s="178" t="s">
        <v>200</v>
      </c>
      <c r="AU376" s="178" t="s">
        <v>89</v>
      </c>
      <c r="AV376" s="13" t="s">
        <v>89</v>
      </c>
      <c r="AW376" s="13" t="s">
        <v>31</v>
      </c>
      <c r="AX376" s="13" t="s">
        <v>76</v>
      </c>
      <c r="AY376" s="178" t="s">
        <v>187</v>
      </c>
    </row>
    <row r="377" spans="2:51" s="13" customFormat="1">
      <c r="B377" s="177"/>
      <c r="D377" s="171" t="s">
        <v>200</v>
      </c>
      <c r="E377" s="178" t="s">
        <v>1</v>
      </c>
      <c r="F377" s="179" t="s">
        <v>2250</v>
      </c>
      <c r="H377" s="180">
        <v>26.55</v>
      </c>
      <c r="I377" s="181"/>
      <c r="L377" s="177"/>
      <c r="M377" s="182"/>
      <c r="T377" s="183"/>
      <c r="AT377" s="178" t="s">
        <v>200</v>
      </c>
      <c r="AU377" s="178" t="s">
        <v>89</v>
      </c>
      <c r="AV377" s="13" t="s">
        <v>89</v>
      </c>
      <c r="AW377" s="13" t="s">
        <v>31</v>
      </c>
      <c r="AX377" s="13" t="s">
        <v>76</v>
      </c>
      <c r="AY377" s="178" t="s">
        <v>187</v>
      </c>
    </row>
    <row r="378" spans="2:51" s="13" customFormat="1">
      <c r="B378" s="177"/>
      <c r="D378" s="171" t="s">
        <v>200</v>
      </c>
      <c r="E378" s="178" t="s">
        <v>1</v>
      </c>
      <c r="F378" s="179" t="s">
        <v>2179</v>
      </c>
      <c r="H378" s="180">
        <v>-1.8</v>
      </c>
      <c r="I378" s="181"/>
      <c r="L378" s="177"/>
      <c r="M378" s="182"/>
      <c r="T378" s="183"/>
      <c r="AT378" s="178" t="s">
        <v>200</v>
      </c>
      <c r="AU378" s="178" t="s">
        <v>89</v>
      </c>
      <c r="AV378" s="13" t="s">
        <v>89</v>
      </c>
      <c r="AW378" s="13" t="s">
        <v>31</v>
      </c>
      <c r="AX378" s="13" t="s">
        <v>76</v>
      </c>
      <c r="AY378" s="178" t="s">
        <v>187</v>
      </c>
    </row>
    <row r="379" spans="2:51" s="13" customFormat="1">
      <c r="B379" s="177"/>
      <c r="D379" s="171" t="s">
        <v>200</v>
      </c>
      <c r="E379" s="178" t="s">
        <v>1</v>
      </c>
      <c r="F379" s="179" t="s">
        <v>2251</v>
      </c>
      <c r="H379" s="180">
        <v>53.69</v>
      </c>
      <c r="I379" s="181"/>
      <c r="L379" s="177"/>
      <c r="M379" s="182"/>
      <c r="T379" s="183"/>
      <c r="AT379" s="178" t="s">
        <v>200</v>
      </c>
      <c r="AU379" s="178" t="s">
        <v>89</v>
      </c>
      <c r="AV379" s="13" t="s">
        <v>89</v>
      </c>
      <c r="AW379" s="13" t="s">
        <v>31</v>
      </c>
      <c r="AX379" s="13" t="s">
        <v>76</v>
      </c>
      <c r="AY379" s="178" t="s">
        <v>187</v>
      </c>
    </row>
    <row r="380" spans="2:51" s="13" customFormat="1">
      <c r="B380" s="177"/>
      <c r="D380" s="171" t="s">
        <v>200</v>
      </c>
      <c r="E380" s="178" t="s">
        <v>1</v>
      </c>
      <c r="F380" s="179" t="s">
        <v>2252</v>
      </c>
      <c r="H380" s="180">
        <v>26.55</v>
      </c>
      <c r="I380" s="181"/>
      <c r="L380" s="177"/>
      <c r="M380" s="182"/>
      <c r="T380" s="183"/>
      <c r="AT380" s="178" t="s">
        <v>200</v>
      </c>
      <c r="AU380" s="178" t="s">
        <v>89</v>
      </c>
      <c r="AV380" s="13" t="s">
        <v>89</v>
      </c>
      <c r="AW380" s="13" t="s">
        <v>31</v>
      </c>
      <c r="AX380" s="13" t="s">
        <v>76</v>
      </c>
      <c r="AY380" s="178" t="s">
        <v>187</v>
      </c>
    </row>
    <row r="381" spans="2:51" s="13" customFormat="1">
      <c r="B381" s="177"/>
      <c r="D381" s="171" t="s">
        <v>200</v>
      </c>
      <c r="E381" s="178" t="s">
        <v>1</v>
      </c>
      <c r="F381" s="179" t="s">
        <v>2179</v>
      </c>
      <c r="H381" s="180">
        <v>-1.8</v>
      </c>
      <c r="I381" s="181"/>
      <c r="L381" s="177"/>
      <c r="M381" s="182"/>
      <c r="T381" s="183"/>
      <c r="AT381" s="178" t="s">
        <v>200</v>
      </c>
      <c r="AU381" s="178" t="s">
        <v>89</v>
      </c>
      <c r="AV381" s="13" t="s">
        <v>89</v>
      </c>
      <c r="AW381" s="13" t="s">
        <v>31</v>
      </c>
      <c r="AX381" s="13" t="s">
        <v>76</v>
      </c>
      <c r="AY381" s="178" t="s">
        <v>187</v>
      </c>
    </row>
    <row r="382" spans="2:51" s="13" customFormat="1">
      <c r="B382" s="177"/>
      <c r="D382" s="171" t="s">
        <v>200</v>
      </c>
      <c r="E382" s="178" t="s">
        <v>1</v>
      </c>
      <c r="F382" s="179" t="s">
        <v>2253</v>
      </c>
      <c r="H382" s="180">
        <v>52.51</v>
      </c>
      <c r="I382" s="181"/>
      <c r="L382" s="177"/>
      <c r="M382" s="182"/>
      <c r="T382" s="183"/>
      <c r="AT382" s="178" t="s">
        <v>200</v>
      </c>
      <c r="AU382" s="178" t="s">
        <v>89</v>
      </c>
      <c r="AV382" s="13" t="s">
        <v>89</v>
      </c>
      <c r="AW382" s="13" t="s">
        <v>31</v>
      </c>
      <c r="AX382" s="13" t="s">
        <v>76</v>
      </c>
      <c r="AY382" s="178" t="s">
        <v>187</v>
      </c>
    </row>
    <row r="383" spans="2:51" s="13" customFormat="1">
      <c r="B383" s="177"/>
      <c r="D383" s="171" t="s">
        <v>200</v>
      </c>
      <c r="E383" s="178" t="s">
        <v>1</v>
      </c>
      <c r="F383" s="179" t="s">
        <v>2254</v>
      </c>
      <c r="H383" s="180">
        <v>13.87</v>
      </c>
      <c r="I383" s="181"/>
      <c r="L383" s="177"/>
      <c r="M383" s="182"/>
      <c r="T383" s="183"/>
      <c r="AT383" s="178" t="s">
        <v>200</v>
      </c>
      <c r="AU383" s="178" t="s">
        <v>89</v>
      </c>
      <c r="AV383" s="13" t="s">
        <v>89</v>
      </c>
      <c r="AW383" s="13" t="s">
        <v>31</v>
      </c>
      <c r="AX383" s="13" t="s">
        <v>76</v>
      </c>
      <c r="AY383" s="178" t="s">
        <v>187</v>
      </c>
    </row>
    <row r="384" spans="2:51" s="13" customFormat="1">
      <c r="B384" s="177"/>
      <c r="D384" s="171" t="s">
        <v>200</v>
      </c>
      <c r="E384" s="178" t="s">
        <v>1</v>
      </c>
      <c r="F384" s="179" t="s">
        <v>2255</v>
      </c>
      <c r="H384" s="180">
        <v>16.385000000000002</v>
      </c>
      <c r="I384" s="181"/>
      <c r="L384" s="177"/>
      <c r="M384" s="182"/>
      <c r="T384" s="183"/>
      <c r="AT384" s="178" t="s">
        <v>200</v>
      </c>
      <c r="AU384" s="178" t="s">
        <v>89</v>
      </c>
      <c r="AV384" s="13" t="s">
        <v>89</v>
      </c>
      <c r="AW384" s="13" t="s">
        <v>31</v>
      </c>
      <c r="AX384" s="13" t="s">
        <v>76</v>
      </c>
      <c r="AY384" s="178" t="s">
        <v>187</v>
      </c>
    </row>
    <row r="385" spans="2:51" s="13" customFormat="1">
      <c r="B385" s="177"/>
      <c r="D385" s="171" t="s">
        <v>200</v>
      </c>
      <c r="E385" s="178" t="s">
        <v>1</v>
      </c>
      <c r="F385" s="179" t="s">
        <v>2256</v>
      </c>
      <c r="H385" s="180">
        <v>16.2</v>
      </c>
      <c r="I385" s="181"/>
      <c r="L385" s="177"/>
      <c r="M385" s="182"/>
      <c r="T385" s="183"/>
      <c r="AT385" s="178" t="s">
        <v>200</v>
      </c>
      <c r="AU385" s="178" t="s">
        <v>89</v>
      </c>
      <c r="AV385" s="13" t="s">
        <v>89</v>
      </c>
      <c r="AW385" s="13" t="s">
        <v>31</v>
      </c>
      <c r="AX385" s="13" t="s">
        <v>76</v>
      </c>
      <c r="AY385" s="178" t="s">
        <v>187</v>
      </c>
    </row>
    <row r="386" spans="2:51" s="13" customFormat="1">
      <c r="B386" s="177"/>
      <c r="D386" s="171" t="s">
        <v>200</v>
      </c>
      <c r="E386" s="178" t="s">
        <v>1</v>
      </c>
      <c r="F386" s="179" t="s">
        <v>2257</v>
      </c>
      <c r="H386" s="180">
        <v>67.555000000000007</v>
      </c>
      <c r="I386" s="181"/>
      <c r="L386" s="177"/>
      <c r="M386" s="182"/>
      <c r="T386" s="183"/>
      <c r="AT386" s="178" t="s">
        <v>200</v>
      </c>
      <c r="AU386" s="178" t="s">
        <v>89</v>
      </c>
      <c r="AV386" s="13" t="s">
        <v>89</v>
      </c>
      <c r="AW386" s="13" t="s">
        <v>31</v>
      </c>
      <c r="AX386" s="13" t="s">
        <v>76</v>
      </c>
      <c r="AY386" s="178" t="s">
        <v>187</v>
      </c>
    </row>
    <row r="387" spans="2:51" s="13" customFormat="1">
      <c r="B387" s="177"/>
      <c r="D387" s="171" t="s">
        <v>200</v>
      </c>
      <c r="E387" s="178" t="s">
        <v>1</v>
      </c>
      <c r="F387" s="179" t="s">
        <v>2199</v>
      </c>
      <c r="H387" s="180">
        <v>-4.32</v>
      </c>
      <c r="I387" s="181"/>
      <c r="L387" s="177"/>
      <c r="M387" s="182"/>
      <c r="T387" s="183"/>
      <c r="AT387" s="178" t="s">
        <v>200</v>
      </c>
      <c r="AU387" s="178" t="s">
        <v>89</v>
      </c>
      <c r="AV387" s="13" t="s">
        <v>89</v>
      </c>
      <c r="AW387" s="13" t="s">
        <v>31</v>
      </c>
      <c r="AX387" s="13" t="s">
        <v>76</v>
      </c>
      <c r="AY387" s="178" t="s">
        <v>187</v>
      </c>
    </row>
    <row r="388" spans="2:51" s="13" customFormat="1">
      <c r="B388" s="177"/>
      <c r="D388" s="171" t="s">
        <v>200</v>
      </c>
      <c r="E388" s="178" t="s">
        <v>1</v>
      </c>
      <c r="F388" s="179" t="s">
        <v>2235</v>
      </c>
      <c r="H388" s="180">
        <v>-1.8</v>
      </c>
      <c r="I388" s="181"/>
      <c r="L388" s="177"/>
      <c r="M388" s="182"/>
      <c r="T388" s="183"/>
      <c r="AT388" s="178" t="s">
        <v>200</v>
      </c>
      <c r="AU388" s="178" t="s">
        <v>89</v>
      </c>
      <c r="AV388" s="13" t="s">
        <v>89</v>
      </c>
      <c r="AW388" s="13" t="s">
        <v>31</v>
      </c>
      <c r="AX388" s="13" t="s">
        <v>76</v>
      </c>
      <c r="AY388" s="178" t="s">
        <v>187</v>
      </c>
    </row>
    <row r="389" spans="2:51" s="13" customFormat="1">
      <c r="B389" s="177"/>
      <c r="D389" s="171" t="s">
        <v>200</v>
      </c>
      <c r="E389" s="178" t="s">
        <v>1</v>
      </c>
      <c r="F389" s="179" t="s">
        <v>2258</v>
      </c>
      <c r="H389" s="180">
        <v>222.72499999999999</v>
      </c>
      <c r="I389" s="181"/>
      <c r="L389" s="177"/>
      <c r="M389" s="182"/>
      <c r="T389" s="183"/>
      <c r="AT389" s="178" t="s">
        <v>200</v>
      </c>
      <c r="AU389" s="178" t="s">
        <v>89</v>
      </c>
      <c r="AV389" s="13" t="s">
        <v>89</v>
      </c>
      <c r="AW389" s="13" t="s">
        <v>31</v>
      </c>
      <c r="AX389" s="13" t="s">
        <v>76</v>
      </c>
      <c r="AY389" s="178" t="s">
        <v>187</v>
      </c>
    </row>
    <row r="390" spans="2:51" s="13" customFormat="1">
      <c r="B390" s="177"/>
      <c r="D390" s="171" t="s">
        <v>200</v>
      </c>
      <c r="E390" s="178" t="s">
        <v>1</v>
      </c>
      <c r="F390" s="179" t="s">
        <v>2259</v>
      </c>
      <c r="H390" s="180">
        <v>-8</v>
      </c>
      <c r="I390" s="181"/>
      <c r="L390" s="177"/>
      <c r="M390" s="182"/>
      <c r="T390" s="183"/>
      <c r="AT390" s="178" t="s">
        <v>200</v>
      </c>
      <c r="AU390" s="178" t="s">
        <v>89</v>
      </c>
      <c r="AV390" s="13" t="s">
        <v>89</v>
      </c>
      <c r="AW390" s="13" t="s">
        <v>31</v>
      </c>
      <c r="AX390" s="13" t="s">
        <v>76</v>
      </c>
      <c r="AY390" s="178" t="s">
        <v>187</v>
      </c>
    </row>
    <row r="391" spans="2:51" s="13" customFormat="1">
      <c r="B391" s="177"/>
      <c r="D391" s="171" t="s">
        <v>200</v>
      </c>
      <c r="E391" s="178" t="s">
        <v>1</v>
      </c>
      <c r="F391" s="179" t="s">
        <v>2260</v>
      </c>
      <c r="H391" s="180">
        <v>-19.8</v>
      </c>
      <c r="I391" s="181"/>
      <c r="L391" s="177"/>
      <c r="M391" s="182"/>
      <c r="T391" s="183"/>
      <c r="AT391" s="178" t="s">
        <v>200</v>
      </c>
      <c r="AU391" s="178" t="s">
        <v>89</v>
      </c>
      <c r="AV391" s="13" t="s">
        <v>89</v>
      </c>
      <c r="AW391" s="13" t="s">
        <v>31</v>
      </c>
      <c r="AX391" s="13" t="s">
        <v>76</v>
      </c>
      <c r="AY391" s="178" t="s">
        <v>187</v>
      </c>
    </row>
    <row r="392" spans="2:51" s="13" customFormat="1">
      <c r="B392" s="177"/>
      <c r="D392" s="171" t="s">
        <v>200</v>
      </c>
      <c r="E392" s="178" t="s">
        <v>1</v>
      </c>
      <c r="F392" s="179" t="s">
        <v>2261</v>
      </c>
      <c r="H392" s="180">
        <v>80.83</v>
      </c>
      <c r="I392" s="181"/>
      <c r="L392" s="177"/>
      <c r="M392" s="182"/>
      <c r="T392" s="183"/>
      <c r="AT392" s="178" t="s">
        <v>200</v>
      </c>
      <c r="AU392" s="178" t="s">
        <v>89</v>
      </c>
      <c r="AV392" s="13" t="s">
        <v>89</v>
      </c>
      <c r="AW392" s="13" t="s">
        <v>31</v>
      </c>
      <c r="AX392" s="13" t="s">
        <v>76</v>
      </c>
      <c r="AY392" s="178" t="s">
        <v>187</v>
      </c>
    </row>
    <row r="393" spans="2:51" s="13" customFormat="1">
      <c r="B393" s="177"/>
      <c r="D393" s="171" t="s">
        <v>200</v>
      </c>
      <c r="E393" s="178" t="s">
        <v>1</v>
      </c>
      <c r="F393" s="179" t="s">
        <v>2262</v>
      </c>
      <c r="H393" s="180">
        <v>-6.48</v>
      </c>
      <c r="I393" s="181"/>
      <c r="L393" s="177"/>
      <c r="M393" s="182"/>
      <c r="T393" s="183"/>
      <c r="AT393" s="178" t="s">
        <v>200</v>
      </c>
      <c r="AU393" s="178" t="s">
        <v>89</v>
      </c>
      <c r="AV393" s="13" t="s">
        <v>89</v>
      </c>
      <c r="AW393" s="13" t="s">
        <v>31</v>
      </c>
      <c r="AX393" s="13" t="s">
        <v>76</v>
      </c>
      <c r="AY393" s="178" t="s">
        <v>187</v>
      </c>
    </row>
    <row r="394" spans="2:51" s="13" customFormat="1">
      <c r="B394" s="177"/>
      <c r="D394" s="171" t="s">
        <v>200</v>
      </c>
      <c r="E394" s="178" t="s">
        <v>1</v>
      </c>
      <c r="F394" s="179" t="s">
        <v>2235</v>
      </c>
      <c r="H394" s="180">
        <v>-1.8</v>
      </c>
      <c r="I394" s="181"/>
      <c r="L394" s="177"/>
      <c r="M394" s="182"/>
      <c r="T394" s="183"/>
      <c r="AT394" s="178" t="s">
        <v>200</v>
      </c>
      <c r="AU394" s="178" t="s">
        <v>89</v>
      </c>
      <c r="AV394" s="13" t="s">
        <v>89</v>
      </c>
      <c r="AW394" s="13" t="s">
        <v>31</v>
      </c>
      <c r="AX394" s="13" t="s">
        <v>76</v>
      </c>
      <c r="AY394" s="178" t="s">
        <v>187</v>
      </c>
    </row>
    <row r="395" spans="2:51" s="13" customFormat="1">
      <c r="B395" s="177"/>
      <c r="D395" s="171" t="s">
        <v>200</v>
      </c>
      <c r="E395" s="178" t="s">
        <v>1</v>
      </c>
      <c r="F395" s="179" t="s">
        <v>2263</v>
      </c>
      <c r="H395" s="180">
        <v>64.015000000000001</v>
      </c>
      <c r="I395" s="181"/>
      <c r="L395" s="177"/>
      <c r="M395" s="182"/>
      <c r="T395" s="183"/>
      <c r="AT395" s="178" t="s">
        <v>200</v>
      </c>
      <c r="AU395" s="178" t="s">
        <v>89</v>
      </c>
      <c r="AV395" s="13" t="s">
        <v>89</v>
      </c>
      <c r="AW395" s="13" t="s">
        <v>31</v>
      </c>
      <c r="AX395" s="13" t="s">
        <v>76</v>
      </c>
      <c r="AY395" s="178" t="s">
        <v>187</v>
      </c>
    </row>
    <row r="396" spans="2:51" s="13" customFormat="1">
      <c r="B396" s="177"/>
      <c r="D396" s="171" t="s">
        <v>200</v>
      </c>
      <c r="E396" s="178" t="s">
        <v>1</v>
      </c>
      <c r="F396" s="179" t="s">
        <v>2264</v>
      </c>
      <c r="H396" s="180">
        <v>-4.32</v>
      </c>
      <c r="I396" s="181"/>
      <c r="L396" s="177"/>
      <c r="M396" s="182"/>
      <c r="T396" s="183"/>
      <c r="AT396" s="178" t="s">
        <v>200</v>
      </c>
      <c r="AU396" s="178" t="s">
        <v>89</v>
      </c>
      <c r="AV396" s="13" t="s">
        <v>89</v>
      </c>
      <c r="AW396" s="13" t="s">
        <v>31</v>
      </c>
      <c r="AX396" s="13" t="s">
        <v>76</v>
      </c>
      <c r="AY396" s="178" t="s">
        <v>187</v>
      </c>
    </row>
    <row r="397" spans="2:51" s="13" customFormat="1">
      <c r="B397" s="177"/>
      <c r="D397" s="171" t="s">
        <v>200</v>
      </c>
      <c r="E397" s="178" t="s">
        <v>1</v>
      </c>
      <c r="F397" s="179" t="s">
        <v>2235</v>
      </c>
      <c r="H397" s="180">
        <v>-1.8</v>
      </c>
      <c r="I397" s="181"/>
      <c r="L397" s="177"/>
      <c r="M397" s="182"/>
      <c r="T397" s="183"/>
      <c r="AT397" s="178" t="s">
        <v>200</v>
      </c>
      <c r="AU397" s="178" t="s">
        <v>89</v>
      </c>
      <c r="AV397" s="13" t="s">
        <v>89</v>
      </c>
      <c r="AW397" s="13" t="s">
        <v>31</v>
      </c>
      <c r="AX397" s="13" t="s">
        <v>76</v>
      </c>
      <c r="AY397" s="178" t="s">
        <v>187</v>
      </c>
    </row>
    <row r="398" spans="2:51" s="13" customFormat="1">
      <c r="B398" s="177"/>
      <c r="D398" s="171" t="s">
        <v>200</v>
      </c>
      <c r="E398" s="178" t="s">
        <v>1</v>
      </c>
      <c r="F398" s="179" t="s">
        <v>2265</v>
      </c>
      <c r="H398" s="180">
        <v>63.337000000000003</v>
      </c>
      <c r="I398" s="181"/>
      <c r="L398" s="177"/>
      <c r="M398" s="182"/>
      <c r="T398" s="183"/>
      <c r="AT398" s="178" t="s">
        <v>200</v>
      </c>
      <c r="AU398" s="178" t="s">
        <v>89</v>
      </c>
      <c r="AV398" s="13" t="s">
        <v>89</v>
      </c>
      <c r="AW398" s="13" t="s">
        <v>31</v>
      </c>
      <c r="AX398" s="13" t="s">
        <v>76</v>
      </c>
      <c r="AY398" s="178" t="s">
        <v>187</v>
      </c>
    </row>
    <row r="399" spans="2:51" s="13" customFormat="1">
      <c r="B399" s="177"/>
      <c r="D399" s="171" t="s">
        <v>200</v>
      </c>
      <c r="E399" s="178" t="s">
        <v>1</v>
      </c>
      <c r="F399" s="179" t="s">
        <v>2264</v>
      </c>
      <c r="H399" s="180">
        <v>-4.32</v>
      </c>
      <c r="I399" s="181"/>
      <c r="L399" s="177"/>
      <c r="M399" s="182"/>
      <c r="T399" s="183"/>
      <c r="AT399" s="178" t="s">
        <v>200</v>
      </c>
      <c r="AU399" s="178" t="s">
        <v>89</v>
      </c>
      <c r="AV399" s="13" t="s">
        <v>89</v>
      </c>
      <c r="AW399" s="13" t="s">
        <v>31</v>
      </c>
      <c r="AX399" s="13" t="s">
        <v>76</v>
      </c>
      <c r="AY399" s="178" t="s">
        <v>187</v>
      </c>
    </row>
    <row r="400" spans="2:51" s="13" customFormat="1">
      <c r="B400" s="177"/>
      <c r="D400" s="171" t="s">
        <v>200</v>
      </c>
      <c r="E400" s="178" t="s">
        <v>1</v>
      </c>
      <c r="F400" s="179" t="s">
        <v>2179</v>
      </c>
      <c r="H400" s="180">
        <v>-1.8</v>
      </c>
      <c r="I400" s="181"/>
      <c r="L400" s="177"/>
      <c r="M400" s="182"/>
      <c r="T400" s="183"/>
      <c r="AT400" s="178" t="s">
        <v>200</v>
      </c>
      <c r="AU400" s="178" t="s">
        <v>89</v>
      </c>
      <c r="AV400" s="13" t="s">
        <v>89</v>
      </c>
      <c r="AW400" s="13" t="s">
        <v>31</v>
      </c>
      <c r="AX400" s="13" t="s">
        <v>76</v>
      </c>
      <c r="AY400" s="178" t="s">
        <v>187</v>
      </c>
    </row>
    <row r="401" spans="2:51" s="13" customFormat="1">
      <c r="B401" s="177"/>
      <c r="D401" s="171" t="s">
        <v>200</v>
      </c>
      <c r="E401" s="178" t="s">
        <v>1</v>
      </c>
      <c r="F401" s="179" t="s">
        <v>2266</v>
      </c>
      <c r="H401" s="180">
        <v>80.83</v>
      </c>
      <c r="I401" s="181"/>
      <c r="L401" s="177"/>
      <c r="M401" s="182"/>
      <c r="T401" s="183"/>
      <c r="AT401" s="178" t="s">
        <v>200</v>
      </c>
      <c r="AU401" s="178" t="s">
        <v>89</v>
      </c>
      <c r="AV401" s="13" t="s">
        <v>89</v>
      </c>
      <c r="AW401" s="13" t="s">
        <v>31</v>
      </c>
      <c r="AX401" s="13" t="s">
        <v>76</v>
      </c>
      <c r="AY401" s="178" t="s">
        <v>187</v>
      </c>
    </row>
    <row r="402" spans="2:51" s="13" customFormat="1">
      <c r="B402" s="177"/>
      <c r="D402" s="171" t="s">
        <v>200</v>
      </c>
      <c r="E402" s="178" t="s">
        <v>1</v>
      </c>
      <c r="F402" s="179" t="s">
        <v>2175</v>
      </c>
      <c r="H402" s="180">
        <v>-8.64</v>
      </c>
      <c r="I402" s="181"/>
      <c r="L402" s="177"/>
      <c r="M402" s="182"/>
      <c r="T402" s="183"/>
      <c r="AT402" s="178" t="s">
        <v>200</v>
      </c>
      <c r="AU402" s="178" t="s">
        <v>89</v>
      </c>
      <c r="AV402" s="13" t="s">
        <v>89</v>
      </c>
      <c r="AW402" s="13" t="s">
        <v>31</v>
      </c>
      <c r="AX402" s="13" t="s">
        <v>76</v>
      </c>
      <c r="AY402" s="178" t="s">
        <v>187</v>
      </c>
    </row>
    <row r="403" spans="2:51" s="13" customFormat="1">
      <c r="B403" s="177"/>
      <c r="D403" s="171" t="s">
        <v>200</v>
      </c>
      <c r="E403" s="178" t="s">
        <v>1</v>
      </c>
      <c r="F403" s="179" t="s">
        <v>2179</v>
      </c>
      <c r="H403" s="180">
        <v>-1.8</v>
      </c>
      <c r="I403" s="181"/>
      <c r="L403" s="177"/>
      <c r="M403" s="182"/>
      <c r="T403" s="183"/>
      <c r="AT403" s="178" t="s">
        <v>200</v>
      </c>
      <c r="AU403" s="178" t="s">
        <v>89</v>
      </c>
      <c r="AV403" s="13" t="s">
        <v>89</v>
      </c>
      <c r="AW403" s="13" t="s">
        <v>31</v>
      </c>
      <c r="AX403" s="13" t="s">
        <v>76</v>
      </c>
      <c r="AY403" s="178" t="s">
        <v>187</v>
      </c>
    </row>
    <row r="404" spans="2:51" s="13" customFormat="1" ht="22.5">
      <c r="B404" s="177"/>
      <c r="D404" s="171" t="s">
        <v>200</v>
      </c>
      <c r="E404" s="178" t="s">
        <v>1</v>
      </c>
      <c r="F404" s="179" t="s">
        <v>2267</v>
      </c>
      <c r="H404" s="180">
        <v>77.290000000000006</v>
      </c>
      <c r="I404" s="181"/>
      <c r="L404" s="177"/>
      <c r="M404" s="182"/>
      <c r="T404" s="183"/>
      <c r="AT404" s="178" t="s">
        <v>200</v>
      </c>
      <c r="AU404" s="178" t="s">
        <v>89</v>
      </c>
      <c r="AV404" s="13" t="s">
        <v>89</v>
      </c>
      <c r="AW404" s="13" t="s">
        <v>31</v>
      </c>
      <c r="AX404" s="13" t="s">
        <v>76</v>
      </c>
      <c r="AY404" s="178" t="s">
        <v>187</v>
      </c>
    </row>
    <row r="405" spans="2:51" s="13" customFormat="1">
      <c r="B405" s="177"/>
      <c r="D405" s="171" t="s">
        <v>200</v>
      </c>
      <c r="E405" s="178" t="s">
        <v>1</v>
      </c>
      <c r="F405" s="179" t="s">
        <v>2175</v>
      </c>
      <c r="H405" s="180">
        <v>-8.64</v>
      </c>
      <c r="I405" s="181"/>
      <c r="L405" s="177"/>
      <c r="M405" s="182"/>
      <c r="T405" s="183"/>
      <c r="AT405" s="178" t="s">
        <v>200</v>
      </c>
      <c r="AU405" s="178" t="s">
        <v>89</v>
      </c>
      <c r="AV405" s="13" t="s">
        <v>89</v>
      </c>
      <c r="AW405" s="13" t="s">
        <v>31</v>
      </c>
      <c r="AX405" s="13" t="s">
        <v>76</v>
      </c>
      <c r="AY405" s="178" t="s">
        <v>187</v>
      </c>
    </row>
    <row r="406" spans="2:51" s="13" customFormat="1">
      <c r="B406" s="177"/>
      <c r="D406" s="171" t="s">
        <v>200</v>
      </c>
      <c r="E406" s="178" t="s">
        <v>1</v>
      </c>
      <c r="F406" s="179" t="s">
        <v>2179</v>
      </c>
      <c r="H406" s="180">
        <v>-1.8</v>
      </c>
      <c r="I406" s="181"/>
      <c r="L406" s="177"/>
      <c r="M406" s="182"/>
      <c r="T406" s="183"/>
      <c r="AT406" s="178" t="s">
        <v>200</v>
      </c>
      <c r="AU406" s="178" t="s">
        <v>89</v>
      </c>
      <c r="AV406" s="13" t="s">
        <v>89</v>
      </c>
      <c r="AW406" s="13" t="s">
        <v>31</v>
      </c>
      <c r="AX406" s="13" t="s">
        <v>76</v>
      </c>
      <c r="AY406" s="178" t="s">
        <v>187</v>
      </c>
    </row>
    <row r="407" spans="2:51" s="13" customFormat="1">
      <c r="B407" s="177"/>
      <c r="D407" s="171" t="s">
        <v>200</v>
      </c>
      <c r="E407" s="178" t="s">
        <v>1</v>
      </c>
      <c r="F407" s="179" t="s">
        <v>2268</v>
      </c>
      <c r="H407" s="180">
        <v>64.015000000000001</v>
      </c>
      <c r="I407" s="181"/>
      <c r="L407" s="177"/>
      <c r="M407" s="182"/>
      <c r="T407" s="183"/>
      <c r="AT407" s="178" t="s">
        <v>200</v>
      </c>
      <c r="AU407" s="178" t="s">
        <v>89</v>
      </c>
      <c r="AV407" s="13" t="s">
        <v>89</v>
      </c>
      <c r="AW407" s="13" t="s">
        <v>31</v>
      </c>
      <c r="AX407" s="13" t="s">
        <v>76</v>
      </c>
      <c r="AY407" s="178" t="s">
        <v>187</v>
      </c>
    </row>
    <row r="408" spans="2:51" s="13" customFormat="1">
      <c r="B408" s="177"/>
      <c r="D408" s="171" t="s">
        <v>200</v>
      </c>
      <c r="E408" s="178" t="s">
        <v>1</v>
      </c>
      <c r="F408" s="179" t="s">
        <v>2264</v>
      </c>
      <c r="H408" s="180">
        <v>-4.32</v>
      </c>
      <c r="I408" s="181"/>
      <c r="L408" s="177"/>
      <c r="M408" s="182"/>
      <c r="T408" s="183"/>
      <c r="AT408" s="178" t="s">
        <v>200</v>
      </c>
      <c r="AU408" s="178" t="s">
        <v>89</v>
      </c>
      <c r="AV408" s="13" t="s">
        <v>89</v>
      </c>
      <c r="AW408" s="13" t="s">
        <v>31</v>
      </c>
      <c r="AX408" s="13" t="s">
        <v>76</v>
      </c>
      <c r="AY408" s="178" t="s">
        <v>187</v>
      </c>
    </row>
    <row r="409" spans="2:51" s="13" customFormat="1">
      <c r="B409" s="177"/>
      <c r="D409" s="171" t="s">
        <v>200</v>
      </c>
      <c r="E409" s="178" t="s">
        <v>1</v>
      </c>
      <c r="F409" s="179" t="s">
        <v>2179</v>
      </c>
      <c r="H409" s="180">
        <v>-1.8</v>
      </c>
      <c r="I409" s="181"/>
      <c r="L409" s="177"/>
      <c r="M409" s="182"/>
      <c r="T409" s="183"/>
      <c r="AT409" s="178" t="s">
        <v>200</v>
      </c>
      <c r="AU409" s="178" t="s">
        <v>89</v>
      </c>
      <c r="AV409" s="13" t="s">
        <v>89</v>
      </c>
      <c r="AW409" s="13" t="s">
        <v>31</v>
      </c>
      <c r="AX409" s="13" t="s">
        <v>76</v>
      </c>
      <c r="AY409" s="178" t="s">
        <v>187</v>
      </c>
    </row>
    <row r="410" spans="2:51" s="13" customFormat="1">
      <c r="B410" s="177"/>
      <c r="D410" s="171" t="s">
        <v>200</v>
      </c>
      <c r="E410" s="178" t="s">
        <v>1</v>
      </c>
      <c r="F410" s="179" t="s">
        <v>2269</v>
      </c>
      <c r="H410" s="180">
        <v>63.573</v>
      </c>
      <c r="I410" s="181"/>
      <c r="L410" s="177"/>
      <c r="M410" s="182"/>
      <c r="T410" s="183"/>
      <c r="AT410" s="178" t="s">
        <v>200</v>
      </c>
      <c r="AU410" s="178" t="s">
        <v>89</v>
      </c>
      <c r="AV410" s="13" t="s">
        <v>89</v>
      </c>
      <c r="AW410" s="13" t="s">
        <v>31</v>
      </c>
      <c r="AX410" s="13" t="s">
        <v>76</v>
      </c>
      <c r="AY410" s="178" t="s">
        <v>187</v>
      </c>
    </row>
    <row r="411" spans="2:51" s="13" customFormat="1">
      <c r="B411" s="177"/>
      <c r="D411" s="171" t="s">
        <v>200</v>
      </c>
      <c r="E411" s="178" t="s">
        <v>1</v>
      </c>
      <c r="F411" s="179" t="s">
        <v>2264</v>
      </c>
      <c r="H411" s="180">
        <v>-4.32</v>
      </c>
      <c r="I411" s="181"/>
      <c r="L411" s="177"/>
      <c r="M411" s="182"/>
      <c r="T411" s="183"/>
      <c r="AT411" s="178" t="s">
        <v>200</v>
      </c>
      <c r="AU411" s="178" t="s">
        <v>89</v>
      </c>
      <c r="AV411" s="13" t="s">
        <v>89</v>
      </c>
      <c r="AW411" s="13" t="s">
        <v>31</v>
      </c>
      <c r="AX411" s="13" t="s">
        <v>76</v>
      </c>
      <c r="AY411" s="178" t="s">
        <v>187</v>
      </c>
    </row>
    <row r="412" spans="2:51" s="13" customFormat="1">
      <c r="B412" s="177"/>
      <c r="D412" s="171" t="s">
        <v>200</v>
      </c>
      <c r="E412" s="178" t="s">
        <v>1</v>
      </c>
      <c r="F412" s="179" t="s">
        <v>2270</v>
      </c>
      <c r="H412" s="180">
        <v>-1.6</v>
      </c>
      <c r="I412" s="181"/>
      <c r="L412" s="177"/>
      <c r="M412" s="182"/>
      <c r="T412" s="183"/>
      <c r="AT412" s="178" t="s">
        <v>200</v>
      </c>
      <c r="AU412" s="178" t="s">
        <v>89</v>
      </c>
      <c r="AV412" s="13" t="s">
        <v>89</v>
      </c>
      <c r="AW412" s="13" t="s">
        <v>31</v>
      </c>
      <c r="AX412" s="13" t="s">
        <v>76</v>
      </c>
      <c r="AY412" s="178" t="s">
        <v>187</v>
      </c>
    </row>
    <row r="413" spans="2:51" s="13" customFormat="1">
      <c r="B413" s="177"/>
      <c r="D413" s="171" t="s">
        <v>200</v>
      </c>
      <c r="E413" s="178" t="s">
        <v>1</v>
      </c>
      <c r="F413" s="179" t="s">
        <v>2271</v>
      </c>
      <c r="H413" s="180">
        <v>84.075000000000003</v>
      </c>
      <c r="I413" s="181"/>
      <c r="L413" s="177"/>
      <c r="M413" s="182"/>
      <c r="T413" s="183"/>
      <c r="AT413" s="178" t="s">
        <v>200</v>
      </c>
      <c r="AU413" s="178" t="s">
        <v>89</v>
      </c>
      <c r="AV413" s="13" t="s">
        <v>89</v>
      </c>
      <c r="AW413" s="13" t="s">
        <v>31</v>
      </c>
      <c r="AX413" s="13" t="s">
        <v>76</v>
      </c>
      <c r="AY413" s="178" t="s">
        <v>187</v>
      </c>
    </row>
    <row r="414" spans="2:51" s="13" customFormat="1">
      <c r="B414" s="177"/>
      <c r="D414" s="171" t="s">
        <v>200</v>
      </c>
      <c r="E414" s="178" t="s">
        <v>1</v>
      </c>
      <c r="F414" s="179" t="s">
        <v>2272</v>
      </c>
      <c r="H414" s="180">
        <v>-8.8800000000000008</v>
      </c>
      <c r="I414" s="181"/>
      <c r="L414" s="177"/>
      <c r="M414" s="182"/>
      <c r="T414" s="183"/>
      <c r="AT414" s="178" t="s">
        <v>200</v>
      </c>
      <c r="AU414" s="178" t="s">
        <v>89</v>
      </c>
      <c r="AV414" s="13" t="s">
        <v>89</v>
      </c>
      <c r="AW414" s="13" t="s">
        <v>31</v>
      </c>
      <c r="AX414" s="13" t="s">
        <v>76</v>
      </c>
      <c r="AY414" s="178" t="s">
        <v>187</v>
      </c>
    </row>
    <row r="415" spans="2:51" s="13" customFormat="1">
      <c r="B415" s="177"/>
      <c r="D415" s="171" t="s">
        <v>200</v>
      </c>
      <c r="E415" s="178" t="s">
        <v>1</v>
      </c>
      <c r="F415" s="179" t="s">
        <v>2179</v>
      </c>
      <c r="H415" s="180">
        <v>-1.8</v>
      </c>
      <c r="I415" s="181"/>
      <c r="L415" s="177"/>
      <c r="M415" s="182"/>
      <c r="T415" s="183"/>
      <c r="AT415" s="178" t="s">
        <v>200</v>
      </c>
      <c r="AU415" s="178" t="s">
        <v>89</v>
      </c>
      <c r="AV415" s="13" t="s">
        <v>89</v>
      </c>
      <c r="AW415" s="13" t="s">
        <v>31</v>
      </c>
      <c r="AX415" s="13" t="s">
        <v>76</v>
      </c>
      <c r="AY415" s="178" t="s">
        <v>187</v>
      </c>
    </row>
    <row r="416" spans="2:51" s="15" customFormat="1">
      <c r="B416" s="191"/>
      <c r="D416" s="171" t="s">
        <v>200</v>
      </c>
      <c r="E416" s="192" t="s">
        <v>1</v>
      </c>
      <c r="F416" s="193" t="s">
        <v>2273</v>
      </c>
      <c r="H416" s="194">
        <v>1618.423</v>
      </c>
      <c r="I416" s="195"/>
      <c r="L416" s="191"/>
      <c r="M416" s="196"/>
      <c r="T416" s="197"/>
      <c r="AT416" s="192" t="s">
        <v>200</v>
      </c>
      <c r="AU416" s="192" t="s">
        <v>89</v>
      </c>
      <c r="AV416" s="15" t="s">
        <v>207</v>
      </c>
      <c r="AW416" s="15" t="s">
        <v>31</v>
      </c>
      <c r="AX416" s="15" t="s">
        <v>76</v>
      </c>
      <c r="AY416" s="192" t="s">
        <v>187</v>
      </c>
    </row>
    <row r="417" spans="2:51" s="12" customFormat="1">
      <c r="B417" s="170"/>
      <c r="D417" s="171" t="s">
        <v>200</v>
      </c>
      <c r="E417" s="172" t="s">
        <v>1</v>
      </c>
      <c r="F417" s="173" t="s">
        <v>2274</v>
      </c>
      <c r="H417" s="172" t="s">
        <v>1</v>
      </c>
      <c r="I417" s="174"/>
      <c r="L417" s="170"/>
      <c r="M417" s="175"/>
      <c r="T417" s="176"/>
      <c r="AT417" s="172" t="s">
        <v>200</v>
      </c>
      <c r="AU417" s="172" t="s">
        <v>89</v>
      </c>
      <c r="AV417" s="12" t="s">
        <v>83</v>
      </c>
      <c r="AW417" s="12" t="s">
        <v>31</v>
      </c>
      <c r="AX417" s="12" t="s">
        <v>76</v>
      </c>
      <c r="AY417" s="172" t="s">
        <v>187</v>
      </c>
    </row>
    <row r="418" spans="2:51" s="13" customFormat="1">
      <c r="B418" s="177"/>
      <c r="D418" s="171" t="s">
        <v>200</v>
      </c>
      <c r="E418" s="178" t="s">
        <v>1</v>
      </c>
      <c r="F418" s="179" t="s">
        <v>2275</v>
      </c>
      <c r="H418" s="180">
        <v>114.018</v>
      </c>
      <c r="I418" s="181"/>
      <c r="L418" s="177"/>
      <c r="M418" s="182"/>
      <c r="T418" s="183"/>
      <c r="AT418" s="178" t="s">
        <v>200</v>
      </c>
      <c r="AU418" s="178" t="s">
        <v>89</v>
      </c>
      <c r="AV418" s="13" t="s">
        <v>89</v>
      </c>
      <c r="AW418" s="13" t="s">
        <v>31</v>
      </c>
      <c r="AX418" s="13" t="s">
        <v>76</v>
      </c>
      <c r="AY418" s="178" t="s">
        <v>187</v>
      </c>
    </row>
    <row r="419" spans="2:51" s="13" customFormat="1">
      <c r="B419" s="177"/>
      <c r="D419" s="171" t="s">
        <v>200</v>
      </c>
      <c r="E419" s="178" t="s">
        <v>1</v>
      </c>
      <c r="F419" s="179" t="s">
        <v>2231</v>
      </c>
      <c r="H419" s="180">
        <v>-9.7349999999999994</v>
      </c>
      <c r="I419" s="181"/>
      <c r="L419" s="177"/>
      <c r="M419" s="182"/>
      <c r="T419" s="183"/>
      <c r="AT419" s="178" t="s">
        <v>200</v>
      </c>
      <c r="AU419" s="178" t="s">
        <v>89</v>
      </c>
      <c r="AV419" s="13" t="s">
        <v>89</v>
      </c>
      <c r="AW419" s="13" t="s">
        <v>31</v>
      </c>
      <c r="AX419" s="13" t="s">
        <v>76</v>
      </c>
      <c r="AY419" s="178" t="s">
        <v>187</v>
      </c>
    </row>
    <row r="420" spans="2:51" s="13" customFormat="1">
      <c r="B420" s="177"/>
      <c r="D420" s="171" t="s">
        <v>200</v>
      </c>
      <c r="E420" s="178" t="s">
        <v>1</v>
      </c>
      <c r="F420" s="179" t="s">
        <v>2206</v>
      </c>
      <c r="H420" s="180">
        <v>-4.95</v>
      </c>
      <c r="I420" s="181"/>
      <c r="L420" s="177"/>
      <c r="M420" s="182"/>
      <c r="T420" s="183"/>
      <c r="AT420" s="178" t="s">
        <v>200</v>
      </c>
      <c r="AU420" s="178" t="s">
        <v>89</v>
      </c>
      <c r="AV420" s="13" t="s">
        <v>89</v>
      </c>
      <c r="AW420" s="13" t="s">
        <v>31</v>
      </c>
      <c r="AX420" s="13" t="s">
        <v>76</v>
      </c>
      <c r="AY420" s="178" t="s">
        <v>187</v>
      </c>
    </row>
    <row r="421" spans="2:51" s="13" customFormat="1">
      <c r="B421" s="177"/>
      <c r="D421" s="171" t="s">
        <v>200</v>
      </c>
      <c r="E421" s="178" t="s">
        <v>1</v>
      </c>
      <c r="F421" s="179" t="s">
        <v>2232</v>
      </c>
      <c r="H421" s="180">
        <v>-7.2</v>
      </c>
      <c r="I421" s="181"/>
      <c r="L421" s="177"/>
      <c r="M421" s="182"/>
      <c r="T421" s="183"/>
      <c r="AT421" s="178" t="s">
        <v>200</v>
      </c>
      <c r="AU421" s="178" t="s">
        <v>89</v>
      </c>
      <c r="AV421" s="13" t="s">
        <v>89</v>
      </c>
      <c r="AW421" s="13" t="s">
        <v>31</v>
      </c>
      <c r="AX421" s="13" t="s">
        <v>76</v>
      </c>
      <c r="AY421" s="178" t="s">
        <v>187</v>
      </c>
    </row>
    <row r="422" spans="2:51" s="13" customFormat="1">
      <c r="B422" s="177"/>
      <c r="D422" s="171" t="s">
        <v>200</v>
      </c>
      <c r="E422" s="178" t="s">
        <v>1</v>
      </c>
      <c r="F422" s="179" t="s">
        <v>2185</v>
      </c>
      <c r="H422" s="180">
        <v>-3.24</v>
      </c>
      <c r="I422" s="181"/>
      <c r="L422" s="177"/>
      <c r="M422" s="182"/>
      <c r="T422" s="183"/>
      <c r="AT422" s="178" t="s">
        <v>200</v>
      </c>
      <c r="AU422" s="178" t="s">
        <v>89</v>
      </c>
      <c r="AV422" s="13" t="s">
        <v>89</v>
      </c>
      <c r="AW422" s="13" t="s">
        <v>31</v>
      </c>
      <c r="AX422" s="13" t="s">
        <v>76</v>
      </c>
      <c r="AY422" s="178" t="s">
        <v>187</v>
      </c>
    </row>
    <row r="423" spans="2:51" s="13" customFormat="1">
      <c r="B423" s="177"/>
      <c r="D423" s="171" t="s">
        <v>200</v>
      </c>
      <c r="E423" s="178" t="s">
        <v>1</v>
      </c>
      <c r="F423" s="179" t="s">
        <v>2233</v>
      </c>
      <c r="H423" s="180">
        <v>-4.95</v>
      </c>
      <c r="I423" s="181"/>
      <c r="L423" s="177"/>
      <c r="M423" s="182"/>
      <c r="T423" s="183"/>
      <c r="AT423" s="178" t="s">
        <v>200</v>
      </c>
      <c r="AU423" s="178" t="s">
        <v>89</v>
      </c>
      <c r="AV423" s="13" t="s">
        <v>89</v>
      </c>
      <c r="AW423" s="13" t="s">
        <v>31</v>
      </c>
      <c r="AX423" s="13" t="s">
        <v>76</v>
      </c>
      <c r="AY423" s="178" t="s">
        <v>187</v>
      </c>
    </row>
    <row r="424" spans="2:51" s="13" customFormat="1">
      <c r="B424" s="177"/>
      <c r="D424" s="171" t="s">
        <v>200</v>
      </c>
      <c r="E424" s="178" t="s">
        <v>1</v>
      </c>
      <c r="F424" s="179" t="s">
        <v>2276</v>
      </c>
      <c r="H424" s="180">
        <v>83.043000000000006</v>
      </c>
      <c r="I424" s="181"/>
      <c r="L424" s="177"/>
      <c r="M424" s="182"/>
      <c r="T424" s="183"/>
      <c r="AT424" s="178" t="s">
        <v>200</v>
      </c>
      <c r="AU424" s="178" t="s">
        <v>89</v>
      </c>
      <c r="AV424" s="13" t="s">
        <v>89</v>
      </c>
      <c r="AW424" s="13" t="s">
        <v>31</v>
      </c>
      <c r="AX424" s="13" t="s">
        <v>76</v>
      </c>
      <c r="AY424" s="178" t="s">
        <v>187</v>
      </c>
    </row>
    <row r="425" spans="2:51" s="13" customFormat="1">
      <c r="B425" s="177"/>
      <c r="D425" s="171" t="s">
        <v>200</v>
      </c>
      <c r="E425" s="178" t="s">
        <v>1</v>
      </c>
      <c r="F425" s="179" t="s">
        <v>2182</v>
      </c>
      <c r="H425" s="180">
        <v>-8.64</v>
      </c>
      <c r="I425" s="181"/>
      <c r="L425" s="177"/>
      <c r="M425" s="182"/>
      <c r="T425" s="183"/>
      <c r="AT425" s="178" t="s">
        <v>200</v>
      </c>
      <c r="AU425" s="178" t="s">
        <v>89</v>
      </c>
      <c r="AV425" s="13" t="s">
        <v>89</v>
      </c>
      <c r="AW425" s="13" t="s">
        <v>31</v>
      </c>
      <c r="AX425" s="13" t="s">
        <v>76</v>
      </c>
      <c r="AY425" s="178" t="s">
        <v>187</v>
      </c>
    </row>
    <row r="426" spans="2:51" s="13" customFormat="1">
      <c r="B426" s="177"/>
      <c r="D426" s="171" t="s">
        <v>200</v>
      </c>
      <c r="E426" s="178" t="s">
        <v>1</v>
      </c>
      <c r="F426" s="179" t="s">
        <v>2235</v>
      </c>
      <c r="H426" s="180">
        <v>-1.8</v>
      </c>
      <c r="I426" s="181"/>
      <c r="L426" s="177"/>
      <c r="M426" s="182"/>
      <c r="T426" s="183"/>
      <c r="AT426" s="178" t="s">
        <v>200</v>
      </c>
      <c r="AU426" s="178" t="s">
        <v>89</v>
      </c>
      <c r="AV426" s="13" t="s">
        <v>89</v>
      </c>
      <c r="AW426" s="13" t="s">
        <v>31</v>
      </c>
      <c r="AX426" s="13" t="s">
        <v>76</v>
      </c>
      <c r="AY426" s="178" t="s">
        <v>187</v>
      </c>
    </row>
    <row r="427" spans="2:51" s="13" customFormat="1">
      <c r="B427" s="177"/>
      <c r="D427" s="171" t="s">
        <v>200</v>
      </c>
      <c r="E427" s="178" t="s">
        <v>1</v>
      </c>
      <c r="F427" s="179" t="s">
        <v>2277</v>
      </c>
      <c r="H427" s="180">
        <v>101.333</v>
      </c>
      <c r="I427" s="181"/>
      <c r="L427" s="177"/>
      <c r="M427" s="182"/>
      <c r="T427" s="183"/>
      <c r="AT427" s="178" t="s">
        <v>200</v>
      </c>
      <c r="AU427" s="178" t="s">
        <v>89</v>
      </c>
      <c r="AV427" s="13" t="s">
        <v>89</v>
      </c>
      <c r="AW427" s="13" t="s">
        <v>31</v>
      </c>
      <c r="AX427" s="13" t="s">
        <v>76</v>
      </c>
      <c r="AY427" s="178" t="s">
        <v>187</v>
      </c>
    </row>
    <row r="428" spans="2:51" s="13" customFormat="1">
      <c r="B428" s="177"/>
      <c r="D428" s="171" t="s">
        <v>200</v>
      </c>
      <c r="E428" s="178" t="s">
        <v>1</v>
      </c>
      <c r="F428" s="179" t="s">
        <v>2237</v>
      </c>
      <c r="H428" s="180">
        <v>-13.5</v>
      </c>
      <c r="I428" s="181"/>
      <c r="L428" s="177"/>
      <c r="M428" s="182"/>
      <c r="T428" s="183"/>
      <c r="AT428" s="178" t="s">
        <v>200</v>
      </c>
      <c r="AU428" s="178" t="s">
        <v>89</v>
      </c>
      <c r="AV428" s="13" t="s">
        <v>89</v>
      </c>
      <c r="AW428" s="13" t="s">
        <v>31</v>
      </c>
      <c r="AX428" s="13" t="s">
        <v>76</v>
      </c>
      <c r="AY428" s="178" t="s">
        <v>187</v>
      </c>
    </row>
    <row r="429" spans="2:51" s="13" customFormat="1">
      <c r="B429" s="177"/>
      <c r="D429" s="171" t="s">
        <v>200</v>
      </c>
      <c r="E429" s="178" t="s">
        <v>1</v>
      </c>
      <c r="F429" s="179" t="s">
        <v>2235</v>
      </c>
      <c r="H429" s="180">
        <v>-1.8</v>
      </c>
      <c r="I429" s="181"/>
      <c r="L429" s="177"/>
      <c r="M429" s="182"/>
      <c r="T429" s="183"/>
      <c r="AT429" s="178" t="s">
        <v>200</v>
      </c>
      <c r="AU429" s="178" t="s">
        <v>89</v>
      </c>
      <c r="AV429" s="13" t="s">
        <v>89</v>
      </c>
      <c r="AW429" s="13" t="s">
        <v>31</v>
      </c>
      <c r="AX429" s="13" t="s">
        <v>76</v>
      </c>
      <c r="AY429" s="178" t="s">
        <v>187</v>
      </c>
    </row>
    <row r="430" spans="2:51" s="13" customFormat="1">
      <c r="B430" s="177"/>
      <c r="D430" s="171" t="s">
        <v>200</v>
      </c>
      <c r="E430" s="178" t="s">
        <v>1</v>
      </c>
      <c r="F430" s="179" t="s">
        <v>2278</v>
      </c>
      <c r="H430" s="180">
        <v>83.043000000000006</v>
      </c>
      <c r="I430" s="181"/>
      <c r="L430" s="177"/>
      <c r="M430" s="182"/>
      <c r="T430" s="183"/>
      <c r="AT430" s="178" t="s">
        <v>200</v>
      </c>
      <c r="AU430" s="178" t="s">
        <v>89</v>
      </c>
      <c r="AV430" s="13" t="s">
        <v>89</v>
      </c>
      <c r="AW430" s="13" t="s">
        <v>31</v>
      </c>
      <c r="AX430" s="13" t="s">
        <v>76</v>
      </c>
      <c r="AY430" s="178" t="s">
        <v>187</v>
      </c>
    </row>
    <row r="431" spans="2:51" s="13" customFormat="1">
      <c r="B431" s="177"/>
      <c r="D431" s="171" t="s">
        <v>200</v>
      </c>
      <c r="E431" s="178" t="s">
        <v>1</v>
      </c>
      <c r="F431" s="179" t="s">
        <v>2182</v>
      </c>
      <c r="H431" s="180">
        <v>-8.64</v>
      </c>
      <c r="I431" s="181"/>
      <c r="L431" s="177"/>
      <c r="M431" s="182"/>
      <c r="T431" s="183"/>
      <c r="AT431" s="178" t="s">
        <v>200</v>
      </c>
      <c r="AU431" s="178" t="s">
        <v>89</v>
      </c>
      <c r="AV431" s="13" t="s">
        <v>89</v>
      </c>
      <c r="AW431" s="13" t="s">
        <v>31</v>
      </c>
      <c r="AX431" s="13" t="s">
        <v>76</v>
      </c>
      <c r="AY431" s="178" t="s">
        <v>187</v>
      </c>
    </row>
    <row r="432" spans="2:51" s="13" customFormat="1">
      <c r="B432" s="177"/>
      <c r="D432" s="171" t="s">
        <v>200</v>
      </c>
      <c r="E432" s="178" t="s">
        <v>1</v>
      </c>
      <c r="F432" s="179" t="s">
        <v>2239</v>
      </c>
      <c r="H432" s="180">
        <v>-1.8</v>
      </c>
      <c r="I432" s="181"/>
      <c r="L432" s="177"/>
      <c r="M432" s="182"/>
      <c r="T432" s="183"/>
      <c r="AT432" s="178" t="s">
        <v>200</v>
      </c>
      <c r="AU432" s="178" t="s">
        <v>89</v>
      </c>
      <c r="AV432" s="13" t="s">
        <v>89</v>
      </c>
      <c r="AW432" s="13" t="s">
        <v>31</v>
      </c>
      <c r="AX432" s="13" t="s">
        <v>76</v>
      </c>
      <c r="AY432" s="178" t="s">
        <v>187</v>
      </c>
    </row>
    <row r="433" spans="2:51" s="13" customFormat="1">
      <c r="B433" s="177"/>
      <c r="D433" s="171" t="s">
        <v>200</v>
      </c>
      <c r="E433" s="178" t="s">
        <v>1</v>
      </c>
      <c r="F433" s="179" t="s">
        <v>2279</v>
      </c>
      <c r="H433" s="180">
        <v>101.333</v>
      </c>
      <c r="I433" s="181"/>
      <c r="L433" s="177"/>
      <c r="M433" s="182"/>
      <c r="T433" s="183"/>
      <c r="AT433" s="178" t="s">
        <v>200</v>
      </c>
      <c r="AU433" s="178" t="s">
        <v>89</v>
      </c>
      <c r="AV433" s="13" t="s">
        <v>89</v>
      </c>
      <c r="AW433" s="13" t="s">
        <v>31</v>
      </c>
      <c r="AX433" s="13" t="s">
        <v>76</v>
      </c>
      <c r="AY433" s="178" t="s">
        <v>187</v>
      </c>
    </row>
    <row r="434" spans="2:51" s="13" customFormat="1">
      <c r="B434" s="177"/>
      <c r="D434" s="171" t="s">
        <v>200</v>
      </c>
      <c r="E434" s="178" t="s">
        <v>1</v>
      </c>
      <c r="F434" s="179" t="s">
        <v>2241</v>
      </c>
      <c r="H434" s="180">
        <v>-41.04</v>
      </c>
      <c r="I434" s="181"/>
      <c r="L434" s="177"/>
      <c r="M434" s="182"/>
      <c r="T434" s="183"/>
      <c r="AT434" s="178" t="s">
        <v>200</v>
      </c>
      <c r="AU434" s="178" t="s">
        <v>89</v>
      </c>
      <c r="AV434" s="13" t="s">
        <v>89</v>
      </c>
      <c r="AW434" s="13" t="s">
        <v>31</v>
      </c>
      <c r="AX434" s="13" t="s">
        <v>76</v>
      </c>
      <c r="AY434" s="178" t="s">
        <v>187</v>
      </c>
    </row>
    <row r="435" spans="2:51" s="13" customFormat="1">
      <c r="B435" s="177"/>
      <c r="D435" s="171" t="s">
        <v>200</v>
      </c>
      <c r="E435" s="178" t="s">
        <v>1</v>
      </c>
      <c r="F435" s="179" t="s">
        <v>2235</v>
      </c>
      <c r="H435" s="180">
        <v>-1.8</v>
      </c>
      <c r="I435" s="181"/>
      <c r="L435" s="177"/>
      <c r="M435" s="182"/>
      <c r="T435" s="183"/>
      <c r="AT435" s="178" t="s">
        <v>200</v>
      </c>
      <c r="AU435" s="178" t="s">
        <v>89</v>
      </c>
      <c r="AV435" s="13" t="s">
        <v>89</v>
      </c>
      <c r="AW435" s="13" t="s">
        <v>31</v>
      </c>
      <c r="AX435" s="13" t="s">
        <v>76</v>
      </c>
      <c r="AY435" s="178" t="s">
        <v>187</v>
      </c>
    </row>
    <row r="436" spans="2:51" s="13" customFormat="1">
      <c r="B436" s="177"/>
      <c r="D436" s="171" t="s">
        <v>200</v>
      </c>
      <c r="E436" s="178" t="s">
        <v>1</v>
      </c>
      <c r="F436" s="179" t="s">
        <v>2280</v>
      </c>
      <c r="H436" s="180">
        <v>105.61</v>
      </c>
      <c r="I436" s="181"/>
      <c r="L436" s="177"/>
      <c r="M436" s="182"/>
      <c r="T436" s="183"/>
      <c r="AT436" s="178" t="s">
        <v>200</v>
      </c>
      <c r="AU436" s="178" t="s">
        <v>89</v>
      </c>
      <c r="AV436" s="13" t="s">
        <v>89</v>
      </c>
      <c r="AW436" s="13" t="s">
        <v>31</v>
      </c>
      <c r="AX436" s="13" t="s">
        <v>76</v>
      </c>
      <c r="AY436" s="178" t="s">
        <v>187</v>
      </c>
    </row>
    <row r="437" spans="2:51" s="13" customFormat="1">
      <c r="B437" s="177"/>
      <c r="D437" s="171" t="s">
        <v>200</v>
      </c>
      <c r="E437" s="178" t="s">
        <v>1</v>
      </c>
      <c r="F437" s="179" t="s">
        <v>2243</v>
      </c>
      <c r="H437" s="180">
        <v>-3.24</v>
      </c>
      <c r="I437" s="181"/>
      <c r="L437" s="177"/>
      <c r="M437" s="182"/>
      <c r="T437" s="183"/>
      <c r="AT437" s="178" t="s">
        <v>200</v>
      </c>
      <c r="AU437" s="178" t="s">
        <v>89</v>
      </c>
      <c r="AV437" s="13" t="s">
        <v>89</v>
      </c>
      <c r="AW437" s="13" t="s">
        <v>31</v>
      </c>
      <c r="AX437" s="13" t="s">
        <v>76</v>
      </c>
      <c r="AY437" s="178" t="s">
        <v>187</v>
      </c>
    </row>
    <row r="438" spans="2:51" s="13" customFormat="1">
      <c r="B438" s="177"/>
      <c r="D438" s="171" t="s">
        <v>200</v>
      </c>
      <c r="E438" s="178" t="s">
        <v>1</v>
      </c>
      <c r="F438" s="179" t="s">
        <v>2244</v>
      </c>
      <c r="H438" s="180">
        <v>-7.2</v>
      </c>
      <c r="I438" s="181"/>
      <c r="L438" s="177"/>
      <c r="M438" s="182"/>
      <c r="T438" s="183"/>
      <c r="AT438" s="178" t="s">
        <v>200</v>
      </c>
      <c r="AU438" s="178" t="s">
        <v>89</v>
      </c>
      <c r="AV438" s="13" t="s">
        <v>89</v>
      </c>
      <c r="AW438" s="13" t="s">
        <v>31</v>
      </c>
      <c r="AX438" s="13" t="s">
        <v>76</v>
      </c>
      <c r="AY438" s="178" t="s">
        <v>187</v>
      </c>
    </row>
    <row r="439" spans="2:51" s="13" customFormat="1">
      <c r="B439" s="177"/>
      <c r="D439" s="171" t="s">
        <v>200</v>
      </c>
      <c r="E439" s="178" t="s">
        <v>1</v>
      </c>
      <c r="F439" s="179" t="s">
        <v>2245</v>
      </c>
      <c r="H439" s="180">
        <v>-4.95</v>
      </c>
      <c r="I439" s="181"/>
      <c r="L439" s="177"/>
      <c r="M439" s="182"/>
      <c r="T439" s="183"/>
      <c r="AT439" s="178" t="s">
        <v>200</v>
      </c>
      <c r="AU439" s="178" t="s">
        <v>89</v>
      </c>
      <c r="AV439" s="13" t="s">
        <v>89</v>
      </c>
      <c r="AW439" s="13" t="s">
        <v>31</v>
      </c>
      <c r="AX439" s="13" t="s">
        <v>76</v>
      </c>
      <c r="AY439" s="178" t="s">
        <v>187</v>
      </c>
    </row>
    <row r="440" spans="2:51" s="13" customFormat="1">
      <c r="B440" s="177"/>
      <c r="D440" s="171" t="s">
        <v>200</v>
      </c>
      <c r="E440" s="178" t="s">
        <v>1</v>
      </c>
      <c r="F440" s="179" t="s">
        <v>2281</v>
      </c>
      <c r="H440" s="180">
        <v>26.55</v>
      </c>
      <c r="I440" s="181"/>
      <c r="L440" s="177"/>
      <c r="M440" s="182"/>
      <c r="T440" s="183"/>
      <c r="AT440" s="178" t="s">
        <v>200</v>
      </c>
      <c r="AU440" s="178" t="s">
        <v>89</v>
      </c>
      <c r="AV440" s="13" t="s">
        <v>89</v>
      </c>
      <c r="AW440" s="13" t="s">
        <v>31</v>
      </c>
      <c r="AX440" s="13" t="s">
        <v>76</v>
      </c>
      <c r="AY440" s="178" t="s">
        <v>187</v>
      </c>
    </row>
    <row r="441" spans="2:51" s="13" customFormat="1">
      <c r="B441" s="177"/>
      <c r="D441" s="171" t="s">
        <v>200</v>
      </c>
      <c r="E441" s="178" t="s">
        <v>1</v>
      </c>
      <c r="F441" s="179" t="s">
        <v>2179</v>
      </c>
      <c r="H441" s="180">
        <v>-1.8</v>
      </c>
      <c r="I441" s="181"/>
      <c r="L441" s="177"/>
      <c r="M441" s="182"/>
      <c r="T441" s="183"/>
      <c r="AT441" s="178" t="s">
        <v>200</v>
      </c>
      <c r="AU441" s="178" t="s">
        <v>89</v>
      </c>
      <c r="AV441" s="13" t="s">
        <v>89</v>
      </c>
      <c r="AW441" s="13" t="s">
        <v>31</v>
      </c>
      <c r="AX441" s="13" t="s">
        <v>76</v>
      </c>
      <c r="AY441" s="178" t="s">
        <v>187</v>
      </c>
    </row>
    <row r="442" spans="2:51" s="13" customFormat="1">
      <c r="B442" s="177"/>
      <c r="D442" s="171" t="s">
        <v>200</v>
      </c>
      <c r="E442" s="178" t="s">
        <v>1</v>
      </c>
      <c r="F442" s="179" t="s">
        <v>2282</v>
      </c>
      <c r="H442" s="180">
        <v>52.51</v>
      </c>
      <c r="I442" s="181"/>
      <c r="L442" s="177"/>
      <c r="M442" s="182"/>
      <c r="T442" s="183"/>
      <c r="AT442" s="178" t="s">
        <v>200</v>
      </c>
      <c r="AU442" s="178" t="s">
        <v>89</v>
      </c>
      <c r="AV442" s="13" t="s">
        <v>89</v>
      </c>
      <c r="AW442" s="13" t="s">
        <v>31</v>
      </c>
      <c r="AX442" s="13" t="s">
        <v>76</v>
      </c>
      <c r="AY442" s="178" t="s">
        <v>187</v>
      </c>
    </row>
    <row r="443" spans="2:51" s="13" customFormat="1">
      <c r="B443" s="177"/>
      <c r="D443" s="171" t="s">
        <v>200</v>
      </c>
      <c r="E443" s="178" t="s">
        <v>1</v>
      </c>
      <c r="F443" s="179" t="s">
        <v>2182</v>
      </c>
      <c r="H443" s="180">
        <v>-8.64</v>
      </c>
      <c r="I443" s="181"/>
      <c r="L443" s="177"/>
      <c r="M443" s="182"/>
      <c r="T443" s="183"/>
      <c r="AT443" s="178" t="s">
        <v>200</v>
      </c>
      <c r="AU443" s="178" t="s">
        <v>89</v>
      </c>
      <c r="AV443" s="13" t="s">
        <v>89</v>
      </c>
      <c r="AW443" s="13" t="s">
        <v>31</v>
      </c>
      <c r="AX443" s="13" t="s">
        <v>76</v>
      </c>
      <c r="AY443" s="178" t="s">
        <v>187</v>
      </c>
    </row>
    <row r="444" spans="2:51" s="13" customFormat="1">
      <c r="B444" s="177"/>
      <c r="D444" s="171" t="s">
        <v>200</v>
      </c>
      <c r="E444" s="178" t="s">
        <v>1</v>
      </c>
      <c r="F444" s="179" t="s">
        <v>2179</v>
      </c>
      <c r="H444" s="180">
        <v>-1.8</v>
      </c>
      <c r="I444" s="181"/>
      <c r="L444" s="177"/>
      <c r="M444" s="182"/>
      <c r="T444" s="183"/>
      <c r="AT444" s="178" t="s">
        <v>200</v>
      </c>
      <c r="AU444" s="178" t="s">
        <v>89</v>
      </c>
      <c r="AV444" s="13" t="s">
        <v>89</v>
      </c>
      <c r="AW444" s="13" t="s">
        <v>31</v>
      </c>
      <c r="AX444" s="13" t="s">
        <v>76</v>
      </c>
      <c r="AY444" s="178" t="s">
        <v>187</v>
      </c>
    </row>
    <row r="445" spans="2:51" s="13" customFormat="1">
      <c r="B445" s="177"/>
      <c r="D445" s="171" t="s">
        <v>200</v>
      </c>
      <c r="E445" s="178" t="s">
        <v>1</v>
      </c>
      <c r="F445" s="179" t="s">
        <v>2283</v>
      </c>
      <c r="H445" s="180">
        <v>64.015000000000001</v>
      </c>
      <c r="I445" s="181"/>
      <c r="L445" s="177"/>
      <c r="M445" s="182"/>
      <c r="T445" s="183"/>
      <c r="AT445" s="178" t="s">
        <v>200</v>
      </c>
      <c r="AU445" s="178" t="s">
        <v>89</v>
      </c>
      <c r="AV445" s="13" t="s">
        <v>89</v>
      </c>
      <c r="AW445" s="13" t="s">
        <v>31</v>
      </c>
      <c r="AX445" s="13" t="s">
        <v>76</v>
      </c>
      <c r="AY445" s="178" t="s">
        <v>187</v>
      </c>
    </row>
    <row r="446" spans="2:51" s="13" customFormat="1">
      <c r="B446" s="177"/>
      <c r="D446" s="171" t="s">
        <v>200</v>
      </c>
      <c r="E446" s="178" t="s">
        <v>1</v>
      </c>
      <c r="F446" s="179" t="s">
        <v>2199</v>
      </c>
      <c r="H446" s="180">
        <v>-4.32</v>
      </c>
      <c r="I446" s="181"/>
      <c r="L446" s="177"/>
      <c r="M446" s="182"/>
      <c r="T446" s="183"/>
      <c r="AT446" s="178" t="s">
        <v>200</v>
      </c>
      <c r="AU446" s="178" t="s">
        <v>89</v>
      </c>
      <c r="AV446" s="13" t="s">
        <v>89</v>
      </c>
      <c r="AW446" s="13" t="s">
        <v>31</v>
      </c>
      <c r="AX446" s="13" t="s">
        <v>76</v>
      </c>
      <c r="AY446" s="178" t="s">
        <v>187</v>
      </c>
    </row>
    <row r="447" spans="2:51" s="13" customFormat="1">
      <c r="B447" s="177"/>
      <c r="D447" s="171" t="s">
        <v>200</v>
      </c>
      <c r="E447" s="178" t="s">
        <v>1</v>
      </c>
      <c r="F447" s="179" t="s">
        <v>2179</v>
      </c>
      <c r="H447" s="180">
        <v>-1.8</v>
      </c>
      <c r="I447" s="181"/>
      <c r="L447" s="177"/>
      <c r="M447" s="182"/>
      <c r="T447" s="183"/>
      <c r="AT447" s="178" t="s">
        <v>200</v>
      </c>
      <c r="AU447" s="178" t="s">
        <v>89</v>
      </c>
      <c r="AV447" s="13" t="s">
        <v>89</v>
      </c>
      <c r="AW447" s="13" t="s">
        <v>31</v>
      </c>
      <c r="AX447" s="13" t="s">
        <v>76</v>
      </c>
      <c r="AY447" s="178" t="s">
        <v>187</v>
      </c>
    </row>
    <row r="448" spans="2:51" s="13" customFormat="1">
      <c r="B448" s="177"/>
      <c r="D448" s="171" t="s">
        <v>200</v>
      </c>
      <c r="E448" s="178" t="s">
        <v>1</v>
      </c>
      <c r="F448" s="179" t="s">
        <v>2284</v>
      </c>
      <c r="H448" s="180">
        <v>63.573</v>
      </c>
      <c r="I448" s="181"/>
      <c r="L448" s="177"/>
      <c r="M448" s="182"/>
      <c r="T448" s="183"/>
      <c r="AT448" s="178" t="s">
        <v>200</v>
      </c>
      <c r="AU448" s="178" t="s">
        <v>89</v>
      </c>
      <c r="AV448" s="13" t="s">
        <v>89</v>
      </c>
      <c r="AW448" s="13" t="s">
        <v>31</v>
      </c>
      <c r="AX448" s="13" t="s">
        <v>76</v>
      </c>
      <c r="AY448" s="178" t="s">
        <v>187</v>
      </c>
    </row>
    <row r="449" spans="2:51" s="13" customFormat="1">
      <c r="B449" s="177"/>
      <c r="D449" s="171" t="s">
        <v>200</v>
      </c>
      <c r="E449" s="178" t="s">
        <v>1</v>
      </c>
      <c r="F449" s="179" t="s">
        <v>2193</v>
      </c>
      <c r="H449" s="180">
        <v>-4.32</v>
      </c>
      <c r="I449" s="181"/>
      <c r="L449" s="177"/>
      <c r="M449" s="182"/>
      <c r="T449" s="183"/>
      <c r="AT449" s="178" t="s">
        <v>200</v>
      </c>
      <c r="AU449" s="178" t="s">
        <v>89</v>
      </c>
      <c r="AV449" s="13" t="s">
        <v>89</v>
      </c>
      <c r="AW449" s="13" t="s">
        <v>31</v>
      </c>
      <c r="AX449" s="13" t="s">
        <v>76</v>
      </c>
      <c r="AY449" s="178" t="s">
        <v>187</v>
      </c>
    </row>
    <row r="450" spans="2:51" s="13" customFormat="1">
      <c r="B450" s="177"/>
      <c r="D450" s="171" t="s">
        <v>200</v>
      </c>
      <c r="E450" s="178" t="s">
        <v>1</v>
      </c>
      <c r="F450" s="179" t="s">
        <v>2179</v>
      </c>
      <c r="H450" s="180">
        <v>-1.8</v>
      </c>
      <c r="I450" s="181"/>
      <c r="L450" s="177"/>
      <c r="M450" s="182"/>
      <c r="T450" s="183"/>
      <c r="AT450" s="178" t="s">
        <v>200</v>
      </c>
      <c r="AU450" s="178" t="s">
        <v>89</v>
      </c>
      <c r="AV450" s="13" t="s">
        <v>89</v>
      </c>
      <c r="AW450" s="13" t="s">
        <v>31</v>
      </c>
      <c r="AX450" s="13" t="s">
        <v>76</v>
      </c>
      <c r="AY450" s="178" t="s">
        <v>187</v>
      </c>
    </row>
    <row r="451" spans="2:51" s="13" customFormat="1">
      <c r="B451" s="177"/>
      <c r="D451" s="171" t="s">
        <v>200</v>
      </c>
      <c r="E451" s="178" t="s">
        <v>1</v>
      </c>
      <c r="F451" s="179" t="s">
        <v>2285</v>
      </c>
      <c r="H451" s="180">
        <v>26.55</v>
      </c>
      <c r="I451" s="181"/>
      <c r="L451" s="177"/>
      <c r="M451" s="182"/>
      <c r="T451" s="183"/>
      <c r="AT451" s="178" t="s">
        <v>200</v>
      </c>
      <c r="AU451" s="178" t="s">
        <v>89</v>
      </c>
      <c r="AV451" s="13" t="s">
        <v>89</v>
      </c>
      <c r="AW451" s="13" t="s">
        <v>31</v>
      </c>
      <c r="AX451" s="13" t="s">
        <v>76</v>
      </c>
      <c r="AY451" s="178" t="s">
        <v>187</v>
      </c>
    </row>
    <row r="452" spans="2:51" s="13" customFormat="1">
      <c r="B452" s="177"/>
      <c r="D452" s="171" t="s">
        <v>200</v>
      </c>
      <c r="E452" s="178" t="s">
        <v>1</v>
      </c>
      <c r="F452" s="179" t="s">
        <v>2179</v>
      </c>
      <c r="H452" s="180">
        <v>-1.8</v>
      </c>
      <c r="I452" s="181"/>
      <c r="L452" s="177"/>
      <c r="M452" s="182"/>
      <c r="T452" s="183"/>
      <c r="AT452" s="178" t="s">
        <v>200</v>
      </c>
      <c r="AU452" s="178" t="s">
        <v>89</v>
      </c>
      <c r="AV452" s="13" t="s">
        <v>89</v>
      </c>
      <c r="AW452" s="13" t="s">
        <v>31</v>
      </c>
      <c r="AX452" s="13" t="s">
        <v>76</v>
      </c>
      <c r="AY452" s="178" t="s">
        <v>187</v>
      </c>
    </row>
    <row r="453" spans="2:51" s="13" customFormat="1">
      <c r="B453" s="177"/>
      <c r="D453" s="171" t="s">
        <v>200</v>
      </c>
      <c r="E453" s="178" t="s">
        <v>1</v>
      </c>
      <c r="F453" s="179" t="s">
        <v>2286</v>
      </c>
      <c r="H453" s="180">
        <v>53.69</v>
      </c>
      <c r="I453" s="181"/>
      <c r="L453" s="177"/>
      <c r="M453" s="182"/>
      <c r="T453" s="183"/>
      <c r="AT453" s="178" t="s">
        <v>200</v>
      </c>
      <c r="AU453" s="178" t="s">
        <v>89</v>
      </c>
      <c r="AV453" s="13" t="s">
        <v>89</v>
      </c>
      <c r="AW453" s="13" t="s">
        <v>31</v>
      </c>
      <c r="AX453" s="13" t="s">
        <v>76</v>
      </c>
      <c r="AY453" s="178" t="s">
        <v>187</v>
      </c>
    </row>
    <row r="454" spans="2:51" s="13" customFormat="1">
      <c r="B454" s="177"/>
      <c r="D454" s="171" t="s">
        <v>200</v>
      </c>
      <c r="E454" s="178" t="s">
        <v>1</v>
      </c>
      <c r="F454" s="179" t="s">
        <v>2287</v>
      </c>
      <c r="H454" s="180">
        <v>26.55</v>
      </c>
      <c r="I454" s="181"/>
      <c r="L454" s="177"/>
      <c r="M454" s="182"/>
      <c r="T454" s="183"/>
      <c r="AT454" s="178" t="s">
        <v>200</v>
      </c>
      <c r="AU454" s="178" t="s">
        <v>89</v>
      </c>
      <c r="AV454" s="13" t="s">
        <v>89</v>
      </c>
      <c r="AW454" s="13" t="s">
        <v>31</v>
      </c>
      <c r="AX454" s="13" t="s">
        <v>76</v>
      </c>
      <c r="AY454" s="178" t="s">
        <v>187</v>
      </c>
    </row>
    <row r="455" spans="2:51" s="13" customFormat="1">
      <c r="B455" s="177"/>
      <c r="D455" s="171" t="s">
        <v>200</v>
      </c>
      <c r="E455" s="178" t="s">
        <v>1</v>
      </c>
      <c r="F455" s="179" t="s">
        <v>2179</v>
      </c>
      <c r="H455" s="180">
        <v>-1.8</v>
      </c>
      <c r="I455" s="181"/>
      <c r="L455" s="177"/>
      <c r="M455" s="182"/>
      <c r="T455" s="183"/>
      <c r="AT455" s="178" t="s">
        <v>200</v>
      </c>
      <c r="AU455" s="178" t="s">
        <v>89</v>
      </c>
      <c r="AV455" s="13" t="s">
        <v>89</v>
      </c>
      <c r="AW455" s="13" t="s">
        <v>31</v>
      </c>
      <c r="AX455" s="13" t="s">
        <v>76</v>
      </c>
      <c r="AY455" s="178" t="s">
        <v>187</v>
      </c>
    </row>
    <row r="456" spans="2:51" s="13" customFormat="1">
      <c r="B456" s="177"/>
      <c r="D456" s="171" t="s">
        <v>200</v>
      </c>
      <c r="E456" s="178" t="s">
        <v>1</v>
      </c>
      <c r="F456" s="179" t="s">
        <v>2288</v>
      </c>
      <c r="H456" s="180">
        <v>52.51</v>
      </c>
      <c r="I456" s="181"/>
      <c r="L456" s="177"/>
      <c r="M456" s="182"/>
      <c r="T456" s="183"/>
      <c r="AT456" s="178" t="s">
        <v>200</v>
      </c>
      <c r="AU456" s="178" t="s">
        <v>89</v>
      </c>
      <c r="AV456" s="13" t="s">
        <v>89</v>
      </c>
      <c r="AW456" s="13" t="s">
        <v>31</v>
      </c>
      <c r="AX456" s="13" t="s">
        <v>76</v>
      </c>
      <c r="AY456" s="178" t="s">
        <v>187</v>
      </c>
    </row>
    <row r="457" spans="2:51" s="13" customFormat="1">
      <c r="B457" s="177"/>
      <c r="D457" s="171" t="s">
        <v>200</v>
      </c>
      <c r="E457" s="178" t="s">
        <v>1</v>
      </c>
      <c r="F457" s="179" t="s">
        <v>2289</v>
      </c>
      <c r="H457" s="180">
        <v>45.43</v>
      </c>
      <c r="I457" s="181"/>
      <c r="L457" s="177"/>
      <c r="M457" s="182"/>
      <c r="T457" s="183"/>
      <c r="AT457" s="178" t="s">
        <v>200</v>
      </c>
      <c r="AU457" s="178" t="s">
        <v>89</v>
      </c>
      <c r="AV457" s="13" t="s">
        <v>89</v>
      </c>
      <c r="AW457" s="13" t="s">
        <v>31</v>
      </c>
      <c r="AX457" s="13" t="s">
        <v>76</v>
      </c>
      <c r="AY457" s="178" t="s">
        <v>187</v>
      </c>
    </row>
    <row r="458" spans="2:51" s="13" customFormat="1">
      <c r="B458" s="177"/>
      <c r="D458" s="171" t="s">
        <v>200</v>
      </c>
      <c r="E458" s="178" t="s">
        <v>1</v>
      </c>
      <c r="F458" s="179" t="s">
        <v>2290</v>
      </c>
      <c r="H458" s="180">
        <v>51.029000000000003</v>
      </c>
      <c r="I458" s="181"/>
      <c r="L458" s="177"/>
      <c r="M458" s="182"/>
      <c r="T458" s="183"/>
      <c r="AT458" s="178" t="s">
        <v>200</v>
      </c>
      <c r="AU458" s="178" t="s">
        <v>89</v>
      </c>
      <c r="AV458" s="13" t="s">
        <v>89</v>
      </c>
      <c r="AW458" s="13" t="s">
        <v>31</v>
      </c>
      <c r="AX458" s="13" t="s">
        <v>76</v>
      </c>
      <c r="AY458" s="178" t="s">
        <v>187</v>
      </c>
    </row>
    <row r="459" spans="2:51" s="13" customFormat="1">
      <c r="B459" s="177"/>
      <c r="D459" s="171" t="s">
        <v>200</v>
      </c>
      <c r="E459" s="178" t="s">
        <v>1</v>
      </c>
      <c r="F459" s="179" t="s">
        <v>2291</v>
      </c>
      <c r="H459" s="180">
        <v>-12.96</v>
      </c>
      <c r="I459" s="181"/>
      <c r="L459" s="177"/>
      <c r="M459" s="182"/>
      <c r="T459" s="183"/>
      <c r="AT459" s="178" t="s">
        <v>200</v>
      </c>
      <c r="AU459" s="178" t="s">
        <v>89</v>
      </c>
      <c r="AV459" s="13" t="s">
        <v>89</v>
      </c>
      <c r="AW459" s="13" t="s">
        <v>31</v>
      </c>
      <c r="AX459" s="13" t="s">
        <v>76</v>
      </c>
      <c r="AY459" s="178" t="s">
        <v>187</v>
      </c>
    </row>
    <row r="460" spans="2:51" s="13" customFormat="1">
      <c r="B460" s="177"/>
      <c r="D460" s="171" t="s">
        <v>200</v>
      </c>
      <c r="E460" s="178" t="s">
        <v>1</v>
      </c>
      <c r="F460" s="179" t="s">
        <v>2292</v>
      </c>
      <c r="H460" s="180">
        <v>-2.722</v>
      </c>
      <c r="I460" s="181"/>
      <c r="L460" s="177"/>
      <c r="M460" s="182"/>
      <c r="T460" s="183"/>
      <c r="AT460" s="178" t="s">
        <v>200</v>
      </c>
      <c r="AU460" s="178" t="s">
        <v>89</v>
      </c>
      <c r="AV460" s="13" t="s">
        <v>89</v>
      </c>
      <c r="AW460" s="13" t="s">
        <v>31</v>
      </c>
      <c r="AX460" s="13" t="s">
        <v>76</v>
      </c>
      <c r="AY460" s="178" t="s">
        <v>187</v>
      </c>
    </row>
    <row r="461" spans="2:51" s="13" customFormat="1">
      <c r="B461" s="177"/>
      <c r="D461" s="171" t="s">
        <v>200</v>
      </c>
      <c r="E461" s="178" t="s">
        <v>1</v>
      </c>
      <c r="F461" s="179" t="s">
        <v>2293</v>
      </c>
      <c r="H461" s="180">
        <v>67.555000000000007</v>
      </c>
      <c r="I461" s="181"/>
      <c r="L461" s="177"/>
      <c r="M461" s="182"/>
      <c r="T461" s="183"/>
      <c r="AT461" s="178" t="s">
        <v>200</v>
      </c>
      <c r="AU461" s="178" t="s">
        <v>89</v>
      </c>
      <c r="AV461" s="13" t="s">
        <v>89</v>
      </c>
      <c r="AW461" s="13" t="s">
        <v>31</v>
      </c>
      <c r="AX461" s="13" t="s">
        <v>76</v>
      </c>
      <c r="AY461" s="178" t="s">
        <v>187</v>
      </c>
    </row>
    <row r="462" spans="2:51" s="13" customFormat="1">
      <c r="B462" s="177"/>
      <c r="D462" s="171" t="s">
        <v>200</v>
      </c>
      <c r="E462" s="178" t="s">
        <v>1</v>
      </c>
      <c r="F462" s="179" t="s">
        <v>2264</v>
      </c>
      <c r="H462" s="180">
        <v>-4.32</v>
      </c>
      <c r="I462" s="181"/>
      <c r="L462" s="177"/>
      <c r="M462" s="182"/>
      <c r="T462" s="183"/>
      <c r="AT462" s="178" t="s">
        <v>200</v>
      </c>
      <c r="AU462" s="178" t="s">
        <v>89</v>
      </c>
      <c r="AV462" s="13" t="s">
        <v>89</v>
      </c>
      <c r="AW462" s="13" t="s">
        <v>31</v>
      </c>
      <c r="AX462" s="13" t="s">
        <v>76</v>
      </c>
      <c r="AY462" s="178" t="s">
        <v>187</v>
      </c>
    </row>
    <row r="463" spans="2:51" s="13" customFormat="1">
      <c r="B463" s="177"/>
      <c r="D463" s="171" t="s">
        <v>200</v>
      </c>
      <c r="E463" s="178" t="s">
        <v>1</v>
      </c>
      <c r="F463" s="179" t="s">
        <v>2235</v>
      </c>
      <c r="H463" s="180">
        <v>-1.8</v>
      </c>
      <c r="I463" s="181"/>
      <c r="L463" s="177"/>
      <c r="M463" s="182"/>
      <c r="T463" s="183"/>
      <c r="AT463" s="178" t="s">
        <v>200</v>
      </c>
      <c r="AU463" s="178" t="s">
        <v>89</v>
      </c>
      <c r="AV463" s="13" t="s">
        <v>89</v>
      </c>
      <c r="AW463" s="13" t="s">
        <v>31</v>
      </c>
      <c r="AX463" s="13" t="s">
        <v>76</v>
      </c>
      <c r="AY463" s="178" t="s">
        <v>187</v>
      </c>
    </row>
    <row r="464" spans="2:51" s="13" customFormat="1">
      <c r="B464" s="177"/>
      <c r="D464" s="171" t="s">
        <v>200</v>
      </c>
      <c r="E464" s="178" t="s">
        <v>1</v>
      </c>
      <c r="F464" s="179" t="s">
        <v>2294</v>
      </c>
      <c r="H464" s="180">
        <v>222.72499999999999</v>
      </c>
      <c r="I464" s="181"/>
      <c r="L464" s="177"/>
      <c r="M464" s="182"/>
      <c r="T464" s="183"/>
      <c r="AT464" s="178" t="s">
        <v>200</v>
      </c>
      <c r="AU464" s="178" t="s">
        <v>89</v>
      </c>
      <c r="AV464" s="13" t="s">
        <v>89</v>
      </c>
      <c r="AW464" s="13" t="s">
        <v>31</v>
      </c>
      <c r="AX464" s="13" t="s">
        <v>76</v>
      </c>
      <c r="AY464" s="178" t="s">
        <v>187</v>
      </c>
    </row>
    <row r="465" spans="2:51" s="13" customFormat="1">
      <c r="B465" s="177"/>
      <c r="D465" s="171" t="s">
        <v>200</v>
      </c>
      <c r="E465" s="178" t="s">
        <v>1</v>
      </c>
      <c r="F465" s="179" t="s">
        <v>2233</v>
      </c>
      <c r="H465" s="180">
        <v>-4.95</v>
      </c>
      <c r="I465" s="181"/>
      <c r="L465" s="177"/>
      <c r="M465" s="182"/>
      <c r="T465" s="183"/>
      <c r="AT465" s="178" t="s">
        <v>200</v>
      </c>
      <c r="AU465" s="178" t="s">
        <v>89</v>
      </c>
      <c r="AV465" s="13" t="s">
        <v>89</v>
      </c>
      <c r="AW465" s="13" t="s">
        <v>31</v>
      </c>
      <c r="AX465" s="13" t="s">
        <v>76</v>
      </c>
      <c r="AY465" s="178" t="s">
        <v>187</v>
      </c>
    </row>
    <row r="466" spans="2:51" s="13" customFormat="1">
      <c r="B466" s="177"/>
      <c r="D466" s="171" t="s">
        <v>200</v>
      </c>
      <c r="E466" s="178" t="s">
        <v>1</v>
      </c>
      <c r="F466" s="179" t="s">
        <v>2233</v>
      </c>
      <c r="H466" s="180">
        <v>-4.95</v>
      </c>
      <c r="I466" s="181"/>
      <c r="L466" s="177"/>
      <c r="M466" s="182"/>
      <c r="T466" s="183"/>
      <c r="AT466" s="178" t="s">
        <v>200</v>
      </c>
      <c r="AU466" s="178" t="s">
        <v>89</v>
      </c>
      <c r="AV466" s="13" t="s">
        <v>89</v>
      </c>
      <c r="AW466" s="13" t="s">
        <v>31</v>
      </c>
      <c r="AX466" s="13" t="s">
        <v>76</v>
      </c>
      <c r="AY466" s="178" t="s">
        <v>187</v>
      </c>
    </row>
    <row r="467" spans="2:51" s="13" customFormat="1">
      <c r="B467" s="177"/>
      <c r="D467" s="171" t="s">
        <v>200</v>
      </c>
      <c r="E467" s="178" t="s">
        <v>1</v>
      </c>
      <c r="F467" s="179" t="s">
        <v>2260</v>
      </c>
      <c r="H467" s="180">
        <v>-19.8</v>
      </c>
      <c r="I467" s="181"/>
      <c r="L467" s="177"/>
      <c r="M467" s="182"/>
      <c r="T467" s="183"/>
      <c r="AT467" s="178" t="s">
        <v>200</v>
      </c>
      <c r="AU467" s="178" t="s">
        <v>89</v>
      </c>
      <c r="AV467" s="13" t="s">
        <v>89</v>
      </c>
      <c r="AW467" s="13" t="s">
        <v>31</v>
      </c>
      <c r="AX467" s="13" t="s">
        <v>76</v>
      </c>
      <c r="AY467" s="178" t="s">
        <v>187</v>
      </c>
    </row>
    <row r="468" spans="2:51" s="13" customFormat="1">
      <c r="B468" s="177"/>
      <c r="D468" s="171" t="s">
        <v>200</v>
      </c>
      <c r="E468" s="178" t="s">
        <v>1</v>
      </c>
      <c r="F468" s="179" t="s">
        <v>2208</v>
      </c>
      <c r="H468" s="180">
        <v>-4.8</v>
      </c>
      <c r="I468" s="181"/>
      <c r="L468" s="177"/>
      <c r="M468" s="182"/>
      <c r="T468" s="183"/>
      <c r="AT468" s="178" t="s">
        <v>200</v>
      </c>
      <c r="AU468" s="178" t="s">
        <v>89</v>
      </c>
      <c r="AV468" s="13" t="s">
        <v>89</v>
      </c>
      <c r="AW468" s="13" t="s">
        <v>31</v>
      </c>
      <c r="AX468" s="13" t="s">
        <v>76</v>
      </c>
      <c r="AY468" s="178" t="s">
        <v>187</v>
      </c>
    </row>
    <row r="469" spans="2:51" s="13" customFormat="1">
      <c r="B469" s="177"/>
      <c r="D469" s="171" t="s">
        <v>200</v>
      </c>
      <c r="E469" s="178" t="s">
        <v>1</v>
      </c>
      <c r="F469" s="179" t="s">
        <v>2295</v>
      </c>
      <c r="H469" s="180">
        <v>80.83</v>
      </c>
      <c r="I469" s="181"/>
      <c r="L469" s="177"/>
      <c r="M469" s="182"/>
      <c r="T469" s="183"/>
      <c r="AT469" s="178" t="s">
        <v>200</v>
      </c>
      <c r="AU469" s="178" t="s">
        <v>89</v>
      </c>
      <c r="AV469" s="13" t="s">
        <v>89</v>
      </c>
      <c r="AW469" s="13" t="s">
        <v>31</v>
      </c>
      <c r="AX469" s="13" t="s">
        <v>76</v>
      </c>
      <c r="AY469" s="178" t="s">
        <v>187</v>
      </c>
    </row>
    <row r="470" spans="2:51" s="13" customFormat="1">
      <c r="B470" s="177"/>
      <c r="D470" s="171" t="s">
        <v>200</v>
      </c>
      <c r="E470" s="178" t="s">
        <v>1</v>
      </c>
      <c r="F470" s="179" t="s">
        <v>2296</v>
      </c>
      <c r="H470" s="180">
        <v>-6.48</v>
      </c>
      <c r="I470" s="181"/>
      <c r="L470" s="177"/>
      <c r="M470" s="182"/>
      <c r="T470" s="183"/>
      <c r="AT470" s="178" t="s">
        <v>200</v>
      </c>
      <c r="AU470" s="178" t="s">
        <v>89</v>
      </c>
      <c r="AV470" s="13" t="s">
        <v>89</v>
      </c>
      <c r="AW470" s="13" t="s">
        <v>31</v>
      </c>
      <c r="AX470" s="13" t="s">
        <v>76</v>
      </c>
      <c r="AY470" s="178" t="s">
        <v>187</v>
      </c>
    </row>
    <row r="471" spans="2:51" s="13" customFormat="1">
      <c r="B471" s="177"/>
      <c r="D471" s="171" t="s">
        <v>200</v>
      </c>
      <c r="E471" s="178" t="s">
        <v>1</v>
      </c>
      <c r="F471" s="179" t="s">
        <v>2179</v>
      </c>
      <c r="H471" s="180">
        <v>-1.8</v>
      </c>
      <c r="I471" s="181"/>
      <c r="L471" s="177"/>
      <c r="M471" s="182"/>
      <c r="T471" s="183"/>
      <c r="AT471" s="178" t="s">
        <v>200</v>
      </c>
      <c r="AU471" s="178" t="s">
        <v>89</v>
      </c>
      <c r="AV471" s="13" t="s">
        <v>89</v>
      </c>
      <c r="AW471" s="13" t="s">
        <v>31</v>
      </c>
      <c r="AX471" s="13" t="s">
        <v>76</v>
      </c>
      <c r="AY471" s="178" t="s">
        <v>187</v>
      </c>
    </row>
    <row r="472" spans="2:51" s="13" customFormat="1">
      <c r="B472" s="177"/>
      <c r="D472" s="171" t="s">
        <v>200</v>
      </c>
      <c r="E472" s="178" t="s">
        <v>1</v>
      </c>
      <c r="F472" s="179" t="s">
        <v>2297</v>
      </c>
      <c r="H472" s="180">
        <v>64.015000000000001</v>
      </c>
      <c r="I472" s="181"/>
      <c r="L472" s="177"/>
      <c r="M472" s="182"/>
      <c r="T472" s="183"/>
      <c r="AT472" s="178" t="s">
        <v>200</v>
      </c>
      <c r="AU472" s="178" t="s">
        <v>89</v>
      </c>
      <c r="AV472" s="13" t="s">
        <v>89</v>
      </c>
      <c r="AW472" s="13" t="s">
        <v>31</v>
      </c>
      <c r="AX472" s="13" t="s">
        <v>76</v>
      </c>
      <c r="AY472" s="178" t="s">
        <v>187</v>
      </c>
    </row>
    <row r="473" spans="2:51" s="13" customFormat="1">
      <c r="B473" s="177"/>
      <c r="D473" s="171" t="s">
        <v>200</v>
      </c>
      <c r="E473" s="178" t="s">
        <v>1</v>
      </c>
      <c r="F473" s="179" t="s">
        <v>2298</v>
      </c>
      <c r="H473" s="180">
        <v>-4.32</v>
      </c>
      <c r="I473" s="181"/>
      <c r="L473" s="177"/>
      <c r="M473" s="182"/>
      <c r="T473" s="183"/>
      <c r="AT473" s="178" t="s">
        <v>200</v>
      </c>
      <c r="AU473" s="178" t="s">
        <v>89</v>
      </c>
      <c r="AV473" s="13" t="s">
        <v>89</v>
      </c>
      <c r="AW473" s="13" t="s">
        <v>31</v>
      </c>
      <c r="AX473" s="13" t="s">
        <v>76</v>
      </c>
      <c r="AY473" s="178" t="s">
        <v>187</v>
      </c>
    </row>
    <row r="474" spans="2:51" s="13" customFormat="1">
      <c r="B474" s="177"/>
      <c r="D474" s="171" t="s">
        <v>200</v>
      </c>
      <c r="E474" s="178" t="s">
        <v>1</v>
      </c>
      <c r="F474" s="179" t="s">
        <v>2179</v>
      </c>
      <c r="H474" s="180">
        <v>-1.8</v>
      </c>
      <c r="I474" s="181"/>
      <c r="L474" s="177"/>
      <c r="M474" s="182"/>
      <c r="T474" s="183"/>
      <c r="AT474" s="178" t="s">
        <v>200</v>
      </c>
      <c r="AU474" s="178" t="s">
        <v>89</v>
      </c>
      <c r="AV474" s="13" t="s">
        <v>89</v>
      </c>
      <c r="AW474" s="13" t="s">
        <v>31</v>
      </c>
      <c r="AX474" s="13" t="s">
        <v>76</v>
      </c>
      <c r="AY474" s="178" t="s">
        <v>187</v>
      </c>
    </row>
    <row r="475" spans="2:51" s="13" customFormat="1">
      <c r="B475" s="177"/>
      <c r="D475" s="171" t="s">
        <v>200</v>
      </c>
      <c r="E475" s="178" t="s">
        <v>1</v>
      </c>
      <c r="F475" s="179" t="s">
        <v>2299</v>
      </c>
      <c r="H475" s="180">
        <v>63.573</v>
      </c>
      <c r="I475" s="181"/>
      <c r="L475" s="177"/>
      <c r="M475" s="182"/>
      <c r="T475" s="183"/>
      <c r="AT475" s="178" t="s">
        <v>200</v>
      </c>
      <c r="AU475" s="178" t="s">
        <v>89</v>
      </c>
      <c r="AV475" s="13" t="s">
        <v>89</v>
      </c>
      <c r="AW475" s="13" t="s">
        <v>31</v>
      </c>
      <c r="AX475" s="13" t="s">
        <v>76</v>
      </c>
      <c r="AY475" s="178" t="s">
        <v>187</v>
      </c>
    </row>
    <row r="476" spans="2:51" s="13" customFormat="1">
      <c r="B476" s="177"/>
      <c r="D476" s="171" t="s">
        <v>200</v>
      </c>
      <c r="E476" s="178" t="s">
        <v>1</v>
      </c>
      <c r="F476" s="179" t="s">
        <v>2264</v>
      </c>
      <c r="H476" s="180">
        <v>-4.32</v>
      </c>
      <c r="I476" s="181"/>
      <c r="L476" s="177"/>
      <c r="M476" s="182"/>
      <c r="T476" s="183"/>
      <c r="AT476" s="178" t="s">
        <v>200</v>
      </c>
      <c r="AU476" s="178" t="s">
        <v>89</v>
      </c>
      <c r="AV476" s="13" t="s">
        <v>89</v>
      </c>
      <c r="AW476" s="13" t="s">
        <v>31</v>
      </c>
      <c r="AX476" s="13" t="s">
        <v>76</v>
      </c>
      <c r="AY476" s="178" t="s">
        <v>187</v>
      </c>
    </row>
    <row r="477" spans="2:51" s="13" customFormat="1">
      <c r="B477" s="177"/>
      <c r="D477" s="171" t="s">
        <v>200</v>
      </c>
      <c r="E477" s="178" t="s">
        <v>1</v>
      </c>
      <c r="F477" s="179" t="s">
        <v>2179</v>
      </c>
      <c r="H477" s="180">
        <v>-1.8</v>
      </c>
      <c r="I477" s="181"/>
      <c r="L477" s="177"/>
      <c r="M477" s="182"/>
      <c r="T477" s="183"/>
      <c r="AT477" s="178" t="s">
        <v>200</v>
      </c>
      <c r="AU477" s="178" t="s">
        <v>89</v>
      </c>
      <c r="AV477" s="13" t="s">
        <v>89</v>
      </c>
      <c r="AW477" s="13" t="s">
        <v>31</v>
      </c>
      <c r="AX477" s="13" t="s">
        <v>76</v>
      </c>
      <c r="AY477" s="178" t="s">
        <v>187</v>
      </c>
    </row>
    <row r="478" spans="2:51" s="13" customFormat="1">
      <c r="B478" s="177"/>
      <c r="D478" s="171" t="s">
        <v>200</v>
      </c>
      <c r="E478" s="178" t="s">
        <v>1</v>
      </c>
      <c r="F478" s="179" t="s">
        <v>2300</v>
      </c>
      <c r="H478" s="180">
        <v>80.83</v>
      </c>
      <c r="I478" s="181"/>
      <c r="L478" s="177"/>
      <c r="M478" s="182"/>
      <c r="T478" s="183"/>
      <c r="AT478" s="178" t="s">
        <v>200</v>
      </c>
      <c r="AU478" s="178" t="s">
        <v>89</v>
      </c>
      <c r="AV478" s="13" t="s">
        <v>89</v>
      </c>
      <c r="AW478" s="13" t="s">
        <v>31</v>
      </c>
      <c r="AX478" s="13" t="s">
        <v>76</v>
      </c>
      <c r="AY478" s="178" t="s">
        <v>187</v>
      </c>
    </row>
    <row r="479" spans="2:51" s="13" customFormat="1">
      <c r="B479" s="177"/>
      <c r="D479" s="171" t="s">
        <v>200</v>
      </c>
      <c r="E479" s="178" t="s">
        <v>1</v>
      </c>
      <c r="F479" s="179" t="s">
        <v>2301</v>
      </c>
      <c r="H479" s="180">
        <v>-8.64</v>
      </c>
      <c r="I479" s="181"/>
      <c r="L479" s="177"/>
      <c r="M479" s="182"/>
      <c r="T479" s="183"/>
      <c r="AT479" s="178" t="s">
        <v>200</v>
      </c>
      <c r="AU479" s="178" t="s">
        <v>89</v>
      </c>
      <c r="AV479" s="13" t="s">
        <v>89</v>
      </c>
      <c r="AW479" s="13" t="s">
        <v>31</v>
      </c>
      <c r="AX479" s="13" t="s">
        <v>76</v>
      </c>
      <c r="AY479" s="178" t="s">
        <v>187</v>
      </c>
    </row>
    <row r="480" spans="2:51" s="13" customFormat="1">
      <c r="B480" s="177"/>
      <c r="D480" s="171" t="s">
        <v>200</v>
      </c>
      <c r="E480" s="178" t="s">
        <v>1</v>
      </c>
      <c r="F480" s="179" t="s">
        <v>2302</v>
      </c>
      <c r="H480" s="180">
        <v>-1.8</v>
      </c>
      <c r="I480" s="181"/>
      <c r="L480" s="177"/>
      <c r="M480" s="182"/>
      <c r="T480" s="183"/>
      <c r="AT480" s="178" t="s">
        <v>200</v>
      </c>
      <c r="AU480" s="178" t="s">
        <v>89</v>
      </c>
      <c r="AV480" s="13" t="s">
        <v>89</v>
      </c>
      <c r="AW480" s="13" t="s">
        <v>31</v>
      </c>
      <c r="AX480" s="13" t="s">
        <v>76</v>
      </c>
      <c r="AY480" s="178" t="s">
        <v>187</v>
      </c>
    </row>
    <row r="481" spans="2:51" s="13" customFormat="1">
      <c r="B481" s="177"/>
      <c r="D481" s="171" t="s">
        <v>200</v>
      </c>
      <c r="E481" s="178" t="s">
        <v>1</v>
      </c>
      <c r="F481" s="179" t="s">
        <v>2303</v>
      </c>
      <c r="H481" s="180">
        <v>77.290000000000006</v>
      </c>
      <c r="I481" s="181"/>
      <c r="L481" s="177"/>
      <c r="M481" s="182"/>
      <c r="T481" s="183"/>
      <c r="AT481" s="178" t="s">
        <v>200</v>
      </c>
      <c r="AU481" s="178" t="s">
        <v>89</v>
      </c>
      <c r="AV481" s="13" t="s">
        <v>89</v>
      </c>
      <c r="AW481" s="13" t="s">
        <v>31</v>
      </c>
      <c r="AX481" s="13" t="s">
        <v>76</v>
      </c>
      <c r="AY481" s="178" t="s">
        <v>187</v>
      </c>
    </row>
    <row r="482" spans="2:51" s="13" customFormat="1">
      <c r="B482" s="177"/>
      <c r="D482" s="171" t="s">
        <v>200</v>
      </c>
      <c r="E482" s="178" t="s">
        <v>1</v>
      </c>
      <c r="F482" s="179" t="s">
        <v>2301</v>
      </c>
      <c r="H482" s="180">
        <v>-8.64</v>
      </c>
      <c r="I482" s="181"/>
      <c r="L482" s="177"/>
      <c r="M482" s="182"/>
      <c r="T482" s="183"/>
      <c r="AT482" s="178" t="s">
        <v>200</v>
      </c>
      <c r="AU482" s="178" t="s">
        <v>89</v>
      </c>
      <c r="AV482" s="13" t="s">
        <v>89</v>
      </c>
      <c r="AW482" s="13" t="s">
        <v>31</v>
      </c>
      <c r="AX482" s="13" t="s">
        <v>76</v>
      </c>
      <c r="AY482" s="178" t="s">
        <v>187</v>
      </c>
    </row>
    <row r="483" spans="2:51" s="13" customFormat="1">
      <c r="B483" s="177"/>
      <c r="D483" s="171" t="s">
        <v>200</v>
      </c>
      <c r="E483" s="178" t="s">
        <v>1</v>
      </c>
      <c r="F483" s="179" t="s">
        <v>2302</v>
      </c>
      <c r="H483" s="180">
        <v>-1.8</v>
      </c>
      <c r="I483" s="181"/>
      <c r="L483" s="177"/>
      <c r="M483" s="182"/>
      <c r="T483" s="183"/>
      <c r="AT483" s="178" t="s">
        <v>200</v>
      </c>
      <c r="AU483" s="178" t="s">
        <v>89</v>
      </c>
      <c r="AV483" s="13" t="s">
        <v>89</v>
      </c>
      <c r="AW483" s="13" t="s">
        <v>31</v>
      </c>
      <c r="AX483" s="13" t="s">
        <v>76</v>
      </c>
      <c r="AY483" s="178" t="s">
        <v>187</v>
      </c>
    </row>
    <row r="484" spans="2:51" s="13" customFormat="1">
      <c r="B484" s="177"/>
      <c r="D484" s="171" t="s">
        <v>200</v>
      </c>
      <c r="E484" s="178" t="s">
        <v>1</v>
      </c>
      <c r="F484" s="179" t="s">
        <v>2304</v>
      </c>
      <c r="H484" s="180">
        <v>64.015000000000001</v>
      </c>
      <c r="I484" s="181"/>
      <c r="L484" s="177"/>
      <c r="M484" s="182"/>
      <c r="T484" s="183"/>
      <c r="AT484" s="178" t="s">
        <v>200</v>
      </c>
      <c r="AU484" s="178" t="s">
        <v>89</v>
      </c>
      <c r="AV484" s="13" t="s">
        <v>89</v>
      </c>
      <c r="AW484" s="13" t="s">
        <v>31</v>
      </c>
      <c r="AX484" s="13" t="s">
        <v>76</v>
      </c>
      <c r="AY484" s="178" t="s">
        <v>187</v>
      </c>
    </row>
    <row r="485" spans="2:51" s="13" customFormat="1">
      <c r="B485" s="177"/>
      <c r="D485" s="171" t="s">
        <v>200</v>
      </c>
      <c r="E485" s="178" t="s">
        <v>1</v>
      </c>
      <c r="F485" s="179" t="s">
        <v>2305</v>
      </c>
      <c r="H485" s="180">
        <v>-4.4400000000000004</v>
      </c>
      <c r="I485" s="181"/>
      <c r="L485" s="177"/>
      <c r="M485" s="182"/>
      <c r="T485" s="183"/>
      <c r="AT485" s="178" t="s">
        <v>200</v>
      </c>
      <c r="AU485" s="178" t="s">
        <v>89</v>
      </c>
      <c r="AV485" s="13" t="s">
        <v>89</v>
      </c>
      <c r="AW485" s="13" t="s">
        <v>31</v>
      </c>
      <c r="AX485" s="13" t="s">
        <v>76</v>
      </c>
      <c r="AY485" s="178" t="s">
        <v>187</v>
      </c>
    </row>
    <row r="486" spans="2:51" s="13" customFormat="1">
      <c r="B486" s="177"/>
      <c r="D486" s="171" t="s">
        <v>200</v>
      </c>
      <c r="E486" s="178" t="s">
        <v>1</v>
      </c>
      <c r="F486" s="179" t="s">
        <v>2179</v>
      </c>
      <c r="H486" s="180">
        <v>-1.8</v>
      </c>
      <c r="I486" s="181"/>
      <c r="L486" s="177"/>
      <c r="M486" s="182"/>
      <c r="T486" s="183"/>
      <c r="AT486" s="178" t="s">
        <v>200</v>
      </c>
      <c r="AU486" s="178" t="s">
        <v>89</v>
      </c>
      <c r="AV486" s="13" t="s">
        <v>89</v>
      </c>
      <c r="AW486" s="13" t="s">
        <v>31</v>
      </c>
      <c r="AX486" s="13" t="s">
        <v>76</v>
      </c>
      <c r="AY486" s="178" t="s">
        <v>187</v>
      </c>
    </row>
    <row r="487" spans="2:51" s="13" customFormat="1">
      <c r="B487" s="177"/>
      <c r="D487" s="171" t="s">
        <v>200</v>
      </c>
      <c r="E487" s="178" t="s">
        <v>1</v>
      </c>
      <c r="F487" s="179" t="s">
        <v>2306</v>
      </c>
      <c r="H487" s="180">
        <v>64.015000000000001</v>
      </c>
      <c r="I487" s="181"/>
      <c r="L487" s="177"/>
      <c r="M487" s="182"/>
      <c r="T487" s="183"/>
      <c r="AT487" s="178" t="s">
        <v>200</v>
      </c>
      <c r="AU487" s="178" t="s">
        <v>89</v>
      </c>
      <c r="AV487" s="13" t="s">
        <v>89</v>
      </c>
      <c r="AW487" s="13" t="s">
        <v>31</v>
      </c>
      <c r="AX487" s="13" t="s">
        <v>76</v>
      </c>
      <c r="AY487" s="178" t="s">
        <v>187</v>
      </c>
    </row>
    <row r="488" spans="2:51" s="13" customFormat="1">
      <c r="B488" s="177"/>
      <c r="D488" s="171" t="s">
        <v>200</v>
      </c>
      <c r="E488" s="178" t="s">
        <v>1</v>
      </c>
      <c r="F488" s="179" t="s">
        <v>2305</v>
      </c>
      <c r="H488" s="180">
        <v>-4.4400000000000004</v>
      </c>
      <c r="I488" s="181"/>
      <c r="L488" s="177"/>
      <c r="M488" s="182"/>
      <c r="T488" s="183"/>
      <c r="AT488" s="178" t="s">
        <v>200</v>
      </c>
      <c r="AU488" s="178" t="s">
        <v>89</v>
      </c>
      <c r="AV488" s="13" t="s">
        <v>89</v>
      </c>
      <c r="AW488" s="13" t="s">
        <v>31</v>
      </c>
      <c r="AX488" s="13" t="s">
        <v>76</v>
      </c>
      <c r="AY488" s="178" t="s">
        <v>187</v>
      </c>
    </row>
    <row r="489" spans="2:51" s="13" customFormat="1">
      <c r="B489" s="177"/>
      <c r="D489" s="171" t="s">
        <v>200</v>
      </c>
      <c r="E489" s="178" t="s">
        <v>1</v>
      </c>
      <c r="F489" s="179" t="s">
        <v>2179</v>
      </c>
      <c r="H489" s="180">
        <v>-1.8</v>
      </c>
      <c r="I489" s="181"/>
      <c r="L489" s="177"/>
      <c r="M489" s="182"/>
      <c r="T489" s="183"/>
      <c r="AT489" s="178" t="s">
        <v>200</v>
      </c>
      <c r="AU489" s="178" t="s">
        <v>89</v>
      </c>
      <c r="AV489" s="13" t="s">
        <v>89</v>
      </c>
      <c r="AW489" s="13" t="s">
        <v>31</v>
      </c>
      <c r="AX489" s="13" t="s">
        <v>76</v>
      </c>
      <c r="AY489" s="178" t="s">
        <v>187</v>
      </c>
    </row>
    <row r="490" spans="2:51" s="13" customFormat="1">
      <c r="B490" s="177"/>
      <c r="D490" s="171" t="s">
        <v>200</v>
      </c>
      <c r="E490" s="178" t="s">
        <v>1</v>
      </c>
      <c r="F490" s="179" t="s">
        <v>2307</v>
      </c>
      <c r="H490" s="180">
        <v>84.075000000000003</v>
      </c>
      <c r="I490" s="181"/>
      <c r="L490" s="177"/>
      <c r="M490" s="182"/>
      <c r="T490" s="183"/>
      <c r="AT490" s="178" t="s">
        <v>200</v>
      </c>
      <c r="AU490" s="178" t="s">
        <v>89</v>
      </c>
      <c r="AV490" s="13" t="s">
        <v>89</v>
      </c>
      <c r="AW490" s="13" t="s">
        <v>31</v>
      </c>
      <c r="AX490" s="13" t="s">
        <v>76</v>
      </c>
      <c r="AY490" s="178" t="s">
        <v>187</v>
      </c>
    </row>
    <row r="491" spans="2:51" s="13" customFormat="1">
      <c r="B491" s="177"/>
      <c r="D491" s="171" t="s">
        <v>200</v>
      </c>
      <c r="E491" s="178" t="s">
        <v>1</v>
      </c>
      <c r="F491" s="179" t="s">
        <v>2301</v>
      </c>
      <c r="H491" s="180">
        <v>-8.64</v>
      </c>
      <c r="I491" s="181"/>
      <c r="L491" s="177"/>
      <c r="M491" s="182"/>
      <c r="T491" s="183"/>
      <c r="AT491" s="178" t="s">
        <v>200</v>
      </c>
      <c r="AU491" s="178" t="s">
        <v>89</v>
      </c>
      <c r="AV491" s="13" t="s">
        <v>89</v>
      </c>
      <c r="AW491" s="13" t="s">
        <v>31</v>
      </c>
      <c r="AX491" s="13" t="s">
        <v>76</v>
      </c>
      <c r="AY491" s="178" t="s">
        <v>187</v>
      </c>
    </row>
    <row r="492" spans="2:51" s="13" customFormat="1">
      <c r="B492" s="177"/>
      <c r="D492" s="171" t="s">
        <v>200</v>
      </c>
      <c r="E492" s="178" t="s">
        <v>1</v>
      </c>
      <c r="F492" s="179" t="s">
        <v>2235</v>
      </c>
      <c r="H492" s="180">
        <v>-1.8</v>
      </c>
      <c r="I492" s="181"/>
      <c r="L492" s="177"/>
      <c r="M492" s="182"/>
      <c r="T492" s="183"/>
      <c r="AT492" s="178" t="s">
        <v>200</v>
      </c>
      <c r="AU492" s="178" t="s">
        <v>89</v>
      </c>
      <c r="AV492" s="13" t="s">
        <v>89</v>
      </c>
      <c r="AW492" s="13" t="s">
        <v>31</v>
      </c>
      <c r="AX492" s="13" t="s">
        <v>76</v>
      </c>
      <c r="AY492" s="178" t="s">
        <v>187</v>
      </c>
    </row>
    <row r="493" spans="2:51" s="15" customFormat="1">
      <c r="B493" s="191"/>
      <c r="D493" s="171" t="s">
        <v>200</v>
      </c>
      <c r="E493" s="192" t="s">
        <v>1</v>
      </c>
      <c r="F493" s="193" t="s">
        <v>2308</v>
      </c>
      <c r="H493" s="194">
        <v>1646.5229999999999</v>
      </c>
      <c r="I493" s="195"/>
      <c r="L493" s="191"/>
      <c r="M493" s="196"/>
      <c r="T493" s="197"/>
      <c r="AT493" s="192" t="s">
        <v>200</v>
      </c>
      <c r="AU493" s="192" t="s">
        <v>89</v>
      </c>
      <c r="AV493" s="15" t="s">
        <v>207</v>
      </c>
      <c r="AW493" s="15" t="s">
        <v>31</v>
      </c>
      <c r="AX493" s="15" t="s">
        <v>76</v>
      </c>
      <c r="AY493" s="192" t="s">
        <v>187</v>
      </c>
    </row>
    <row r="494" spans="2:51" s="12" customFormat="1">
      <c r="B494" s="170"/>
      <c r="D494" s="171" t="s">
        <v>200</v>
      </c>
      <c r="E494" s="172" t="s">
        <v>1</v>
      </c>
      <c r="F494" s="173" t="s">
        <v>2309</v>
      </c>
      <c r="H494" s="172" t="s">
        <v>1</v>
      </c>
      <c r="I494" s="174"/>
      <c r="L494" s="170"/>
      <c r="M494" s="175"/>
      <c r="T494" s="176"/>
      <c r="AT494" s="172" t="s">
        <v>200</v>
      </c>
      <c r="AU494" s="172" t="s">
        <v>89</v>
      </c>
      <c r="AV494" s="12" t="s">
        <v>83</v>
      </c>
      <c r="AW494" s="12" t="s">
        <v>31</v>
      </c>
      <c r="AX494" s="12" t="s">
        <v>76</v>
      </c>
      <c r="AY494" s="172" t="s">
        <v>187</v>
      </c>
    </row>
    <row r="495" spans="2:51" s="13" customFormat="1">
      <c r="B495" s="177"/>
      <c r="D495" s="171" t="s">
        <v>200</v>
      </c>
      <c r="E495" s="178" t="s">
        <v>1</v>
      </c>
      <c r="F495" s="179" t="s">
        <v>2310</v>
      </c>
      <c r="H495" s="180">
        <v>114.018</v>
      </c>
      <c r="I495" s="181"/>
      <c r="L495" s="177"/>
      <c r="M495" s="182"/>
      <c r="T495" s="183"/>
      <c r="AT495" s="178" t="s">
        <v>200</v>
      </c>
      <c r="AU495" s="178" t="s">
        <v>89</v>
      </c>
      <c r="AV495" s="13" t="s">
        <v>89</v>
      </c>
      <c r="AW495" s="13" t="s">
        <v>31</v>
      </c>
      <c r="AX495" s="13" t="s">
        <v>76</v>
      </c>
      <c r="AY495" s="178" t="s">
        <v>187</v>
      </c>
    </row>
    <row r="496" spans="2:51" s="13" customFormat="1">
      <c r="B496" s="177"/>
      <c r="D496" s="171" t="s">
        <v>200</v>
      </c>
      <c r="E496" s="178" t="s">
        <v>1</v>
      </c>
      <c r="F496" s="179" t="s">
        <v>2231</v>
      </c>
      <c r="H496" s="180">
        <v>-9.7349999999999994</v>
      </c>
      <c r="I496" s="181"/>
      <c r="L496" s="177"/>
      <c r="M496" s="182"/>
      <c r="T496" s="183"/>
      <c r="AT496" s="178" t="s">
        <v>200</v>
      </c>
      <c r="AU496" s="178" t="s">
        <v>89</v>
      </c>
      <c r="AV496" s="13" t="s">
        <v>89</v>
      </c>
      <c r="AW496" s="13" t="s">
        <v>31</v>
      </c>
      <c r="AX496" s="13" t="s">
        <v>76</v>
      </c>
      <c r="AY496" s="178" t="s">
        <v>187</v>
      </c>
    </row>
    <row r="497" spans="2:51" s="13" customFormat="1">
      <c r="B497" s="177"/>
      <c r="D497" s="171" t="s">
        <v>200</v>
      </c>
      <c r="E497" s="178" t="s">
        <v>1</v>
      </c>
      <c r="F497" s="179" t="s">
        <v>2206</v>
      </c>
      <c r="H497" s="180">
        <v>-4.95</v>
      </c>
      <c r="I497" s="181"/>
      <c r="L497" s="177"/>
      <c r="M497" s="182"/>
      <c r="T497" s="183"/>
      <c r="AT497" s="178" t="s">
        <v>200</v>
      </c>
      <c r="AU497" s="178" t="s">
        <v>89</v>
      </c>
      <c r="AV497" s="13" t="s">
        <v>89</v>
      </c>
      <c r="AW497" s="13" t="s">
        <v>31</v>
      </c>
      <c r="AX497" s="13" t="s">
        <v>76</v>
      </c>
      <c r="AY497" s="178" t="s">
        <v>187</v>
      </c>
    </row>
    <row r="498" spans="2:51" s="13" customFormat="1">
      <c r="B498" s="177"/>
      <c r="D498" s="171" t="s">
        <v>200</v>
      </c>
      <c r="E498" s="178" t="s">
        <v>1</v>
      </c>
      <c r="F498" s="179" t="s">
        <v>2232</v>
      </c>
      <c r="H498" s="180">
        <v>-7.2</v>
      </c>
      <c r="I498" s="181"/>
      <c r="L498" s="177"/>
      <c r="M498" s="182"/>
      <c r="T498" s="183"/>
      <c r="AT498" s="178" t="s">
        <v>200</v>
      </c>
      <c r="AU498" s="178" t="s">
        <v>89</v>
      </c>
      <c r="AV498" s="13" t="s">
        <v>89</v>
      </c>
      <c r="AW498" s="13" t="s">
        <v>31</v>
      </c>
      <c r="AX498" s="13" t="s">
        <v>76</v>
      </c>
      <c r="AY498" s="178" t="s">
        <v>187</v>
      </c>
    </row>
    <row r="499" spans="2:51" s="13" customFormat="1">
      <c r="B499" s="177"/>
      <c r="D499" s="171" t="s">
        <v>200</v>
      </c>
      <c r="E499" s="178" t="s">
        <v>1</v>
      </c>
      <c r="F499" s="179" t="s">
        <v>2185</v>
      </c>
      <c r="H499" s="180">
        <v>-3.24</v>
      </c>
      <c r="I499" s="181"/>
      <c r="L499" s="177"/>
      <c r="M499" s="182"/>
      <c r="T499" s="183"/>
      <c r="AT499" s="178" t="s">
        <v>200</v>
      </c>
      <c r="AU499" s="178" t="s">
        <v>89</v>
      </c>
      <c r="AV499" s="13" t="s">
        <v>89</v>
      </c>
      <c r="AW499" s="13" t="s">
        <v>31</v>
      </c>
      <c r="AX499" s="13" t="s">
        <v>76</v>
      </c>
      <c r="AY499" s="178" t="s">
        <v>187</v>
      </c>
    </row>
    <row r="500" spans="2:51" s="13" customFormat="1">
      <c r="B500" s="177"/>
      <c r="D500" s="171" t="s">
        <v>200</v>
      </c>
      <c r="E500" s="178" t="s">
        <v>1</v>
      </c>
      <c r="F500" s="179" t="s">
        <v>2233</v>
      </c>
      <c r="H500" s="180">
        <v>-4.95</v>
      </c>
      <c r="I500" s="181"/>
      <c r="L500" s="177"/>
      <c r="M500" s="182"/>
      <c r="T500" s="183"/>
      <c r="AT500" s="178" t="s">
        <v>200</v>
      </c>
      <c r="AU500" s="178" t="s">
        <v>89</v>
      </c>
      <c r="AV500" s="13" t="s">
        <v>89</v>
      </c>
      <c r="AW500" s="13" t="s">
        <v>31</v>
      </c>
      <c r="AX500" s="13" t="s">
        <v>76</v>
      </c>
      <c r="AY500" s="178" t="s">
        <v>187</v>
      </c>
    </row>
    <row r="501" spans="2:51" s="13" customFormat="1">
      <c r="B501" s="177"/>
      <c r="D501" s="171" t="s">
        <v>200</v>
      </c>
      <c r="E501" s="178" t="s">
        <v>1</v>
      </c>
      <c r="F501" s="179" t="s">
        <v>2156</v>
      </c>
      <c r="H501" s="180">
        <v>0</v>
      </c>
      <c r="I501" s="181"/>
      <c r="L501" s="177"/>
      <c r="M501" s="182"/>
      <c r="T501" s="183"/>
      <c r="AT501" s="178" t="s">
        <v>200</v>
      </c>
      <c r="AU501" s="178" t="s">
        <v>89</v>
      </c>
      <c r="AV501" s="13" t="s">
        <v>89</v>
      </c>
      <c r="AW501" s="13" t="s">
        <v>31</v>
      </c>
      <c r="AX501" s="13" t="s">
        <v>76</v>
      </c>
      <c r="AY501" s="178" t="s">
        <v>187</v>
      </c>
    </row>
    <row r="502" spans="2:51" s="13" customFormat="1">
      <c r="B502" s="177"/>
      <c r="D502" s="171" t="s">
        <v>200</v>
      </c>
      <c r="E502" s="178" t="s">
        <v>1</v>
      </c>
      <c r="F502" s="179" t="s">
        <v>2311</v>
      </c>
      <c r="H502" s="180">
        <v>83.043000000000006</v>
      </c>
      <c r="I502" s="181"/>
      <c r="L502" s="177"/>
      <c r="M502" s="182"/>
      <c r="T502" s="183"/>
      <c r="AT502" s="178" t="s">
        <v>200</v>
      </c>
      <c r="AU502" s="178" t="s">
        <v>89</v>
      </c>
      <c r="AV502" s="13" t="s">
        <v>89</v>
      </c>
      <c r="AW502" s="13" t="s">
        <v>31</v>
      </c>
      <c r="AX502" s="13" t="s">
        <v>76</v>
      </c>
      <c r="AY502" s="178" t="s">
        <v>187</v>
      </c>
    </row>
    <row r="503" spans="2:51" s="13" customFormat="1">
      <c r="B503" s="177"/>
      <c r="D503" s="171" t="s">
        <v>200</v>
      </c>
      <c r="E503" s="178" t="s">
        <v>1</v>
      </c>
      <c r="F503" s="179" t="s">
        <v>2182</v>
      </c>
      <c r="H503" s="180">
        <v>-8.64</v>
      </c>
      <c r="I503" s="181"/>
      <c r="L503" s="177"/>
      <c r="M503" s="182"/>
      <c r="T503" s="183"/>
      <c r="AT503" s="178" t="s">
        <v>200</v>
      </c>
      <c r="AU503" s="178" t="s">
        <v>89</v>
      </c>
      <c r="AV503" s="13" t="s">
        <v>89</v>
      </c>
      <c r="AW503" s="13" t="s">
        <v>31</v>
      </c>
      <c r="AX503" s="13" t="s">
        <v>76</v>
      </c>
      <c r="AY503" s="178" t="s">
        <v>187</v>
      </c>
    </row>
    <row r="504" spans="2:51" s="13" customFormat="1">
      <c r="B504" s="177"/>
      <c r="D504" s="171" t="s">
        <v>200</v>
      </c>
      <c r="E504" s="178" t="s">
        <v>1</v>
      </c>
      <c r="F504" s="179" t="s">
        <v>2235</v>
      </c>
      <c r="H504" s="180">
        <v>-1.8</v>
      </c>
      <c r="I504" s="181"/>
      <c r="L504" s="177"/>
      <c r="M504" s="182"/>
      <c r="T504" s="183"/>
      <c r="AT504" s="178" t="s">
        <v>200</v>
      </c>
      <c r="AU504" s="178" t="s">
        <v>89</v>
      </c>
      <c r="AV504" s="13" t="s">
        <v>89</v>
      </c>
      <c r="AW504" s="13" t="s">
        <v>31</v>
      </c>
      <c r="AX504" s="13" t="s">
        <v>76</v>
      </c>
      <c r="AY504" s="178" t="s">
        <v>187</v>
      </c>
    </row>
    <row r="505" spans="2:51" s="13" customFormat="1">
      <c r="B505" s="177"/>
      <c r="D505" s="171" t="s">
        <v>200</v>
      </c>
      <c r="E505" s="178" t="s">
        <v>1</v>
      </c>
      <c r="F505" s="179" t="s">
        <v>2312</v>
      </c>
      <c r="H505" s="180">
        <v>101.333</v>
      </c>
      <c r="I505" s="181"/>
      <c r="L505" s="177"/>
      <c r="M505" s="182"/>
      <c r="T505" s="183"/>
      <c r="AT505" s="178" t="s">
        <v>200</v>
      </c>
      <c r="AU505" s="178" t="s">
        <v>89</v>
      </c>
      <c r="AV505" s="13" t="s">
        <v>89</v>
      </c>
      <c r="AW505" s="13" t="s">
        <v>31</v>
      </c>
      <c r="AX505" s="13" t="s">
        <v>76</v>
      </c>
      <c r="AY505" s="178" t="s">
        <v>187</v>
      </c>
    </row>
    <row r="506" spans="2:51" s="13" customFormat="1">
      <c r="B506" s="177"/>
      <c r="D506" s="171" t="s">
        <v>200</v>
      </c>
      <c r="E506" s="178" t="s">
        <v>1</v>
      </c>
      <c r="F506" s="179" t="s">
        <v>2237</v>
      </c>
      <c r="H506" s="180">
        <v>-13.5</v>
      </c>
      <c r="I506" s="181"/>
      <c r="L506" s="177"/>
      <c r="M506" s="182"/>
      <c r="T506" s="183"/>
      <c r="AT506" s="178" t="s">
        <v>200</v>
      </c>
      <c r="AU506" s="178" t="s">
        <v>89</v>
      </c>
      <c r="AV506" s="13" t="s">
        <v>89</v>
      </c>
      <c r="AW506" s="13" t="s">
        <v>31</v>
      </c>
      <c r="AX506" s="13" t="s">
        <v>76</v>
      </c>
      <c r="AY506" s="178" t="s">
        <v>187</v>
      </c>
    </row>
    <row r="507" spans="2:51" s="13" customFormat="1">
      <c r="B507" s="177"/>
      <c r="D507" s="171" t="s">
        <v>200</v>
      </c>
      <c r="E507" s="178" t="s">
        <v>1</v>
      </c>
      <c r="F507" s="179" t="s">
        <v>2235</v>
      </c>
      <c r="H507" s="180">
        <v>-1.8</v>
      </c>
      <c r="I507" s="181"/>
      <c r="L507" s="177"/>
      <c r="M507" s="182"/>
      <c r="T507" s="183"/>
      <c r="AT507" s="178" t="s">
        <v>200</v>
      </c>
      <c r="AU507" s="178" t="s">
        <v>89</v>
      </c>
      <c r="AV507" s="13" t="s">
        <v>89</v>
      </c>
      <c r="AW507" s="13" t="s">
        <v>31</v>
      </c>
      <c r="AX507" s="13" t="s">
        <v>76</v>
      </c>
      <c r="AY507" s="178" t="s">
        <v>187</v>
      </c>
    </row>
    <row r="508" spans="2:51" s="13" customFormat="1">
      <c r="B508" s="177"/>
      <c r="D508" s="171" t="s">
        <v>200</v>
      </c>
      <c r="E508" s="178" t="s">
        <v>1</v>
      </c>
      <c r="F508" s="179" t="s">
        <v>2313</v>
      </c>
      <c r="H508" s="180">
        <v>83.043000000000006</v>
      </c>
      <c r="I508" s="181"/>
      <c r="L508" s="177"/>
      <c r="M508" s="182"/>
      <c r="T508" s="183"/>
      <c r="AT508" s="178" t="s">
        <v>200</v>
      </c>
      <c r="AU508" s="178" t="s">
        <v>89</v>
      </c>
      <c r="AV508" s="13" t="s">
        <v>89</v>
      </c>
      <c r="AW508" s="13" t="s">
        <v>31</v>
      </c>
      <c r="AX508" s="13" t="s">
        <v>76</v>
      </c>
      <c r="AY508" s="178" t="s">
        <v>187</v>
      </c>
    </row>
    <row r="509" spans="2:51" s="13" customFormat="1">
      <c r="B509" s="177"/>
      <c r="D509" s="171" t="s">
        <v>200</v>
      </c>
      <c r="E509" s="178" t="s">
        <v>1</v>
      </c>
      <c r="F509" s="179" t="s">
        <v>2182</v>
      </c>
      <c r="H509" s="180">
        <v>-8.64</v>
      </c>
      <c r="I509" s="181"/>
      <c r="L509" s="177"/>
      <c r="M509" s="182"/>
      <c r="T509" s="183"/>
      <c r="AT509" s="178" t="s">
        <v>200</v>
      </c>
      <c r="AU509" s="178" t="s">
        <v>89</v>
      </c>
      <c r="AV509" s="13" t="s">
        <v>89</v>
      </c>
      <c r="AW509" s="13" t="s">
        <v>31</v>
      </c>
      <c r="AX509" s="13" t="s">
        <v>76</v>
      </c>
      <c r="AY509" s="178" t="s">
        <v>187</v>
      </c>
    </row>
    <row r="510" spans="2:51" s="13" customFormat="1">
      <c r="B510" s="177"/>
      <c r="D510" s="171" t="s">
        <v>200</v>
      </c>
      <c r="E510" s="178" t="s">
        <v>1</v>
      </c>
      <c r="F510" s="179" t="s">
        <v>2239</v>
      </c>
      <c r="H510" s="180">
        <v>-1.8</v>
      </c>
      <c r="I510" s="181"/>
      <c r="L510" s="177"/>
      <c r="M510" s="182"/>
      <c r="T510" s="183"/>
      <c r="AT510" s="178" t="s">
        <v>200</v>
      </c>
      <c r="AU510" s="178" t="s">
        <v>89</v>
      </c>
      <c r="AV510" s="13" t="s">
        <v>89</v>
      </c>
      <c r="AW510" s="13" t="s">
        <v>31</v>
      </c>
      <c r="AX510" s="13" t="s">
        <v>76</v>
      </c>
      <c r="AY510" s="178" t="s">
        <v>187</v>
      </c>
    </row>
    <row r="511" spans="2:51" s="13" customFormat="1">
      <c r="B511" s="177"/>
      <c r="D511" s="171" t="s">
        <v>200</v>
      </c>
      <c r="E511" s="178" t="s">
        <v>1</v>
      </c>
      <c r="F511" s="179" t="s">
        <v>2314</v>
      </c>
      <c r="H511" s="180">
        <v>101.333</v>
      </c>
      <c r="I511" s="181"/>
      <c r="L511" s="177"/>
      <c r="M511" s="182"/>
      <c r="T511" s="183"/>
      <c r="AT511" s="178" t="s">
        <v>200</v>
      </c>
      <c r="AU511" s="178" t="s">
        <v>89</v>
      </c>
      <c r="AV511" s="13" t="s">
        <v>89</v>
      </c>
      <c r="AW511" s="13" t="s">
        <v>31</v>
      </c>
      <c r="AX511" s="13" t="s">
        <v>76</v>
      </c>
      <c r="AY511" s="178" t="s">
        <v>187</v>
      </c>
    </row>
    <row r="512" spans="2:51" s="13" customFormat="1">
      <c r="B512" s="177"/>
      <c r="D512" s="171" t="s">
        <v>200</v>
      </c>
      <c r="E512" s="178" t="s">
        <v>1</v>
      </c>
      <c r="F512" s="179" t="s">
        <v>2241</v>
      </c>
      <c r="H512" s="180">
        <v>-41.04</v>
      </c>
      <c r="I512" s="181"/>
      <c r="L512" s="177"/>
      <c r="M512" s="182"/>
      <c r="T512" s="183"/>
      <c r="AT512" s="178" t="s">
        <v>200</v>
      </c>
      <c r="AU512" s="178" t="s">
        <v>89</v>
      </c>
      <c r="AV512" s="13" t="s">
        <v>89</v>
      </c>
      <c r="AW512" s="13" t="s">
        <v>31</v>
      </c>
      <c r="AX512" s="13" t="s">
        <v>76</v>
      </c>
      <c r="AY512" s="178" t="s">
        <v>187</v>
      </c>
    </row>
    <row r="513" spans="2:51" s="13" customFormat="1">
      <c r="B513" s="177"/>
      <c r="D513" s="171" t="s">
        <v>200</v>
      </c>
      <c r="E513" s="178" t="s">
        <v>1</v>
      </c>
      <c r="F513" s="179" t="s">
        <v>2235</v>
      </c>
      <c r="H513" s="180">
        <v>-1.8</v>
      </c>
      <c r="I513" s="181"/>
      <c r="L513" s="177"/>
      <c r="M513" s="182"/>
      <c r="T513" s="183"/>
      <c r="AT513" s="178" t="s">
        <v>200</v>
      </c>
      <c r="AU513" s="178" t="s">
        <v>89</v>
      </c>
      <c r="AV513" s="13" t="s">
        <v>89</v>
      </c>
      <c r="AW513" s="13" t="s">
        <v>31</v>
      </c>
      <c r="AX513" s="13" t="s">
        <v>76</v>
      </c>
      <c r="AY513" s="178" t="s">
        <v>187</v>
      </c>
    </row>
    <row r="514" spans="2:51" s="13" customFormat="1">
      <c r="B514" s="177"/>
      <c r="D514" s="171" t="s">
        <v>200</v>
      </c>
      <c r="E514" s="178" t="s">
        <v>1</v>
      </c>
      <c r="F514" s="179" t="s">
        <v>2315</v>
      </c>
      <c r="H514" s="180">
        <v>105.61</v>
      </c>
      <c r="I514" s="181"/>
      <c r="L514" s="177"/>
      <c r="M514" s="182"/>
      <c r="T514" s="183"/>
      <c r="AT514" s="178" t="s">
        <v>200</v>
      </c>
      <c r="AU514" s="178" t="s">
        <v>89</v>
      </c>
      <c r="AV514" s="13" t="s">
        <v>89</v>
      </c>
      <c r="AW514" s="13" t="s">
        <v>31</v>
      </c>
      <c r="AX514" s="13" t="s">
        <v>76</v>
      </c>
      <c r="AY514" s="178" t="s">
        <v>187</v>
      </c>
    </row>
    <row r="515" spans="2:51" s="13" customFormat="1">
      <c r="B515" s="177"/>
      <c r="D515" s="171" t="s">
        <v>200</v>
      </c>
      <c r="E515" s="178" t="s">
        <v>1</v>
      </c>
      <c r="F515" s="179" t="s">
        <v>2243</v>
      </c>
      <c r="H515" s="180">
        <v>-3.24</v>
      </c>
      <c r="I515" s="181"/>
      <c r="L515" s="177"/>
      <c r="M515" s="182"/>
      <c r="T515" s="183"/>
      <c r="AT515" s="178" t="s">
        <v>200</v>
      </c>
      <c r="AU515" s="178" t="s">
        <v>89</v>
      </c>
      <c r="AV515" s="13" t="s">
        <v>89</v>
      </c>
      <c r="AW515" s="13" t="s">
        <v>31</v>
      </c>
      <c r="AX515" s="13" t="s">
        <v>76</v>
      </c>
      <c r="AY515" s="178" t="s">
        <v>187</v>
      </c>
    </row>
    <row r="516" spans="2:51" s="13" customFormat="1">
      <c r="B516" s="177"/>
      <c r="D516" s="171" t="s">
        <v>200</v>
      </c>
      <c r="E516" s="178" t="s">
        <v>1</v>
      </c>
      <c r="F516" s="179" t="s">
        <v>2244</v>
      </c>
      <c r="H516" s="180">
        <v>-7.2</v>
      </c>
      <c r="I516" s="181"/>
      <c r="L516" s="177"/>
      <c r="M516" s="182"/>
      <c r="T516" s="183"/>
      <c r="AT516" s="178" t="s">
        <v>200</v>
      </c>
      <c r="AU516" s="178" t="s">
        <v>89</v>
      </c>
      <c r="AV516" s="13" t="s">
        <v>89</v>
      </c>
      <c r="AW516" s="13" t="s">
        <v>31</v>
      </c>
      <c r="AX516" s="13" t="s">
        <v>76</v>
      </c>
      <c r="AY516" s="178" t="s">
        <v>187</v>
      </c>
    </row>
    <row r="517" spans="2:51" s="13" customFormat="1">
      <c r="B517" s="177"/>
      <c r="D517" s="171" t="s">
        <v>200</v>
      </c>
      <c r="E517" s="178" t="s">
        <v>1</v>
      </c>
      <c r="F517" s="179" t="s">
        <v>2245</v>
      </c>
      <c r="H517" s="180">
        <v>-4.95</v>
      </c>
      <c r="I517" s="181"/>
      <c r="L517" s="177"/>
      <c r="M517" s="182"/>
      <c r="T517" s="183"/>
      <c r="AT517" s="178" t="s">
        <v>200</v>
      </c>
      <c r="AU517" s="178" t="s">
        <v>89</v>
      </c>
      <c r="AV517" s="13" t="s">
        <v>89</v>
      </c>
      <c r="AW517" s="13" t="s">
        <v>31</v>
      </c>
      <c r="AX517" s="13" t="s">
        <v>76</v>
      </c>
      <c r="AY517" s="178" t="s">
        <v>187</v>
      </c>
    </row>
    <row r="518" spans="2:51" s="13" customFormat="1">
      <c r="B518" s="177"/>
      <c r="D518" s="171" t="s">
        <v>200</v>
      </c>
      <c r="E518" s="178" t="s">
        <v>1</v>
      </c>
      <c r="F518" s="179" t="s">
        <v>2316</v>
      </c>
      <c r="H518" s="180">
        <v>26.55</v>
      </c>
      <c r="I518" s="181"/>
      <c r="L518" s="177"/>
      <c r="M518" s="182"/>
      <c r="T518" s="183"/>
      <c r="AT518" s="178" t="s">
        <v>200</v>
      </c>
      <c r="AU518" s="178" t="s">
        <v>89</v>
      </c>
      <c r="AV518" s="13" t="s">
        <v>89</v>
      </c>
      <c r="AW518" s="13" t="s">
        <v>31</v>
      </c>
      <c r="AX518" s="13" t="s">
        <v>76</v>
      </c>
      <c r="AY518" s="178" t="s">
        <v>187</v>
      </c>
    </row>
    <row r="519" spans="2:51" s="13" customFormat="1">
      <c r="B519" s="177"/>
      <c r="D519" s="171" t="s">
        <v>200</v>
      </c>
      <c r="E519" s="178" t="s">
        <v>1</v>
      </c>
      <c r="F519" s="179" t="s">
        <v>2179</v>
      </c>
      <c r="H519" s="180">
        <v>-1.8</v>
      </c>
      <c r="I519" s="181"/>
      <c r="L519" s="177"/>
      <c r="M519" s="182"/>
      <c r="T519" s="183"/>
      <c r="AT519" s="178" t="s">
        <v>200</v>
      </c>
      <c r="AU519" s="178" t="s">
        <v>89</v>
      </c>
      <c r="AV519" s="13" t="s">
        <v>89</v>
      </c>
      <c r="AW519" s="13" t="s">
        <v>31</v>
      </c>
      <c r="AX519" s="13" t="s">
        <v>76</v>
      </c>
      <c r="AY519" s="178" t="s">
        <v>187</v>
      </c>
    </row>
    <row r="520" spans="2:51" s="13" customFormat="1">
      <c r="B520" s="177"/>
      <c r="D520" s="171" t="s">
        <v>200</v>
      </c>
      <c r="E520" s="178" t="s">
        <v>1</v>
      </c>
      <c r="F520" s="179" t="s">
        <v>2317</v>
      </c>
      <c r="H520" s="180">
        <v>52.51</v>
      </c>
      <c r="I520" s="181"/>
      <c r="L520" s="177"/>
      <c r="M520" s="182"/>
      <c r="T520" s="183"/>
      <c r="AT520" s="178" t="s">
        <v>200</v>
      </c>
      <c r="AU520" s="178" t="s">
        <v>89</v>
      </c>
      <c r="AV520" s="13" t="s">
        <v>89</v>
      </c>
      <c r="AW520" s="13" t="s">
        <v>31</v>
      </c>
      <c r="AX520" s="13" t="s">
        <v>76</v>
      </c>
      <c r="AY520" s="178" t="s">
        <v>187</v>
      </c>
    </row>
    <row r="521" spans="2:51" s="13" customFormat="1">
      <c r="B521" s="177"/>
      <c r="D521" s="171" t="s">
        <v>200</v>
      </c>
      <c r="E521" s="178" t="s">
        <v>1</v>
      </c>
      <c r="F521" s="179" t="s">
        <v>2182</v>
      </c>
      <c r="H521" s="180">
        <v>-8.64</v>
      </c>
      <c r="I521" s="181"/>
      <c r="L521" s="177"/>
      <c r="M521" s="182"/>
      <c r="T521" s="183"/>
      <c r="AT521" s="178" t="s">
        <v>200</v>
      </c>
      <c r="AU521" s="178" t="s">
        <v>89</v>
      </c>
      <c r="AV521" s="13" t="s">
        <v>89</v>
      </c>
      <c r="AW521" s="13" t="s">
        <v>31</v>
      </c>
      <c r="AX521" s="13" t="s">
        <v>76</v>
      </c>
      <c r="AY521" s="178" t="s">
        <v>187</v>
      </c>
    </row>
    <row r="522" spans="2:51" s="13" customFormat="1">
      <c r="B522" s="177"/>
      <c r="D522" s="171" t="s">
        <v>200</v>
      </c>
      <c r="E522" s="178" t="s">
        <v>1</v>
      </c>
      <c r="F522" s="179" t="s">
        <v>2179</v>
      </c>
      <c r="H522" s="180">
        <v>-1.8</v>
      </c>
      <c r="I522" s="181"/>
      <c r="L522" s="177"/>
      <c r="M522" s="182"/>
      <c r="T522" s="183"/>
      <c r="AT522" s="178" t="s">
        <v>200</v>
      </c>
      <c r="AU522" s="178" t="s">
        <v>89</v>
      </c>
      <c r="AV522" s="13" t="s">
        <v>89</v>
      </c>
      <c r="AW522" s="13" t="s">
        <v>31</v>
      </c>
      <c r="AX522" s="13" t="s">
        <v>76</v>
      </c>
      <c r="AY522" s="178" t="s">
        <v>187</v>
      </c>
    </row>
    <row r="523" spans="2:51" s="13" customFormat="1">
      <c r="B523" s="177"/>
      <c r="D523" s="171" t="s">
        <v>200</v>
      </c>
      <c r="E523" s="178" t="s">
        <v>1</v>
      </c>
      <c r="F523" s="179" t="s">
        <v>2318</v>
      </c>
      <c r="H523" s="180">
        <v>64.015000000000001</v>
      </c>
      <c r="I523" s="181"/>
      <c r="L523" s="177"/>
      <c r="M523" s="182"/>
      <c r="T523" s="183"/>
      <c r="AT523" s="178" t="s">
        <v>200</v>
      </c>
      <c r="AU523" s="178" t="s">
        <v>89</v>
      </c>
      <c r="AV523" s="13" t="s">
        <v>89</v>
      </c>
      <c r="AW523" s="13" t="s">
        <v>31</v>
      </c>
      <c r="AX523" s="13" t="s">
        <v>76</v>
      </c>
      <c r="AY523" s="178" t="s">
        <v>187</v>
      </c>
    </row>
    <row r="524" spans="2:51" s="13" customFormat="1">
      <c r="B524" s="177"/>
      <c r="D524" s="171" t="s">
        <v>200</v>
      </c>
      <c r="E524" s="178" t="s">
        <v>1</v>
      </c>
      <c r="F524" s="179" t="s">
        <v>2199</v>
      </c>
      <c r="H524" s="180">
        <v>-4.32</v>
      </c>
      <c r="I524" s="181"/>
      <c r="L524" s="177"/>
      <c r="M524" s="182"/>
      <c r="T524" s="183"/>
      <c r="AT524" s="178" t="s">
        <v>200</v>
      </c>
      <c r="AU524" s="178" t="s">
        <v>89</v>
      </c>
      <c r="AV524" s="13" t="s">
        <v>89</v>
      </c>
      <c r="AW524" s="13" t="s">
        <v>31</v>
      </c>
      <c r="AX524" s="13" t="s">
        <v>76</v>
      </c>
      <c r="AY524" s="178" t="s">
        <v>187</v>
      </c>
    </row>
    <row r="525" spans="2:51" s="13" customFormat="1">
      <c r="B525" s="177"/>
      <c r="D525" s="171" t="s">
        <v>200</v>
      </c>
      <c r="E525" s="178" t="s">
        <v>1</v>
      </c>
      <c r="F525" s="179" t="s">
        <v>2179</v>
      </c>
      <c r="H525" s="180">
        <v>-1.8</v>
      </c>
      <c r="I525" s="181"/>
      <c r="L525" s="177"/>
      <c r="M525" s="182"/>
      <c r="T525" s="183"/>
      <c r="AT525" s="178" t="s">
        <v>200</v>
      </c>
      <c r="AU525" s="178" t="s">
        <v>89</v>
      </c>
      <c r="AV525" s="13" t="s">
        <v>89</v>
      </c>
      <c r="AW525" s="13" t="s">
        <v>31</v>
      </c>
      <c r="AX525" s="13" t="s">
        <v>76</v>
      </c>
      <c r="AY525" s="178" t="s">
        <v>187</v>
      </c>
    </row>
    <row r="526" spans="2:51" s="13" customFormat="1">
      <c r="B526" s="177"/>
      <c r="D526" s="171" t="s">
        <v>200</v>
      </c>
      <c r="E526" s="178" t="s">
        <v>1</v>
      </c>
      <c r="F526" s="179" t="s">
        <v>2319</v>
      </c>
      <c r="H526" s="180">
        <v>63.573</v>
      </c>
      <c r="I526" s="181"/>
      <c r="L526" s="177"/>
      <c r="M526" s="182"/>
      <c r="T526" s="183"/>
      <c r="AT526" s="178" t="s">
        <v>200</v>
      </c>
      <c r="AU526" s="178" t="s">
        <v>89</v>
      </c>
      <c r="AV526" s="13" t="s">
        <v>89</v>
      </c>
      <c r="AW526" s="13" t="s">
        <v>31</v>
      </c>
      <c r="AX526" s="13" t="s">
        <v>76</v>
      </c>
      <c r="AY526" s="178" t="s">
        <v>187</v>
      </c>
    </row>
    <row r="527" spans="2:51" s="13" customFormat="1">
      <c r="B527" s="177"/>
      <c r="D527" s="171" t="s">
        <v>200</v>
      </c>
      <c r="E527" s="178" t="s">
        <v>1</v>
      </c>
      <c r="F527" s="179" t="s">
        <v>2193</v>
      </c>
      <c r="H527" s="180">
        <v>-4.32</v>
      </c>
      <c r="I527" s="181"/>
      <c r="L527" s="177"/>
      <c r="M527" s="182"/>
      <c r="T527" s="183"/>
      <c r="AT527" s="178" t="s">
        <v>200</v>
      </c>
      <c r="AU527" s="178" t="s">
        <v>89</v>
      </c>
      <c r="AV527" s="13" t="s">
        <v>89</v>
      </c>
      <c r="AW527" s="13" t="s">
        <v>31</v>
      </c>
      <c r="AX527" s="13" t="s">
        <v>76</v>
      </c>
      <c r="AY527" s="178" t="s">
        <v>187</v>
      </c>
    </row>
    <row r="528" spans="2:51" s="13" customFormat="1">
      <c r="B528" s="177"/>
      <c r="D528" s="171" t="s">
        <v>200</v>
      </c>
      <c r="E528" s="178" t="s">
        <v>1</v>
      </c>
      <c r="F528" s="179" t="s">
        <v>2179</v>
      </c>
      <c r="H528" s="180">
        <v>-1.8</v>
      </c>
      <c r="I528" s="181"/>
      <c r="L528" s="177"/>
      <c r="M528" s="182"/>
      <c r="T528" s="183"/>
      <c r="AT528" s="178" t="s">
        <v>200</v>
      </c>
      <c r="AU528" s="178" t="s">
        <v>89</v>
      </c>
      <c r="AV528" s="13" t="s">
        <v>89</v>
      </c>
      <c r="AW528" s="13" t="s">
        <v>31</v>
      </c>
      <c r="AX528" s="13" t="s">
        <v>76</v>
      </c>
      <c r="AY528" s="178" t="s">
        <v>187</v>
      </c>
    </row>
    <row r="529" spans="2:51" s="13" customFormat="1">
      <c r="B529" s="177"/>
      <c r="D529" s="171" t="s">
        <v>200</v>
      </c>
      <c r="E529" s="178" t="s">
        <v>1</v>
      </c>
      <c r="F529" s="179" t="s">
        <v>2320</v>
      </c>
      <c r="H529" s="180">
        <v>26.55</v>
      </c>
      <c r="I529" s="181"/>
      <c r="L529" s="177"/>
      <c r="M529" s="182"/>
      <c r="T529" s="183"/>
      <c r="AT529" s="178" t="s">
        <v>200</v>
      </c>
      <c r="AU529" s="178" t="s">
        <v>89</v>
      </c>
      <c r="AV529" s="13" t="s">
        <v>89</v>
      </c>
      <c r="AW529" s="13" t="s">
        <v>31</v>
      </c>
      <c r="AX529" s="13" t="s">
        <v>76</v>
      </c>
      <c r="AY529" s="178" t="s">
        <v>187</v>
      </c>
    </row>
    <row r="530" spans="2:51" s="13" customFormat="1">
      <c r="B530" s="177"/>
      <c r="D530" s="171" t="s">
        <v>200</v>
      </c>
      <c r="E530" s="178" t="s">
        <v>1</v>
      </c>
      <c r="F530" s="179" t="s">
        <v>2179</v>
      </c>
      <c r="H530" s="180">
        <v>-1.8</v>
      </c>
      <c r="I530" s="181"/>
      <c r="L530" s="177"/>
      <c r="M530" s="182"/>
      <c r="T530" s="183"/>
      <c r="AT530" s="178" t="s">
        <v>200</v>
      </c>
      <c r="AU530" s="178" t="s">
        <v>89</v>
      </c>
      <c r="AV530" s="13" t="s">
        <v>89</v>
      </c>
      <c r="AW530" s="13" t="s">
        <v>31</v>
      </c>
      <c r="AX530" s="13" t="s">
        <v>76</v>
      </c>
      <c r="AY530" s="178" t="s">
        <v>187</v>
      </c>
    </row>
    <row r="531" spans="2:51" s="13" customFormat="1">
      <c r="B531" s="177"/>
      <c r="D531" s="171" t="s">
        <v>200</v>
      </c>
      <c r="E531" s="178" t="s">
        <v>1</v>
      </c>
      <c r="F531" s="179" t="s">
        <v>2321</v>
      </c>
      <c r="H531" s="180">
        <v>53.69</v>
      </c>
      <c r="I531" s="181"/>
      <c r="L531" s="177"/>
      <c r="M531" s="182"/>
      <c r="T531" s="183"/>
      <c r="AT531" s="178" t="s">
        <v>200</v>
      </c>
      <c r="AU531" s="178" t="s">
        <v>89</v>
      </c>
      <c r="AV531" s="13" t="s">
        <v>89</v>
      </c>
      <c r="AW531" s="13" t="s">
        <v>31</v>
      </c>
      <c r="AX531" s="13" t="s">
        <v>76</v>
      </c>
      <c r="AY531" s="178" t="s">
        <v>187</v>
      </c>
    </row>
    <row r="532" spans="2:51" s="13" customFormat="1">
      <c r="B532" s="177"/>
      <c r="D532" s="171" t="s">
        <v>200</v>
      </c>
      <c r="E532" s="178" t="s">
        <v>1</v>
      </c>
      <c r="F532" s="179" t="s">
        <v>2322</v>
      </c>
      <c r="H532" s="180">
        <v>26.55</v>
      </c>
      <c r="I532" s="181"/>
      <c r="L532" s="177"/>
      <c r="M532" s="182"/>
      <c r="T532" s="183"/>
      <c r="AT532" s="178" t="s">
        <v>200</v>
      </c>
      <c r="AU532" s="178" t="s">
        <v>89</v>
      </c>
      <c r="AV532" s="13" t="s">
        <v>89</v>
      </c>
      <c r="AW532" s="13" t="s">
        <v>31</v>
      </c>
      <c r="AX532" s="13" t="s">
        <v>76</v>
      </c>
      <c r="AY532" s="178" t="s">
        <v>187</v>
      </c>
    </row>
    <row r="533" spans="2:51" s="13" customFormat="1">
      <c r="B533" s="177"/>
      <c r="D533" s="171" t="s">
        <v>200</v>
      </c>
      <c r="E533" s="178" t="s">
        <v>1</v>
      </c>
      <c r="F533" s="179" t="s">
        <v>2179</v>
      </c>
      <c r="H533" s="180">
        <v>-1.8</v>
      </c>
      <c r="I533" s="181"/>
      <c r="L533" s="177"/>
      <c r="M533" s="182"/>
      <c r="T533" s="183"/>
      <c r="AT533" s="178" t="s">
        <v>200</v>
      </c>
      <c r="AU533" s="178" t="s">
        <v>89</v>
      </c>
      <c r="AV533" s="13" t="s">
        <v>89</v>
      </c>
      <c r="AW533" s="13" t="s">
        <v>31</v>
      </c>
      <c r="AX533" s="13" t="s">
        <v>76</v>
      </c>
      <c r="AY533" s="178" t="s">
        <v>187</v>
      </c>
    </row>
    <row r="534" spans="2:51" s="13" customFormat="1">
      <c r="B534" s="177"/>
      <c r="D534" s="171" t="s">
        <v>200</v>
      </c>
      <c r="E534" s="178" t="s">
        <v>1</v>
      </c>
      <c r="F534" s="179" t="s">
        <v>2323</v>
      </c>
      <c r="H534" s="180">
        <v>52.51</v>
      </c>
      <c r="I534" s="181"/>
      <c r="L534" s="177"/>
      <c r="M534" s="182"/>
      <c r="T534" s="183"/>
      <c r="AT534" s="178" t="s">
        <v>200</v>
      </c>
      <c r="AU534" s="178" t="s">
        <v>89</v>
      </c>
      <c r="AV534" s="13" t="s">
        <v>89</v>
      </c>
      <c r="AW534" s="13" t="s">
        <v>31</v>
      </c>
      <c r="AX534" s="13" t="s">
        <v>76</v>
      </c>
      <c r="AY534" s="178" t="s">
        <v>187</v>
      </c>
    </row>
    <row r="535" spans="2:51" s="13" customFormat="1">
      <c r="B535" s="177"/>
      <c r="D535" s="171" t="s">
        <v>200</v>
      </c>
      <c r="E535" s="178" t="s">
        <v>1</v>
      </c>
      <c r="F535" s="179" t="s">
        <v>2324</v>
      </c>
      <c r="H535" s="180">
        <v>13.87</v>
      </c>
      <c r="I535" s="181"/>
      <c r="L535" s="177"/>
      <c r="M535" s="182"/>
      <c r="T535" s="183"/>
      <c r="AT535" s="178" t="s">
        <v>200</v>
      </c>
      <c r="AU535" s="178" t="s">
        <v>89</v>
      </c>
      <c r="AV535" s="13" t="s">
        <v>89</v>
      </c>
      <c r="AW535" s="13" t="s">
        <v>31</v>
      </c>
      <c r="AX535" s="13" t="s">
        <v>76</v>
      </c>
      <c r="AY535" s="178" t="s">
        <v>187</v>
      </c>
    </row>
    <row r="536" spans="2:51" s="13" customFormat="1">
      <c r="B536" s="177"/>
      <c r="D536" s="171" t="s">
        <v>200</v>
      </c>
      <c r="E536" s="178" t="s">
        <v>1</v>
      </c>
      <c r="F536" s="179" t="s">
        <v>2325</v>
      </c>
      <c r="H536" s="180">
        <v>16.385000000000002</v>
      </c>
      <c r="I536" s="181"/>
      <c r="L536" s="177"/>
      <c r="M536" s="182"/>
      <c r="T536" s="183"/>
      <c r="AT536" s="178" t="s">
        <v>200</v>
      </c>
      <c r="AU536" s="178" t="s">
        <v>89</v>
      </c>
      <c r="AV536" s="13" t="s">
        <v>89</v>
      </c>
      <c r="AW536" s="13" t="s">
        <v>31</v>
      </c>
      <c r="AX536" s="13" t="s">
        <v>76</v>
      </c>
      <c r="AY536" s="178" t="s">
        <v>187</v>
      </c>
    </row>
    <row r="537" spans="2:51" s="13" customFormat="1">
      <c r="B537" s="177"/>
      <c r="D537" s="171" t="s">
        <v>200</v>
      </c>
      <c r="E537" s="178" t="s">
        <v>1</v>
      </c>
      <c r="F537" s="179" t="s">
        <v>2326</v>
      </c>
      <c r="H537" s="180">
        <v>16.2</v>
      </c>
      <c r="I537" s="181"/>
      <c r="L537" s="177"/>
      <c r="M537" s="182"/>
      <c r="T537" s="183"/>
      <c r="AT537" s="178" t="s">
        <v>200</v>
      </c>
      <c r="AU537" s="178" t="s">
        <v>89</v>
      </c>
      <c r="AV537" s="13" t="s">
        <v>89</v>
      </c>
      <c r="AW537" s="13" t="s">
        <v>31</v>
      </c>
      <c r="AX537" s="13" t="s">
        <v>76</v>
      </c>
      <c r="AY537" s="178" t="s">
        <v>187</v>
      </c>
    </row>
    <row r="538" spans="2:51" s="13" customFormat="1">
      <c r="B538" s="177"/>
      <c r="D538" s="171" t="s">
        <v>200</v>
      </c>
      <c r="E538" s="178" t="s">
        <v>1</v>
      </c>
      <c r="F538" s="179" t="s">
        <v>2327</v>
      </c>
      <c r="H538" s="180">
        <v>67.555000000000007</v>
      </c>
      <c r="I538" s="181"/>
      <c r="L538" s="177"/>
      <c r="M538" s="182"/>
      <c r="T538" s="183"/>
      <c r="AT538" s="178" t="s">
        <v>200</v>
      </c>
      <c r="AU538" s="178" t="s">
        <v>89</v>
      </c>
      <c r="AV538" s="13" t="s">
        <v>89</v>
      </c>
      <c r="AW538" s="13" t="s">
        <v>31</v>
      </c>
      <c r="AX538" s="13" t="s">
        <v>76</v>
      </c>
      <c r="AY538" s="178" t="s">
        <v>187</v>
      </c>
    </row>
    <row r="539" spans="2:51" s="13" customFormat="1">
      <c r="B539" s="177"/>
      <c r="D539" s="171" t="s">
        <v>200</v>
      </c>
      <c r="E539" s="178" t="s">
        <v>1</v>
      </c>
      <c r="F539" s="179" t="s">
        <v>2199</v>
      </c>
      <c r="H539" s="180">
        <v>-4.32</v>
      </c>
      <c r="I539" s="181"/>
      <c r="L539" s="177"/>
      <c r="M539" s="182"/>
      <c r="T539" s="183"/>
      <c r="AT539" s="178" t="s">
        <v>200</v>
      </c>
      <c r="AU539" s="178" t="s">
        <v>89</v>
      </c>
      <c r="AV539" s="13" t="s">
        <v>89</v>
      </c>
      <c r="AW539" s="13" t="s">
        <v>31</v>
      </c>
      <c r="AX539" s="13" t="s">
        <v>76</v>
      </c>
      <c r="AY539" s="178" t="s">
        <v>187</v>
      </c>
    </row>
    <row r="540" spans="2:51" s="13" customFormat="1">
      <c r="B540" s="177"/>
      <c r="D540" s="171" t="s">
        <v>200</v>
      </c>
      <c r="E540" s="178" t="s">
        <v>1</v>
      </c>
      <c r="F540" s="179" t="s">
        <v>2235</v>
      </c>
      <c r="H540" s="180">
        <v>-1.8</v>
      </c>
      <c r="I540" s="181"/>
      <c r="L540" s="177"/>
      <c r="M540" s="182"/>
      <c r="T540" s="183"/>
      <c r="AT540" s="178" t="s">
        <v>200</v>
      </c>
      <c r="AU540" s="178" t="s">
        <v>89</v>
      </c>
      <c r="AV540" s="13" t="s">
        <v>89</v>
      </c>
      <c r="AW540" s="13" t="s">
        <v>31</v>
      </c>
      <c r="AX540" s="13" t="s">
        <v>76</v>
      </c>
      <c r="AY540" s="178" t="s">
        <v>187</v>
      </c>
    </row>
    <row r="541" spans="2:51" s="13" customFormat="1">
      <c r="B541" s="177"/>
      <c r="D541" s="171" t="s">
        <v>200</v>
      </c>
      <c r="E541" s="178" t="s">
        <v>1</v>
      </c>
      <c r="F541" s="179" t="s">
        <v>2328</v>
      </c>
      <c r="H541" s="180">
        <v>222.72499999999999</v>
      </c>
      <c r="I541" s="181"/>
      <c r="L541" s="177"/>
      <c r="M541" s="182"/>
      <c r="T541" s="183"/>
      <c r="AT541" s="178" t="s">
        <v>200</v>
      </c>
      <c r="AU541" s="178" t="s">
        <v>89</v>
      </c>
      <c r="AV541" s="13" t="s">
        <v>89</v>
      </c>
      <c r="AW541" s="13" t="s">
        <v>31</v>
      </c>
      <c r="AX541" s="13" t="s">
        <v>76</v>
      </c>
      <c r="AY541" s="178" t="s">
        <v>187</v>
      </c>
    </row>
    <row r="542" spans="2:51" s="13" customFormat="1">
      <c r="B542" s="177"/>
      <c r="D542" s="171" t="s">
        <v>200</v>
      </c>
      <c r="E542" s="178" t="s">
        <v>1</v>
      </c>
      <c r="F542" s="179" t="s">
        <v>2259</v>
      </c>
      <c r="H542" s="180">
        <v>-8</v>
      </c>
      <c r="I542" s="181"/>
      <c r="L542" s="177"/>
      <c r="M542" s="182"/>
      <c r="T542" s="183"/>
      <c r="AT542" s="178" t="s">
        <v>200</v>
      </c>
      <c r="AU542" s="178" t="s">
        <v>89</v>
      </c>
      <c r="AV542" s="13" t="s">
        <v>89</v>
      </c>
      <c r="AW542" s="13" t="s">
        <v>31</v>
      </c>
      <c r="AX542" s="13" t="s">
        <v>76</v>
      </c>
      <c r="AY542" s="178" t="s">
        <v>187</v>
      </c>
    </row>
    <row r="543" spans="2:51" s="13" customFormat="1">
      <c r="B543" s="177"/>
      <c r="D543" s="171" t="s">
        <v>200</v>
      </c>
      <c r="E543" s="178" t="s">
        <v>1</v>
      </c>
      <c r="F543" s="179" t="s">
        <v>2260</v>
      </c>
      <c r="H543" s="180">
        <v>-19.8</v>
      </c>
      <c r="I543" s="181"/>
      <c r="L543" s="177"/>
      <c r="M543" s="182"/>
      <c r="T543" s="183"/>
      <c r="AT543" s="178" t="s">
        <v>200</v>
      </c>
      <c r="AU543" s="178" t="s">
        <v>89</v>
      </c>
      <c r="AV543" s="13" t="s">
        <v>89</v>
      </c>
      <c r="AW543" s="13" t="s">
        <v>31</v>
      </c>
      <c r="AX543" s="13" t="s">
        <v>76</v>
      </c>
      <c r="AY543" s="178" t="s">
        <v>187</v>
      </c>
    </row>
    <row r="544" spans="2:51" s="13" customFormat="1">
      <c r="B544" s="177"/>
      <c r="D544" s="171" t="s">
        <v>200</v>
      </c>
      <c r="E544" s="178" t="s">
        <v>1</v>
      </c>
      <c r="F544" s="179" t="s">
        <v>2329</v>
      </c>
      <c r="H544" s="180">
        <v>80.83</v>
      </c>
      <c r="I544" s="181"/>
      <c r="L544" s="177"/>
      <c r="M544" s="182"/>
      <c r="T544" s="183"/>
      <c r="AT544" s="178" t="s">
        <v>200</v>
      </c>
      <c r="AU544" s="178" t="s">
        <v>89</v>
      </c>
      <c r="AV544" s="13" t="s">
        <v>89</v>
      </c>
      <c r="AW544" s="13" t="s">
        <v>31</v>
      </c>
      <c r="AX544" s="13" t="s">
        <v>76</v>
      </c>
      <c r="AY544" s="178" t="s">
        <v>187</v>
      </c>
    </row>
    <row r="545" spans="2:51" s="13" customFormat="1">
      <c r="B545" s="177"/>
      <c r="D545" s="171" t="s">
        <v>200</v>
      </c>
      <c r="E545" s="178" t="s">
        <v>1</v>
      </c>
      <c r="F545" s="179" t="s">
        <v>2262</v>
      </c>
      <c r="H545" s="180">
        <v>-6.48</v>
      </c>
      <c r="I545" s="181"/>
      <c r="L545" s="177"/>
      <c r="M545" s="182"/>
      <c r="T545" s="183"/>
      <c r="AT545" s="178" t="s">
        <v>200</v>
      </c>
      <c r="AU545" s="178" t="s">
        <v>89</v>
      </c>
      <c r="AV545" s="13" t="s">
        <v>89</v>
      </c>
      <c r="AW545" s="13" t="s">
        <v>31</v>
      </c>
      <c r="AX545" s="13" t="s">
        <v>76</v>
      </c>
      <c r="AY545" s="178" t="s">
        <v>187</v>
      </c>
    </row>
    <row r="546" spans="2:51" s="13" customFormat="1">
      <c r="B546" s="177"/>
      <c r="D546" s="171" t="s">
        <v>200</v>
      </c>
      <c r="E546" s="178" t="s">
        <v>1</v>
      </c>
      <c r="F546" s="179" t="s">
        <v>2235</v>
      </c>
      <c r="H546" s="180">
        <v>-1.8</v>
      </c>
      <c r="I546" s="181"/>
      <c r="L546" s="177"/>
      <c r="M546" s="182"/>
      <c r="T546" s="183"/>
      <c r="AT546" s="178" t="s">
        <v>200</v>
      </c>
      <c r="AU546" s="178" t="s">
        <v>89</v>
      </c>
      <c r="AV546" s="13" t="s">
        <v>89</v>
      </c>
      <c r="AW546" s="13" t="s">
        <v>31</v>
      </c>
      <c r="AX546" s="13" t="s">
        <v>76</v>
      </c>
      <c r="AY546" s="178" t="s">
        <v>187</v>
      </c>
    </row>
    <row r="547" spans="2:51" s="13" customFormat="1">
      <c r="B547" s="177"/>
      <c r="D547" s="171" t="s">
        <v>200</v>
      </c>
      <c r="E547" s="178" t="s">
        <v>1</v>
      </c>
      <c r="F547" s="179" t="s">
        <v>2330</v>
      </c>
      <c r="H547" s="180">
        <v>64.015000000000001</v>
      </c>
      <c r="I547" s="181"/>
      <c r="L547" s="177"/>
      <c r="M547" s="182"/>
      <c r="T547" s="183"/>
      <c r="AT547" s="178" t="s">
        <v>200</v>
      </c>
      <c r="AU547" s="178" t="s">
        <v>89</v>
      </c>
      <c r="AV547" s="13" t="s">
        <v>89</v>
      </c>
      <c r="AW547" s="13" t="s">
        <v>31</v>
      </c>
      <c r="AX547" s="13" t="s">
        <v>76</v>
      </c>
      <c r="AY547" s="178" t="s">
        <v>187</v>
      </c>
    </row>
    <row r="548" spans="2:51" s="13" customFormat="1">
      <c r="B548" s="177"/>
      <c r="D548" s="171" t="s">
        <v>200</v>
      </c>
      <c r="E548" s="178" t="s">
        <v>1</v>
      </c>
      <c r="F548" s="179" t="s">
        <v>2264</v>
      </c>
      <c r="H548" s="180">
        <v>-4.32</v>
      </c>
      <c r="I548" s="181"/>
      <c r="L548" s="177"/>
      <c r="M548" s="182"/>
      <c r="T548" s="183"/>
      <c r="AT548" s="178" t="s">
        <v>200</v>
      </c>
      <c r="AU548" s="178" t="s">
        <v>89</v>
      </c>
      <c r="AV548" s="13" t="s">
        <v>89</v>
      </c>
      <c r="AW548" s="13" t="s">
        <v>31</v>
      </c>
      <c r="AX548" s="13" t="s">
        <v>76</v>
      </c>
      <c r="AY548" s="178" t="s">
        <v>187</v>
      </c>
    </row>
    <row r="549" spans="2:51" s="13" customFormat="1">
      <c r="B549" s="177"/>
      <c r="D549" s="171" t="s">
        <v>200</v>
      </c>
      <c r="E549" s="178" t="s">
        <v>1</v>
      </c>
      <c r="F549" s="179" t="s">
        <v>2235</v>
      </c>
      <c r="H549" s="180">
        <v>-1.8</v>
      </c>
      <c r="I549" s="181"/>
      <c r="L549" s="177"/>
      <c r="M549" s="182"/>
      <c r="T549" s="183"/>
      <c r="AT549" s="178" t="s">
        <v>200</v>
      </c>
      <c r="AU549" s="178" t="s">
        <v>89</v>
      </c>
      <c r="AV549" s="13" t="s">
        <v>89</v>
      </c>
      <c r="AW549" s="13" t="s">
        <v>31</v>
      </c>
      <c r="AX549" s="13" t="s">
        <v>76</v>
      </c>
      <c r="AY549" s="178" t="s">
        <v>187</v>
      </c>
    </row>
    <row r="550" spans="2:51" s="13" customFormat="1">
      <c r="B550" s="177"/>
      <c r="D550" s="171" t="s">
        <v>200</v>
      </c>
      <c r="E550" s="178" t="s">
        <v>1</v>
      </c>
      <c r="F550" s="179" t="s">
        <v>2331</v>
      </c>
      <c r="H550" s="180">
        <v>63.337000000000003</v>
      </c>
      <c r="I550" s="181"/>
      <c r="L550" s="177"/>
      <c r="M550" s="182"/>
      <c r="T550" s="183"/>
      <c r="AT550" s="178" t="s">
        <v>200</v>
      </c>
      <c r="AU550" s="178" t="s">
        <v>89</v>
      </c>
      <c r="AV550" s="13" t="s">
        <v>89</v>
      </c>
      <c r="AW550" s="13" t="s">
        <v>31</v>
      </c>
      <c r="AX550" s="13" t="s">
        <v>76</v>
      </c>
      <c r="AY550" s="178" t="s">
        <v>187</v>
      </c>
    </row>
    <row r="551" spans="2:51" s="13" customFormat="1">
      <c r="B551" s="177"/>
      <c r="D551" s="171" t="s">
        <v>200</v>
      </c>
      <c r="E551" s="178" t="s">
        <v>1</v>
      </c>
      <c r="F551" s="179" t="s">
        <v>2264</v>
      </c>
      <c r="H551" s="180">
        <v>-4.32</v>
      </c>
      <c r="I551" s="181"/>
      <c r="L551" s="177"/>
      <c r="M551" s="182"/>
      <c r="T551" s="183"/>
      <c r="AT551" s="178" t="s">
        <v>200</v>
      </c>
      <c r="AU551" s="178" t="s">
        <v>89</v>
      </c>
      <c r="AV551" s="13" t="s">
        <v>89</v>
      </c>
      <c r="AW551" s="13" t="s">
        <v>31</v>
      </c>
      <c r="AX551" s="13" t="s">
        <v>76</v>
      </c>
      <c r="AY551" s="178" t="s">
        <v>187</v>
      </c>
    </row>
    <row r="552" spans="2:51" s="13" customFormat="1">
      <c r="B552" s="177"/>
      <c r="D552" s="171" t="s">
        <v>200</v>
      </c>
      <c r="E552" s="178" t="s">
        <v>1</v>
      </c>
      <c r="F552" s="179" t="s">
        <v>2179</v>
      </c>
      <c r="H552" s="180">
        <v>-1.8</v>
      </c>
      <c r="I552" s="181"/>
      <c r="L552" s="177"/>
      <c r="M552" s="182"/>
      <c r="T552" s="183"/>
      <c r="AT552" s="178" t="s">
        <v>200</v>
      </c>
      <c r="AU552" s="178" t="s">
        <v>89</v>
      </c>
      <c r="AV552" s="13" t="s">
        <v>89</v>
      </c>
      <c r="AW552" s="13" t="s">
        <v>31</v>
      </c>
      <c r="AX552" s="13" t="s">
        <v>76</v>
      </c>
      <c r="AY552" s="178" t="s">
        <v>187</v>
      </c>
    </row>
    <row r="553" spans="2:51" s="13" customFormat="1">
      <c r="B553" s="177"/>
      <c r="D553" s="171" t="s">
        <v>200</v>
      </c>
      <c r="E553" s="178" t="s">
        <v>1</v>
      </c>
      <c r="F553" s="179" t="s">
        <v>2332</v>
      </c>
      <c r="H553" s="180">
        <v>80.83</v>
      </c>
      <c r="I553" s="181"/>
      <c r="L553" s="177"/>
      <c r="M553" s="182"/>
      <c r="T553" s="183"/>
      <c r="AT553" s="178" t="s">
        <v>200</v>
      </c>
      <c r="AU553" s="178" t="s">
        <v>89</v>
      </c>
      <c r="AV553" s="13" t="s">
        <v>89</v>
      </c>
      <c r="AW553" s="13" t="s">
        <v>31</v>
      </c>
      <c r="AX553" s="13" t="s">
        <v>76</v>
      </c>
      <c r="AY553" s="178" t="s">
        <v>187</v>
      </c>
    </row>
    <row r="554" spans="2:51" s="13" customFormat="1">
      <c r="B554" s="177"/>
      <c r="D554" s="171" t="s">
        <v>200</v>
      </c>
      <c r="E554" s="178" t="s">
        <v>1</v>
      </c>
      <c r="F554" s="179" t="s">
        <v>2175</v>
      </c>
      <c r="H554" s="180">
        <v>-8.64</v>
      </c>
      <c r="I554" s="181"/>
      <c r="L554" s="177"/>
      <c r="M554" s="182"/>
      <c r="T554" s="183"/>
      <c r="AT554" s="178" t="s">
        <v>200</v>
      </c>
      <c r="AU554" s="178" t="s">
        <v>89</v>
      </c>
      <c r="AV554" s="13" t="s">
        <v>89</v>
      </c>
      <c r="AW554" s="13" t="s">
        <v>31</v>
      </c>
      <c r="AX554" s="13" t="s">
        <v>76</v>
      </c>
      <c r="AY554" s="178" t="s">
        <v>187</v>
      </c>
    </row>
    <row r="555" spans="2:51" s="13" customFormat="1">
      <c r="B555" s="177"/>
      <c r="D555" s="171" t="s">
        <v>200</v>
      </c>
      <c r="E555" s="178" t="s">
        <v>1</v>
      </c>
      <c r="F555" s="179" t="s">
        <v>2179</v>
      </c>
      <c r="H555" s="180">
        <v>-1.8</v>
      </c>
      <c r="I555" s="181"/>
      <c r="L555" s="177"/>
      <c r="M555" s="182"/>
      <c r="T555" s="183"/>
      <c r="AT555" s="178" t="s">
        <v>200</v>
      </c>
      <c r="AU555" s="178" t="s">
        <v>89</v>
      </c>
      <c r="AV555" s="13" t="s">
        <v>89</v>
      </c>
      <c r="AW555" s="13" t="s">
        <v>31</v>
      </c>
      <c r="AX555" s="13" t="s">
        <v>76</v>
      </c>
      <c r="AY555" s="178" t="s">
        <v>187</v>
      </c>
    </row>
    <row r="556" spans="2:51" s="13" customFormat="1" ht="22.5">
      <c r="B556" s="177"/>
      <c r="D556" s="171" t="s">
        <v>200</v>
      </c>
      <c r="E556" s="178" t="s">
        <v>1</v>
      </c>
      <c r="F556" s="179" t="s">
        <v>2333</v>
      </c>
      <c r="H556" s="180">
        <v>77.290000000000006</v>
      </c>
      <c r="I556" s="181"/>
      <c r="L556" s="177"/>
      <c r="M556" s="182"/>
      <c r="T556" s="183"/>
      <c r="AT556" s="178" t="s">
        <v>200</v>
      </c>
      <c r="AU556" s="178" t="s">
        <v>89</v>
      </c>
      <c r="AV556" s="13" t="s">
        <v>89</v>
      </c>
      <c r="AW556" s="13" t="s">
        <v>31</v>
      </c>
      <c r="AX556" s="13" t="s">
        <v>76</v>
      </c>
      <c r="AY556" s="178" t="s">
        <v>187</v>
      </c>
    </row>
    <row r="557" spans="2:51" s="13" customFormat="1">
      <c r="B557" s="177"/>
      <c r="D557" s="171" t="s">
        <v>200</v>
      </c>
      <c r="E557" s="178" t="s">
        <v>1</v>
      </c>
      <c r="F557" s="179" t="s">
        <v>2175</v>
      </c>
      <c r="H557" s="180">
        <v>-8.64</v>
      </c>
      <c r="I557" s="181"/>
      <c r="L557" s="177"/>
      <c r="M557" s="182"/>
      <c r="T557" s="183"/>
      <c r="AT557" s="178" t="s">
        <v>200</v>
      </c>
      <c r="AU557" s="178" t="s">
        <v>89</v>
      </c>
      <c r="AV557" s="13" t="s">
        <v>89</v>
      </c>
      <c r="AW557" s="13" t="s">
        <v>31</v>
      </c>
      <c r="AX557" s="13" t="s">
        <v>76</v>
      </c>
      <c r="AY557" s="178" t="s">
        <v>187</v>
      </c>
    </row>
    <row r="558" spans="2:51" s="13" customFormat="1">
      <c r="B558" s="177"/>
      <c r="D558" s="171" t="s">
        <v>200</v>
      </c>
      <c r="E558" s="178" t="s">
        <v>1</v>
      </c>
      <c r="F558" s="179" t="s">
        <v>2179</v>
      </c>
      <c r="H558" s="180">
        <v>-1.8</v>
      </c>
      <c r="I558" s="181"/>
      <c r="L558" s="177"/>
      <c r="M558" s="182"/>
      <c r="T558" s="183"/>
      <c r="AT558" s="178" t="s">
        <v>200</v>
      </c>
      <c r="AU558" s="178" t="s">
        <v>89</v>
      </c>
      <c r="AV558" s="13" t="s">
        <v>89</v>
      </c>
      <c r="AW558" s="13" t="s">
        <v>31</v>
      </c>
      <c r="AX558" s="13" t="s">
        <v>76</v>
      </c>
      <c r="AY558" s="178" t="s">
        <v>187</v>
      </c>
    </row>
    <row r="559" spans="2:51" s="13" customFormat="1">
      <c r="B559" s="177"/>
      <c r="D559" s="171" t="s">
        <v>200</v>
      </c>
      <c r="E559" s="178" t="s">
        <v>1</v>
      </c>
      <c r="F559" s="179" t="s">
        <v>2334</v>
      </c>
      <c r="H559" s="180">
        <v>64.015000000000001</v>
      </c>
      <c r="I559" s="181"/>
      <c r="L559" s="177"/>
      <c r="M559" s="182"/>
      <c r="T559" s="183"/>
      <c r="AT559" s="178" t="s">
        <v>200</v>
      </c>
      <c r="AU559" s="178" t="s">
        <v>89</v>
      </c>
      <c r="AV559" s="13" t="s">
        <v>89</v>
      </c>
      <c r="AW559" s="13" t="s">
        <v>31</v>
      </c>
      <c r="AX559" s="13" t="s">
        <v>76</v>
      </c>
      <c r="AY559" s="178" t="s">
        <v>187</v>
      </c>
    </row>
    <row r="560" spans="2:51" s="13" customFormat="1">
      <c r="B560" s="177"/>
      <c r="D560" s="171" t="s">
        <v>200</v>
      </c>
      <c r="E560" s="178" t="s">
        <v>1</v>
      </c>
      <c r="F560" s="179" t="s">
        <v>2264</v>
      </c>
      <c r="H560" s="180">
        <v>-4.32</v>
      </c>
      <c r="I560" s="181"/>
      <c r="L560" s="177"/>
      <c r="M560" s="182"/>
      <c r="T560" s="183"/>
      <c r="AT560" s="178" t="s">
        <v>200</v>
      </c>
      <c r="AU560" s="178" t="s">
        <v>89</v>
      </c>
      <c r="AV560" s="13" t="s">
        <v>89</v>
      </c>
      <c r="AW560" s="13" t="s">
        <v>31</v>
      </c>
      <c r="AX560" s="13" t="s">
        <v>76</v>
      </c>
      <c r="AY560" s="178" t="s">
        <v>187</v>
      </c>
    </row>
    <row r="561" spans="2:65" s="13" customFormat="1">
      <c r="B561" s="177"/>
      <c r="D561" s="171" t="s">
        <v>200</v>
      </c>
      <c r="E561" s="178" t="s">
        <v>1</v>
      </c>
      <c r="F561" s="179" t="s">
        <v>2179</v>
      </c>
      <c r="H561" s="180">
        <v>-1.8</v>
      </c>
      <c r="I561" s="181"/>
      <c r="L561" s="177"/>
      <c r="M561" s="182"/>
      <c r="T561" s="183"/>
      <c r="AT561" s="178" t="s">
        <v>200</v>
      </c>
      <c r="AU561" s="178" t="s">
        <v>89</v>
      </c>
      <c r="AV561" s="13" t="s">
        <v>89</v>
      </c>
      <c r="AW561" s="13" t="s">
        <v>31</v>
      </c>
      <c r="AX561" s="13" t="s">
        <v>76</v>
      </c>
      <c r="AY561" s="178" t="s">
        <v>187</v>
      </c>
    </row>
    <row r="562" spans="2:65" s="13" customFormat="1">
      <c r="B562" s="177"/>
      <c r="D562" s="171" t="s">
        <v>200</v>
      </c>
      <c r="E562" s="178" t="s">
        <v>1</v>
      </c>
      <c r="F562" s="179" t="s">
        <v>2335</v>
      </c>
      <c r="H562" s="180">
        <v>63.573</v>
      </c>
      <c r="I562" s="181"/>
      <c r="L562" s="177"/>
      <c r="M562" s="182"/>
      <c r="T562" s="183"/>
      <c r="AT562" s="178" t="s">
        <v>200</v>
      </c>
      <c r="AU562" s="178" t="s">
        <v>89</v>
      </c>
      <c r="AV562" s="13" t="s">
        <v>89</v>
      </c>
      <c r="AW562" s="13" t="s">
        <v>31</v>
      </c>
      <c r="AX562" s="13" t="s">
        <v>76</v>
      </c>
      <c r="AY562" s="178" t="s">
        <v>187</v>
      </c>
    </row>
    <row r="563" spans="2:65" s="13" customFormat="1">
      <c r="B563" s="177"/>
      <c r="D563" s="171" t="s">
        <v>200</v>
      </c>
      <c r="E563" s="178" t="s">
        <v>1</v>
      </c>
      <c r="F563" s="179" t="s">
        <v>2264</v>
      </c>
      <c r="H563" s="180">
        <v>-4.32</v>
      </c>
      <c r="I563" s="181"/>
      <c r="L563" s="177"/>
      <c r="M563" s="182"/>
      <c r="T563" s="183"/>
      <c r="AT563" s="178" t="s">
        <v>200</v>
      </c>
      <c r="AU563" s="178" t="s">
        <v>89</v>
      </c>
      <c r="AV563" s="13" t="s">
        <v>89</v>
      </c>
      <c r="AW563" s="13" t="s">
        <v>31</v>
      </c>
      <c r="AX563" s="13" t="s">
        <v>76</v>
      </c>
      <c r="AY563" s="178" t="s">
        <v>187</v>
      </c>
    </row>
    <row r="564" spans="2:65" s="13" customFormat="1">
      <c r="B564" s="177"/>
      <c r="D564" s="171" t="s">
        <v>200</v>
      </c>
      <c r="E564" s="178" t="s">
        <v>1</v>
      </c>
      <c r="F564" s="179" t="s">
        <v>2270</v>
      </c>
      <c r="H564" s="180">
        <v>-1.6</v>
      </c>
      <c r="I564" s="181"/>
      <c r="L564" s="177"/>
      <c r="M564" s="182"/>
      <c r="T564" s="183"/>
      <c r="AT564" s="178" t="s">
        <v>200</v>
      </c>
      <c r="AU564" s="178" t="s">
        <v>89</v>
      </c>
      <c r="AV564" s="13" t="s">
        <v>89</v>
      </c>
      <c r="AW564" s="13" t="s">
        <v>31</v>
      </c>
      <c r="AX564" s="13" t="s">
        <v>76</v>
      </c>
      <c r="AY564" s="178" t="s">
        <v>187</v>
      </c>
    </row>
    <row r="565" spans="2:65" s="13" customFormat="1">
      <c r="B565" s="177"/>
      <c r="D565" s="171" t="s">
        <v>200</v>
      </c>
      <c r="E565" s="178" t="s">
        <v>1</v>
      </c>
      <c r="F565" s="179" t="s">
        <v>2336</v>
      </c>
      <c r="H565" s="180">
        <v>84.075000000000003</v>
      </c>
      <c r="I565" s="181"/>
      <c r="L565" s="177"/>
      <c r="M565" s="182"/>
      <c r="T565" s="183"/>
      <c r="AT565" s="178" t="s">
        <v>200</v>
      </c>
      <c r="AU565" s="178" t="s">
        <v>89</v>
      </c>
      <c r="AV565" s="13" t="s">
        <v>89</v>
      </c>
      <c r="AW565" s="13" t="s">
        <v>31</v>
      </c>
      <c r="AX565" s="13" t="s">
        <v>76</v>
      </c>
      <c r="AY565" s="178" t="s">
        <v>187</v>
      </c>
    </row>
    <row r="566" spans="2:65" s="13" customFormat="1">
      <c r="B566" s="177"/>
      <c r="D566" s="171" t="s">
        <v>200</v>
      </c>
      <c r="E566" s="178" t="s">
        <v>1</v>
      </c>
      <c r="F566" s="179" t="s">
        <v>2272</v>
      </c>
      <c r="H566" s="180">
        <v>-8.8800000000000008</v>
      </c>
      <c r="I566" s="181"/>
      <c r="L566" s="177"/>
      <c r="M566" s="182"/>
      <c r="T566" s="183"/>
      <c r="AT566" s="178" t="s">
        <v>200</v>
      </c>
      <c r="AU566" s="178" t="s">
        <v>89</v>
      </c>
      <c r="AV566" s="13" t="s">
        <v>89</v>
      </c>
      <c r="AW566" s="13" t="s">
        <v>31</v>
      </c>
      <c r="AX566" s="13" t="s">
        <v>76</v>
      </c>
      <c r="AY566" s="178" t="s">
        <v>187</v>
      </c>
    </row>
    <row r="567" spans="2:65" s="13" customFormat="1">
      <c r="B567" s="177"/>
      <c r="D567" s="171" t="s">
        <v>200</v>
      </c>
      <c r="E567" s="178" t="s">
        <v>1</v>
      </c>
      <c r="F567" s="179" t="s">
        <v>2179</v>
      </c>
      <c r="H567" s="180">
        <v>-1.8</v>
      </c>
      <c r="I567" s="181"/>
      <c r="L567" s="177"/>
      <c r="M567" s="182"/>
      <c r="T567" s="183"/>
      <c r="AT567" s="178" t="s">
        <v>200</v>
      </c>
      <c r="AU567" s="178" t="s">
        <v>89</v>
      </c>
      <c r="AV567" s="13" t="s">
        <v>89</v>
      </c>
      <c r="AW567" s="13" t="s">
        <v>31</v>
      </c>
      <c r="AX567" s="13" t="s">
        <v>76</v>
      </c>
      <c r="AY567" s="178" t="s">
        <v>187</v>
      </c>
    </row>
    <row r="568" spans="2:65" s="15" customFormat="1">
      <c r="B568" s="191"/>
      <c r="D568" s="171" t="s">
        <v>200</v>
      </c>
      <c r="E568" s="192" t="s">
        <v>1</v>
      </c>
      <c r="F568" s="193" t="s">
        <v>2337</v>
      </c>
      <c r="H568" s="194">
        <v>1618.423</v>
      </c>
      <c r="I568" s="195"/>
      <c r="L568" s="191"/>
      <c r="M568" s="196"/>
      <c r="T568" s="197"/>
      <c r="AT568" s="192" t="s">
        <v>200</v>
      </c>
      <c r="AU568" s="192" t="s">
        <v>89</v>
      </c>
      <c r="AV568" s="15" t="s">
        <v>207</v>
      </c>
      <c r="AW568" s="15" t="s">
        <v>31</v>
      </c>
      <c r="AX568" s="15" t="s">
        <v>76</v>
      </c>
      <c r="AY568" s="192" t="s">
        <v>187</v>
      </c>
    </row>
    <row r="569" spans="2:65" s="14" customFormat="1">
      <c r="B569" s="184"/>
      <c r="D569" s="171" t="s">
        <v>200</v>
      </c>
      <c r="E569" s="185" t="s">
        <v>2061</v>
      </c>
      <c r="F569" s="186" t="s">
        <v>206</v>
      </c>
      <c r="H569" s="187">
        <v>6812.0609999999997</v>
      </c>
      <c r="I569" s="188"/>
      <c r="L569" s="184"/>
      <c r="M569" s="189"/>
      <c r="T569" s="190"/>
      <c r="AT569" s="185" t="s">
        <v>200</v>
      </c>
      <c r="AU569" s="185" t="s">
        <v>89</v>
      </c>
      <c r="AV569" s="14" t="s">
        <v>194</v>
      </c>
      <c r="AW569" s="14" t="s">
        <v>31</v>
      </c>
      <c r="AX569" s="14" t="s">
        <v>83</v>
      </c>
      <c r="AY569" s="185" t="s">
        <v>187</v>
      </c>
    </row>
    <row r="570" spans="2:65" s="1" customFormat="1" ht="44.25" customHeight="1">
      <c r="B570" s="144"/>
      <c r="C570" s="160" t="s">
        <v>323</v>
      </c>
      <c r="D570" s="160" t="s">
        <v>196</v>
      </c>
      <c r="E570" s="161" t="s">
        <v>2338</v>
      </c>
      <c r="F570" s="162" t="s">
        <v>2339</v>
      </c>
      <c r="G570" s="163" t="s">
        <v>144</v>
      </c>
      <c r="H570" s="164">
        <v>398.70800000000003</v>
      </c>
      <c r="I570" s="165"/>
      <c r="J570" s="166">
        <f>ROUND(I570*H570,2)</f>
        <v>0</v>
      </c>
      <c r="K570" s="167"/>
      <c r="L570" s="32"/>
      <c r="M570" s="168" t="s">
        <v>1</v>
      </c>
      <c r="N570" s="169" t="s">
        <v>42</v>
      </c>
      <c r="P570" s="156">
        <f>O570*H570</f>
        <v>0</v>
      </c>
      <c r="Q570" s="156">
        <v>0</v>
      </c>
      <c r="R570" s="156">
        <f>Q570*H570</f>
        <v>0</v>
      </c>
      <c r="S570" s="156">
        <v>6.8000000000000005E-2</v>
      </c>
      <c r="T570" s="157">
        <f>S570*H570</f>
        <v>27.112144000000004</v>
      </c>
      <c r="AR570" s="158" t="s">
        <v>194</v>
      </c>
      <c r="AT570" s="158" t="s">
        <v>196</v>
      </c>
      <c r="AU570" s="158" t="s">
        <v>89</v>
      </c>
      <c r="AY570" s="17" t="s">
        <v>187</v>
      </c>
      <c r="BE570" s="159">
        <f>IF(N570="základná",J570,0)</f>
        <v>0</v>
      </c>
      <c r="BF570" s="159">
        <f>IF(N570="znížená",J570,0)</f>
        <v>0</v>
      </c>
      <c r="BG570" s="159">
        <f>IF(N570="zákl. prenesená",J570,0)</f>
        <v>0</v>
      </c>
      <c r="BH570" s="159">
        <f>IF(N570="zníž. prenesená",J570,0)</f>
        <v>0</v>
      </c>
      <c r="BI570" s="159">
        <f>IF(N570="nulová",J570,0)</f>
        <v>0</v>
      </c>
      <c r="BJ570" s="17" t="s">
        <v>89</v>
      </c>
      <c r="BK570" s="159">
        <f>ROUND(I570*H570,2)</f>
        <v>0</v>
      </c>
      <c r="BL570" s="17" t="s">
        <v>194</v>
      </c>
      <c r="BM570" s="158" t="s">
        <v>2340</v>
      </c>
    </row>
    <row r="571" spans="2:65" s="12" customFormat="1">
      <c r="B571" s="170"/>
      <c r="D571" s="171" t="s">
        <v>200</v>
      </c>
      <c r="E571" s="172" t="s">
        <v>1</v>
      </c>
      <c r="F571" s="173" t="s">
        <v>2341</v>
      </c>
      <c r="H571" s="172" t="s">
        <v>1</v>
      </c>
      <c r="I571" s="174"/>
      <c r="L571" s="170"/>
      <c r="M571" s="175"/>
      <c r="T571" s="176"/>
      <c r="AT571" s="172" t="s">
        <v>200</v>
      </c>
      <c r="AU571" s="172" t="s">
        <v>89</v>
      </c>
      <c r="AV571" s="12" t="s">
        <v>83</v>
      </c>
      <c r="AW571" s="12" t="s">
        <v>31</v>
      </c>
      <c r="AX571" s="12" t="s">
        <v>76</v>
      </c>
      <c r="AY571" s="172" t="s">
        <v>187</v>
      </c>
    </row>
    <row r="572" spans="2:65" s="12" customFormat="1">
      <c r="B572" s="170"/>
      <c r="D572" s="171" t="s">
        <v>200</v>
      </c>
      <c r="E572" s="172" t="s">
        <v>1</v>
      </c>
      <c r="F572" s="173" t="s">
        <v>2342</v>
      </c>
      <c r="H572" s="172" t="s">
        <v>1</v>
      </c>
      <c r="I572" s="174"/>
      <c r="L572" s="170"/>
      <c r="M572" s="175"/>
      <c r="T572" s="176"/>
      <c r="AT572" s="172" t="s">
        <v>200</v>
      </c>
      <c r="AU572" s="172" t="s">
        <v>89</v>
      </c>
      <c r="AV572" s="12" t="s">
        <v>83</v>
      </c>
      <c r="AW572" s="12" t="s">
        <v>31</v>
      </c>
      <c r="AX572" s="12" t="s">
        <v>76</v>
      </c>
      <c r="AY572" s="172" t="s">
        <v>187</v>
      </c>
    </row>
    <row r="573" spans="2:65" s="12" customFormat="1">
      <c r="B573" s="170"/>
      <c r="D573" s="171" t="s">
        <v>200</v>
      </c>
      <c r="E573" s="172" t="s">
        <v>1</v>
      </c>
      <c r="F573" s="173" t="s">
        <v>2343</v>
      </c>
      <c r="H573" s="172" t="s">
        <v>1</v>
      </c>
      <c r="I573" s="174"/>
      <c r="L573" s="170"/>
      <c r="M573" s="175"/>
      <c r="T573" s="176"/>
      <c r="AT573" s="172" t="s">
        <v>200</v>
      </c>
      <c r="AU573" s="172" t="s">
        <v>89</v>
      </c>
      <c r="AV573" s="12" t="s">
        <v>83</v>
      </c>
      <c r="AW573" s="12" t="s">
        <v>31</v>
      </c>
      <c r="AX573" s="12" t="s">
        <v>76</v>
      </c>
      <c r="AY573" s="172" t="s">
        <v>187</v>
      </c>
    </row>
    <row r="574" spans="2:65" s="12" customFormat="1">
      <c r="B574" s="170"/>
      <c r="D574" s="171" t="s">
        <v>200</v>
      </c>
      <c r="E574" s="172" t="s">
        <v>1</v>
      </c>
      <c r="F574" s="173" t="s">
        <v>2344</v>
      </c>
      <c r="H574" s="172" t="s">
        <v>1</v>
      </c>
      <c r="I574" s="174"/>
      <c r="L574" s="170"/>
      <c r="M574" s="175"/>
      <c r="T574" s="176"/>
      <c r="AT574" s="172" t="s">
        <v>200</v>
      </c>
      <c r="AU574" s="172" t="s">
        <v>89</v>
      </c>
      <c r="AV574" s="12" t="s">
        <v>83</v>
      </c>
      <c r="AW574" s="12" t="s">
        <v>31</v>
      </c>
      <c r="AX574" s="12" t="s">
        <v>76</v>
      </c>
      <c r="AY574" s="172" t="s">
        <v>187</v>
      </c>
    </row>
    <row r="575" spans="2:65" s="12" customFormat="1">
      <c r="B575" s="170"/>
      <c r="D575" s="171" t="s">
        <v>200</v>
      </c>
      <c r="E575" s="172" t="s">
        <v>1</v>
      </c>
      <c r="F575" s="173" t="s">
        <v>2345</v>
      </c>
      <c r="H575" s="172" t="s">
        <v>1</v>
      </c>
      <c r="I575" s="174"/>
      <c r="L575" s="170"/>
      <c r="M575" s="175"/>
      <c r="T575" s="176"/>
      <c r="AT575" s="172" t="s">
        <v>200</v>
      </c>
      <c r="AU575" s="172" t="s">
        <v>89</v>
      </c>
      <c r="AV575" s="12" t="s">
        <v>83</v>
      </c>
      <c r="AW575" s="12" t="s">
        <v>31</v>
      </c>
      <c r="AX575" s="12" t="s">
        <v>76</v>
      </c>
      <c r="AY575" s="172" t="s">
        <v>187</v>
      </c>
    </row>
    <row r="576" spans="2:65" s="13" customFormat="1">
      <c r="B576" s="177"/>
      <c r="D576" s="171" t="s">
        <v>200</v>
      </c>
      <c r="E576" s="178" t="s">
        <v>1</v>
      </c>
      <c r="F576" s="179" t="s">
        <v>2346</v>
      </c>
      <c r="H576" s="180">
        <v>10.8</v>
      </c>
      <c r="I576" s="181"/>
      <c r="L576" s="177"/>
      <c r="M576" s="182"/>
      <c r="T576" s="183"/>
      <c r="AT576" s="178" t="s">
        <v>200</v>
      </c>
      <c r="AU576" s="178" t="s">
        <v>89</v>
      </c>
      <c r="AV576" s="13" t="s">
        <v>89</v>
      </c>
      <c r="AW576" s="13" t="s">
        <v>31</v>
      </c>
      <c r="AX576" s="13" t="s">
        <v>76</v>
      </c>
      <c r="AY576" s="178" t="s">
        <v>187</v>
      </c>
    </row>
    <row r="577" spans="2:51" s="13" customFormat="1">
      <c r="B577" s="177"/>
      <c r="D577" s="171" t="s">
        <v>200</v>
      </c>
      <c r="E577" s="178" t="s">
        <v>1</v>
      </c>
      <c r="F577" s="179" t="s">
        <v>2347</v>
      </c>
      <c r="H577" s="180">
        <v>-0.9</v>
      </c>
      <c r="I577" s="181"/>
      <c r="L577" s="177"/>
      <c r="M577" s="182"/>
      <c r="T577" s="183"/>
      <c r="AT577" s="178" t="s">
        <v>200</v>
      </c>
      <c r="AU577" s="178" t="s">
        <v>89</v>
      </c>
      <c r="AV577" s="13" t="s">
        <v>89</v>
      </c>
      <c r="AW577" s="13" t="s">
        <v>31</v>
      </c>
      <c r="AX577" s="13" t="s">
        <v>76</v>
      </c>
      <c r="AY577" s="178" t="s">
        <v>187</v>
      </c>
    </row>
    <row r="578" spans="2:51" s="13" customFormat="1">
      <c r="B578" s="177"/>
      <c r="D578" s="171" t="s">
        <v>200</v>
      </c>
      <c r="E578" s="178" t="s">
        <v>1</v>
      </c>
      <c r="F578" s="179" t="s">
        <v>2348</v>
      </c>
      <c r="H578" s="180">
        <v>8.6999999999999993</v>
      </c>
      <c r="I578" s="181"/>
      <c r="L578" s="177"/>
      <c r="M578" s="182"/>
      <c r="T578" s="183"/>
      <c r="AT578" s="178" t="s">
        <v>200</v>
      </c>
      <c r="AU578" s="178" t="s">
        <v>89</v>
      </c>
      <c r="AV578" s="13" t="s">
        <v>89</v>
      </c>
      <c r="AW578" s="13" t="s">
        <v>31</v>
      </c>
      <c r="AX578" s="13" t="s">
        <v>76</v>
      </c>
      <c r="AY578" s="178" t="s">
        <v>187</v>
      </c>
    </row>
    <row r="579" spans="2:51" s="13" customFormat="1">
      <c r="B579" s="177"/>
      <c r="D579" s="171" t="s">
        <v>200</v>
      </c>
      <c r="E579" s="178" t="s">
        <v>1</v>
      </c>
      <c r="F579" s="179" t="s">
        <v>2347</v>
      </c>
      <c r="H579" s="180">
        <v>-0.9</v>
      </c>
      <c r="I579" s="181"/>
      <c r="L579" s="177"/>
      <c r="M579" s="182"/>
      <c r="T579" s="183"/>
      <c r="AT579" s="178" t="s">
        <v>200</v>
      </c>
      <c r="AU579" s="178" t="s">
        <v>89</v>
      </c>
      <c r="AV579" s="13" t="s">
        <v>89</v>
      </c>
      <c r="AW579" s="13" t="s">
        <v>31</v>
      </c>
      <c r="AX579" s="13" t="s">
        <v>76</v>
      </c>
      <c r="AY579" s="178" t="s">
        <v>187</v>
      </c>
    </row>
    <row r="580" spans="2:51" s="13" customFormat="1">
      <c r="B580" s="177"/>
      <c r="D580" s="171" t="s">
        <v>200</v>
      </c>
      <c r="E580" s="178" t="s">
        <v>1</v>
      </c>
      <c r="F580" s="179" t="s">
        <v>2349</v>
      </c>
      <c r="H580" s="180">
        <v>8.4</v>
      </c>
      <c r="I580" s="181"/>
      <c r="L580" s="177"/>
      <c r="M580" s="182"/>
      <c r="T580" s="183"/>
      <c r="AT580" s="178" t="s">
        <v>200</v>
      </c>
      <c r="AU580" s="178" t="s">
        <v>89</v>
      </c>
      <c r="AV580" s="13" t="s">
        <v>89</v>
      </c>
      <c r="AW580" s="13" t="s">
        <v>31</v>
      </c>
      <c r="AX580" s="13" t="s">
        <v>76</v>
      </c>
      <c r="AY580" s="178" t="s">
        <v>187</v>
      </c>
    </row>
    <row r="581" spans="2:51" s="13" customFormat="1">
      <c r="B581" s="177"/>
      <c r="D581" s="171" t="s">
        <v>200</v>
      </c>
      <c r="E581" s="178" t="s">
        <v>1</v>
      </c>
      <c r="F581" s="179" t="s">
        <v>2350</v>
      </c>
      <c r="H581" s="180">
        <v>13.95</v>
      </c>
      <c r="I581" s="181"/>
      <c r="L581" s="177"/>
      <c r="M581" s="182"/>
      <c r="T581" s="183"/>
      <c r="AT581" s="178" t="s">
        <v>200</v>
      </c>
      <c r="AU581" s="178" t="s">
        <v>89</v>
      </c>
      <c r="AV581" s="13" t="s">
        <v>89</v>
      </c>
      <c r="AW581" s="13" t="s">
        <v>31</v>
      </c>
      <c r="AX581" s="13" t="s">
        <v>76</v>
      </c>
      <c r="AY581" s="178" t="s">
        <v>187</v>
      </c>
    </row>
    <row r="582" spans="2:51" s="13" customFormat="1">
      <c r="B582" s="177"/>
      <c r="D582" s="171" t="s">
        <v>200</v>
      </c>
      <c r="E582" s="178" t="s">
        <v>1</v>
      </c>
      <c r="F582" s="179" t="s">
        <v>2187</v>
      </c>
      <c r="H582" s="180">
        <v>-1.2</v>
      </c>
      <c r="I582" s="181"/>
      <c r="L582" s="177"/>
      <c r="M582" s="182"/>
      <c r="T582" s="183"/>
      <c r="AT582" s="178" t="s">
        <v>200</v>
      </c>
      <c r="AU582" s="178" t="s">
        <v>89</v>
      </c>
      <c r="AV582" s="13" t="s">
        <v>89</v>
      </c>
      <c r="AW582" s="13" t="s">
        <v>31</v>
      </c>
      <c r="AX582" s="13" t="s">
        <v>76</v>
      </c>
      <c r="AY582" s="178" t="s">
        <v>187</v>
      </c>
    </row>
    <row r="583" spans="2:51" s="13" customFormat="1">
      <c r="B583" s="177"/>
      <c r="D583" s="171" t="s">
        <v>200</v>
      </c>
      <c r="E583" s="178" t="s">
        <v>1</v>
      </c>
      <c r="F583" s="179" t="s">
        <v>2351</v>
      </c>
      <c r="H583" s="180">
        <v>7.6879999999999997</v>
      </c>
      <c r="I583" s="181"/>
      <c r="L583" s="177"/>
      <c r="M583" s="182"/>
      <c r="T583" s="183"/>
      <c r="AT583" s="178" t="s">
        <v>200</v>
      </c>
      <c r="AU583" s="178" t="s">
        <v>89</v>
      </c>
      <c r="AV583" s="13" t="s">
        <v>89</v>
      </c>
      <c r="AW583" s="13" t="s">
        <v>31</v>
      </c>
      <c r="AX583" s="13" t="s">
        <v>76</v>
      </c>
      <c r="AY583" s="178" t="s">
        <v>187</v>
      </c>
    </row>
    <row r="584" spans="2:51" s="13" customFormat="1">
      <c r="B584" s="177"/>
      <c r="D584" s="171" t="s">
        <v>200</v>
      </c>
      <c r="E584" s="178" t="s">
        <v>1</v>
      </c>
      <c r="F584" s="179" t="s">
        <v>2352</v>
      </c>
      <c r="H584" s="180">
        <v>-1.2</v>
      </c>
      <c r="I584" s="181"/>
      <c r="L584" s="177"/>
      <c r="M584" s="182"/>
      <c r="T584" s="183"/>
      <c r="AT584" s="178" t="s">
        <v>200</v>
      </c>
      <c r="AU584" s="178" t="s">
        <v>89</v>
      </c>
      <c r="AV584" s="13" t="s">
        <v>89</v>
      </c>
      <c r="AW584" s="13" t="s">
        <v>31</v>
      </c>
      <c r="AX584" s="13" t="s">
        <v>76</v>
      </c>
      <c r="AY584" s="178" t="s">
        <v>187</v>
      </c>
    </row>
    <row r="585" spans="2:51" s="13" customFormat="1">
      <c r="B585" s="177"/>
      <c r="D585" s="171" t="s">
        <v>200</v>
      </c>
      <c r="E585" s="178" t="s">
        <v>1</v>
      </c>
      <c r="F585" s="179" t="s">
        <v>2353</v>
      </c>
      <c r="H585" s="180">
        <v>21.074999999999999</v>
      </c>
      <c r="I585" s="181"/>
      <c r="L585" s="177"/>
      <c r="M585" s="182"/>
      <c r="T585" s="183"/>
      <c r="AT585" s="178" t="s">
        <v>200</v>
      </c>
      <c r="AU585" s="178" t="s">
        <v>89</v>
      </c>
      <c r="AV585" s="13" t="s">
        <v>89</v>
      </c>
      <c r="AW585" s="13" t="s">
        <v>31</v>
      </c>
      <c r="AX585" s="13" t="s">
        <v>76</v>
      </c>
      <c r="AY585" s="178" t="s">
        <v>187</v>
      </c>
    </row>
    <row r="586" spans="2:51" s="13" customFormat="1">
      <c r="B586" s="177"/>
      <c r="D586" s="171" t="s">
        <v>200</v>
      </c>
      <c r="E586" s="178" t="s">
        <v>1</v>
      </c>
      <c r="F586" s="179" t="s">
        <v>2352</v>
      </c>
      <c r="H586" s="180">
        <v>-1.2</v>
      </c>
      <c r="I586" s="181"/>
      <c r="L586" s="177"/>
      <c r="M586" s="182"/>
      <c r="T586" s="183"/>
      <c r="AT586" s="178" t="s">
        <v>200</v>
      </c>
      <c r="AU586" s="178" t="s">
        <v>89</v>
      </c>
      <c r="AV586" s="13" t="s">
        <v>89</v>
      </c>
      <c r="AW586" s="13" t="s">
        <v>31</v>
      </c>
      <c r="AX586" s="13" t="s">
        <v>76</v>
      </c>
      <c r="AY586" s="178" t="s">
        <v>187</v>
      </c>
    </row>
    <row r="587" spans="2:51" s="12" customFormat="1">
      <c r="B587" s="170"/>
      <c r="D587" s="171" t="s">
        <v>200</v>
      </c>
      <c r="E587" s="172" t="s">
        <v>1</v>
      </c>
      <c r="F587" s="173" t="s">
        <v>2354</v>
      </c>
      <c r="H587" s="172" t="s">
        <v>1</v>
      </c>
      <c r="I587" s="174"/>
      <c r="L587" s="170"/>
      <c r="M587" s="175"/>
      <c r="T587" s="176"/>
      <c r="AT587" s="172" t="s">
        <v>200</v>
      </c>
      <c r="AU587" s="172" t="s">
        <v>89</v>
      </c>
      <c r="AV587" s="12" t="s">
        <v>83</v>
      </c>
      <c r="AW587" s="12" t="s">
        <v>31</v>
      </c>
      <c r="AX587" s="12" t="s">
        <v>76</v>
      </c>
      <c r="AY587" s="172" t="s">
        <v>187</v>
      </c>
    </row>
    <row r="588" spans="2:51" s="13" customFormat="1">
      <c r="B588" s="177"/>
      <c r="D588" s="171" t="s">
        <v>200</v>
      </c>
      <c r="E588" s="178" t="s">
        <v>1</v>
      </c>
      <c r="F588" s="179" t="s">
        <v>2355</v>
      </c>
      <c r="H588" s="180">
        <v>34.200000000000003</v>
      </c>
      <c r="I588" s="181"/>
      <c r="L588" s="177"/>
      <c r="M588" s="182"/>
      <c r="T588" s="183"/>
      <c r="AT588" s="178" t="s">
        <v>200</v>
      </c>
      <c r="AU588" s="178" t="s">
        <v>89</v>
      </c>
      <c r="AV588" s="13" t="s">
        <v>89</v>
      </c>
      <c r="AW588" s="13" t="s">
        <v>31</v>
      </c>
      <c r="AX588" s="13" t="s">
        <v>76</v>
      </c>
      <c r="AY588" s="178" t="s">
        <v>187</v>
      </c>
    </row>
    <row r="589" spans="2:51" s="13" customFormat="1">
      <c r="B589" s="177"/>
      <c r="D589" s="171" t="s">
        <v>200</v>
      </c>
      <c r="E589" s="178" t="s">
        <v>1</v>
      </c>
      <c r="F589" s="179" t="s">
        <v>2356</v>
      </c>
      <c r="H589" s="180">
        <v>21.074999999999999</v>
      </c>
      <c r="I589" s="181"/>
      <c r="L589" s="177"/>
      <c r="M589" s="182"/>
      <c r="T589" s="183"/>
      <c r="AT589" s="178" t="s">
        <v>200</v>
      </c>
      <c r="AU589" s="178" t="s">
        <v>89</v>
      </c>
      <c r="AV589" s="13" t="s">
        <v>89</v>
      </c>
      <c r="AW589" s="13" t="s">
        <v>31</v>
      </c>
      <c r="AX589" s="13" t="s">
        <v>76</v>
      </c>
      <c r="AY589" s="178" t="s">
        <v>187</v>
      </c>
    </row>
    <row r="590" spans="2:51" s="15" customFormat="1">
      <c r="B590" s="191"/>
      <c r="D590" s="171" t="s">
        <v>200</v>
      </c>
      <c r="E590" s="192" t="s">
        <v>1</v>
      </c>
      <c r="F590" s="193" t="s">
        <v>2228</v>
      </c>
      <c r="H590" s="194">
        <v>120.488</v>
      </c>
      <c r="I590" s="195"/>
      <c r="L590" s="191"/>
      <c r="M590" s="196"/>
      <c r="T590" s="197"/>
      <c r="AT590" s="192" t="s">
        <v>200</v>
      </c>
      <c r="AU590" s="192" t="s">
        <v>89</v>
      </c>
      <c r="AV590" s="15" t="s">
        <v>207</v>
      </c>
      <c r="AW590" s="15" t="s">
        <v>31</v>
      </c>
      <c r="AX590" s="15" t="s">
        <v>76</v>
      </c>
      <c r="AY590" s="192" t="s">
        <v>187</v>
      </c>
    </row>
    <row r="591" spans="2:51" s="12" customFormat="1">
      <c r="B591" s="170"/>
      <c r="D591" s="171" t="s">
        <v>200</v>
      </c>
      <c r="E591" s="172" t="s">
        <v>1</v>
      </c>
      <c r="F591" s="173" t="s">
        <v>2344</v>
      </c>
      <c r="H591" s="172" t="s">
        <v>1</v>
      </c>
      <c r="I591" s="174"/>
      <c r="L591" s="170"/>
      <c r="M591" s="175"/>
      <c r="T591" s="176"/>
      <c r="AT591" s="172" t="s">
        <v>200</v>
      </c>
      <c r="AU591" s="172" t="s">
        <v>89</v>
      </c>
      <c r="AV591" s="12" t="s">
        <v>83</v>
      </c>
      <c r="AW591" s="12" t="s">
        <v>31</v>
      </c>
      <c r="AX591" s="12" t="s">
        <v>76</v>
      </c>
      <c r="AY591" s="172" t="s">
        <v>187</v>
      </c>
    </row>
    <row r="592" spans="2:51" s="12" customFormat="1">
      <c r="B592" s="170"/>
      <c r="D592" s="171" t="s">
        <v>200</v>
      </c>
      <c r="E592" s="172" t="s">
        <v>1</v>
      </c>
      <c r="F592" s="173" t="s">
        <v>2357</v>
      </c>
      <c r="H592" s="172" t="s">
        <v>1</v>
      </c>
      <c r="I592" s="174"/>
      <c r="L592" s="170"/>
      <c r="M592" s="175"/>
      <c r="T592" s="176"/>
      <c r="AT592" s="172" t="s">
        <v>200</v>
      </c>
      <c r="AU592" s="172" t="s">
        <v>89</v>
      </c>
      <c r="AV592" s="12" t="s">
        <v>83</v>
      </c>
      <c r="AW592" s="12" t="s">
        <v>31</v>
      </c>
      <c r="AX592" s="12" t="s">
        <v>76</v>
      </c>
      <c r="AY592" s="172" t="s">
        <v>187</v>
      </c>
    </row>
    <row r="593" spans="2:51" s="13" customFormat="1">
      <c r="B593" s="177"/>
      <c r="D593" s="171" t="s">
        <v>200</v>
      </c>
      <c r="E593" s="178" t="s">
        <v>1</v>
      </c>
      <c r="F593" s="179" t="s">
        <v>2358</v>
      </c>
      <c r="H593" s="180">
        <v>29.2</v>
      </c>
      <c r="I593" s="181"/>
      <c r="L593" s="177"/>
      <c r="M593" s="182"/>
      <c r="T593" s="183"/>
      <c r="AT593" s="178" t="s">
        <v>200</v>
      </c>
      <c r="AU593" s="178" t="s">
        <v>89</v>
      </c>
      <c r="AV593" s="13" t="s">
        <v>89</v>
      </c>
      <c r="AW593" s="13" t="s">
        <v>31</v>
      </c>
      <c r="AX593" s="13" t="s">
        <v>76</v>
      </c>
      <c r="AY593" s="178" t="s">
        <v>187</v>
      </c>
    </row>
    <row r="594" spans="2:51" s="13" customFormat="1">
      <c r="B594" s="177"/>
      <c r="D594" s="171" t="s">
        <v>200</v>
      </c>
      <c r="E594" s="178" t="s">
        <v>1</v>
      </c>
      <c r="F594" s="179" t="s">
        <v>2359</v>
      </c>
      <c r="H594" s="180">
        <v>15.15</v>
      </c>
      <c r="I594" s="181"/>
      <c r="L594" s="177"/>
      <c r="M594" s="182"/>
      <c r="T594" s="183"/>
      <c r="AT594" s="178" t="s">
        <v>200</v>
      </c>
      <c r="AU594" s="178" t="s">
        <v>89</v>
      </c>
      <c r="AV594" s="13" t="s">
        <v>89</v>
      </c>
      <c r="AW594" s="13" t="s">
        <v>31</v>
      </c>
      <c r="AX594" s="13" t="s">
        <v>76</v>
      </c>
      <c r="AY594" s="178" t="s">
        <v>187</v>
      </c>
    </row>
    <row r="595" spans="2:51" s="13" customFormat="1">
      <c r="B595" s="177"/>
      <c r="D595" s="171" t="s">
        <v>200</v>
      </c>
      <c r="E595" s="178" t="s">
        <v>1</v>
      </c>
      <c r="F595" s="179" t="s">
        <v>2360</v>
      </c>
      <c r="H595" s="180">
        <v>45.76</v>
      </c>
      <c r="I595" s="181"/>
      <c r="L595" s="177"/>
      <c r="M595" s="182"/>
      <c r="T595" s="183"/>
      <c r="AT595" s="178" t="s">
        <v>200</v>
      </c>
      <c r="AU595" s="178" t="s">
        <v>89</v>
      </c>
      <c r="AV595" s="13" t="s">
        <v>89</v>
      </c>
      <c r="AW595" s="13" t="s">
        <v>31</v>
      </c>
      <c r="AX595" s="13" t="s">
        <v>76</v>
      </c>
      <c r="AY595" s="178" t="s">
        <v>187</v>
      </c>
    </row>
    <row r="596" spans="2:51" s="13" customFormat="1">
      <c r="B596" s="177"/>
      <c r="D596" s="171" t="s">
        <v>200</v>
      </c>
      <c r="E596" s="178" t="s">
        <v>1</v>
      </c>
      <c r="F596" s="179" t="s">
        <v>2361</v>
      </c>
      <c r="H596" s="180">
        <v>9.75</v>
      </c>
      <c r="I596" s="181"/>
      <c r="L596" s="177"/>
      <c r="M596" s="182"/>
      <c r="T596" s="183"/>
      <c r="AT596" s="178" t="s">
        <v>200</v>
      </c>
      <c r="AU596" s="178" t="s">
        <v>89</v>
      </c>
      <c r="AV596" s="13" t="s">
        <v>89</v>
      </c>
      <c r="AW596" s="13" t="s">
        <v>31</v>
      </c>
      <c r="AX596" s="13" t="s">
        <v>76</v>
      </c>
      <c r="AY596" s="178" t="s">
        <v>187</v>
      </c>
    </row>
    <row r="597" spans="2:51" s="15" customFormat="1">
      <c r="B597" s="191"/>
      <c r="D597" s="171" t="s">
        <v>200</v>
      </c>
      <c r="E597" s="192" t="s">
        <v>1</v>
      </c>
      <c r="F597" s="193" t="s">
        <v>2362</v>
      </c>
      <c r="H597" s="194">
        <v>99.86</v>
      </c>
      <c r="I597" s="195"/>
      <c r="L597" s="191"/>
      <c r="M597" s="196"/>
      <c r="T597" s="197"/>
      <c r="AT597" s="192" t="s">
        <v>200</v>
      </c>
      <c r="AU597" s="192" t="s">
        <v>89</v>
      </c>
      <c r="AV597" s="15" t="s">
        <v>207</v>
      </c>
      <c r="AW597" s="15" t="s">
        <v>31</v>
      </c>
      <c r="AX597" s="15" t="s">
        <v>76</v>
      </c>
      <c r="AY597" s="192" t="s">
        <v>187</v>
      </c>
    </row>
    <row r="598" spans="2:51" s="12" customFormat="1">
      <c r="B598" s="170"/>
      <c r="D598" s="171" t="s">
        <v>200</v>
      </c>
      <c r="E598" s="172" t="s">
        <v>1</v>
      </c>
      <c r="F598" s="173" t="s">
        <v>2344</v>
      </c>
      <c r="H598" s="172" t="s">
        <v>1</v>
      </c>
      <c r="I598" s="174"/>
      <c r="L598" s="170"/>
      <c r="M598" s="175"/>
      <c r="T598" s="176"/>
      <c r="AT598" s="172" t="s">
        <v>200</v>
      </c>
      <c r="AU598" s="172" t="s">
        <v>89</v>
      </c>
      <c r="AV598" s="12" t="s">
        <v>83</v>
      </c>
      <c r="AW598" s="12" t="s">
        <v>31</v>
      </c>
      <c r="AX598" s="12" t="s">
        <v>76</v>
      </c>
      <c r="AY598" s="172" t="s">
        <v>187</v>
      </c>
    </row>
    <row r="599" spans="2:51" s="12" customFormat="1">
      <c r="B599" s="170"/>
      <c r="D599" s="171" t="s">
        <v>200</v>
      </c>
      <c r="E599" s="172" t="s">
        <v>1</v>
      </c>
      <c r="F599" s="173" t="s">
        <v>2363</v>
      </c>
      <c r="H599" s="172" t="s">
        <v>1</v>
      </c>
      <c r="I599" s="174"/>
      <c r="L599" s="170"/>
      <c r="M599" s="175"/>
      <c r="T599" s="176"/>
      <c r="AT599" s="172" t="s">
        <v>200</v>
      </c>
      <c r="AU599" s="172" t="s">
        <v>89</v>
      </c>
      <c r="AV599" s="12" t="s">
        <v>83</v>
      </c>
      <c r="AW599" s="12" t="s">
        <v>31</v>
      </c>
      <c r="AX599" s="12" t="s">
        <v>76</v>
      </c>
      <c r="AY599" s="172" t="s">
        <v>187</v>
      </c>
    </row>
    <row r="600" spans="2:51" s="13" customFormat="1">
      <c r="B600" s="177"/>
      <c r="D600" s="171" t="s">
        <v>200</v>
      </c>
      <c r="E600" s="178" t="s">
        <v>1</v>
      </c>
      <c r="F600" s="179" t="s">
        <v>2364</v>
      </c>
      <c r="H600" s="180">
        <v>68.75</v>
      </c>
      <c r="I600" s="181"/>
      <c r="L600" s="177"/>
      <c r="M600" s="182"/>
      <c r="T600" s="183"/>
      <c r="AT600" s="178" t="s">
        <v>200</v>
      </c>
      <c r="AU600" s="178" t="s">
        <v>89</v>
      </c>
      <c r="AV600" s="13" t="s">
        <v>89</v>
      </c>
      <c r="AW600" s="13" t="s">
        <v>31</v>
      </c>
      <c r="AX600" s="13" t="s">
        <v>76</v>
      </c>
      <c r="AY600" s="178" t="s">
        <v>187</v>
      </c>
    </row>
    <row r="601" spans="2:51" s="13" customFormat="1">
      <c r="B601" s="177"/>
      <c r="D601" s="171" t="s">
        <v>200</v>
      </c>
      <c r="E601" s="178" t="s">
        <v>1</v>
      </c>
      <c r="F601" s="179" t="s">
        <v>2365</v>
      </c>
      <c r="H601" s="180">
        <v>9.75</v>
      </c>
      <c r="I601" s="181"/>
      <c r="L601" s="177"/>
      <c r="M601" s="182"/>
      <c r="T601" s="183"/>
      <c r="AT601" s="178" t="s">
        <v>200</v>
      </c>
      <c r="AU601" s="178" t="s">
        <v>89</v>
      </c>
      <c r="AV601" s="13" t="s">
        <v>89</v>
      </c>
      <c r="AW601" s="13" t="s">
        <v>31</v>
      </c>
      <c r="AX601" s="13" t="s">
        <v>76</v>
      </c>
      <c r="AY601" s="178" t="s">
        <v>187</v>
      </c>
    </row>
    <row r="602" spans="2:51" s="15" customFormat="1">
      <c r="B602" s="191"/>
      <c r="D602" s="171" t="s">
        <v>200</v>
      </c>
      <c r="E602" s="192" t="s">
        <v>1</v>
      </c>
      <c r="F602" s="193" t="s">
        <v>2366</v>
      </c>
      <c r="H602" s="194">
        <v>78.5</v>
      </c>
      <c r="I602" s="195"/>
      <c r="L602" s="191"/>
      <c r="M602" s="196"/>
      <c r="T602" s="197"/>
      <c r="AT602" s="192" t="s">
        <v>200</v>
      </c>
      <c r="AU602" s="192" t="s">
        <v>89</v>
      </c>
      <c r="AV602" s="15" t="s">
        <v>207</v>
      </c>
      <c r="AW602" s="15" t="s">
        <v>31</v>
      </c>
      <c r="AX602" s="15" t="s">
        <v>76</v>
      </c>
      <c r="AY602" s="192" t="s">
        <v>187</v>
      </c>
    </row>
    <row r="603" spans="2:51" s="12" customFormat="1">
      <c r="B603" s="170"/>
      <c r="D603" s="171" t="s">
        <v>200</v>
      </c>
      <c r="E603" s="172" t="s">
        <v>1</v>
      </c>
      <c r="F603" s="173" t="s">
        <v>2344</v>
      </c>
      <c r="H603" s="172" t="s">
        <v>1</v>
      </c>
      <c r="I603" s="174"/>
      <c r="L603" s="170"/>
      <c r="M603" s="175"/>
      <c r="T603" s="176"/>
      <c r="AT603" s="172" t="s">
        <v>200</v>
      </c>
      <c r="AU603" s="172" t="s">
        <v>89</v>
      </c>
      <c r="AV603" s="12" t="s">
        <v>83</v>
      </c>
      <c r="AW603" s="12" t="s">
        <v>31</v>
      </c>
      <c r="AX603" s="12" t="s">
        <v>76</v>
      </c>
      <c r="AY603" s="172" t="s">
        <v>187</v>
      </c>
    </row>
    <row r="604" spans="2:51" s="12" customFormat="1">
      <c r="B604" s="170"/>
      <c r="D604" s="171" t="s">
        <v>200</v>
      </c>
      <c r="E604" s="172" t="s">
        <v>1</v>
      </c>
      <c r="F604" s="173" t="s">
        <v>2367</v>
      </c>
      <c r="H604" s="172" t="s">
        <v>1</v>
      </c>
      <c r="I604" s="174"/>
      <c r="L604" s="170"/>
      <c r="M604" s="175"/>
      <c r="T604" s="176"/>
      <c r="AT604" s="172" t="s">
        <v>200</v>
      </c>
      <c r="AU604" s="172" t="s">
        <v>89</v>
      </c>
      <c r="AV604" s="12" t="s">
        <v>83</v>
      </c>
      <c r="AW604" s="12" t="s">
        <v>31</v>
      </c>
      <c r="AX604" s="12" t="s">
        <v>76</v>
      </c>
      <c r="AY604" s="172" t="s">
        <v>187</v>
      </c>
    </row>
    <row r="605" spans="2:51" s="13" customFormat="1">
      <c r="B605" s="177"/>
      <c r="D605" s="171" t="s">
        <v>200</v>
      </c>
      <c r="E605" s="178" t="s">
        <v>1</v>
      </c>
      <c r="F605" s="179" t="s">
        <v>2368</v>
      </c>
      <c r="H605" s="180">
        <v>29.2</v>
      </c>
      <c r="I605" s="181"/>
      <c r="L605" s="177"/>
      <c r="M605" s="182"/>
      <c r="T605" s="183"/>
      <c r="AT605" s="178" t="s">
        <v>200</v>
      </c>
      <c r="AU605" s="178" t="s">
        <v>89</v>
      </c>
      <c r="AV605" s="13" t="s">
        <v>89</v>
      </c>
      <c r="AW605" s="13" t="s">
        <v>31</v>
      </c>
      <c r="AX605" s="13" t="s">
        <v>76</v>
      </c>
      <c r="AY605" s="178" t="s">
        <v>187</v>
      </c>
    </row>
    <row r="606" spans="2:51" s="13" customFormat="1">
      <c r="B606" s="177"/>
      <c r="D606" s="171" t="s">
        <v>200</v>
      </c>
      <c r="E606" s="178" t="s">
        <v>1</v>
      </c>
      <c r="F606" s="179" t="s">
        <v>2369</v>
      </c>
      <c r="H606" s="180">
        <v>15.15</v>
      </c>
      <c r="I606" s="181"/>
      <c r="L606" s="177"/>
      <c r="M606" s="182"/>
      <c r="T606" s="183"/>
      <c r="AT606" s="178" t="s">
        <v>200</v>
      </c>
      <c r="AU606" s="178" t="s">
        <v>89</v>
      </c>
      <c r="AV606" s="13" t="s">
        <v>89</v>
      </c>
      <c r="AW606" s="13" t="s">
        <v>31</v>
      </c>
      <c r="AX606" s="13" t="s">
        <v>76</v>
      </c>
      <c r="AY606" s="178" t="s">
        <v>187</v>
      </c>
    </row>
    <row r="607" spans="2:51" s="13" customFormat="1">
      <c r="B607" s="177"/>
      <c r="D607" s="171" t="s">
        <v>200</v>
      </c>
      <c r="E607" s="178" t="s">
        <v>1</v>
      </c>
      <c r="F607" s="179" t="s">
        <v>2370</v>
      </c>
      <c r="H607" s="180">
        <v>45.76</v>
      </c>
      <c r="I607" s="181"/>
      <c r="L607" s="177"/>
      <c r="M607" s="182"/>
      <c r="T607" s="183"/>
      <c r="AT607" s="178" t="s">
        <v>200</v>
      </c>
      <c r="AU607" s="178" t="s">
        <v>89</v>
      </c>
      <c r="AV607" s="13" t="s">
        <v>89</v>
      </c>
      <c r="AW607" s="13" t="s">
        <v>31</v>
      </c>
      <c r="AX607" s="13" t="s">
        <v>76</v>
      </c>
      <c r="AY607" s="178" t="s">
        <v>187</v>
      </c>
    </row>
    <row r="608" spans="2:51" s="13" customFormat="1">
      <c r="B608" s="177"/>
      <c r="D608" s="171" t="s">
        <v>200</v>
      </c>
      <c r="E608" s="178" t="s">
        <v>1</v>
      </c>
      <c r="F608" s="179" t="s">
        <v>2371</v>
      </c>
      <c r="H608" s="180">
        <v>9.75</v>
      </c>
      <c r="I608" s="181"/>
      <c r="L608" s="177"/>
      <c r="M608" s="182"/>
      <c r="T608" s="183"/>
      <c r="AT608" s="178" t="s">
        <v>200</v>
      </c>
      <c r="AU608" s="178" t="s">
        <v>89</v>
      </c>
      <c r="AV608" s="13" t="s">
        <v>89</v>
      </c>
      <c r="AW608" s="13" t="s">
        <v>31</v>
      </c>
      <c r="AX608" s="13" t="s">
        <v>76</v>
      </c>
      <c r="AY608" s="178" t="s">
        <v>187</v>
      </c>
    </row>
    <row r="609" spans="2:65" s="15" customFormat="1">
      <c r="B609" s="191"/>
      <c r="D609" s="171" t="s">
        <v>200</v>
      </c>
      <c r="E609" s="192" t="s">
        <v>1</v>
      </c>
      <c r="F609" s="193" t="s">
        <v>2372</v>
      </c>
      <c r="H609" s="194">
        <v>99.86</v>
      </c>
      <c r="I609" s="195"/>
      <c r="L609" s="191"/>
      <c r="M609" s="196"/>
      <c r="T609" s="197"/>
      <c r="AT609" s="192" t="s">
        <v>200</v>
      </c>
      <c r="AU609" s="192" t="s">
        <v>89</v>
      </c>
      <c r="AV609" s="15" t="s">
        <v>207</v>
      </c>
      <c r="AW609" s="15" t="s">
        <v>31</v>
      </c>
      <c r="AX609" s="15" t="s">
        <v>76</v>
      </c>
      <c r="AY609" s="192" t="s">
        <v>187</v>
      </c>
    </row>
    <row r="610" spans="2:65" s="14" customFormat="1">
      <c r="B610" s="184"/>
      <c r="D610" s="171" t="s">
        <v>200</v>
      </c>
      <c r="E610" s="185" t="s">
        <v>2373</v>
      </c>
      <c r="F610" s="186" t="s">
        <v>206</v>
      </c>
      <c r="H610" s="187">
        <v>398.70800000000003</v>
      </c>
      <c r="I610" s="188"/>
      <c r="L610" s="184"/>
      <c r="M610" s="189"/>
      <c r="T610" s="190"/>
      <c r="AT610" s="185" t="s">
        <v>200</v>
      </c>
      <c r="AU610" s="185" t="s">
        <v>89</v>
      </c>
      <c r="AV610" s="14" t="s">
        <v>194</v>
      </c>
      <c r="AW610" s="14" t="s">
        <v>31</v>
      </c>
      <c r="AX610" s="14" t="s">
        <v>83</v>
      </c>
      <c r="AY610" s="185" t="s">
        <v>187</v>
      </c>
    </row>
    <row r="611" spans="2:65" s="11" customFormat="1" ht="22.9" customHeight="1">
      <c r="B611" s="132"/>
      <c r="D611" s="133" t="s">
        <v>75</v>
      </c>
      <c r="E611" s="142" t="s">
        <v>294</v>
      </c>
      <c r="F611" s="142" t="s">
        <v>316</v>
      </c>
      <c r="I611" s="135"/>
      <c r="J611" s="143">
        <f>BK611</f>
        <v>0</v>
      </c>
      <c r="L611" s="132"/>
      <c r="M611" s="137"/>
      <c r="P611" s="138">
        <f>SUM(P612:P725)</f>
        <v>0</v>
      </c>
      <c r="R611" s="138">
        <f>SUM(R612:R725)</f>
        <v>0</v>
      </c>
      <c r="T611" s="139">
        <f>SUM(T612:T725)</f>
        <v>209.588775</v>
      </c>
      <c r="AR611" s="133" t="s">
        <v>83</v>
      </c>
      <c r="AT611" s="140" t="s">
        <v>75</v>
      </c>
      <c r="AU611" s="140" t="s">
        <v>83</v>
      </c>
      <c r="AY611" s="133" t="s">
        <v>187</v>
      </c>
      <c r="BK611" s="141">
        <f>SUM(BK612:BK725)</f>
        <v>0</v>
      </c>
    </row>
    <row r="612" spans="2:65" s="1" customFormat="1" ht="33" customHeight="1">
      <c r="B612" s="144"/>
      <c r="C612" s="160" t="s">
        <v>334</v>
      </c>
      <c r="D612" s="160" t="s">
        <v>196</v>
      </c>
      <c r="E612" s="161" t="s">
        <v>2374</v>
      </c>
      <c r="F612" s="162" t="s">
        <v>2375</v>
      </c>
      <c r="G612" s="163" t="s">
        <v>678</v>
      </c>
      <c r="H612" s="164">
        <v>5.01</v>
      </c>
      <c r="I612" s="165"/>
      <c r="J612" s="166">
        <f>ROUND(I612*H612,2)</f>
        <v>0</v>
      </c>
      <c r="K612" s="167"/>
      <c r="L612" s="32"/>
      <c r="M612" s="168" t="s">
        <v>1</v>
      </c>
      <c r="N612" s="169" t="s">
        <v>42</v>
      </c>
      <c r="P612" s="156">
        <f>O612*H612</f>
        <v>0</v>
      </c>
      <c r="Q612" s="156">
        <v>0</v>
      </c>
      <c r="R612" s="156">
        <f>Q612*H612</f>
        <v>0</v>
      </c>
      <c r="S612" s="156">
        <v>2.4</v>
      </c>
      <c r="T612" s="157">
        <f>S612*H612</f>
        <v>12.023999999999999</v>
      </c>
      <c r="AR612" s="158" t="s">
        <v>194</v>
      </c>
      <c r="AT612" s="158" t="s">
        <v>196</v>
      </c>
      <c r="AU612" s="158" t="s">
        <v>89</v>
      </c>
      <c r="AY612" s="17" t="s">
        <v>187</v>
      </c>
      <c r="BE612" s="159">
        <f>IF(N612="základná",J612,0)</f>
        <v>0</v>
      </c>
      <c r="BF612" s="159">
        <f>IF(N612="znížená",J612,0)</f>
        <v>0</v>
      </c>
      <c r="BG612" s="159">
        <f>IF(N612="zákl. prenesená",J612,0)</f>
        <v>0</v>
      </c>
      <c r="BH612" s="159">
        <f>IF(N612="zníž. prenesená",J612,0)</f>
        <v>0</v>
      </c>
      <c r="BI612" s="159">
        <f>IF(N612="nulová",J612,0)</f>
        <v>0</v>
      </c>
      <c r="BJ612" s="17" t="s">
        <v>89</v>
      </c>
      <c r="BK612" s="159">
        <f>ROUND(I612*H612,2)</f>
        <v>0</v>
      </c>
      <c r="BL612" s="17" t="s">
        <v>194</v>
      </c>
      <c r="BM612" s="158" t="s">
        <v>2376</v>
      </c>
    </row>
    <row r="613" spans="2:65" s="12" customFormat="1">
      <c r="B613" s="170"/>
      <c r="D613" s="171" t="s">
        <v>200</v>
      </c>
      <c r="E613" s="172" t="s">
        <v>1</v>
      </c>
      <c r="F613" s="173" t="s">
        <v>2377</v>
      </c>
      <c r="H613" s="172" t="s">
        <v>1</v>
      </c>
      <c r="I613" s="174"/>
      <c r="L613" s="170"/>
      <c r="M613" s="175"/>
      <c r="T613" s="176"/>
      <c r="AT613" s="172" t="s">
        <v>200</v>
      </c>
      <c r="AU613" s="172" t="s">
        <v>89</v>
      </c>
      <c r="AV613" s="12" t="s">
        <v>83</v>
      </c>
      <c r="AW613" s="12" t="s">
        <v>31</v>
      </c>
      <c r="AX613" s="12" t="s">
        <v>76</v>
      </c>
      <c r="AY613" s="172" t="s">
        <v>187</v>
      </c>
    </row>
    <row r="614" spans="2:65" s="13" customFormat="1">
      <c r="B614" s="177"/>
      <c r="D614" s="171" t="s">
        <v>200</v>
      </c>
      <c r="E614" s="178" t="s">
        <v>1</v>
      </c>
      <c r="F614" s="179" t="s">
        <v>2378</v>
      </c>
      <c r="H614" s="180">
        <v>4.55</v>
      </c>
      <c r="I614" s="181"/>
      <c r="L614" s="177"/>
      <c r="M614" s="182"/>
      <c r="T614" s="183"/>
      <c r="AT614" s="178" t="s">
        <v>200</v>
      </c>
      <c r="AU614" s="178" t="s">
        <v>89</v>
      </c>
      <c r="AV614" s="13" t="s">
        <v>89</v>
      </c>
      <c r="AW614" s="13" t="s">
        <v>31</v>
      </c>
      <c r="AX614" s="13" t="s">
        <v>76</v>
      </c>
      <c r="AY614" s="178" t="s">
        <v>187</v>
      </c>
    </row>
    <row r="615" spans="2:65" s="13" customFormat="1">
      <c r="B615" s="177"/>
      <c r="D615" s="171" t="s">
        <v>200</v>
      </c>
      <c r="E615" s="178" t="s">
        <v>1</v>
      </c>
      <c r="F615" s="179" t="s">
        <v>2379</v>
      </c>
      <c r="H615" s="180">
        <v>-2.88</v>
      </c>
      <c r="I615" s="181"/>
      <c r="L615" s="177"/>
      <c r="M615" s="182"/>
      <c r="T615" s="183"/>
      <c r="AT615" s="178" t="s">
        <v>200</v>
      </c>
      <c r="AU615" s="178" t="s">
        <v>89</v>
      </c>
      <c r="AV615" s="13" t="s">
        <v>89</v>
      </c>
      <c r="AW615" s="13" t="s">
        <v>31</v>
      </c>
      <c r="AX615" s="13" t="s">
        <v>76</v>
      </c>
      <c r="AY615" s="178" t="s">
        <v>187</v>
      </c>
    </row>
    <row r="616" spans="2:65" s="13" customFormat="1">
      <c r="B616" s="177"/>
      <c r="D616" s="171" t="s">
        <v>200</v>
      </c>
      <c r="E616" s="178" t="s">
        <v>1</v>
      </c>
      <c r="F616" s="179" t="s">
        <v>2378</v>
      </c>
      <c r="H616" s="180">
        <v>4.55</v>
      </c>
      <c r="I616" s="181"/>
      <c r="L616" s="177"/>
      <c r="M616" s="182"/>
      <c r="T616" s="183"/>
      <c r="AT616" s="178" t="s">
        <v>200</v>
      </c>
      <c r="AU616" s="178" t="s">
        <v>89</v>
      </c>
      <c r="AV616" s="13" t="s">
        <v>89</v>
      </c>
      <c r="AW616" s="13" t="s">
        <v>31</v>
      </c>
      <c r="AX616" s="13" t="s">
        <v>76</v>
      </c>
      <c r="AY616" s="178" t="s">
        <v>187</v>
      </c>
    </row>
    <row r="617" spans="2:65" s="13" customFormat="1">
      <c r="B617" s="177"/>
      <c r="D617" s="171" t="s">
        <v>200</v>
      </c>
      <c r="E617" s="178" t="s">
        <v>1</v>
      </c>
      <c r="F617" s="179" t="s">
        <v>2379</v>
      </c>
      <c r="H617" s="180">
        <v>-2.88</v>
      </c>
      <c r="I617" s="181"/>
      <c r="L617" s="177"/>
      <c r="M617" s="182"/>
      <c r="T617" s="183"/>
      <c r="AT617" s="178" t="s">
        <v>200</v>
      </c>
      <c r="AU617" s="178" t="s">
        <v>89</v>
      </c>
      <c r="AV617" s="13" t="s">
        <v>89</v>
      </c>
      <c r="AW617" s="13" t="s">
        <v>31</v>
      </c>
      <c r="AX617" s="13" t="s">
        <v>76</v>
      </c>
      <c r="AY617" s="178" t="s">
        <v>187</v>
      </c>
    </row>
    <row r="618" spans="2:65" s="13" customFormat="1">
      <c r="B618" s="177"/>
      <c r="D618" s="171" t="s">
        <v>200</v>
      </c>
      <c r="E618" s="178" t="s">
        <v>1</v>
      </c>
      <c r="F618" s="179" t="s">
        <v>2378</v>
      </c>
      <c r="H618" s="180">
        <v>4.55</v>
      </c>
      <c r="I618" s="181"/>
      <c r="L618" s="177"/>
      <c r="M618" s="182"/>
      <c r="T618" s="183"/>
      <c r="AT618" s="178" t="s">
        <v>200</v>
      </c>
      <c r="AU618" s="178" t="s">
        <v>89</v>
      </c>
      <c r="AV618" s="13" t="s">
        <v>89</v>
      </c>
      <c r="AW618" s="13" t="s">
        <v>31</v>
      </c>
      <c r="AX618" s="13" t="s">
        <v>76</v>
      </c>
      <c r="AY618" s="178" t="s">
        <v>187</v>
      </c>
    </row>
    <row r="619" spans="2:65" s="13" customFormat="1">
      <c r="B619" s="177"/>
      <c r="D619" s="171" t="s">
        <v>200</v>
      </c>
      <c r="E619" s="178" t="s">
        <v>1</v>
      </c>
      <c r="F619" s="179" t="s">
        <v>2379</v>
      </c>
      <c r="H619" s="180">
        <v>-2.88</v>
      </c>
      <c r="I619" s="181"/>
      <c r="L619" s="177"/>
      <c r="M619" s="182"/>
      <c r="T619" s="183"/>
      <c r="AT619" s="178" t="s">
        <v>200</v>
      </c>
      <c r="AU619" s="178" t="s">
        <v>89</v>
      </c>
      <c r="AV619" s="13" t="s">
        <v>89</v>
      </c>
      <c r="AW619" s="13" t="s">
        <v>31</v>
      </c>
      <c r="AX619" s="13" t="s">
        <v>76</v>
      </c>
      <c r="AY619" s="178" t="s">
        <v>187</v>
      </c>
    </row>
    <row r="620" spans="2:65" s="15" customFormat="1">
      <c r="B620" s="191"/>
      <c r="D620" s="171" t="s">
        <v>200</v>
      </c>
      <c r="E620" s="192" t="s">
        <v>1</v>
      </c>
      <c r="F620" s="193" t="s">
        <v>234</v>
      </c>
      <c r="H620" s="194">
        <v>5.01</v>
      </c>
      <c r="I620" s="195"/>
      <c r="L620" s="191"/>
      <c r="M620" s="196"/>
      <c r="T620" s="197"/>
      <c r="AT620" s="192" t="s">
        <v>200</v>
      </c>
      <c r="AU620" s="192" t="s">
        <v>89</v>
      </c>
      <c r="AV620" s="15" t="s">
        <v>207</v>
      </c>
      <c r="AW620" s="15" t="s">
        <v>31</v>
      </c>
      <c r="AX620" s="15" t="s">
        <v>76</v>
      </c>
      <c r="AY620" s="192" t="s">
        <v>187</v>
      </c>
    </row>
    <row r="621" spans="2:65" s="14" customFormat="1">
      <c r="B621" s="184"/>
      <c r="D621" s="171" t="s">
        <v>200</v>
      </c>
      <c r="E621" s="185" t="s">
        <v>1</v>
      </c>
      <c r="F621" s="186" t="s">
        <v>206</v>
      </c>
      <c r="H621" s="187">
        <v>5.01</v>
      </c>
      <c r="I621" s="188"/>
      <c r="L621" s="184"/>
      <c r="M621" s="189"/>
      <c r="T621" s="190"/>
      <c r="AT621" s="185" t="s">
        <v>200</v>
      </c>
      <c r="AU621" s="185" t="s">
        <v>89</v>
      </c>
      <c r="AV621" s="14" t="s">
        <v>194</v>
      </c>
      <c r="AW621" s="14" t="s">
        <v>31</v>
      </c>
      <c r="AX621" s="14" t="s">
        <v>83</v>
      </c>
      <c r="AY621" s="185" t="s">
        <v>187</v>
      </c>
    </row>
    <row r="622" spans="2:65" s="1" customFormat="1" ht="37.9" customHeight="1">
      <c r="B622" s="144"/>
      <c r="C622" s="160" t="s">
        <v>342</v>
      </c>
      <c r="D622" s="160" t="s">
        <v>196</v>
      </c>
      <c r="E622" s="161" t="s">
        <v>2380</v>
      </c>
      <c r="F622" s="162" t="s">
        <v>2381</v>
      </c>
      <c r="G622" s="163" t="s">
        <v>144</v>
      </c>
      <c r="H622" s="164">
        <v>68.917000000000002</v>
      </c>
      <c r="I622" s="165"/>
      <c r="J622" s="166">
        <f>ROUND(I622*H622,2)</f>
        <v>0</v>
      </c>
      <c r="K622" s="167"/>
      <c r="L622" s="32"/>
      <c r="M622" s="168" t="s">
        <v>1</v>
      </c>
      <c r="N622" s="169" t="s">
        <v>42</v>
      </c>
      <c r="P622" s="156">
        <f>O622*H622</f>
        <v>0</v>
      </c>
      <c r="Q622" s="156">
        <v>0</v>
      </c>
      <c r="R622" s="156">
        <f>Q622*H622</f>
        <v>0</v>
      </c>
      <c r="S622" s="156">
        <v>0.115</v>
      </c>
      <c r="T622" s="157">
        <f>S622*H622</f>
        <v>7.9254550000000004</v>
      </c>
      <c r="AR622" s="158" t="s">
        <v>194</v>
      </c>
      <c r="AT622" s="158" t="s">
        <v>196</v>
      </c>
      <c r="AU622" s="158" t="s">
        <v>89</v>
      </c>
      <c r="AY622" s="17" t="s">
        <v>187</v>
      </c>
      <c r="BE622" s="159">
        <f>IF(N622="základná",J622,0)</f>
        <v>0</v>
      </c>
      <c r="BF622" s="159">
        <f>IF(N622="znížená",J622,0)</f>
        <v>0</v>
      </c>
      <c r="BG622" s="159">
        <f>IF(N622="zákl. prenesená",J622,0)</f>
        <v>0</v>
      </c>
      <c r="BH622" s="159">
        <f>IF(N622="zníž. prenesená",J622,0)</f>
        <v>0</v>
      </c>
      <c r="BI622" s="159">
        <f>IF(N622="nulová",J622,0)</f>
        <v>0</v>
      </c>
      <c r="BJ622" s="17" t="s">
        <v>89</v>
      </c>
      <c r="BK622" s="159">
        <f>ROUND(I622*H622,2)</f>
        <v>0</v>
      </c>
      <c r="BL622" s="17" t="s">
        <v>194</v>
      </c>
      <c r="BM622" s="158" t="s">
        <v>2382</v>
      </c>
    </row>
    <row r="623" spans="2:65" s="12" customFormat="1">
      <c r="B623" s="170"/>
      <c r="D623" s="171" t="s">
        <v>200</v>
      </c>
      <c r="E623" s="172" t="s">
        <v>1</v>
      </c>
      <c r="F623" s="173" t="s">
        <v>2383</v>
      </c>
      <c r="H623" s="172" t="s">
        <v>1</v>
      </c>
      <c r="I623" s="174"/>
      <c r="L623" s="170"/>
      <c r="M623" s="175"/>
      <c r="T623" s="176"/>
      <c r="AT623" s="172" t="s">
        <v>200</v>
      </c>
      <c r="AU623" s="172" t="s">
        <v>89</v>
      </c>
      <c r="AV623" s="12" t="s">
        <v>83</v>
      </c>
      <c r="AW623" s="12" t="s">
        <v>31</v>
      </c>
      <c r="AX623" s="12" t="s">
        <v>76</v>
      </c>
      <c r="AY623" s="172" t="s">
        <v>187</v>
      </c>
    </row>
    <row r="624" spans="2:65" s="13" customFormat="1">
      <c r="B624" s="177"/>
      <c r="D624" s="171" t="s">
        <v>200</v>
      </c>
      <c r="E624" s="178" t="s">
        <v>1</v>
      </c>
      <c r="F624" s="179" t="s">
        <v>2384</v>
      </c>
      <c r="H624" s="180">
        <v>15.36</v>
      </c>
      <c r="I624" s="181"/>
      <c r="L624" s="177"/>
      <c r="M624" s="182"/>
      <c r="T624" s="183"/>
      <c r="AT624" s="178" t="s">
        <v>200</v>
      </c>
      <c r="AU624" s="178" t="s">
        <v>89</v>
      </c>
      <c r="AV624" s="13" t="s">
        <v>89</v>
      </c>
      <c r="AW624" s="13" t="s">
        <v>31</v>
      </c>
      <c r="AX624" s="13" t="s">
        <v>76</v>
      </c>
      <c r="AY624" s="178" t="s">
        <v>187</v>
      </c>
    </row>
    <row r="625" spans="2:65" s="13" customFormat="1">
      <c r="B625" s="177"/>
      <c r="D625" s="171" t="s">
        <v>200</v>
      </c>
      <c r="E625" s="178" t="s">
        <v>1</v>
      </c>
      <c r="F625" s="179" t="s">
        <v>2385</v>
      </c>
      <c r="H625" s="180">
        <v>-2.4</v>
      </c>
      <c r="I625" s="181"/>
      <c r="L625" s="177"/>
      <c r="M625" s="182"/>
      <c r="T625" s="183"/>
      <c r="AT625" s="178" t="s">
        <v>200</v>
      </c>
      <c r="AU625" s="178" t="s">
        <v>89</v>
      </c>
      <c r="AV625" s="13" t="s">
        <v>89</v>
      </c>
      <c r="AW625" s="13" t="s">
        <v>31</v>
      </c>
      <c r="AX625" s="13" t="s">
        <v>76</v>
      </c>
      <c r="AY625" s="178" t="s">
        <v>187</v>
      </c>
    </row>
    <row r="626" spans="2:65" s="15" customFormat="1">
      <c r="B626" s="191"/>
      <c r="D626" s="171" t="s">
        <v>200</v>
      </c>
      <c r="E626" s="192" t="s">
        <v>1</v>
      </c>
      <c r="F626" s="193" t="s">
        <v>2386</v>
      </c>
      <c r="H626" s="194">
        <v>12.96</v>
      </c>
      <c r="I626" s="195"/>
      <c r="L626" s="191"/>
      <c r="M626" s="196"/>
      <c r="T626" s="197"/>
      <c r="AT626" s="192" t="s">
        <v>200</v>
      </c>
      <c r="AU626" s="192" t="s">
        <v>89</v>
      </c>
      <c r="AV626" s="15" t="s">
        <v>207</v>
      </c>
      <c r="AW626" s="15" t="s">
        <v>31</v>
      </c>
      <c r="AX626" s="15" t="s">
        <v>76</v>
      </c>
      <c r="AY626" s="192" t="s">
        <v>187</v>
      </c>
    </row>
    <row r="627" spans="2:65" s="12" customFormat="1">
      <c r="B627" s="170"/>
      <c r="D627" s="171" t="s">
        <v>200</v>
      </c>
      <c r="E627" s="172" t="s">
        <v>1</v>
      </c>
      <c r="F627" s="173" t="s">
        <v>2387</v>
      </c>
      <c r="H627" s="172" t="s">
        <v>1</v>
      </c>
      <c r="I627" s="174"/>
      <c r="L627" s="170"/>
      <c r="M627" s="175"/>
      <c r="T627" s="176"/>
      <c r="AT627" s="172" t="s">
        <v>200</v>
      </c>
      <c r="AU627" s="172" t="s">
        <v>89</v>
      </c>
      <c r="AV627" s="12" t="s">
        <v>83</v>
      </c>
      <c r="AW627" s="12" t="s">
        <v>31</v>
      </c>
      <c r="AX627" s="12" t="s">
        <v>76</v>
      </c>
      <c r="AY627" s="172" t="s">
        <v>187</v>
      </c>
    </row>
    <row r="628" spans="2:65" s="13" customFormat="1">
      <c r="B628" s="177"/>
      <c r="D628" s="171" t="s">
        <v>200</v>
      </c>
      <c r="E628" s="178" t="s">
        <v>1</v>
      </c>
      <c r="F628" s="179" t="s">
        <v>2388</v>
      </c>
      <c r="H628" s="180">
        <v>15.84</v>
      </c>
      <c r="I628" s="181"/>
      <c r="L628" s="177"/>
      <c r="M628" s="182"/>
      <c r="T628" s="183"/>
      <c r="AT628" s="178" t="s">
        <v>200</v>
      </c>
      <c r="AU628" s="178" t="s">
        <v>89</v>
      </c>
      <c r="AV628" s="13" t="s">
        <v>89</v>
      </c>
      <c r="AW628" s="13" t="s">
        <v>31</v>
      </c>
      <c r="AX628" s="13" t="s">
        <v>76</v>
      </c>
      <c r="AY628" s="178" t="s">
        <v>187</v>
      </c>
    </row>
    <row r="629" spans="2:65" s="15" customFormat="1">
      <c r="B629" s="191"/>
      <c r="D629" s="171" t="s">
        <v>200</v>
      </c>
      <c r="E629" s="192" t="s">
        <v>1</v>
      </c>
      <c r="F629" s="193" t="s">
        <v>2389</v>
      </c>
      <c r="H629" s="194">
        <v>15.84</v>
      </c>
      <c r="I629" s="195"/>
      <c r="L629" s="191"/>
      <c r="M629" s="196"/>
      <c r="T629" s="197"/>
      <c r="AT629" s="192" t="s">
        <v>200</v>
      </c>
      <c r="AU629" s="192" t="s">
        <v>89</v>
      </c>
      <c r="AV629" s="15" t="s">
        <v>207</v>
      </c>
      <c r="AW629" s="15" t="s">
        <v>31</v>
      </c>
      <c r="AX629" s="15" t="s">
        <v>76</v>
      </c>
      <c r="AY629" s="192" t="s">
        <v>187</v>
      </c>
    </row>
    <row r="630" spans="2:65" s="12" customFormat="1">
      <c r="B630" s="170"/>
      <c r="D630" s="171" t="s">
        <v>200</v>
      </c>
      <c r="E630" s="172" t="s">
        <v>1</v>
      </c>
      <c r="F630" s="173" t="s">
        <v>2387</v>
      </c>
      <c r="H630" s="172" t="s">
        <v>1</v>
      </c>
      <c r="I630" s="174"/>
      <c r="L630" s="170"/>
      <c r="M630" s="175"/>
      <c r="T630" s="176"/>
      <c r="AT630" s="172" t="s">
        <v>200</v>
      </c>
      <c r="AU630" s="172" t="s">
        <v>89</v>
      </c>
      <c r="AV630" s="12" t="s">
        <v>83</v>
      </c>
      <c r="AW630" s="12" t="s">
        <v>31</v>
      </c>
      <c r="AX630" s="12" t="s">
        <v>76</v>
      </c>
      <c r="AY630" s="172" t="s">
        <v>187</v>
      </c>
    </row>
    <row r="631" spans="2:65" s="13" customFormat="1">
      <c r="B631" s="177"/>
      <c r="D631" s="171" t="s">
        <v>200</v>
      </c>
      <c r="E631" s="178" t="s">
        <v>1</v>
      </c>
      <c r="F631" s="179" t="s">
        <v>2390</v>
      </c>
      <c r="H631" s="180">
        <v>15.257</v>
      </c>
      <c r="I631" s="181"/>
      <c r="L631" s="177"/>
      <c r="M631" s="182"/>
      <c r="T631" s="183"/>
      <c r="AT631" s="178" t="s">
        <v>200</v>
      </c>
      <c r="AU631" s="178" t="s">
        <v>89</v>
      </c>
      <c r="AV631" s="13" t="s">
        <v>89</v>
      </c>
      <c r="AW631" s="13" t="s">
        <v>31</v>
      </c>
      <c r="AX631" s="13" t="s">
        <v>76</v>
      </c>
      <c r="AY631" s="178" t="s">
        <v>187</v>
      </c>
    </row>
    <row r="632" spans="2:65" s="13" customFormat="1">
      <c r="B632" s="177"/>
      <c r="D632" s="171" t="s">
        <v>200</v>
      </c>
      <c r="E632" s="178" t="s">
        <v>1</v>
      </c>
      <c r="F632" s="179" t="s">
        <v>2391</v>
      </c>
      <c r="H632" s="180">
        <v>9.02</v>
      </c>
      <c r="I632" s="181"/>
      <c r="L632" s="177"/>
      <c r="M632" s="182"/>
      <c r="T632" s="183"/>
      <c r="AT632" s="178" t="s">
        <v>200</v>
      </c>
      <c r="AU632" s="178" t="s">
        <v>89</v>
      </c>
      <c r="AV632" s="13" t="s">
        <v>89</v>
      </c>
      <c r="AW632" s="13" t="s">
        <v>31</v>
      </c>
      <c r="AX632" s="13" t="s">
        <v>76</v>
      </c>
      <c r="AY632" s="178" t="s">
        <v>187</v>
      </c>
    </row>
    <row r="633" spans="2:65" s="15" customFormat="1">
      <c r="B633" s="191"/>
      <c r="D633" s="171" t="s">
        <v>200</v>
      </c>
      <c r="E633" s="192" t="s">
        <v>1</v>
      </c>
      <c r="F633" s="193" t="s">
        <v>2392</v>
      </c>
      <c r="H633" s="194">
        <v>24.277000000000001</v>
      </c>
      <c r="I633" s="195"/>
      <c r="L633" s="191"/>
      <c r="M633" s="196"/>
      <c r="T633" s="197"/>
      <c r="AT633" s="192" t="s">
        <v>200</v>
      </c>
      <c r="AU633" s="192" t="s">
        <v>89</v>
      </c>
      <c r="AV633" s="15" t="s">
        <v>207</v>
      </c>
      <c r="AW633" s="15" t="s">
        <v>31</v>
      </c>
      <c r="AX633" s="15" t="s">
        <v>76</v>
      </c>
      <c r="AY633" s="192" t="s">
        <v>187</v>
      </c>
    </row>
    <row r="634" spans="2:65" s="12" customFormat="1">
      <c r="B634" s="170"/>
      <c r="D634" s="171" t="s">
        <v>200</v>
      </c>
      <c r="E634" s="172" t="s">
        <v>1</v>
      </c>
      <c r="F634" s="173" t="s">
        <v>2387</v>
      </c>
      <c r="H634" s="172" t="s">
        <v>1</v>
      </c>
      <c r="I634" s="174"/>
      <c r="L634" s="170"/>
      <c r="M634" s="175"/>
      <c r="T634" s="176"/>
      <c r="AT634" s="172" t="s">
        <v>200</v>
      </c>
      <c r="AU634" s="172" t="s">
        <v>89</v>
      </c>
      <c r="AV634" s="12" t="s">
        <v>83</v>
      </c>
      <c r="AW634" s="12" t="s">
        <v>31</v>
      </c>
      <c r="AX634" s="12" t="s">
        <v>76</v>
      </c>
      <c r="AY634" s="172" t="s">
        <v>187</v>
      </c>
    </row>
    <row r="635" spans="2:65" s="13" customFormat="1">
      <c r="B635" s="177"/>
      <c r="D635" s="171" t="s">
        <v>200</v>
      </c>
      <c r="E635" s="178" t="s">
        <v>1</v>
      </c>
      <c r="F635" s="179" t="s">
        <v>2393</v>
      </c>
      <c r="H635" s="180">
        <v>15.84</v>
      </c>
      <c r="I635" s="181"/>
      <c r="L635" s="177"/>
      <c r="M635" s="182"/>
      <c r="T635" s="183"/>
      <c r="AT635" s="178" t="s">
        <v>200</v>
      </c>
      <c r="AU635" s="178" t="s">
        <v>89</v>
      </c>
      <c r="AV635" s="13" t="s">
        <v>89</v>
      </c>
      <c r="AW635" s="13" t="s">
        <v>31</v>
      </c>
      <c r="AX635" s="13" t="s">
        <v>76</v>
      </c>
      <c r="AY635" s="178" t="s">
        <v>187</v>
      </c>
    </row>
    <row r="636" spans="2:65" s="15" customFormat="1">
      <c r="B636" s="191"/>
      <c r="D636" s="171" t="s">
        <v>200</v>
      </c>
      <c r="E636" s="192" t="s">
        <v>1</v>
      </c>
      <c r="F636" s="193" t="s">
        <v>2394</v>
      </c>
      <c r="H636" s="194">
        <v>15.84</v>
      </c>
      <c r="I636" s="195"/>
      <c r="L636" s="191"/>
      <c r="M636" s="196"/>
      <c r="T636" s="197"/>
      <c r="AT636" s="192" t="s">
        <v>200</v>
      </c>
      <c r="AU636" s="192" t="s">
        <v>89</v>
      </c>
      <c r="AV636" s="15" t="s">
        <v>207</v>
      </c>
      <c r="AW636" s="15" t="s">
        <v>31</v>
      </c>
      <c r="AX636" s="15" t="s">
        <v>76</v>
      </c>
      <c r="AY636" s="192" t="s">
        <v>187</v>
      </c>
    </row>
    <row r="637" spans="2:65" s="14" customFormat="1">
      <c r="B637" s="184"/>
      <c r="D637" s="171" t="s">
        <v>200</v>
      </c>
      <c r="E637" s="185" t="s">
        <v>1</v>
      </c>
      <c r="F637" s="186" t="s">
        <v>206</v>
      </c>
      <c r="H637" s="187">
        <v>68.917000000000002</v>
      </c>
      <c r="I637" s="188"/>
      <c r="L637" s="184"/>
      <c r="M637" s="189"/>
      <c r="T637" s="190"/>
      <c r="AT637" s="185" t="s">
        <v>200</v>
      </c>
      <c r="AU637" s="185" t="s">
        <v>89</v>
      </c>
      <c r="AV637" s="14" t="s">
        <v>194</v>
      </c>
      <c r="AW637" s="14" t="s">
        <v>31</v>
      </c>
      <c r="AX637" s="14" t="s">
        <v>83</v>
      </c>
      <c r="AY637" s="185" t="s">
        <v>187</v>
      </c>
    </row>
    <row r="638" spans="2:65" s="1" customFormat="1" ht="37.9" customHeight="1">
      <c r="B638" s="144"/>
      <c r="C638" s="160" t="s">
        <v>329</v>
      </c>
      <c r="D638" s="160" t="s">
        <v>196</v>
      </c>
      <c r="E638" s="161" t="s">
        <v>2395</v>
      </c>
      <c r="F638" s="162" t="s">
        <v>2396</v>
      </c>
      <c r="G638" s="163" t="s">
        <v>144</v>
      </c>
      <c r="H638" s="164">
        <v>449.03</v>
      </c>
      <c r="I638" s="165"/>
      <c r="J638" s="166">
        <f>ROUND(I638*H638,2)</f>
        <v>0</v>
      </c>
      <c r="K638" s="167"/>
      <c r="L638" s="32"/>
      <c r="M638" s="168" t="s">
        <v>1</v>
      </c>
      <c r="N638" s="169" t="s">
        <v>42</v>
      </c>
      <c r="P638" s="156">
        <f>O638*H638</f>
        <v>0</v>
      </c>
      <c r="Q638" s="156">
        <v>0</v>
      </c>
      <c r="R638" s="156">
        <f>Q638*H638</f>
        <v>0</v>
      </c>
      <c r="S638" s="156">
        <v>0.19600000000000001</v>
      </c>
      <c r="T638" s="157">
        <f>S638*H638</f>
        <v>88.009879999999995</v>
      </c>
      <c r="AR638" s="158" t="s">
        <v>194</v>
      </c>
      <c r="AT638" s="158" t="s">
        <v>196</v>
      </c>
      <c r="AU638" s="158" t="s">
        <v>89</v>
      </c>
      <c r="AY638" s="17" t="s">
        <v>187</v>
      </c>
      <c r="BE638" s="159">
        <f>IF(N638="základná",J638,0)</f>
        <v>0</v>
      </c>
      <c r="BF638" s="159">
        <f>IF(N638="znížená",J638,0)</f>
        <v>0</v>
      </c>
      <c r="BG638" s="159">
        <f>IF(N638="zákl. prenesená",J638,0)</f>
        <v>0</v>
      </c>
      <c r="BH638" s="159">
        <f>IF(N638="zníž. prenesená",J638,0)</f>
        <v>0</v>
      </c>
      <c r="BI638" s="159">
        <f>IF(N638="nulová",J638,0)</f>
        <v>0</v>
      </c>
      <c r="BJ638" s="17" t="s">
        <v>89</v>
      </c>
      <c r="BK638" s="159">
        <f>ROUND(I638*H638,2)</f>
        <v>0</v>
      </c>
      <c r="BL638" s="17" t="s">
        <v>194</v>
      </c>
      <c r="BM638" s="158" t="s">
        <v>2397</v>
      </c>
    </row>
    <row r="639" spans="2:65" s="12" customFormat="1">
      <c r="B639" s="170"/>
      <c r="D639" s="171" t="s">
        <v>200</v>
      </c>
      <c r="E639" s="172" t="s">
        <v>1</v>
      </c>
      <c r="F639" s="173" t="s">
        <v>2398</v>
      </c>
      <c r="H639" s="172" t="s">
        <v>1</v>
      </c>
      <c r="I639" s="174"/>
      <c r="L639" s="170"/>
      <c r="M639" s="175"/>
      <c r="T639" s="176"/>
      <c r="AT639" s="172" t="s">
        <v>200</v>
      </c>
      <c r="AU639" s="172" t="s">
        <v>89</v>
      </c>
      <c r="AV639" s="12" t="s">
        <v>83</v>
      </c>
      <c r="AW639" s="12" t="s">
        <v>31</v>
      </c>
      <c r="AX639" s="12" t="s">
        <v>76</v>
      </c>
      <c r="AY639" s="172" t="s">
        <v>187</v>
      </c>
    </row>
    <row r="640" spans="2:65" s="13" customFormat="1">
      <c r="B640" s="177"/>
      <c r="D640" s="171" t="s">
        <v>200</v>
      </c>
      <c r="E640" s="178" t="s">
        <v>1</v>
      </c>
      <c r="F640" s="179" t="s">
        <v>2399</v>
      </c>
      <c r="H640" s="180">
        <v>11.8</v>
      </c>
      <c r="I640" s="181"/>
      <c r="L640" s="177"/>
      <c r="M640" s="182"/>
      <c r="T640" s="183"/>
      <c r="AT640" s="178" t="s">
        <v>200</v>
      </c>
      <c r="AU640" s="178" t="s">
        <v>89</v>
      </c>
      <c r="AV640" s="13" t="s">
        <v>89</v>
      </c>
      <c r="AW640" s="13" t="s">
        <v>31</v>
      </c>
      <c r="AX640" s="13" t="s">
        <v>76</v>
      </c>
      <c r="AY640" s="178" t="s">
        <v>187</v>
      </c>
    </row>
    <row r="641" spans="2:51" s="13" customFormat="1">
      <c r="B641" s="177"/>
      <c r="D641" s="171" t="s">
        <v>200</v>
      </c>
      <c r="E641" s="178" t="s">
        <v>1</v>
      </c>
      <c r="F641" s="179" t="s">
        <v>2231</v>
      </c>
      <c r="H641" s="180">
        <v>-9.7349999999999994</v>
      </c>
      <c r="I641" s="181"/>
      <c r="L641" s="177"/>
      <c r="M641" s="182"/>
      <c r="T641" s="183"/>
      <c r="AT641" s="178" t="s">
        <v>200</v>
      </c>
      <c r="AU641" s="178" t="s">
        <v>89</v>
      </c>
      <c r="AV641" s="13" t="s">
        <v>89</v>
      </c>
      <c r="AW641" s="13" t="s">
        <v>31</v>
      </c>
      <c r="AX641" s="13" t="s">
        <v>76</v>
      </c>
      <c r="AY641" s="178" t="s">
        <v>187</v>
      </c>
    </row>
    <row r="642" spans="2:51" s="13" customFormat="1">
      <c r="B642" s="177"/>
      <c r="D642" s="171" t="s">
        <v>200</v>
      </c>
      <c r="E642" s="178" t="s">
        <v>1</v>
      </c>
      <c r="F642" s="179" t="s">
        <v>2400</v>
      </c>
      <c r="H642" s="180">
        <v>40.045999999999999</v>
      </c>
      <c r="I642" s="181"/>
      <c r="L642" s="177"/>
      <c r="M642" s="182"/>
      <c r="T642" s="183"/>
      <c r="AT642" s="178" t="s">
        <v>200</v>
      </c>
      <c r="AU642" s="178" t="s">
        <v>89</v>
      </c>
      <c r="AV642" s="13" t="s">
        <v>89</v>
      </c>
      <c r="AW642" s="13" t="s">
        <v>31</v>
      </c>
      <c r="AX642" s="13" t="s">
        <v>76</v>
      </c>
      <c r="AY642" s="178" t="s">
        <v>187</v>
      </c>
    </row>
    <row r="643" spans="2:51" s="13" customFormat="1">
      <c r="B643" s="177"/>
      <c r="D643" s="171" t="s">
        <v>200</v>
      </c>
      <c r="E643" s="178" t="s">
        <v>1</v>
      </c>
      <c r="F643" s="179" t="s">
        <v>2401</v>
      </c>
      <c r="H643" s="180">
        <v>6.9329999999999998</v>
      </c>
      <c r="I643" s="181"/>
      <c r="L643" s="177"/>
      <c r="M643" s="182"/>
      <c r="T643" s="183"/>
      <c r="AT643" s="178" t="s">
        <v>200</v>
      </c>
      <c r="AU643" s="178" t="s">
        <v>89</v>
      </c>
      <c r="AV643" s="13" t="s">
        <v>89</v>
      </c>
      <c r="AW643" s="13" t="s">
        <v>31</v>
      </c>
      <c r="AX643" s="13" t="s">
        <v>76</v>
      </c>
      <c r="AY643" s="178" t="s">
        <v>187</v>
      </c>
    </row>
    <row r="644" spans="2:51" s="13" customFormat="1">
      <c r="B644" s="177"/>
      <c r="D644" s="171" t="s">
        <v>200</v>
      </c>
      <c r="E644" s="178" t="s">
        <v>1</v>
      </c>
      <c r="F644" s="179" t="s">
        <v>2206</v>
      </c>
      <c r="H644" s="180">
        <v>-4.95</v>
      </c>
      <c r="I644" s="181"/>
      <c r="L644" s="177"/>
      <c r="M644" s="182"/>
      <c r="T644" s="183"/>
      <c r="AT644" s="178" t="s">
        <v>200</v>
      </c>
      <c r="AU644" s="178" t="s">
        <v>89</v>
      </c>
      <c r="AV644" s="13" t="s">
        <v>89</v>
      </c>
      <c r="AW644" s="13" t="s">
        <v>31</v>
      </c>
      <c r="AX644" s="13" t="s">
        <v>76</v>
      </c>
      <c r="AY644" s="178" t="s">
        <v>187</v>
      </c>
    </row>
    <row r="645" spans="2:51" s="13" customFormat="1">
      <c r="B645" s="177"/>
      <c r="D645" s="171" t="s">
        <v>200</v>
      </c>
      <c r="E645" s="178" t="s">
        <v>1</v>
      </c>
      <c r="F645" s="179" t="s">
        <v>2402</v>
      </c>
      <c r="H645" s="180">
        <v>22.715</v>
      </c>
      <c r="I645" s="181"/>
      <c r="L645" s="177"/>
      <c r="M645" s="182"/>
      <c r="T645" s="183"/>
      <c r="AT645" s="178" t="s">
        <v>200</v>
      </c>
      <c r="AU645" s="178" t="s">
        <v>89</v>
      </c>
      <c r="AV645" s="13" t="s">
        <v>89</v>
      </c>
      <c r="AW645" s="13" t="s">
        <v>31</v>
      </c>
      <c r="AX645" s="13" t="s">
        <v>76</v>
      </c>
      <c r="AY645" s="178" t="s">
        <v>187</v>
      </c>
    </row>
    <row r="646" spans="2:51" s="13" customFormat="1">
      <c r="B646" s="177"/>
      <c r="D646" s="171" t="s">
        <v>200</v>
      </c>
      <c r="E646" s="178" t="s">
        <v>1</v>
      </c>
      <c r="F646" s="179" t="s">
        <v>2403</v>
      </c>
      <c r="H646" s="180">
        <v>10.178000000000001</v>
      </c>
      <c r="I646" s="181"/>
      <c r="L646" s="177"/>
      <c r="M646" s="182"/>
      <c r="T646" s="183"/>
      <c r="AT646" s="178" t="s">
        <v>200</v>
      </c>
      <c r="AU646" s="178" t="s">
        <v>89</v>
      </c>
      <c r="AV646" s="13" t="s">
        <v>89</v>
      </c>
      <c r="AW646" s="13" t="s">
        <v>31</v>
      </c>
      <c r="AX646" s="13" t="s">
        <v>76</v>
      </c>
      <c r="AY646" s="178" t="s">
        <v>187</v>
      </c>
    </row>
    <row r="647" spans="2:51" s="13" customFormat="1">
      <c r="B647" s="177"/>
      <c r="D647" s="171" t="s">
        <v>200</v>
      </c>
      <c r="E647" s="178" t="s">
        <v>1</v>
      </c>
      <c r="F647" s="179" t="s">
        <v>2404</v>
      </c>
      <c r="H647" s="180">
        <v>-1.845</v>
      </c>
      <c r="I647" s="181"/>
      <c r="L647" s="177"/>
      <c r="M647" s="182"/>
      <c r="T647" s="183"/>
      <c r="AT647" s="178" t="s">
        <v>200</v>
      </c>
      <c r="AU647" s="178" t="s">
        <v>89</v>
      </c>
      <c r="AV647" s="13" t="s">
        <v>89</v>
      </c>
      <c r="AW647" s="13" t="s">
        <v>31</v>
      </c>
      <c r="AX647" s="13" t="s">
        <v>76</v>
      </c>
      <c r="AY647" s="178" t="s">
        <v>187</v>
      </c>
    </row>
    <row r="648" spans="2:51" s="13" customFormat="1">
      <c r="B648" s="177"/>
      <c r="D648" s="171" t="s">
        <v>200</v>
      </c>
      <c r="E648" s="178" t="s">
        <v>1</v>
      </c>
      <c r="F648" s="179" t="s">
        <v>2405</v>
      </c>
      <c r="H648" s="180">
        <v>-0.8</v>
      </c>
      <c r="I648" s="181"/>
      <c r="L648" s="177"/>
      <c r="M648" s="182"/>
      <c r="T648" s="183"/>
      <c r="AT648" s="178" t="s">
        <v>200</v>
      </c>
      <c r="AU648" s="178" t="s">
        <v>89</v>
      </c>
      <c r="AV648" s="13" t="s">
        <v>89</v>
      </c>
      <c r="AW648" s="13" t="s">
        <v>31</v>
      </c>
      <c r="AX648" s="13" t="s">
        <v>76</v>
      </c>
      <c r="AY648" s="178" t="s">
        <v>187</v>
      </c>
    </row>
    <row r="649" spans="2:51" s="13" customFormat="1">
      <c r="B649" s="177"/>
      <c r="D649" s="171" t="s">
        <v>200</v>
      </c>
      <c r="E649" s="178" t="s">
        <v>1</v>
      </c>
      <c r="F649" s="179" t="s">
        <v>2406</v>
      </c>
      <c r="H649" s="180">
        <v>2.95</v>
      </c>
      <c r="I649" s="181"/>
      <c r="L649" s="177"/>
      <c r="M649" s="182"/>
      <c r="T649" s="183"/>
      <c r="AT649" s="178" t="s">
        <v>200</v>
      </c>
      <c r="AU649" s="178" t="s">
        <v>89</v>
      </c>
      <c r="AV649" s="13" t="s">
        <v>89</v>
      </c>
      <c r="AW649" s="13" t="s">
        <v>31</v>
      </c>
      <c r="AX649" s="13" t="s">
        <v>76</v>
      </c>
      <c r="AY649" s="178" t="s">
        <v>187</v>
      </c>
    </row>
    <row r="650" spans="2:51" s="13" customFormat="1">
      <c r="B650" s="177"/>
      <c r="D650" s="171" t="s">
        <v>200</v>
      </c>
      <c r="E650" s="178" t="s">
        <v>1</v>
      </c>
      <c r="F650" s="179" t="s">
        <v>2407</v>
      </c>
      <c r="H650" s="180">
        <v>5.9</v>
      </c>
      <c r="I650" s="181"/>
      <c r="L650" s="177"/>
      <c r="M650" s="182"/>
      <c r="T650" s="183"/>
      <c r="AT650" s="178" t="s">
        <v>200</v>
      </c>
      <c r="AU650" s="178" t="s">
        <v>89</v>
      </c>
      <c r="AV650" s="13" t="s">
        <v>89</v>
      </c>
      <c r="AW650" s="13" t="s">
        <v>31</v>
      </c>
      <c r="AX650" s="13" t="s">
        <v>76</v>
      </c>
      <c r="AY650" s="178" t="s">
        <v>187</v>
      </c>
    </row>
    <row r="651" spans="2:51" s="13" customFormat="1">
      <c r="B651" s="177"/>
      <c r="D651" s="171" t="s">
        <v>200</v>
      </c>
      <c r="E651" s="178" t="s">
        <v>1</v>
      </c>
      <c r="F651" s="179" t="s">
        <v>2408</v>
      </c>
      <c r="H651" s="180">
        <v>6.9329999999999998</v>
      </c>
      <c r="I651" s="181"/>
      <c r="L651" s="177"/>
      <c r="M651" s="182"/>
      <c r="T651" s="183"/>
      <c r="AT651" s="178" t="s">
        <v>200</v>
      </c>
      <c r="AU651" s="178" t="s">
        <v>89</v>
      </c>
      <c r="AV651" s="13" t="s">
        <v>89</v>
      </c>
      <c r="AW651" s="13" t="s">
        <v>31</v>
      </c>
      <c r="AX651" s="13" t="s">
        <v>76</v>
      </c>
      <c r="AY651" s="178" t="s">
        <v>187</v>
      </c>
    </row>
    <row r="652" spans="2:51" s="13" customFormat="1">
      <c r="B652" s="177"/>
      <c r="D652" s="171" t="s">
        <v>200</v>
      </c>
      <c r="E652" s="178" t="s">
        <v>1</v>
      </c>
      <c r="F652" s="179" t="s">
        <v>2179</v>
      </c>
      <c r="H652" s="180">
        <v>-1.8</v>
      </c>
      <c r="I652" s="181"/>
      <c r="L652" s="177"/>
      <c r="M652" s="182"/>
      <c r="T652" s="183"/>
      <c r="AT652" s="178" t="s">
        <v>200</v>
      </c>
      <c r="AU652" s="178" t="s">
        <v>89</v>
      </c>
      <c r="AV652" s="13" t="s">
        <v>89</v>
      </c>
      <c r="AW652" s="13" t="s">
        <v>31</v>
      </c>
      <c r="AX652" s="13" t="s">
        <v>76</v>
      </c>
      <c r="AY652" s="178" t="s">
        <v>187</v>
      </c>
    </row>
    <row r="653" spans="2:51" s="13" customFormat="1">
      <c r="B653" s="177"/>
      <c r="D653" s="171" t="s">
        <v>200</v>
      </c>
      <c r="E653" s="178" t="s">
        <v>1</v>
      </c>
      <c r="F653" s="179" t="s">
        <v>2409</v>
      </c>
      <c r="H653" s="180">
        <v>22.715</v>
      </c>
      <c r="I653" s="181"/>
      <c r="L653" s="177"/>
      <c r="M653" s="182"/>
      <c r="T653" s="183"/>
      <c r="AT653" s="178" t="s">
        <v>200</v>
      </c>
      <c r="AU653" s="178" t="s">
        <v>89</v>
      </c>
      <c r="AV653" s="13" t="s">
        <v>89</v>
      </c>
      <c r="AW653" s="13" t="s">
        <v>31</v>
      </c>
      <c r="AX653" s="13" t="s">
        <v>76</v>
      </c>
      <c r="AY653" s="178" t="s">
        <v>187</v>
      </c>
    </row>
    <row r="654" spans="2:51" s="13" customFormat="1">
      <c r="B654" s="177"/>
      <c r="D654" s="171" t="s">
        <v>200</v>
      </c>
      <c r="E654" s="178" t="s">
        <v>1</v>
      </c>
      <c r="F654" s="179" t="s">
        <v>2407</v>
      </c>
      <c r="H654" s="180">
        <v>5.9</v>
      </c>
      <c r="I654" s="181"/>
      <c r="L654" s="177"/>
      <c r="M654" s="182"/>
      <c r="T654" s="183"/>
      <c r="AT654" s="178" t="s">
        <v>200</v>
      </c>
      <c r="AU654" s="178" t="s">
        <v>89</v>
      </c>
      <c r="AV654" s="13" t="s">
        <v>89</v>
      </c>
      <c r="AW654" s="13" t="s">
        <v>31</v>
      </c>
      <c r="AX654" s="13" t="s">
        <v>76</v>
      </c>
      <c r="AY654" s="178" t="s">
        <v>187</v>
      </c>
    </row>
    <row r="655" spans="2:51" s="15" customFormat="1">
      <c r="B655" s="191"/>
      <c r="D655" s="171" t="s">
        <v>200</v>
      </c>
      <c r="E655" s="192" t="s">
        <v>1</v>
      </c>
      <c r="F655" s="193" t="s">
        <v>2410</v>
      </c>
      <c r="H655" s="194">
        <v>116.94</v>
      </c>
      <c r="I655" s="195"/>
      <c r="L655" s="191"/>
      <c r="M655" s="196"/>
      <c r="T655" s="197"/>
      <c r="AT655" s="192" t="s">
        <v>200</v>
      </c>
      <c r="AU655" s="192" t="s">
        <v>89</v>
      </c>
      <c r="AV655" s="15" t="s">
        <v>207</v>
      </c>
      <c r="AW655" s="15" t="s">
        <v>31</v>
      </c>
      <c r="AX655" s="15" t="s">
        <v>76</v>
      </c>
      <c r="AY655" s="192" t="s">
        <v>187</v>
      </c>
    </row>
    <row r="656" spans="2:51" s="12" customFormat="1">
      <c r="B656" s="170"/>
      <c r="D656" s="171" t="s">
        <v>200</v>
      </c>
      <c r="E656" s="172" t="s">
        <v>1</v>
      </c>
      <c r="F656" s="173" t="s">
        <v>2411</v>
      </c>
      <c r="H656" s="172" t="s">
        <v>1</v>
      </c>
      <c r="I656" s="174"/>
      <c r="L656" s="170"/>
      <c r="M656" s="175"/>
      <c r="T656" s="176"/>
      <c r="AT656" s="172" t="s">
        <v>200</v>
      </c>
      <c r="AU656" s="172" t="s">
        <v>89</v>
      </c>
      <c r="AV656" s="12" t="s">
        <v>83</v>
      </c>
      <c r="AW656" s="12" t="s">
        <v>31</v>
      </c>
      <c r="AX656" s="12" t="s">
        <v>76</v>
      </c>
      <c r="AY656" s="172" t="s">
        <v>187</v>
      </c>
    </row>
    <row r="657" spans="2:51" s="13" customFormat="1">
      <c r="B657" s="177"/>
      <c r="D657" s="171" t="s">
        <v>200</v>
      </c>
      <c r="E657" s="178" t="s">
        <v>1</v>
      </c>
      <c r="F657" s="179" t="s">
        <v>2412</v>
      </c>
      <c r="H657" s="180">
        <v>7.08</v>
      </c>
      <c r="I657" s="181"/>
      <c r="L657" s="177"/>
      <c r="M657" s="182"/>
      <c r="T657" s="183"/>
      <c r="AT657" s="178" t="s">
        <v>200</v>
      </c>
      <c r="AU657" s="178" t="s">
        <v>89</v>
      </c>
      <c r="AV657" s="13" t="s">
        <v>89</v>
      </c>
      <c r="AW657" s="13" t="s">
        <v>31</v>
      </c>
      <c r="AX657" s="13" t="s">
        <v>76</v>
      </c>
      <c r="AY657" s="178" t="s">
        <v>187</v>
      </c>
    </row>
    <row r="658" spans="2:51" s="13" customFormat="1">
      <c r="B658" s="177"/>
      <c r="D658" s="171" t="s">
        <v>200</v>
      </c>
      <c r="E658" s="178" t="s">
        <v>1</v>
      </c>
      <c r="F658" s="179" t="s">
        <v>2413</v>
      </c>
      <c r="H658" s="180">
        <v>-4.95</v>
      </c>
      <c r="I658" s="181"/>
      <c r="L658" s="177"/>
      <c r="M658" s="182"/>
      <c r="T658" s="183"/>
      <c r="AT658" s="178" t="s">
        <v>200</v>
      </c>
      <c r="AU658" s="178" t="s">
        <v>89</v>
      </c>
      <c r="AV658" s="13" t="s">
        <v>89</v>
      </c>
      <c r="AW658" s="13" t="s">
        <v>31</v>
      </c>
      <c r="AX658" s="13" t="s">
        <v>76</v>
      </c>
      <c r="AY658" s="178" t="s">
        <v>187</v>
      </c>
    </row>
    <row r="659" spans="2:51" s="13" customFormat="1">
      <c r="B659" s="177"/>
      <c r="D659" s="171" t="s">
        <v>200</v>
      </c>
      <c r="E659" s="178" t="s">
        <v>1</v>
      </c>
      <c r="F659" s="179" t="s">
        <v>2414</v>
      </c>
      <c r="H659" s="180">
        <v>5.31</v>
      </c>
      <c r="I659" s="181"/>
      <c r="L659" s="177"/>
      <c r="M659" s="182"/>
      <c r="T659" s="183"/>
      <c r="AT659" s="178" t="s">
        <v>200</v>
      </c>
      <c r="AU659" s="178" t="s">
        <v>89</v>
      </c>
      <c r="AV659" s="13" t="s">
        <v>89</v>
      </c>
      <c r="AW659" s="13" t="s">
        <v>31</v>
      </c>
      <c r="AX659" s="13" t="s">
        <v>76</v>
      </c>
      <c r="AY659" s="178" t="s">
        <v>187</v>
      </c>
    </row>
    <row r="660" spans="2:51" s="13" customFormat="1">
      <c r="B660" s="177"/>
      <c r="D660" s="171" t="s">
        <v>200</v>
      </c>
      <c r="E660" s="178" t="s">
        <v>1</v>
      </c>
      <c r="F660" s="179" t="s">
        <v>2415</v>
      </c>
      <c r="H660" s="180">
        <v>5.9</v>
      </c>
      <c r="I660" s="181"/>
      <c r="L660" s="177"/>
      <c r="M660" s="182"/>
      <c r="T660" s="183"/>
      <c r="AT660" s="178" t="s">
        <v>200</v>
      </c>
      <c r="AU660" s="178" t="s">
        <v>89</v>
      </c>
      <c r="AV660" s="13" t="s">
        <v>89</v>
      </c>
      <c r="AW660" s="13" t="s">
        <v>31</v>
      </c>
      <c r="AX660" s="13" t="s">
        <v>76</v>
      </c>
      <c r="AY660" s="178" t="s">
        <v>187</v>
      </c>
    </row>
    <row r="661" spans="2:51" s="13" customFormat="1">
      <c r="B661" s="177"/>
      <c r="D661" s="171" t="s">
        <v>200</v>
      </c>
      <c r="E661" s="178" t="s">
        <v>1</v>
      </c>
      <c r="F661" s="179" t="s">
        <v>2416</v>
      </c>
      <c r="H661" s="180">
        <v>1.18</v>
      </c>
      <c r="I661" s="181"/>
      <c r="L661" s="177"/>
      <c r="M661" s="182"/>
      <c r="T661" s="183"/>
      <c r="AT661" s="178" t="s">
        <v>200</v>
      </c>
      <c r="AU661" s="178" t="s">
        <v>89</v>
      </c>
      <c r="AV661" s="13" t="s">
        <v>89</v>
      </c>
      <c r="AW661" s="13" t="s">
        <v>31</v>
      </c>
      <c r="AX661" s="13" t="s">
        <v>76</v>
      </c>
      <c r="AY661" s="178" t="s">
        <v>187</v>
      </c>
    </row>
    <row r="662" spans="2:51" s="13" customFormat="1">
      <c r="B662" s="177"/>
      <c r="D662" s="171" t="s">
        <v>200</v>
      </c>
      <c r="E662" s="178" t="s">
        <v>1</v>
      </c>
      <c r="F662" s="179" t="s">
        <v>2417</v>
      </c>
      <c r="H662" s="180">
        <v>5.9</v>
      </c>
      <c r="I662" s="181"/>
      <c r="L662" s="177"/>
      <c r="M662" s="182"/>
      <c r="T662" s="183"/>
      <c r="AT662" s="178" t="s">
        <v>200</v>
      </c>
      <c r="AU662" s="178" t="s">
        <v>89</v>
      </c>
      <c r="AV662" s="13" t="s">
        <v>89</v>
      </c>
      <c r="AW662" s="13" t="s">
        <v>31</v>
      </c>
      <c r="AX662" s="13" t="s">
        <v>76</v>
      </c>
      <c r="AY662" s="178" t="s">
        <v>187</v>
      </c>
    </row>
    <row r="663" spans="2:51" s="13" customFormat="1">
      <c r="B663" s="177"/>
      <c r="D663" s="171" t="s">
        <v>200</v>
      </c>
      <c r="E663" s="178" t="s">
        <v>1</v>
      </c>
      <c r="F663" s="179" t="s">
        <v>2418</v>
      </c>
      <c r="H663" s="180">
        <v>22.715</v>
      </c>
      <c r="I663" s="181"/>
      <c r="L663" s="177"/>
      <c r="M663" s="182"/>
      <c r="T663" s="183"/>
      <c r="AT663" s="178" t="s">
        <v>200</v>
      </c>
      <c r="AU663" s="178" t="s">
        <v>89</v>
      </c>
      <c r="AV663" s="13" t="s">
        <v>89</v>
      </c>
      <c r="AW663" s="13" t="s">
        <v>31</v>
      </c>
      <c r="AX663" s="13" t="s">
        <v>76</v>
      </c>
      <c r="AY663" s="178" t="s">
        <v>187</v>
      </c>
    </row>
    <row r="664" spans="2:51" s="13" customFormat="1">
      <c r="B664" s="177"/>
      <c r="D664" s="171" t="s">
        <v>200</v>
      </c>
      <c r="E664" s="178" t="s">
        <v>1</v>
      </c>
      <c r="F664" s="179" t="s">
        <v>2419</v>
      </c>
      <c r="H664" s="180">
        <v>7.08</v>
      </c>
      <c r="I664" s="181"/>
      <c r="L664" s="177"/>
      <c r="M664" s="182"/>
      <c r="T664" s="183"/>
      <c r="AT664" s="178" t="s">
        <v>200</v>
      </c>
      <c r="AU664" s="178" t="s">
        <v>89</v>
      </c>
      <c r="AV664" s="13" t="s">
        <v>89</v>
      </c>
      <c r="AW664" s="13" t="s">
        <v>31</v>
      </c>
      <c r="AX664" s="13" t="s">
        <v>76</v>
      </c>
      <c r="AY664" s="178" t="s">
        <v>187</v>
      </c>
    </row>
    <row r="665" spans="2:51" s="13" customFormat="1">
      <c r="B665" s="177"/>
      <c r="D665" s="171" t="s">
        <v>200</v>
      </c>
      <c r="E665" s="178" t="s">
        <v>1</v>
      </c>
      <c r="F665" s="179" t="s">
        <v>2420</v>
      </c>
      <c r="H665" s="180">
        <v>2.95</v>
      </c>
      <c r="I665" s="181"/>
      <c r="L665" s="177"/>
      <c r="M665" s="182"/>
      <c r="T665" s="183"/>
      <c r="AT665" s="178" t="s">
        <v>200</v>
      </c>
      <c r="AU665" s="178" t="s">
        <v>89</v>
      </c>
      <c r="AV665" s="13" t="s">
        <v>89</v>
      </c>
      <c r="AW665" s="13" t="s">
        <v>31</v>
      </c>
      <c r="AX665" s="13" t="s">
        <v>76</v>
      </c>
      <c r="AY665" s="178" t="s">
        <v>187</v>
      </c>
    </row>
    <row r="666" spans="2:51" s="13" customFormat="1">
      <c r="B666" s="177"/>
      <c r="D666" s="171" t="s">
        <v>200</v>
      </c>
      <c r="E666" s="178" t="s">
        <v>1</v>
      </c>
      <c r="F666" s="179" t="s">
        <v>2421</v>
      </c>
      <c r="H666" s="180">
        <v>3.6880000000000002</v>
      </c>
      <c r="I666" s="181"/>
      <c r="L666" s="177"/>
      <c r="M666" s="182"/>
      <c r="T666" s="183"/>
      <c r="AT666" s="178" t="s">
        <v>200</v>
      </c>
      <c r="AU666" s="178" t="s">
        <v>89</v>
      </c>
      <c r="AV666" s="13" t="s">
        <v>89</v>
      </c>
      <c r="AW666" s="13" t="s">
        <v>31</v>
      </c>
      <c r="AX666" s="13" t="s">
        <v>76</v>
      </c>
      <c r="AY666" s="178" t="s">
        <v>187</v>
      </c>
    </row>
    <row r="667" spans="2:51" s="13" customFormat="1">
      <c r="B667" s="177"/>
      <c r="D667" s="171" t="s">
        <v>200</v>
      </c>
      <c r="E667" s="178" t="s">
        <v>1</v>
      </c>
      <c r="F667" s="179" t="s">
        <v>2422</v>
      </c>
      <c r="H667" s="180">
        <v>2.95</v>
      </c>
      <c r="I667" s="181"/>
      <c r="L667" s="177"/>
      <c r="M667" s="182"/>
      <c r="T667" s="183"/>
      <c r="AT667" s="178" t="s">
        <v>200</v>
      </c>
      <c r="AU667" s="178" t="s">
        <v>89</v>
      </c>
      <c r="AV667" s="13" t="s">
        <v>89</v>
      </c>
      <c r="AW667" s="13" t="s">
        <v>31</v>
      </c>
      <c r="AX667" s="13" t="s">
        <v>76</v>
      </c>
      <c r="AY667" s="178" t="s">
        <v>187</v>
      </c>
    </row>
    <row r="668" spans="2:51" s="13" customFormat="1">
      <c r="B668" s="177"/>
      <c r="D668" s="171" t="s">
        <v>200</v>
      </c>
      <c r="E668" s="178" t="s">
        <v>1</v>
      </c>
      <c r="F668" s="179" t="s">
        <v>2423</v>
      </c>
      <c r="H668" s="180">
        <v>1.845</v>
      </c>
      <c r="I668" s="181"/>
      <c r="L668" s="177"/>
      <c r="M668" s="182"/>
      <c r="T668" s="183"/>
      <c r="AT668" s="178" t="s">
        <v>200</v>
      </c>
      <c r="AU668" s="178" t="s">
        <v>89</v>
      </c>
      <c r="AV668" s="13" t="s">
        <v>89</v>
      </c>
      <c r="AW668" s="13" t="s">
        <v>31</v>
      </c>
      <c r="AX668" s="13" t="s">
        <v>76</v>
      </c>
      <c r="AY668" s="178" t="s">
        <v>187</v>
      </c>
    </row>
    <row r="669" spans="2:51" s="13" customFormat="1">
      <c r="B669" s="177"/>
      <c r="D669" s="171" t="s">
        <v>200</v>
      </c>
      <c r="E669" s="178" t="s">
        <v>1</v>
      </c>
      <c r="F669" s="179" t="s">
        <v>2424</v>
      </c>
      <c r="H669" s="180">
        <v>1.4350000000000001</v>
      </c>
      <c r="I669" s="181"/>
      <c r="L669" s="177"/>
      <c r="M669" s="182"/>
      <c r="T669" s="183"/>
      <c r="AT669" s="178" t="s">
        <v>200</v>
      </c>
      <c r="AU669" s="178" t="s">
        <v>89</v>
      </c>
      <c r="AV669" s="13" t="s">
        <v>89</v>
      </c>
      <c r="AW669" s="13" t="s">
        <v>31</v>
      </c>
      <c r="AX669" s="13" t="s">
        <v>76</v>
      </c>
      <c r="AY669" s="178" t="s">
        <v>187</v>
      </c>
    </row>
    <row r="670" spans="2:51" s="13" customFormat="1">
      <c r="B670" s="177"/>
      <c r="D670" s="171" t="s">
        <v>200</v>
      </c>
      <c r="E670" s="178" t="s">
        <v>1</v>
      </c>
      <c r="F670" s="179" t="s">
        <v>2424</v>
      </c>
      <c r="H670" s="180">
        <v>1.4350000000000001</v>
      </c>
      <c r="I670" s="181"/>
      <c r="L670" s="177"/>
      <c r="M670" s="182"/>
      <c r="T670" s="183"/>
      <c r="AT670" s="178" t="s">
        <v>200</v>
      </c>
      <c r="AU670" s="178" t="s">
        <v>89</v>
      </c>
      <c r="AV670" s="13" t="s">
        <v>89</v>
      </c>
      <c r="AW670" s="13" t="s">
        <v>31</v>
      </c>
      <c r="AX670" s="13" t="s">
        <v>76</v>
      </c>
      <c r="AY670" s="178" t="s">
        <v>187</v>
      </c>
    </row>
    <row r="671" spans="2:51" s="13" customFormat="1">
      <c r="B671" s="177"/>
      <c r="D671" s="171" t="s">
        <v>200</v>
      </c>
      <c r="E671" s="178" t="s">
        <v>1</v>
      </c>
      <c r="F671" s="179" t="s">
        <v>2425</v>
      </c>
      <c r="H671" s="180">
        <v>4.7169999999999996</v>
      </c>
      <c r="I671" s="181"/>
      <c r="L671" s="177"/>
      <c r="M671" s="182"/>
      <c r="T671" s="183"/>
      <c r="AT671" s="178" t="s">
        <v>200</v>
      </c>
      <c r="AU671" s="178" t="s">
        <v>89</v>
      </c>
      <c r="AV671" s="13" t="s">
        <v>89</v>
      </c>
      <c r="AW671" s="13" t="s">
        <v>31</v>
      </c>
      <c r="AX671" s="13" t="s">
        <v>76</v>
      </c>
      <c r="AY671" s="178" t="s">
        <v>187</v>
      </c>
    </row>
    <row r="672" spans="2:51" s="13" customFormat="1">
      <c r="B672" s="177"/>
      <c r="D672" s="171" t="s">
        <v>200</v>
      </c>
      <c r="E672" s="178" t="s">
        <v>1</v>
      </c>
      <c r="F672" s="179" t="s">
        <v>2426</v>
      </c>
      <c r="H672" s="180">
        <v>1.4350000000000001</v>
      </c>
      <c r="I672" s="181"/>
      <c r="L672" s="177"/>
      <c r="M672" s="182"/>
      <c r="T672" s="183"/>
      <c r="AT672" s="178" t="s">
        <v>200</v>
      </c>
      <c r="AU672" s="178" t="s">
        <v>89</v>
      </c>
      <c r="AV672" s="13" t="s">
        <v>89</v>
      </c>
      <c r="AW672" s="13" t="s">
        <v>31</v>
      </c>
      <c r="AX672" s="13" t="s">
        <v>76</v>
      </c>
      <c r="AY672" s="178" t="s">
        <v>187</v>
      </c>
    </row>
    <row r="673" spans="2:51" s="13" customFormat="1">
      <c r="B673" s="177"/>
      <c r="D673" s="171" t="s">
        <v>200</v>
      </c>
      <c r="E673" s="178" t="s">
        <v>1</v>
      </c>
      <c r="F673" s="179" t="s">
        <v>2427</v>
      </c>
      <c r="H673" s="180">
        <v>1.4350000000000001</v>
      </c>
      <c r="I673" s="181"/>
      <c r="L673" s="177"/>
      <c r="M673" s="182"/>
      <c r="T673" s="183"/>
      <c r="AT673" s="178" t="s">
        <v>200</v>
      </c>
      <c r="AU673" s="178" t="s">
        <v>89</v>
      </c>
      <c r="AV673" s="13" t="s">
        <v>89</v>
      </c>
      <c r="AW673" s="13" t="s">
        <v>31</v>
      </c>
      <c r="AX673" s="13" t="s">
        <v>76</v>
      </c>
      <c r="AY673" s="178" t="s">
        <v>187</v>
      </c>
    </row>
    <row r="674" spans="2:51" s="13" customFormat="1">
      <c r="B674" s="177"/>
      <c r="D674" s="171" t="s">
        <v>200</v>
      </c>
      <c r="E674" s="178" t="s">
        <v>1</v>
      </c>
      <c r="F674" s="179" t="s">
        <v>2428</v>
      </c>
      <c r="H674" s="180">
        <v>4.351</v>
      </c>
      <c r="I674" s="181"/>
      <c r="L674" s="177"/>
      <c r="M674" s="182"/>
      <c r="T674" s="183"/>
      <c r="AT674" s="178" t="s">
        <v>200</v>
      </c>
      <c r="AU674" s="178" t="s">
        <v>89</v>
      </c>
      <c r="AV674" s="13" t="s">
        <v>89</v>
      </c>
      <c r="AW674" s="13" t="s">
        <v>31</v>
      </c>
      <c r="AX674" s="13" t="s">
        <v>76</v>
      </c>
      <c r="AY674" s="178" t="s">
        <v>187</v>
      </c>
    </row>
    <row r="675" spans="2:51" s="13" customFormat="1">
      <c r="B675" s="177"/>
      <c r="D675" s="171" t="s">
        <v>200</v>
      </c>
      <c r="E675" s="178" t="s">
        <v>1</v>
      </c>
      <c r="F675" s="179" t="s">
        <v>2429</v>
      </c>
      <c r="H675" s="180">
        <v>5.9</v>
      </c>
      <c r="I675" s="181"/>
      <c r="L675" s="177"/>
      <c r="M675" s="182"/>
      <c r="T675" s="183"/>
      <c r="AT675" s="178" t="s">
        <v>200</v>
      </c>
      <c r="AU675" s="178" t="s">
        <v>89</v>
      </c>
      <c r="AV675" s="13" t="s">
        <v>89</v>
      </c>
      <c r="AW675" s="13" t="s">
        <v>31</v>
      </c>
      <c r="AX675" s="13" t="s">
        <v>76</v>
      </c>
      <c r="AY675" s="178" t="s">
        <v>187</v>
      </c>
    </row>
    <row r="676" spans="2:51" s="15" customFormat="1">
      <c r="B676" s="191"/>
      <c r="D676" s="171" t="s">
        <v>200</v>
      </c>
      <c r="E676" s="192" t="s">
        <v>1</v>
      </c>
      <c r="F676" s="193" t="s">
        <v>2430</v>
      </c>
      <c r="H676" s="194">
        <v>82.355999999999995</v>
      </c>
      <c r="I676" s="195"/>
      <c r="L676" s="191"/>
      <c r="M676" s="196"/>
      <c r="T676" s="197"/>
      <c r="AT676" s="192" t="s">
        <v>200</v>
      </c>
      <c r="AU676" s="192" t="s">
        <v>89</v>
      </c>
      <c r="AV676" s="15" t="s">
        <v>207</v>
      </c>
      <c r="AW676" s="15" t="s">
        <v>31</v>
      </c>
      <c r="AX676" s="15" t="s">
        <v>76</v>
      </c>
      <c r="AY676" s="192" t="s">
        <v>187</v>
      </c>
    </row>
    <row r="677" spans="2:51" s="12" customFormat="1">
      <c r="B677" s="170"/>
      <c r="D677" s="171" t="s">
        <v>200</v>
      </c>
      <c r="E677" s="172" t="s">
        <v>1</v>
      </c>
      <c r="F677" s="173" t="s">
        <v>2274</v>
      </c>
      <c r="H677" s="172" t="s">
        <v>1</v>
      </c>
      <c r="I677" s="174"/>
      <c r="L677" s="170"/>
      <c r="M677" s="175"/>
      <c r="T677" s="176"/>
      <c r="AT677" s="172" t="s">
        <v>200</v>
      </c>
      <c r="AU677" s="172" t="s">
        <v>89</v>
      </c>
      <c r="AV677" s="12" t="s">
        <v>83</v>
      </c>
      <c r="AW677" s="12" t="s">
        <v>31</v>
      </c>
      <c r="AX677" s="12" t="s">
        <v>76</v>
      </c>
      <c r="AY677" s="172" t="s">
        <v>187</v>
      </c>
    </row>
    <row r="678" spans="2:51" s="13" customFormat="1">
      <c r="B678" s="177"/>
      <c r="D678" s="171" t="s">
        <v>200</v>
      </c>
      <c r="E678" s="178" t="s">
        <v>1</v>
      </c>
      <c r="F678" s="179" t="s">
        <v>2431</v>
      </c>
      <c r="H678" s="180">
        <v>5.31</v>
      </c>
      <c r="I678" s="181"/>
      <c r="L678" s="177"/>
      <c r="M678" s="182"/>
      <c r="T678" s="183"/>
      <c r="AT678" s="178" t="s">
        <v>200</v>
      </c>
      <c r="AU678" s="178" t="s">
        <v>89</v>
      </c>
      <c r="AV678" s="13" t="s">
        <v>89</v>
      </c>
      <c r="AW678" s="13" t="s">
        <v>31</v>
      </c>
      <c r="AX678" s="13" t="s">
        <v>76</v>
      </c>
      <c r="AY678" s="178" t="s">
        <v>187</v>
      </c>
    </row>
    <row r="679" spans="2:51" s="13" customFormat="1">
      <c r="B679" s="177"/>
      <c r="D679" s="171" t="s">
        <v>200</v>
      </c>
      <c r="E679" s="178" t="s">
        <v>1</v>
      </c>
      <c r="F679" s="179" t="s">
        <v>2432</v>
      </c>
      <c r="H679" s="180">
        <v>5.9</v>
      </c>
      <c r="I679" s="181"/>
      <c r="L679" s="177"/>
      <c r="M679" s="182"/>
      <c r="T679" s="183"/>
      <c r="AT679" s="178" t="s">
        <v>200</v>
      </c>
      <c r="AU679" s="178" t="s">
        <v>89</v>
      </c>
      <c r="AV679" s="13" t="s">
        <v>89</v>
      </c>
      <c r="AW679" s="13" t="s">
        <v>31</v>
      </c>
      <c r="AX679" s="13" t="s">
        <v>76</v>
      </c>
      <c r="AY679" s="178" t="s">
        <v>187</v>
      </c>
    </row>
    <row r="680" spans="2:51" s="13" customFormat="1">
      <c r="B680" s="177"/>
      <c r="D680" s="171" t="s">
        <v>200</v>
      </c>
      <c r="E680" s="178" t="s">
        <v>1</v>
      </c>
      <c r="F680" s="179" t="s">
        <v>2433</v>
      </c>
      <c r="H680" s="180">
        <v>2.8029999999999999</v>
      </c>
      <c r="I680" s="181"/>
      <c r="L680" s="177"/>
      <c r="M680" s="182"/>
      <c r="T680" s="183"/>
      <c r="AT680" s="178" t="s">
        <v>200</v>
      </c>
      <c r="AU680" s="178" t="s">
        <v>89</v>
      </c>
      <c r="AV680" s="13" t="s">
        <v>89</v>
      </c>
      <c r="AW680" s="13" t="s">
        <v>31</v>
      </c>
      <c r="AX680" s="13" t="s">
        <v>76</v>
      </c>
      <c r="AY680" s="178" t="s">
        <v>187</v>
      </c>
    </row>
    <row r="681" spans="2:51" s="13" customFormat="1">
      <c r="B681" s="177"/>
      <c r="D681" s="171" t="s">
        <v>200</v>
      </c>
      <c r="E681" s="178" t="s">
        <v>1</v>
      </c>
      <c r="F681" s="179" t="s">
        <v>2434</v>
      </c>
      <c r="H681" s="180">
        <v>71.891999999999996</v>
      </c>
      <c r="I681" s="181"/>
      <c r="L681" s="177"/>
      <c r="M681" s="182"/>
      <c r="T681" s="183"/>
      <c r="AT681" s="178" t="s">
        <v>200</v>
      </c>
      <c r="AU681" s="178" t="s">
        <v>89</v>
      </c>
      <c r="AV681" s="13" t="s">
        <v>89</v>
      </c>
      <c r="AW681" s="13" t="s">
        <v>31</v>
      </c>
      <c r="AX681" s="13" t="s">
        <v>76</v>
      </c>
      <c r="AY681" s="178" t="s">
        <v>187</v>
      </c>
    </row>
    <row r="682" spans="2:51" s="13" customFormat="1">
      <c r="B682" s="177"/>
      <c r="D682" s="171" t="s">
        <v>200</v>
      </c>
      <c r="E682" s="178" t="s">
        <v>1</v>
      </c>
      <c r="F682" s="179" t="s">
        <v>2435</v>
      </c>
      <c r="H682" s="180">
        <v>10.196999999999999</v>
      </c>
      <c r="I682" s="181"/>
      <c r="L682" s="177"/>
      <c r="M682" s="182"/>
      <c r="T682" s="183"/>
      <c r="AT682" s="178" t="s">
        <v>200</v>
      </c>
      <c r="AU682" s="178" t="s">
        <v>89</v>
      </c>
      <c r="AV682" s="13" t="s">
        <v>89</v>
      </c>
      <c r="AW682" s="13" t="s">
        <v>31</v>
      </c>
      <c r="AX682" s="13" t="s">
        <v>76</v>
      </c>
      <c r="AY682" s="178" t="s">
        <v>187</v>
      </c>
    </row>
    <row r="683" spans="2:51" s="13" customFormat="1">
      <c r="B683" s="177"/>
      <c r="D683" s="171" t="s">
        <v>200</v>
      </c>
      <c r="E683" s="178" t="s">
        <v>1</v>
      </c>
      <c r="F683" s="179" t="s">
        <v>2436</v>
      </c>
      <c r="H683" s="180">
        <v>4.8230000000000004</v>
      </c>
      <c r="I683" s="181"/>
      <c r="L683" s="177"/>
      <c r="M683" s="182"/>
      <c r="T683" s="183"/>
      <c r="AT683" s="178" t="s">
        <v>200</v>
      </c>
      <c r="AU683" s="178" t="s">
        <v>89</v>
      </c>
      <c r="AV683" s="13" t="s">
        <v>89</v>
      </c>
      <c r="AW683" s="13" t="s">
        <v>31</v>
      </c>
      <c r="AX683" s="13" t="s">
        <v>76</v>
      </c>
      <c r="AY683" s="178" t="s">
        <v>187</v>
      </c>
    </row>
    <row r="684" spans="2:51" s="13" customFormat="1">
      <c r="B684" s="177"/>
      <c r="D684" s="171" t="s">
        <v>200</v>
      </c>
      <c r="E684" s="178" t="s">
        <v>1</v>
      </c>
      <c r="F684" s="179" t="s">
        <v>2437</v>
      </c>
      <c r="H684" s="180">
        <v>4.13</v>
      </c>
      <c r="I684" s="181"/>
      <c r="L684" s="177"/>
      <c r="M684" s="182"/>
      <c r="T684" s="183"/>
      <c r="AT684" s="178" t="s">
        <v>200</v>
      </c>
      <c r="AU684" s="178" t="s">
        <v>89</v>
      </c>
      <c r="AV684" s="13" t="s">
        <v>89</v>
      </c>
      <c r="AW684" s="13" t="s">
        <v>31</v>
      </c>
      <c r="AX684" s="13" t="s">
        <v>76</v>
      </c>
      <c r="AY684" s="178" t="s">
        <v>187</v>
      </c>
    </row>
    <row r="685" spans="2:51" s="13" customFormat="1">
      <c r="B685" s="177"/>
      <c r="D685" s="171" t="s">
        <v>200</v>
      </c>
      <c r="E685" s="178" t="s">
        <v>1</v>
      </c>
      <c r="F685" s="179" t="s">
        <v>2438</v>
      </c>
      <c r="H685" s="180">
        <v>12.39</v>
      </c>
      <c r="I685" s="181"/>
      <c r="L685" s="177"/>
      <c r="M685" s="182"/>
      <c r="T685" s="183"/>
      <c r="AT685" s="178" t="s">
        <v>200</v>
      </c>
      <c r="AU685" s="178" t="s">
        <v>89</v>
      </c>
      <c r="AV685" s="13" t="s">
        <v>89</v>
      </c>
      <c r="AW685" s="13" t="s">
        <v>31</v>
      </c>
      <c r="AX685" s="13" t="s">
        <v>76</v>
      </c>
      <c r="AY685" s="178" t="s">
        <v>187</v>
      </c>
    </row>
    <row r="686" spans="2:51" s="13" customFormat="1">
      <c r="B686" s="177"/>
      <c r="D686" s="171" t="s">
        <v>200</v>
      </c>
      <c r="E686" s="178" t="s">
        <v>1</v>
      </c>
      <c r="F686" s="179" t="s">
        <v>2439</v>
      </c>
      <c r="H686" s="180">
        <v>26.521000000000001</v>
      </c>
      <c r="I686" s="181"/>
      <c r="L686" s="177"/>
      <c r="M686" s="182"/>
      <c r="T686" s="183"/>
      <c r="AT686" s="178" t="s">
        <v>200</v>
      </c>
      <c r="AU686" s="178" t="s">
        <v>89</v>
      </c>
      <c r="AV686" s="13" t="s">
        <v>89</v>
      </c>
      <c r="AW686" s="13" t="s">
        <v>31</v>
      </c>
      <c r="AX686" s="13" t="s">
        <v>76</v>
      </c>
      <c r="AY686" s="178" t="s">
        <v>187</v>
      </c>
    </row>
    <row r="687" spans="2:51" s="13" customFormat="1">
      <c r="B687" s="177"/>
      <c r="D687" s="171" t="s">
        <v>200</v>
      </c>
      <c r="E687" s="178" t="s">
        <v>1</v>
      </c>
      <c r="F687" s="179" t="s">
        <v>2440</v>
      </c>
      <c r="H687" s="180">
        <v>3.2450000000000001</v>
      </c>
      <c r="I687" s="181"/>
      <c r="L687" s="177"/>
      <c r="M687" s="182"/>
      <c r="T687" s="183"/>
      <c r="AT687" s="178" t="s">
        <v>200</v>
      </c>
      <c r="AU687" s="178" t="s">
        <v>89</v>
      </c>
      <c r="AV687" s="13" t="s">
        <v>89</v>
      </c>
      <c r="AW687" s="13" t="s">
        <v>31</v>
      </c>
      <c r="AX687" s="13" t="s">
        <v>76</v>
      </c>
      <c r="AY687" s="178" t="s">
        <v>187</v>
      </c>
    </row>
    <row r="688" spans="2:51" s="13" customFormat="1">
      <c r="B688" s="177"/>
      <c r="D688" s="171" t="s">
        <v>200</v>
      </c>
      <c r="E688" s="178" t="s">
        <v>1</v>
      </c>
      <c r="F688" s="179" t="s">
        <v>2441</v>
      </c>
      <c r="H688" s="180">
        <v>5.9</v>
      </c>
      <c r="I688" s="181"/>
      <c r="L688" s="177"/>
      <c r="M688" s="182"/>
      <c r="T688" s="183"/>
      <c r="AT688" s="178" t="s">
        <v>200</v>
      </c>
      <c r="AU688" s="178" t="s">
        <v>89</v>
      </c>
      <c r="AV688" s="13" t="s">
        <v>89</v>
      </c>
      <c r="AW688" s="13" t="s">
        <v>31</v>
      </c>
      <c r="AX688" s="13" t="s">
        <v>76</v>
      </c>
      <c r="AY688" s="178" t="s">
        <v>187</v>
      </c>
    </row>
    <row r="689" spans="2:51" s="13" customFormat="1">
      <c r="B689" s="177"/>
      <c r="D689" s="171" t="s">
        <v>200</v>
      </c>
      <c r="E689" s="178" t="s">
        <v>1</v>
      </c>
      <c r="F689" s="179" t="s">
        <v>2442</v>
      </c>
      <c r="H689" s="180">
        <v>2.8319999999999999</v>
      </c>
      <c r="I689" s="181"/>
      <c r="L689" s="177"/>
      <c r="M689" s="182"/>
      <c r="T689" s="183"/>
      <c r="AT689" s="178" t="s">
        <v>200</v>
      </c>
      <c r="AU689" s="178" t="s">
        <v>89</v>
      </c>
      <c r="AV689" s="13" t="s">
        <v>89</v>
      </c>
      <c r="AW689" s="13" t="s">
        <v>31</v>
      </c>
      <c r="AX689" s="13" t="s">
        <v>76</v>
      </c>
      <c r="AY689" s="178" t="s">
        <v>187</v>
      </c>
    </row>
    <row r="690" spans="2:51" s="13" customFormat="1">
      <c r="B690" s="177"/>
      <c r="D690" s="171" t="s">
        <v>200</v>
      </c>
      <c r="E690" s="178" t="s">
        <v>1</v>
      </c>
      <c r="F690" s="179" t="s">
        <v>2443</v>
      </c>
      <c r="H690" s="180">
        <v>5.9</v>
      </c>
      <c r="I690" s="181"/>
      <c r="L690" s="177"/>
      <c r="M690" s="182"/>
      <c r="T690" s="183"/>
      <c r="AT690" s="178" t="s">
        <v>200</v>
      </c>
      <c r="AU690" s="178" t="s">
        <v>89</v>
      </c>
      <c r="AV690" s="13" t="s">
        <v>89</v>
      </c>
      <c r="AW690" s="13" t="s">
        <v>31</v>
      </c>
      <c r="AX690" s="13" t="s">
        <v>76</v>
      </c>
      <c r="AY690" s="178" t="s">
        <v>187</v>
      </c>
    </row>
    <row r="691" spans="2:51" s="12" customFormat="1">
      <c r="B691" s="170"/>
      <c r="D691" s="171" t="s">
        <v>200</v>
      </c>
      <c r="E691" s="172" t="s">
        <v>1</v>
      </c>
      <c r="F691" s="173" t="s">
        <v>2444</v>
      </c>
      <c r="H691" s="172" t="s">
        <v>1</v>
      </c>
      <c r="I691" s="174"/>
      <c r="L691" s="170"/>
      <c r="M691" s="175"/>
      <c r="T691" s="176"/>
      <c r="AT691" s="172" t="s">
        <v>200</v>
      </c>
      <c r="AU691" s="172" t="s">
        <v>89</v>
      </c>
      <c r="AV691" s="12" t="s">
        <v>83</v>
      </c>
      <c r="AW691" s="12" t="s">
        <v>31</v>
      </c>
      <c r="AX691" s="12" t="s">
        <v>76</v>
      </c>
      <c r="AY691" s="172" t="s">
        <v>187</v>
      </c>
    </row>
    <row r="692" spans="2:51" s="13" customFormat="1">
      <c r="B692" s="177"/>
      <c r="D692" s="171" t="s">
        <v>200</v>
      </c>
      <c r="E692" s="178" t="s">
        <v>1</v>
      </c>
      <c r="F692" s="179" t="s">
        <v>2445</v>
      </c>
      <c r="H692" s="180">
        <v>1.845</v>
      </c>
      <c r="I692" s="181"/>
      <c r="L692" s="177"/>
      <c r="M692" s="182"/>
      <c r="T692" s="183"/>
      <c r="AT692" s="178" t="s">
        <v>200</v>
      </c>
      <c r="AU692" s="178" t="s">
        <v>89</v>
      </c>
      <c r="AV692" s="13" t="s">
        <v>89</v>
      </c>
      <c r="AW692" s="13" t="s">
        <v>31</v>
      </c>
      <c r="AX692" s="13" t="s">
        <v>76</v>
      </c>
      <c r="AY692" s="178" t="s">
        <v>187</v>
      </c>
    </row>
    <row r="693" spans="2:51" s="13" customFormat="1">
      <c r="B693" s="177"/>
      <c r="D693" s="171" t="s">
        <v>200</v>
      </c>
      <c r="E693" s="178" t="s">
        <v>1</v>
      </c>
      <c r="F693" s="179" t="s">
        <v>2446</v>
      </c>
      <c r="H693" s="180">
        <v>1.845</v>
      </c>
      <c r="I693" s="181"/>
      <c r="L693" s="177"/>
      <c r="M693" s="182"/>
      <c r="T693" s="183"/>
      <c r="AT693" s="178" t="s">
        <v>200</v>
      </c>
      <c r="AU693" s="178" t="s">
        <v>89</v>
      </c>
      <c r="AV693" s="13" t="s">
        <v>89</v>
      </c>
      <c r="AW693" s="13" t="s">
        <v>31</v>
      </c>
      <c r="AX693" s="13" t="s">
        <v>76</v>
      </c>
      <c r="AY693" s="178" t="s">
        <v>187</v>
      </c>
    </row>
    <row r="694" spans="2:51" s="13" customFormat="1">
      <c r="B694" s="177"/>
      <c r="D694" s="171" t="s">
        <v>200</v>
      </c>
      <c r="E694" s="178" t="s">
        <v>1</v>
      </c>
      <c r="F694" s="179" t="s">
        <v>2447</v>
      </c>
      <c r="H694" s="180">
        <v>1.845</v>
      </c>
      <c r="I694" s="181"/>
      <c r="L694" s="177"/>
      <c r="M694" s="182"/>
      <c r="T694" s="183"/>
      <c r="AT694" s="178" t="s">
        <v>200</v>
      </c>
      <c r="AU694" s="178" t="s">
        <v>89</v>
      </c>
      <c r="AV694" s="13" t="s">
        <v>89</v>
      </c>
      <c r="AW694" s="13" t="s">
        <v>31</v>
      </c>
      <c r="AX694" s="13" t="s">
        <v>76</v>
      </c>
      <c r="AY694" s="178" t="s">
        <v>187</v>
      </c>
    </row>
    <row r="695" spans="2:51" s="15" customFormat="1">
      <c r="B695" s="191"/>
      <c r="D695" s="171" t="s">
        <v>200</v>
      </c>
      <c r="E695" s="192" t="s">
        <v>1</v>
      </c>
      <c r="F695" s="193" t="s">
        <v>2392</v>
      </c>
      <c r="H695" s="194">
        <v>167.37799999999999</v>
      </c>
      <c r="I695" s="195"/>
      <c r="L695" s="191"/>
      <c r="M695" s="196"/>
      <c r="T695" s="197"/>
      <c r="AT695" s="192" t="s">
        <v>200</v>
      </c>
      <c r="AU695" s="192" t="s">
        <v>89</v>
      </c>
      <c r="AV695" s="15" t="s">
        <v>207</v>
      </c>
      <c r="AW695" s="15" t="s">
        <v>31</v>
      </c>
      <c r="AX695" s="15" t="s">
        <v>76</v>
      </c>
      <c r="AY695" s="192" t="s">
        <v>187</v>
      </c>
    </row>
    <row r="696" spans="2:51" s="12" customFormat="1">
      <c r="B696" s="170"/>
      <c r="D696" s="171" t="s">
        <v>200</v>
      </c>
      <c r="E696" s="172" t="s">
        <v>1</v>
      </c>
      <c r="F696" s="173" t="s">
        <v>2448</v>
      </c>
      <c r="H696" s="172" t="s">
        <v>1</v>
      </c>
      <c r="I696" s="174"/>
      <c r="L696" s="170"/>
      <c r="M696" s="175"/>
      <c r="T696" s="176"/>
      <c r="AT696" s="172" t="s">
        <v>200</v>
      </c>
      <c r="AU696" s="172" t="s">
        <v>89</v>
      </c>
      <c r="AV696" s="12" t="s">
        <v>83</v>
      </c>
      <c r="AW696" s="12" t="s">
        <v>31</v>
      </c>
      <c r="AX696" s="12" t="s">
        <v>76</v>
      </c>
      <c r="AY696" s="172" t="s">
        <v>187</v>
      </c>
    </row>
    <row r="697" spans="2:51" s="13" customFormat="1">
      <c r="B697" s="177"/>
      <c r="D697" s="171" t="s">
        <v>200</v>
      </c>
      <c r="E697" s="178" t="s">
        <v>1</v>
      </c>
      <c r="F697" s="179" t="s">
        <v>2412</v>
      </c>
      <c r="H697" s="180">
        <v>7.08</v>
      </c>
      <c r="I697" s="181"/>
      <c r="L697" s="177"/>
      <c r="M697" s="182"/>
      <c r="T697" s="183"/>
      <c r="AT697" s="178" t="s">
        <v>200</v>
      </c>
      <c r="AU697" s="178" t="s">
        <v>89</v>
      </c>
      <c r="AV697" s="13" t="s">
        <v>89</v>
      </c>
      <c r="AW697" s="13" t="s">
        <v>31</v>
      </c>
      <c r="AX697" s="13" t="s">
        <v>76</v>
      </c>
      <c r="AY697" s="178" t="s">
        <v>187</v>
      </c>
    </row>
    <row r="698" spans="2:51" s="13" customFormat="1">
      <c r="B698" s="177"/>
      <c r="D698" s="171" t="s">
        <v>200</v>
      </c>
      <c r="E698" s="178" t="s">
        <v>1</v>
      </c>
      <c r="F698" s="179" t="s">
        <v>2413</v>
      </c>
      <c r="H698" s="180">
        <v>-4.95</v>
      </c>
      <c r="I698" s="181"/>
      <c r="L698" s="177"/>
      <c r="M698" s="182"/>
      <c r="T698" s="183"/>
      <c r="AT698" s="178" t="s">
        <v>200</v>
      </c>
      <c r="AU698" s="178" t="s">
        <v>89</v>
      </c>
      <c r="AV698" s="13" t="s">
        <v>89</v>
      </c>
      <c r="AW698" s="13" t="s">
        <v>31</v>
      </c>
      <c r="AX698" s="13" t="s">
        <v>76</v>
      </c>
      <c r="AY698" s="178" t="s">
        <v>187</v>
      </c>
    </row>
    <row r="699" spans="2:51" s="13" customFormat="1">
      <c r="B699" s="177"/>
      <c r="D699" s="171" t="s">
        <v>200</v>
      </c>
      <c r="E699" s="178" t="s">
        <v>1</v>
      </c>
      <c r="F699" s="179" t="s">
        <v>2449</v>
      </c>
      <c r="H699" s="180">
        <v>5.31</v>
      </c>
      <c r="I699" s="181"/>
      <c r="L699" s="177"/>
      <c r="M699" s="182"/>
      <c r="T699" s="183"/>
      <c r="AT699" s="178" t="s">
        <v>200</v>
      </c>
      <c r="AU699" s="178" t="s">
        <v>89</v>
      </c>
      <c r="AV699" s="13" t="s">
        <v>89</v>
      </c>
      <c r="AW699" s="13" t="s">
        <v>31</v>
      </c>
      <c r="AX699" s="13" t="s">
        <v>76</v>
      </c>
      <c r="AY699" s="178" t="s">
        <v>187</v>
      </c>
    </row>
    <row r="700" spans="2:51" s="13" customFormat="1">
      <c r="B700" s="177"/>
      <c r="D700" s="171" t="s">
        <v>200</v>
      </c>
      <c r="E700" s="178" t="s">
        <v>1</v>
      </c>
      <c r="F700" s="179" t="s">
        <v>2450</v>
      </c>
      <c r="H700" s="180">
        <v>5.9</v>
      </c>
      <c r="I700" s="181"/>
      <c r="L700" s="177"/>
      <c r="M700" s="182"/>
      <c r="T700" s="183"/>
      <c r="AT700" s="178" t="s">
        <v>200</v>
      </c>
      <c r="AU700" s="178" t="s">
        <v>89</v>
      </c>
      <c r="AV700" s="13" t="s">
        <v>89</v>
      </c>
      <c r="AW700" s="13" t="s">
        <v>31</v>
      </c>
      <c r="AX700" s="13" t="s">
        <v>76</v>
      </c>
      <c r="AY700" s="178" t="s">
        <v>187</v>
      </c>
    </row>
    <row r="701" spans="2:51" s="13" customFormat="1">
      <c r="B701" s="177"/>
      <c r="D701" s="171" t="s">
        <v>200</v>
      </c>
      <c r="E701" s="178" t="s">
        <v>1</v>
      </c>
      <c r="F701" s="179" t="s">
        <v>2451</v>
      </c>
      <c r="H701" s="180">
        <v>1.18</v>
      </c>
      <c r="I701" s="181"/>
      <c r="L701" s="177"/>
      <c r="M701" s="182"/>
      <c r="T701" s="183"/>
      <c r="AT701" s="178" t="s">
        <v>200</v>
      </c>
      <c r="AU701" s="178" t="s">
        <v>89</v>
      </c>
      <c r="AV701" s="13" t="s">
        <v>89</v>
      </c>
      <c r="AW701" s="13" t="s">
        <v>31</v>
      </c>
      <c r="AX701" s="13" t="s">
        <v>76</v>
      </c>
      <c r="AY701" s="178" t="s">
        <v>187</v>
      </c>
    </row>
    <row r="702" spans="2:51" s="13" customFormat="1">
      <c r="B702" s="177"/>
      <c r="D702" s="171" t="s">
        <v>200</v>
      </c>
      <c r="E702" s="178" t="s">
        <v>1</v>
      </c>
      <c r="F702" s="179" t="s">
        <v>2452</v>
      </c>
      <c r="H702" s="180">
        <v>5.9</v>
      </c>
      <c r="I702" s="181"/>
      <c r="L702" s="177"/>
      <c r="M702" s="182"/>
      <c r="T702" s="183"/>
      <c r="AT702" s="178" t="s">
        <v>200</v>
      </c>
      <c r="AU702" s="178" t="s">
        <v>89</v>
      </c>
      <c r="AV702" s="13" t="s">
        <v>89</v>
      </c>
      <c r="AW702" s="13" t="s">
        <v>31</v>
      </c>
      <c r="AX702" s="13" t="s">
        <v>76</v>
      </c>
      <c r="AY702" s="178" t="s">
        <v>187</v>
      </c>
    </row>
    <row r="703" spans="2:51" s="13" customFormat="1">
      <c r="B703" s="177"/>
      <c r="D703" s="171" t="s">
        <v>200</v>
      </c>
      <c r="E703" s="178" t="s">
        <v>1</v>
      </c>
      <c r="F703" s="179" t="s">
        <v>2453</v>
      </c>
      <c r="H703" s="180">
        <v>22.715</v>
      </c>
      <c r="I703" s="181"/>
      <c r="L703" s="177"/>
      <c r="M703" s="182"/>
      <c r="T703" s="183"/>
      <c r="AT703" s="178" t="s">
        <v>200</v>
      </c>
      <c r="AU703" s="178" t="s">
        <v>89</v>
      </c>
      <c r="AV703" s="13" t="s">
        <v>89</v>
      </c>
      <c r="AW703" s="13" t="s">
        <v>31</v>
      </c>
      <c r="AX703" s="13" t="s">
        <v>76</v>
      </c>
      <c r="AY703" s="178" t="s">
        <v>187</v>
      </c>
    </row>
    <row r="704" spans="2:51" s="13" customFormat="1">
      <c r="B704" s="177"/>
      <c r="D704" s="171" t="s">
        <v>200</v>
      </c>
      <c r="E704" s="178" t="s">
        <v>1</v>
      </c>
      <c r="F704" s="179" t="s">
        <v>2454</v>
      </c>
      <c r="H704" s="180">
        <v>7.08</v>
      </c>
      <c r="I704" s="181"/>
      <c r="L704" s="177"/>
      <c r="M704" s="182"/>
      <c r="T704" s="183"/>
      <c r="AT704" s="178" t="s">
        <v>200</v>
      </c>
      <c r="AU704" s="178" t="s">
        <v>89</v>
      </c>
      <c r="AV704" s="13" t="s">
        <v>89</v>
      </c>
      <c r="AW704" s="13" t="s">
        <v>31</v>
      </c>
      <c r="AX704" s="13" t="s">
        <v>76</v>
      </c>
      <c r="AY704" s="178" t="s">
        <v>187</v>
      </c>
    </row>
    <row r="705" spans="2:65" s="13" customFormat="1">
      <c r="B705" s="177"/>
      <c r="D705" s="171" t="s">
        <v>200</v>
      </c>
      <c r="E705" s="178" t="s">
        <v>1</v>
      </c>
      <c r="F705" s="179" t="s">
        <v>2455</v>
      </c>
      <c r="H705" s="180">
        <v>2.95</v>
      </c>
      <c r="I705" s="181"/>
      <c r="L705" s="177"/>
      <c r="M705" s="182"/>
      <c r="T705" s="183"/>
      <c r="AT705" s="178" t="s">
        <v>200</v>
      </c>
      <c r="AU705" s="178" t="s">
        <v>89</v>
      </c>
      <c r="AV705" s="13" t="s">
        <v>89</v>
      </c>
      <c r="AW705" s="13" t="s">
        <v>31</v>
      </c>
      <c r="AX705" s="13" t="s">
        <v>76</v>
      </c>
      <c r="AY705" s="178" t="s">
        <v>187</v>
      </c>
    </row>
    <row r="706" spans="2:65" s="13" customFormat="1">
      <c r="B706" s="177"/>
      <c r="D706" s="171" t="s">
        <v>200</v>
      </c>
      <c r="E706" s="178" t="s">
        <v>1</v>
      </c>
      <c r="F706" s="179" t="s">
        <v>2456</v>
      </c>
      <c r="H706" s="180">
        <v>3.6880000000000002</v>
      </c>
      <c r="I706" s="181"/>
      <c r="L706" s="177"/>
      <c r="M706" s="182"/>
      <c r="T706" s="183"/>
      <c r="AT706" s="178" t="s">
        <v>200</v>
      </c>
      <c r="AU706" s="178" t="s">
        <v>89</v>
      </c>
      <c r="AV706" s="13" t="s">
        <v>89</v>
      </c>
      <c r="AW706" s="13" t="s">
        <v>31</v>
      </c>
      <c r="AX706" s="13" t="s">
        <v>76</v>
      </c>
      <c r="AY706" s="178" t="s">
        <v>187</v>
      </c>
    </row>
    <row r="707" spans="2:65" s="13" customFormat="1">
      <c r="B707" s="177"/>
      <c r="D707" s="171" t="s">
        <v>200</v>
      </c>
      <c r="E707" s="178" t="s">
        <v>1</v>
      </c>
      <c r="F707" s="179" t="s">
        <v>2457</v>
      </c>
      <c r="H707" s="180">
        <v>2.95</v>
      </c>
      <c r="I707" s="181"/>
      <c r="L707" s="177"/>
      <c r="M707" s="182"/>
      <c r="T707" s="183"/>
      <c r="AT707" s="178" t="s">
        <v>200</v>
      </c>
      <c r="AU707" s="178" t="s">
        <v>89</v>
      </c>
      <c r="AV707" s="13" t="s">
        <v>89</v>
      </c>
      <c r="AW707" s="13" t="s">
        <v>31</v>
      </c>
      <c r="AX707" s="13" t="s">
        <v>76</v>
      </c>
      <c r="AY707" s="178" t="s">
        <v>187</v>
      </c>
    </row>
    <row r="708" spans="2:65" s="13" customFormat="1">
      <c r="B708" s="177"/>
      <c r="D708" s="171" t="s">
        <v>200</v>
      </c>
      <c r="E708" s="178" t="s">
        <v>1</v>
      </c>
      <c r="F708" s="179" t="s">
        <v>2458</v>
      </c>
      <c r="H708" s="180">
        <v>1.845</v>
      </c>
      <c r="I708" s="181"/>
      <c r="L708" s="177"/>
      <c r="M708" s="182"/>
      <c r="T708" s="183"/>
      <c r="AT708" s="178" t="s">
        <v>200</v>
      </c>
      <c r="AU708" s="178" t="s">
        <v>89</v>
      </c>
      <c r="AV708" s="13" t="s">
        <v>89</v>
      </c>
      <c r="AW708" s="13" t="s">
        <v>31</v>
      </c>
      <c r="AX708" s="13" t="s">
        <v>76</v>
      </c>
      <c r="AY708" s="178" t="s">
        <v>187</v>
      </c>
    </row>
    <row r="709" spans="2:65" s="13" customFormat="1">
      <c r="B709" s="177"/>
      <c r="D709" s="171" t="s">
        <v>200</v>
      </c>
      <c r="E709" s="178" t="s">
        <v>1</v>
      </c>
      <c r="F709" s="179" t="s">
        <v>2459</v>
      </c>
      <c r="H709" s="180">
        <v>1.4350000000000001</v>
      </c>
      <c r="I709" s="181"/>
      <c r="L709" s="177"/>
      <c r="M709" s="182"/>
      <c r="T709" s="183"/>
      <c r="AT709" s="178" t="s">
        <v>200</v>
      </c>
      <c r="AU709" s="178" t="s">
        <v>89</v>
      </c>
      <c r="AV709" s="13" t="s">
        <v>89</v>
      </c>
      <c r="AW709" s="13" t="s">
        <v>31</v>
      </c>
      <c r="AX709" s="13" t="s">
        <v>76</v>
      </c>
      <c r="AY709" s="178" t="s">
        <v>187</v>
      </c>
    </row>
    <row r="710" spans="2:65" s="13" customFormat="1">
      <c r="B710" s="177"/>
      <c r="D710" s="171" t="s">
        <v>200</v>
      </c>
      <c r="E710" s="178" t="s">
        <v>1</v>
      </c>
      <c r="F710" s="179" t="s">
        <v>2459</v>
      </c>
      <c r="H710" s="180">
        <v>1.4350000000000001</v>
      </c>
      <c r="I710" s="181"/>
      <c r="L710" s="177"/>
      <c r="M710" s="182"/>
      <c r="T710" s="183"/>
      <c r="AT710" s="178" t="s">
        <v>200</v>
      </c>
      <c r="AU710" s="178" t="s">
        <v>89</v>
      </c>
      <c r="AV710" s="13" t="s">
        <v>89</v>
      </c>
      <c r="AW710" s="13" t="s">
        <v>31</v>
      </c>
      <c r="AX710" s="13" t="s">
        <v>76</v>
      </c>
      <c r="AY710" s="178" t="s">
        <v>187</v>
      </c>
    </row>
    <row r="711" spans="2:65" s="13" customFormat="1">
      <c r="B711" s="177"/>
      <c r="D711" s="171" t="s">
        <v>200</v>
      </c>
      <c r="E711" s="178" t="s">
        <v>1</v>
      </c>
      <c r="F711" s="179" t="s">
        <v>2460</v>
      </c>
      <c r="H711" s="180">
        <v>4.7169999999999996</v>
      </c>
      <c r="I711" s="181"/>
      <c r="L711" s="177"/>
      <c r="M711" s="182"/>
      <c r="T711" s="183"/>
      <c r="AT711" s="178" t="s">
        <v>200</v>
      </c>
      <c r="AU711" s="178" t="s">
        <v>89</v>
      </c>
      <c r="AV711" s="13" t="s">
        <v>89</v>
      </c>
      <c r="AW711" s="13" t="s">
        <v>31</v>
      </c>
      <c r="AX711" s="13" t="s">
        <v>76</v>
      </c>
      <c r="AY711" s="178" t="s">
        <v>187</v>
      </c>
    </row>
    <row r="712" spans="2:65" s="13" customFormat="1">
      <c r="B712" s="177"/>
      <c r="D712" s="171" t="s">
        <v>200</v>
      </c>
      <c r="E712" s="178" t="s">
        <v>1</v>
      </c>
      <c r="F712" s="179" t="s">
        <v>2461</v>
      </c>
      <c r="H712" s="180">
        <v>1.4350000000000001</v>
      </c>
      <c r="I712" s="181"/>
      <c r="L712" s="177"/>
      <c r="M712" s="182"/>
      <c r="T712" s="183"/>
      <c r="AT712" s="178" t="s">
        <v>200</v>
      </c>
      <c r="AU712" s="178" t="s">
        <v>89</v>
      </c>
      <c r="AV712" s="13" t="s">
        <v>89</v>
      </c>
      <c r="AW712" s="13" t="s">
        <v>31</v>
      </c>
      <c r="AX712" s="13" t="s">
        <v>76</v>
      </c>
      <c r="AY712" s="178" t="s">
        <v>187</v>
      </c>
    </row>
    <row r="713" spans="2:65" s="13" customFormat="1">
      <c r="B713" s="177"/>
      <c r="D713" s="171" t="s">
        <v>200</v>
      </c>
      <c r="E713" s="178" t="s">
        <v>1</v>
      </c>
      <c r="F713" s="179" t="s">
        <v>2462</v>
      </c>
      <c r="H713" s="180">
        <v>1.4350000000000001</v>
      </c>
      <c r="I713" s="181"/>
      <c r="L713" s="177"/>
      <c r="M713" s="182"/>
      <c r="T713" s="183"/>
      <c r="AT713" s="178" t="s">
        <v>200</v>
      </c>
      <c r="AU713" s="178" t="s">
        <v>89</v>
      </c>
      <c r="AV713" s="13" t="s">
        <v>89</v>
      </c>
      <c r="AW713" s="13" t="s">
        <v>31</v>
      </c>
      <c r="AX713" s="13" t="s">
        <v>76</v>
      </c>
      <c r="AY713" s="178" t="s">
        <v>187</v>
      </c>
    </row>
    <row r="714" spans="2:65" s="13" customFormat="1">
      <c r="B714" s="177"/>
      <c r="D714" s="171" t="s">
        <v>200</v>
      </c>
      <c r="E714" s="178" t="s">
        <v>1</v>
      </c>
      <c r="F714" s="179" t="s">
        <v>2463</v>
      </c>
      <c r="H714" s="180">
        <v>4.351</v>
      </c>
      <c r="I714" s="181"/>
      <c r="L714" s="177"/>
      <c r="M714" s="182"/>
      <c r="T714" s="183"/>
      <c r="AT714" s="178" t="s">
        <v>200</v>
      </c>
      <c r="AU714" s="178" t="s">
        <v>89</v>
      </c>
      <c r="AV714" s="13" t="s">
        <v>89</v>
      </c>
      <c r="AW714" s="13" t="s">
        <v>31</v>
      </c>
      <c r="AX714" s="13" t="s">
        <v>76</v>
      </c>
      <c r="AY714" s="178" t="s">
        <v>187</v>
      </c>
    </row>
    <row r="715" spans="2:65" s="13" customFormat="1">
      <c r="B715" s="177"/>
      <c r="D715" s="171" t="s">
        <v>200</v>
      </c>
      <c r="E715" s="178" t="s">
        <v>1</v>
      </c>
      <c r="F715" s="179" t="s">
        <v>2464</v>
      </c>
      <c r="H715" s="180">
        <v>5.9</v>
      </c>
      <c r="I715" s="181"/>
      <c r="L715" s="177"/>
      <c r="M715" s="182"/>
      <c r="T715" s="183"/>
      <c r="AT715" s="178" t="s">
        <v>200</v>
      </c>
      <c r="AU715" s="178" t="s">
        <v>89</v>
      </c>
      <c r="AV715" s="13" t="s">
        <v>89</v>
      </c>
      <c r="AW715" s="13" t="s">
        <v>31</v>
      </c>
      <c r="AX715" s="13" t="s">
        <v>76</v>
      </c>
      <c r="AY715" s="178" t="s">
        <v>187</v>
      </c>
    </row>
    <row r="716" spans="2:65" s="15" customFormat="1">
      <c r="B716" s="191"/>
      <c r="D716" s="171" t="s">
        <v>200</v>
      </c>
      <c r="E716" s="192" t="s">
        <v>1</v>
      </c>
      <c r="F716" s="193" t="s">
        <v>2465</v>
      </c>
      <c r="H716" s="194">
        <v>82.355999999999995</v>
      </c>
      <c r="I716" s="195"/>
      <c r="L716" s="191"/>
      <c r="M716" s="196"/>
      <c r="T716" s="197"/>
      <c r="AT716" s="192" t="s">
        <v>200</v>
      </c>
      <c r="AU716" s="192" t="s">
        <v>89</v>
      </c>
      <c r="AV716" s="15" t="s">
        <v>207</v>
      </c>
      <c r="AW716" s="15" t="s">
        <v>31</v>
      </c>
      <c r="AX716" s="15" t="s">
        <v>76</v>
      </c>
      <c r="AY716" s="192" t="s">
        <v>187</v>
      </c>
    </row>
    <row r="717" spans="2:65" s="14" customFormat="1">
      <c r="B717" s="184"/>
      <c r="D717" s="171" t="s">
        <v>200</v>
      </c>
      <c r="E717" s="185" t="s">
        <v>1</v>
      </c>
      <c r="F717" s="186" t="s">
        <v>352</v>
      </c>
      <c r="H717" s="187">
        <v>449.03</v>
      </c>
      <c r="I717" s="188"/>
      <c r="L717" s="184"/>
      <c r="M717" s="189"/>
      <c r="T717" s="190"/>
      <c r="AT717" s="185" t="s">
        <v>200</v>
      </c>
      <c r="AU717" s="185" t="s">
        <v>89</v>
      </c>
      <c r="AV717" s="14" t="s">
        <v>194</v>
      </c>
      <c r="AW717" s="14" t="s">
        <v>31</v>
      </c>
      <c r="AX717" s="14" t="s">
        <v>83</v>
      </c>
      <c r="AY717" s="185" t="s">
        <v>187</v>
      </c>
    </row>
    <row r="718" spans="2:65" s="1" customFormat="1" ht="55.5" customHeight="1">
      <c r="B718" s="144"/>
      <c r="C718" s="160" t="s">
        <v>348</v>
      </c>
      <c r="D718" s="160" t="s">
        <v>196</v>
      </c>
      <c r="E718" s="161" t="s">
        <v>2466</v>
      </c>
      <c r="F718" s="162" t="s">
        <v>2467</v>
      </c>
      <c r="G718" s="163" t="s">
        <v>678</v>
      </c>
      <c r="H718" s="164">
        <v>3.6480000000000001</v>
      </c>
      <c r="I718" s="165"/>
      <c r="J718" s="166">
        <f>ROUND(I718*H718,2)</f>
        <v>0</v>
      </c>
      <c r="K718" s="167"/>
      <c r="L718" s="32"/>
      <c r="M718" s="168" t="s">
        <v>1</v>
      </c>
      <c r="N718" s="169" t="s">
        <v>42</v>
      </c>
      <c r="P718" s="156">
        <f>O718*H718</f>
        <v>0</v>
      </c>
      <c r="Q718" s="156">
        <v>0</v>
      </c>
      <c r="R718" s="156">
        <f>Q718*H718</f>
        <v>0</v>
      </c>
      <c r="S718" s="156">
        <v>1.905</v>
      </c>
      <c r="T718" s="157">
        <f>S718*H718</f>
        <v>6.9494400000000001</v>
      </c>
      <c r="AR718" s="158" t="s">
        <v>194</v>
      </c>
      <c r="AT718" s="158" t="s">
        <v>196</v>
      </c>
      <c r="AU718" s="158" t="s">
        <v>89</v>
      </c>
      <c r="AY718" s="17" t="s">
        <v>187</v>
      </c>
      <c r="BE718" s="159">
        <f>IF(N718="základná",J718,0)</f>
        <v>0</v>
      </c>
      <c r="BF718" s="159">
        <f>IF(N718="znížená",J718,0)</f>
        <v>0</v>
      </c>
      <c r="BG718" s="159">
        <f>IF(N718="zákl. prenesená",J718,0)</f>
        <v>0</v>
      </c>
      <c r="BH718" s="159">
        <f>IF(N718="zníž. prenesená",J718,0)</f>
        <v>0</v>
      </c>
      <c r="BI718" s="159">
        <f>IF(N718="nulová",J718,0)</f>
        <v>0</v>
      </c>
      <c r="BJ718" s="17" t="s">
        <v>89</v>
      </c>
      <c r="BK718" s="159">
        <f>ROUND(I718*H718,2)</f>
        <v>0</v>
      </c>
      <c r="BL718" s="17" t="s">
        <v>194</v>
      </c>
      <c r="BM718" s="158" t="s">
        <v>2468</v>
      </c>
    </row>
    <row r="719" spans="2:65" s="12" customFormat="1">
      <c r="B719" s="170"/>
      <c r="D719" s="171" t="s">
        <v>200</v>
      </c>
      <c r="E719" s="172" t="s">
        <v>1</v>
      </c>
      <c r="F719" s="173" t="s">
        <v>2469</v>
      </c>
      <c r="H719" s="172" t="s">
        <v>1</v>
      </c>
      <c r="I719" s="174"/>
      <c r="L719" s="170"/>
      <c r="M719" s="175"/>
      <c r="T719" s="176"/>
      <c r="AT719" s="172" t="s">
        <v>200</v>
      </c>
      <c r="AU719" s="172" t="s">
        <v>89</v>
      </c>
      <c r="AV719" s="12" t="s">
        <v>83</v>
      </c>
      <c r="AW719" s="12" t="s">
        <v>31</v>
      </c>
      <c r="AX719" s="12" t="s">
        <v>76</v>
      </c>
      <c r="AY719" s="172" t="s">
        <v>187</v>
      </c>
    </row>
    <row r="720" spans="2:65" s="12" customFormat="1">
      <c r="B720" s="170"/>
      <c r="D720" s="171" t="s">
        <v>200</v>
      </c>
      <c r="E720" s="172" t="s">
        <v>1</v>
      </c>
      <c r="F720" s="173" t="s">
        <v>2470</v>
      </c>
      <c r="H720" s="172" t="s">
        <v>1</v>
      </c>
      <c r="I720" s="174"/>
      <c r="L720" s="170"/>
      <c r="M720" s="175"/>
      <c r="T720" s="176"/>
      <c r="AT720" s="172" t="s">
        <v>200</v>
      </c>
      <c r="AU720" s="172" t="s">
        <v>89</v>
      </c>
      <c r="AV720" s="12" t="s">
        <v>83</v>
      </c>
      <c r="AW720" s="12" t="s">
        <v>31</v>
      </c>
      <c r="AX720" s="12" t="s">
        <v>76</v>
      </c>
      <c r="AY720" s="172" t="s">
        <v>187</v>
      </c>
    </row>
    <row r="721" spans="2:65" s="13" customFormat="1">
      <c r="B721" s="177"/>
      <c r="D721" s="171" t="s">
        <v>200</v>
      </c>
      <c r="E721" s="178" t="s">
        <v>1</v>
      </c>
      <c r="F721" s="179" t="s">
        <v>2471</v>
      </c>
      <c r="H721" s="180">
        <v>3.6480000000000001</v>
      </c>
      <c r="I721" s="181"/>
      <c r="L721" s="177"/>
      <c r="M721" s="182"/>
      <c r="T721" s="183"/>
      <c r="AT721" s="178" t="s">
        <v>200</v>
      </c>
      <c r="AU721" s="178" t="s">
        <v>89</v>
      </c>
      <c r="AV721" s="13" t="s">
        <v>89</v>
      </c>
      <c r="AW721" s="13" t="s">
        <v>31</v>
      </c>
      <c r="AX721" s="13" t="s">
        <v>76</v>
      </c>
      <c r="AY721" s="178" t="s">
        <v>187</v>
      </c>
    </row>
    <row r="722" spans="2:65" s="14" customFormat="1">
      <c r="B722" s="184"/>
      <c r="D722" s="171" t="s">
        <v>200</v>
      </c>
      <c r="E722" s="185" t="s">
        <v>1</v>
      </c>
      <c r="F722" s="186" t="s">
        <v>2472</v>
      </c>
      <c r="H722" s="187">
        <v>3.6480000000000001</v>
      </c>
      <c r="I722" s="188"/>
      <c r="L722" s="184"/>
      <c r="M722" s="189"/>
      <c r="T722" s="190"/>
      <c r="AT722" s="185" t="s">
        <v>200</v>
      </c>
      <c r="AU722" s="185" t="s">
        <v>89</v>
      </c>
      <c r="AV722" s="14" t="s">
        <v>194</v>
      </c>
      <c r="AW722" s="14" t="s">
        <v>31</v>
      </c>
      <c r="AX722" s="14" t="s">
        <v>83</v>
      </c>
      <c r="AY722" s="185" t="s">
        <v>187</v>
      </c>
    </row>
    <row r="723" spans="2:65" s="1" customFormat="1" ht="37.9" customHeight="1">
      <c r="B723" s="144"/>
      <c r="C723" s="160" t="s">
        <v>353</v>
      </c>
      <c r="D723" s="160" t="s">
        <v>196</v>
      </c>
      <c r="E723" s="161" t="s">
        <v>2473</v>
      </c>
      <c r="F723" s="162" t="s">
        <v>2474</v>
      </c>
      <c r="G723" s="163" t="s">
        <v>144</v>
      </c>
      <c r="H723" s="164">
        <v>1052</v>
      </c>
      <c r="I723" s="165"/>
      <c r="J723" s="166">
        <f>ROUND(I723*H723,2)</f>
        <v>0</v>
      </c>
      <c r="K723" s="167"/>
      <c r="L723" s="32"/>
      <c r="M723" s="168" t="s">
        <v>1</v>
      </c>
      <c r="N723" s="169" t="s">
        <v>42</v>
      </c>
      <c r="P723" s="156">
        <f>O723*H723</f>
        <v>0</v>
      </c>
      <c r="Q723" s="156">
        <v>0</v>
      </c>
      <c r="R723" s="156">
        <f>Q723*H723</f>
        <v>0</v>
      </c>
      <c r="S723" s="156">
        <v>0.09</v>
      </c>
      <c r="T723" s="157">
        <f>S723*H723</f>
        <v>94.679999999999993</v>
      </c>
      <c r="AR723" s="158" t="s">
        <v>353</v>
      </c>
      <c r="AT723" s="158" t="s">
        <v>196</v>
      </c>
      <c r="AU723" s="158" t="s">
        <v>89</v>
      </c>
      <c r="AY723" s="17" t="s">
        <v>187</v>
      </c>
      <c r="BE723" s="159">
        <f>IF(N723="základná",J723,0)</f>
        <v>0</v>
      </c>
      <c r="BF723" s="159">
        <f>IF(N723="znížená",J723,0)</f>
        <v>0</v>
      </c>
      <c r="BG723" s="159">
        <f>IF(N723="zákl. prenesená",J723,0)</f>
        <v>0</v>
      </c>
      <c r="BH723" s="159">
        <f>IF(N723="zníž. prenesená",J723,0)</f>
        <v>0</v>
      </c>
      <c r="BI723" s="159">
        <f>IF(N723="nulová",J723,0)</f>
        <v>0</v>
      </c>
      <c r="BJ723" s="17" t="s">
        <v>89</v>
      </c>
      <c r="BK723" s="159">
        <f>ROUND(I723*H723,2)</f>
        <v>0</v>
      </c>
      <c r="BL723" s="17" t="s">
        <v>353</v>
      </c>
      <c r="BM723" s="158" t="s">
        <v>2475</v>
      </c>
    </row>
    <row r="724" spans="2:65" s="13" customFormat="1">
      <c r="B724" s="177"/>
      <c r="D724" s="171" t="s">
        <v>200</v>
      </c>
      <c r="E724" s="178" t="s">
        <v>1</v>
      </c>
      <c r="F724" s="179" t="s">
        <v>2068</v>
      </c>
      <c r="H724" s="180">
        <v>1052</v>
      </c>
      <c r="I724" s="181"/>
      <c r="L724" s="177"/>
      <c r="M724" s="182"/>
      <c r="T724" s="183"/>
      <c r="AT724" s="178" t="s">
        <v>200</v>
      </c>
      <c r="AU724" s="178" t="s">
        <v>89</v>
      </c>
      <c r="AV724" s="13" t="s">
        <v>89</v>
      </c>
      <c r="AW724" s="13" t="s">
        <v>31</v>
      </c>
      <c r="AX724" s="13" t="s">
        <v>76</v>
      </c>
      <c r="AY724" s="178" t="s">
        <v>187</v>
      </c>
    </row>
    <row r="725" spans="2:65" s="14" customFormat="1">
      <c r="B725" s="184"/>
      <c r="D725" s="171" t="s">
        <v>200</v>
      </c>
      <c r="E725" s="185" t="s">
        <v>1</v>
      </c>
      <c r="F725" s="186" t="s">
        <v>206</v>
      </c>
      <c r="H725" s="187">
        <v>1052</v>
      </c>
      <c r="I725" s="188"/>
      <c r="L725" s="184"/>
      <c r="M725" s="189"/>
      <c r="T725" s="190"/>
      <c r="AT725" s="185" t="s">
        <v>200</v>
      </c>
      <c r="AU725" s="185" t="s">
        <v>89</v>
      </c>
      <c r="AV725" s="14" t="s">
        <v>194</v>
      </c>
      <c r="AW725" s="14" t="s">
        <v>31</v>
      </c>
      <c r="AX725" s="14" t="s">
        <v>83</v>
      </c>
      <c r="AY725" s="185" t="s">
        <v>187</v>
      </c>
    </row>
    <row r="726" spans="2:65" s="11" customFormat="1" ht="22.9" customHeight="1">
      <c r="B726" s="132"/>
      <c r="D726" s="133" t="s">
        <v>75</v>
      </c>
      <c r="E726" s="142" t="s">
        <v>2476</v>
      </c>
      <c r="F726" s="142" t="s">
        <v>2477</v>
      </c>
      <c r="I726" s="135"/>
      <c r="J726" s="143">
        <f>BK726</f>
        <v>0</v>
      </c>
      <c r="L726" s="132"/>
      <c r="M726" s="137"/>
      <c r="P726" s="138">
        <f>SUM(P727:P789)</f>
        <v>0</v>
      </c>
      <c r="R726" s="138">
        <f>SUM(R727:R789)</f>
        <v>9.1725000000000001E-3</v>
      </c>
      <c r="T726" s="139">
        <f>SUM(T727:T789)</f>
        <v>2.30755</v>
      </c>
      <c r="AR726" s="133" t="s">
        <v>83</v>
      </c>
      <c r="AT726" s="140" t="s">
        <v>75</v>
      </c>
      <c r="AU726" s="140" t="s">
        <v>83</v>
      </c>
      <c r="AY726" s="133" t="s">
        <v>187</v>
      </c>
      <c r="BK726" s="141">
        <f>SUM(BK727:BK789)</f>
        <v>0</v>
      </c>
    </row>
    <row r="727" spans="2:65" s="1" customFormat="1" ht="33" customHeight="1">
      <c r="B727" s="144"/>
      <c r="C727" s="160" t="s">
        <v>359</v>
      </c>
      <c r="D727" s="160" t="s">
        <v>196</v>
      </c>
      <c r="E727" s="161" t="s">
        <v>2478</v>
      </c>
      <c r="F727" s="162" t="s">
        <v>2479</v>
      </c>
      <c r="G727" s="163" t="s">
        <v>320</v>
      </c>
      <c r="H727" s="164">
        <v>21.6</v>
      </c>
      <c r="I727" s="165"/>
      <c r="J727" s="166">
        <f>ROUND(I727*H727,2)</f>
        <v>0</v>
      </c>
      <c r="K727" s="167"/>
      <c r="L727" s="32"/>
      <c r="M727" s="168" t="s">
        <v>1</v>
      </c>
      <c r="N727" s="169" t="s">
        <v>42</v>
      </c>
      <c r="P727" s="156">
        <f>O727*H727</f>
        <v>0</v>
      </c>
      <c r="Q727" s="156">
        <v>1E-4</v>
      </c>
      <c r="R727" s="156">
        <f>Q727*H727</f>
        <v>2.1600000000000005E-3</v>
      </c>
      <c r="S727" s="156">
        <v>4.8000000000000001E-2</v>
      </c>
      <c r="T727" s="157">
        <f>S727*H727</f>
        <v>1.0368000000000002</v>
      </c>
      <c r="AR727" s="158" t="s">
        <v>194</v>
      </c>
      <c r="AT727" s="158" t="s">
        <v>196</v>
      </c>
      <c r="AU727" s="158" t="s">
        <v>89</v>
      </c>
      <c r="AY727" s="17" t="s">
        <v>187</v>
      </c>
      <c r="BE727" s="159">
        <f>IF(N727="základná",J727,0)</f>
        <v>0</v>
      </c>
      <c r="BF727" s="159">
        <f>IF(N727="znížená",J727,0)</f>
        <v>0</v>
      </c>
      <c r="BG727" s="159">
        <f>IF(N727="zákl. prenesená",J727,0)</f>
        <v>0</v>
      </c>
      <c r="BH727" s="159">
        <f>IF(N727="zníž. prenesená",J727,0)</f>
        <v>0</v>
      </c>
      <c r="BI727" s="159">
        <f>IF(N727="nulová",J727,0)</f>
        <v>0</v>
      </c>
      <c r="BJ727" s="17" t="s">
        <v>89</v>
      </c>
      <c r="BK727" s="159">
        <f>ROUND(I727*H727,2)</f>
        <v>0</v>
      </c>
      <c r="BL727" s="17" t="s">
        <v>194</v>
      </c>
      <c r="BM727" s="158" t="s">
        <v>2480</v>
      </c>
    </row>
    <row r="728" spans="2:65" s="12" customFormat="1">
      <c r="B728" s="170"/>
      <c r="D728" s="171" t="s">
        <v>200</v>
      </c>
      <c r="E728" s="172" t="s">
        <v>1</v>
      </c>
      <c r="F728" s="173" t="s">
        <v>2481</v>
      </c>
      <c r="H728" s="172" t="s">
        <v>1</v>
      </c>
      <c r="I728" s="174"/>
      <c r="L728" s="170"/>
      <c r="M728" s="175"/>
      <c r="T728" s="176"/>
      <c r="AT728" s="172" t="s">
        <v>200</v>
      </c>
      <c r="AU728" s="172" t="s">
        <v>89</v>
      </c>
      <c r="AV728" s="12" t="s">
        <v>83</v>
      </c>
      <c r="AW728" s="12" t="s">
        <v>31</v>
      </c>
      <c r="AX728" s="12" t="s">
        <v>76</v>
      </c>
      <c r="AY728" s="172" t="s">
        <v>187</v>
      </c>
    </row>
    <row r="729" spans="2:65" s="13" customFormat="1">
      <c r="B729" s="177"/>
      <c r="D729" s="171" t="s">
        <v>200</v>
      </c>
      <c r="E729" s="178" t="s">
        <v>1</v>
      </c>
      <c r="F729" s="179" t="s">
        <v>2482</v>
      </c>
      <c r="H729" s="180">
        <v>7.2</v>
      </c>
      <c r="I729" s="181"/>
      <c r="L729" s="177"/>
      <c r="M729" s="182"/>
      <c r="T729" s="183"/>
      <c r="AT729" s="178" t="s">
        <v>200</v>
      </c>
      <c r="AU729" s="178" t="s">
        <v>89</v>
      </c>
      <c r="AV729" s="13" t="s">
        <v>89</v>
      </c>
      <c r="AW729" s="13" t="s">
        <v>31</v>
      </c>
      <c r="AX729" s="13" t="s">
        <v>76</v>
      </c>
      <c r="AY729" s="178" t="s">
        <v>187</v>
      </c>
    </row>
    <row r="730" spans="2:65" s="13" customFormat="1">
      <c r="B730" s="177"/>
      <c r="D730" s="171" t="s">
        <v>200</v>
      </c>
      <c r="E730" s="178" t="s">
        <v>1</v>
      </c>
      <c r="F730" s="179" t="s">
        <v>2482</v>
      </c>
      <c r="H730" s="180">
        <v>7.2</v>
      </c>
      <c r="I730" s="181"/>
      <c r="L730" s="177"/>
      <c r="M730" s="182"/>
      <c r="T730" s="183"/>
      <c r="AT730" s="178" t="s">
        <v>200</v>
      </c>
      <c r="AU730" s="178" t="s">
        <v>89</v>
      </c>
      <c r="AV730" s="13" t="s">
        <v>89</v>
      </c>
      <c r="AW730" s="13" t="s">
        <v>31</v>
      </c>
      <c r="AX730" s="13" t="s">
        <v>76</v>
      </c>
      <c r="AY730" s="178" t="s">
        <v>187</v>
      </c>
    </row>
    <row r="731" spans="2:65" s="13" customFormat="1">
      <c r="B731" s="177"/>
      <c r="D731" s="171" t="s">
        <v>200</v>
      </c>
      <c r="E731" s="178" t="s">
        <v>1</v>
      </c>
      <c r="F731" s="179" t="s">
        <v>2482</v>
      </c>
      <c r="H731" s="180">
        <v>7.2</v>
      </c>
      <c r="I731" s="181"/>
      <c r="L731" s="177"/>
      <c r="M731" s="182"/>
      <c r="T731" s="183"/>
      <c r="AT731" s="178" t="s">
        <v>200</v>
      </c>
      <c r="AU731" s="178" t="s">
        <v>89</v>
      </c>
      <c r="AV731" s="13" t="s">
        <v>89</v>
      </c>
      <c r="AW731" s="13" t="s">
        <v>31</v>
      </c>
      <c r="AX731" s="13" t="s">
        <v>76</v>
      </c>
      <c r="AY731" s="178" t="s">
        <v>187</v>
      </c>
    </row>
    <row r="732" spans="2:65" s="14" customFormat="1">
      <c r="B732" s="184"/>
      <c r="D732" s="171" t="s">
        <v>200</v>
      </c>
      <c r="E732" s="185" t="s">
        <v>1</v>
      </c>
      <c r="F732" s="186" t="s">
        <v>206</v>
      </c>
      <c r="H732" s="187">
        <v>21.6</v>
      </c>
      <c r="I732" s="188"/>
      <c r="L732" s="184"/>
      <c r="M732" s="189"/>
      <c r="T732" s="190"/>
      <c r="AT732" s="185" t="s">
        <v>200</v>
      </c>
      <c r="AU732" s="185" t="s">
        <v>89</v>
      </c>
      <c r="AV732" s="14" t="s">
        <v>194</v>
      </c>
      <c r="AW732" s="14" t="s">
        <v>31</v>
      </c>
      <c r="AX732" s="14" t="s">
        <v>83</v>
      </c>
      <c r="AY732" s="185" t="s">
        <v>187</v>
      </c>
    </row>
    <row r="733" spans="2:65" s="1" customFormat="1" ht="37.9" customHeight="1">
      <c r="B733" s="144"/>
      <c r="C733" s="160" t="s">
        <v>363</v>
      </c>
      <c r="D733" s="160" t="s">
        <v>196</v>
      </c>
      <c r="E733" s="161" t="s">
        <v>2483</v>
      </c>
      <c r="F733" s="162" t="s">
        <v>2484</v>
      </c>
      <c r="G733" s="163" t="s">
        <v>320</v>
      </c>
      <c r="H733" s="164">
        <v>42.25</v>
      </c>
      <c r="I733" s="165"/>
      <c r="J733" s="166">
        <f>ROUND(I733*H733,2)</f>
        <v>0</v>
      </c>
      <c r="K733" s="167"/>
      <c r="L733" s="32"/>
      <c r="M733" s="168" t="s">
        <v>1</v>
      </c>
      <c r="N733" s="169" t="s">
        <v>42</v>
      </c>
      <c r="P733" s="156">
        <f>O733*H733</f>
        <v>0</v>
      </c>
      <c r="Q733" s="156">
        <v>5.0000000000000002E-5</v>
      </c>
      <c r="R733" s="156">
        <f>Q733*H733</f>
        <v>2.1125000000000002E-3</v>
      </c>
      <c r="S733" s="156">
        <v>0.03</v>
      </c>
      <c r="T733" s="157">
        <f>S733*H733</f>
        <v>1.2674999999999998</v>
      </c>
      <c r="AR733" s="158" t="s">
        <v>194</v>
      </c>
      <c r="AT733" s="158" t="s">
        <v>196</v>
      </c>
      <c r="AU733" s="158" t="s">
        <v>89</v>
      </c>
      <c r="AY733" s="17" t="s">
        <v>187</v>
      </c>
      <c r="BE733" s="159">
        <f>IF(N733="základná",J733,0)</f>
        <v>0</v>
      </c>
      <c r="BF733" s="159">
        <f>IF(N733="znížená",J733,0)</f>
        <v>0</v>
      </c>
      <c r="BG733" s="159">
        <f>IF(N733="zákl. prenesená",J733,0)</f>
        <v>0</v>
      </c>
      <c r="BH733" s="159">
        <f>IF(N733="zníž. prenesená",J733,0)</f>
        <v>0</v>
      </c>
      <c r="BI733" s="159">
        <f>IF(N733="nulová",J733,0)</f>
        <v>0</v>
      </c>
      <c r="BJ733" s="17" t="s">
        <v>89</v>
      </c>
      <c r="BK733" s="159">
        <f>ROUND(I733*H733,2)</f>
        <v>0</v>
      </c>
      <c r="BL733" s="17" t="s">
        <v>194</v>
      </c>
      <c r="BM733" s="158" t="s">
        <v>2485</v>
      </c>
    </row>
    <row r="734" spans="2:65" s="12" customFormat="1">
      <c r="B734" s="170"/>
      <c r="D734" s="171" t="s">
        <v>200</v>
      </c>
      <c r="E734" s="172" t="s">
        <v>1</v>
      </c>
      <c r="F734" s="173" t="s">
        <v>2486</v>
      </c>
      <c r="H734" s="172" t="s">
        <v>1</v>
      </c>
      <c r="I734" s="174"/>
      <c r="L734" s="170"/>
      <c r="M734" s="175"/>
      <c r="T734" s="176"/>
      <c r="AT734" s="172" t="s">
        <v>200</v>
      </c>
      <c r="AU734" s="172" t="s">
        <v>89</v>
      </c>
      <c r="AV734" s="12" t="s">
        <v>83</v>
      </c>
      <c r="AW734" s="12" t="s">
        <v>31</v>
      </c>
      <c r="AX734" s="12" t="s">
        <v>76</v>
      </c>
      <c r="AY734" s="172" t="s">
        <v>187</v>
      </c>
    </row>
    <row r="735" spans="2:65" s="12" customFormat="1">
      <c r="B735" s="170"/>
      <c r="D735" s="171" t="s">
        <v>200</v>
      </c>
      <c r="E735" s="172" t="s">
        <v>1</v>
      </c>
      <c r="F735" s="173" t="s">
        <v>2487</v>
      </c>
      <c r="H735" s="172" t="s">
        <v>1</v>
      </c>
      <c r="I735" s="174"/>
      <c r="L735" s="170"/>
      <c r="M735" s="175"/>
      <c r="T735" s="176"/>
      <c r="AT735" s="172" t="s">
        <v>200</v>
      </c>
      <c r="AU735" s="172" t="s">
        <v>89</v>
      </c>
      <c r="AV735" s="12" t="s">
        <v>83</v>
      </c>
      <c r="AW735" s="12" t="s">
        <v>31</v>
      </c>
      <c r="AX735" s="12" t="s">
        <v>76</v>
      </c>
      <c r="AY735" s="172" t="s">
        <v>187</v>
      </c>
    </row>
    <row r="736" spans="2:65" s="13" customFormat="1">
      <c r="B736" s="177"/>
      <c r="D736" s="171" t="s">
        <v>200</v>
      </c>
      <c r="E736" s="178" t="s">
        <v>1</v>
      </c>
      <c r="F736" s="179" t="s">
        <v>2488</v>
      </c>
      <c r="H736" s="180">
        <v>2.2000000000000002</v>
      </c>
      <c r="I736" s="181"/>
      <c r="L736" s="177"/>
      <c r="M736" s="182"/>
      <c r="T736" s="183"/>
      <c r="AT736" s="178" t="s">
        <v>200</v>
      </c>
      <c r="AU736" s="178" t="s">
        <v>89</v>
      </c>
      <c r="AV736" s="13" t="s">
        <v>89</v>
      </c>
      <c r="AW736" s="13" t="s">
        <v>31</v>
      </c>
      <c r="AX736" s="13" t="s">
        <v>76</v>
      </c>
      <c r="AY736" s="178" t="s">
        <v>187</v>
      </c>
    </row>
    <row r="737" spans="2:51" s="13" customFormat="1">
      <c r="B737" s="177"/>
      <c r="D737" s="171" t="s">
        <v>200</v>
      </c>
      <c r="E737" s="178" t="s">
        <v>1</v>
      </c>
      <c r="F737" s="179" t="s">
        <v>2489</v>
      </c>
      <c r="H737" s="180">
        <v>2.2000000000000002</v>
      </c>
      <c r="I737" s="181"/>
      <c r="L737" s="177"/>
      <c r="M737" s="182"/>
      <c r="T737" s="183"/>
      <c r="AT737" s="178" t="s">
        <v>200</v>
      </c>
      <c r="AU737" s="178" t="s">
        <v>89</v>
      </c>
      <c r="AV737" s="13" t="s">
        <v>89</v>
      </c>
      <c r="AW737" s="13" t="s">
        <v>31</v>
      </c>
      <c r="AX737" s="13" t="s">
        <v>76</v>
      </c>
      <c r="AY737" s="178" t="s">
        <v>187</v>
      </c>
    </row>
    <row r="738" spans="2:51" s="13" customFormat="1">
      <c r="B738" s="177"/>
      <c r="D738" s="171" t="s">
        <v>200</v>
      </c>
      <c r="E738" s="178" t="s">
        <v>1</v>
      </c>
      <c r="F738" s="179" t="s">
        <v>2490</v>
      </c>
      <c r="H738" s="180">
        <v>2.2000000000000002</v>
      </c>
      <c r="I738" s="181"/>
      <c r="L738" s="177"/>
      <c r="M738" s="182"/>
      <c r="T738" s="183"/>
      <c r="AT738" s="178" t="s">
        <v>200</v>
      </c>
      <c r="AU738" s="178" t="s">
        <v>89</v>
      </c>
      <c r="AV738" s="13" t="s">
        <v>89</v>
      </c>
      <c r="AW738" s="13" t="s">
        <v>31</v>
      </c>
      <c r="AX738" s="13" t="s">
        <v>76</v>
      </c>
      <c r="AY738" s="178" t="s">
        <v>187</v>
      </c>
    </row>
    <row r="739" spans="2:51" s="13" customFormat="1">
      <c r="B739" s="177"/>
      <c r="D739" s="171" t="s">
        <v>200</v>
      </c>
      <c r="E739" s="178" t="s">
        <v>1</v>
      </c>
      <c r="F739" s="179" t="s">
        <v>2491</v>
      </c>
      <c r="H739" s="180">
        <v>2.4</v>
      </c>
      <c r="I739" s="181"/>
      <c r="L739" s="177"/>
      <c r="M739" s="182"/>
      <c r="T739" s="183"/>
      <c r="AT739" s="178" t="s">
        <v>200</v>
      </c>
      <c r="AU739" s="178" t="s">
        <v>89</v>
      </c>
      <c r="AV739" s="13" t="s">
        <v>89</v>
      </c>
      <c r="AW739" s="13" t="s">
        <v>31</v>
      </c>
      <c r="AX739" s="13" t="s">
        <v>76</v>
      </c>
      <c r="AY739" s="178" t="s">
        <v>187</v>
      </c>
    </row>
    <row r="740" spans="2:51" s="13" customFormat="1">
      <c r="B740" s="177"/>
      <c r="D740" s="171" t="s">
        <v>200</v>
      </c>
      <c r="E740" s="178" t="s">
        <v>1</v>
      </c>
      <c r="F740" s="179" t="s">
        <v>2492</v>
      </c>
      <c r="H740" s="180">
        <v>2.2000000000000002</v>
      </c>
      <c r="I740" s="181"/>
      <c r="L740" s="177"/>
      <c r="M740" s="182"/>
      <c r="T740" s="183"/>
      <c r="AT740" s="178" t="s">
        <v>200</v>
      </c>
      <c r="AU740" s="178" t="s">
        <v>89</v>
      </c>
      <c r="AV740" s="13" t="s">
        <v>89</v>
      </c>
      <c r="AW740" s="13" t="s">
        <v>31</v>
      </c>
      <c r="AX740" s="13" t="s">
        <v>76</v>
      </c>
      <c r="AY740" s="178" t="s">
        <v>187</v>
      </c>
    </row>
    <row r="741" spans="2:51" s="13" customFormat="1">
      <c r="B741" s="177"/>
      <c r="D741" s="171" t="s">
        <v>200</v>
      </c>
      <c r="E741" s="178" t="s">
        <v>1</v>
      </c>
      <c r="F741" s="179" t="s">
        <v>2493</v>
      </c>
      <c r="H741" s="180">
        <v>2.2000000000000002</v>
      </c>
      <c r="I741" s="181"/>
      <c r="L741" s="177"/>
      <c r="M741" s="182"/>
      <c r="T741" s="183"/>
      <c r="AT741" s="178" t="s">
        <v>200</v>
      </c>
      <c r="AU741" s="178" t="s">
        <v>89</v>
      </c>
      <c r="AV741" s="13" t="s">
        <v>89</v>
      </c>
      <c r="AW741" s="13" t="s">
        <v>31</v>
      </c>
      <c r="AX741" s="13" t="s">
        <v>76</v>
      </c>
      <c r="AY741" s="178" t="s">
        <v>187</v>
      </c>
    </row>
    <row r="742" spans="2:51" s="13" customFormat="1">
      <c r="B742" s="177"/>
      <c r="D742" s="171" t="s">
        <v>200</v>
      </c>
      <c r="E742" s="178" t="s">
        <v>1</v>
      </c>
      <c r="F742" s="179" t="s">
        <v>2494</v>
      </c>
      <c r="H742" s="180">
        <v>1.65</v>
      </c>
      <c r="I742" s="181"/>
      <c r="L742" s="177"/>
      <c r="M742" s="182"/>
      <c r="T742" s="183"/>
      <c r="AT742" s="178" t="s">
        <v>200</v>
      </c>
      <c r="AU742" s="178" t="s">
        <v>89</v>
      </c>
      <c r="AV742" s="13" t="s">
        <v>89</v>
      </c>
      <c r="AW742" s="13" t="s">
        <v>31</v>
      </c>
      <c r="AX742" s="13" t="s">
        <v>76</v>
      </c>
      <c r="AY742" s="178" t="s">
        <v>187</v>
      </c>
    </row>
    <row r="743" spans="2:51" s="13" customFormat="1">
      <c r="B743" s="177"/>
      <c r="D743" s="171" t="s">
        <v>200</v>
      </c>
      <c r="E743" s="178" t="s">
        <v>1</v>
      </c>
      <c r="F743" s="179" t="s">
        <v>2495</v>
      </c>
      <c r="H743" s="180">
        <v>2.2000000000000002</v>
      </c>
      <c r="I743" s="181"/>
      <c r="L743" s="177"/>
      <c r="M743" s="182"/>
      <c r="T743" s="183"/>
      <c r="AT743" s="178" t="s">
        <v>200</v>
      </c>
      <c r="AU743" s="178" t="s">
        <v>89</v>
      </c>
      <c r="AV743" s="13" t="s">
        <v>89</v>
      </c>
      <c r="AW743" s="13" t="s">
        <v>31</v>
      </c>
      <c r="AX743" s="13" t="s">
        <v>76</v>
      </c>
      <c r="AY743" s="178" t="s">
        <v>187</v>
      </c>
    </row>
    <row r="744" spans="2:51" s="13" customFormat="1">
      <c r="B744" s="177"/>
      <c r="D744" s="171" t="s">
        <v>200</v>
      </c>
      <c r="E744" s="178" t="s">
        <v>1</v>
      </c>
      <c r="F744" s="179" t="s">
        <v>2496</v>
      </c>
      <c r="H744" s="180">
        <v>2.2000000000000002</v>
      </c>
      <c r="I744" s="181"/>
      <c r="L744" s="177"/>
      <c r="M744" s="182"/>
      <c r="T744" s="183"/>
      <c r="AT744" s="178" t="s">
        <v>200</v>
      </c>
      <c r="AU744" s="178" t="s">
        <v>89</v>
      </c>
      <c r="AV744" s="13" t="s">
        <v>89</v>
      </c>
      <c r="AW744" s="13" t="s">
        <v>31</v>
      </c>
      <c r="AX744" s="13" t="s">
        <v>76</v>
      </c>
      <c r="AY744" s="178" t="s">
        <v>187</v>
      </c>
    </row>
    <row r="745" spans="2:51" s="13" customFormat="1">
      <c r="B745" s="177"/>
      <c r="D745" s="171" t="s">
        <v>200</v>
      </c>
      <c r="E745" s="178" t="s">
        <v>1</v>
      </c>
      <c r="F745" s="179" t="s">
        <v>2497</v>
      </c>
      <c r="H745" s="180">
        <v>1.65</v>
      </c>
      <c r="I745" s="181"/>
      <c r="L745" s="177"/>
      <c r="M745" s="182"/>
      <c r="T745" s="183"/>
      <c r="AT745" s="178" t="s">
        <v>200</v>
      </c>
      <c r="AU745" s="178" t="s">
        <v>89</v>
      </c>
      <c r="AV745" s="13" t="s">
        <v>89</v>
      </c>
      <c r="AW745" s="13" t="s">
        <v>31</v>
      </c>
      <c r="AX745" s="13" t="s">
        <v>76</v>
      </c>
      <c r="AY745" s="178" t="s">
        <v>187</v>
      </c>
    </row>
    <row r="746" spans="2:51" s="15" customFormat="1">
      <c r="B746" s="191"/>
      <c r="D746" s="171" t="s">
        <v>200</v>
      </c>
      <c r="E746" s="192" t="s">
        <v>1</v>
      </c>
      <c r="F746" s="193" t="s">
        <v>2498</v>
      </c>
      <c r="H746" s="194">
        <v>21.1</v>
      </c>
      <c r="I746" s="195"/>
      <c r="L746" s="191"/>
      <c r="M746" s="196"/>
      <c r="T746" s="197"/>
      <c r="AT746" s="192" t="s">
        <v>200</v>
      </c>
      <c r="AU746" s="192" t="s">
        <v>89</v>
      </c>
      <c r="AV746" s="15" t="s">
        <v>207</v>
      </c>
      <c r="AW746" s="15" t="s">
        <v>31</v>
      </c>
      <c r="AX746" s="15" t="s">
        <v>76</v>
      </c>
      <c r="AY746" s="192" t="s">
        <v>187</v>
      </c>
    </row>
    <row r="747" spans="2:51" s="13" customFormat="1">
      <c r="B747" s="177"/>
      <c r="D747" s="171" t="s">
        <v>200</v>
      </c>
      <c r="E747" s="178" t="s">
        <v>1</v>
      </c>
      <c r="F747" s="179" t="s">
        <v>2499</v>
      </c>
      <c r="H747" s="180">
        <v>2.2000000000000002</v>
      </c>
      <c r="I747" s="181"/>
      <c r="L747" s="177"/>
      <c r="M747" s="182"/>
      <c r="T747" s="183"/>
      <c r="AT747" s="178" t="s">
        <v>200</v>
      </c>
      <c r="AU747" s="178" t="s">
        <v>89</v>
      </c>
      <c r="AV747" s="13" t="s">
        <v>89</v>
      </c>
      <c r="AW747" s="13" t="s">
        <v>31</v>
      </c>
      <c r="AX747" s="13" t="s">
        <v>76</v>
      </c>
      <c r="AY747" s="178" t="s">
        <v>187</v>
      </c>
    </row>
    <row r="748" spans="2:51" s="13" customFormat="1">
      <c r="B748" s="177"/>
      <c r="D748" s="171" t="s">
        <v>200</v>
      </c>
      <c r="E748" s="178" t="s">
        <v>1</v>
      </c>
      <c r="F748" s="179" t="s">
        <v>2500</v>
      </c>
      <c r="H748" s="180">
        <v>2.2000000000000002</v>
      </c>
      <c r="I748" s="181"/>
      <c r="L748" s="177"/>
      <c r="M748" s="182"/>
      <c r="T748" s="183"/>
      <c r="AT748" s="178" t="s">
        <v>200</v>
      </c>
      <c r="AU748" s="178" t="s">
        <v>89</v>
      </c>
      <c r="AV748" s="13" t="s">
        <v>89</v>
      </c>
      <c r="AW748" s="13" t="s">
        <v>31</v>
      </c>
      <c r="AX748" s="13" t="s">
        <v>76</v>
      </c>
      <c r="AY748" s="178" t="s">
        <v>187</v>
      </c>
    </row>
    <row r="749" spans="2:51" s="13" customFormat="1">
      <c r="B749" s="177"/>
      <c r="D749" s="171" t="s">
        <v>200</v>
      </c>
      <c r="E749" s="178" t="s">
        <v>1</v>
      </c>
      <c r="F749" s="179" t="s">
        <v>2501</v>
      </c>
      <c r="H749" s="180">
        <v>2.2000000000000002</v>
      </c>
      <c r="I749" s="181"/>
      <c r="L749" s="177"/>
      <c r="M749" s="182"/>
      <c r="T749" s="183"/>
      <c r="AT749" s="178" t="s">
        <v>200</v>
      </c>
      <c r="AU749" s="178" t="s">
        <v>89</v>
      </c>
      <c r="AV749" s="13" t="s">
        <v>89</v>
      </c>
      <c r="AW749" s="13" t="s">
        <v>31</v>
      </c>
      <c r="AX749" s="13" t="s">
        <v>76</v>
      </c>
      <c r="AY749" s="178" t="s">
        <v>187</v>
      </c>
    </row>
    <row r="750" spans="2:51" s="13" customFormat="1">
      <c r="B750" s="177"/>
      <c r="D750" s="171" t="s">
        <v>200</v>
      </c>
      <c r="E750" s="178" t="s">
        <v>1</v>
      </c>
      <c r="F750" s="179" t="s">
        <v>2502</v>
      </c>
      <c r="H750" s="180">
        <v>2.4</v>
      </c>
      <c r="I750" s="181"/>
      <c r="L750" s="177"/>
      <c r="M750" s="182"/>
      <c r="T750" s="183"/>
      <c r="AT750" s="178" t="s">
        <v>200</v>
      </c>
      <c r="AU750" s="178" t="s">
        <v>89</v>
      </c>
      <c r="AV750" s="13" t="s">
        <v>89</v>
      </c>
      <c r="AW750" s="13" t="s">
        <v>31</v>
      </c>
      <c r="AX750" s="13" t="s">
        <v>76</v>
      </c>
      <c r="AY750" s="178" t="s">
        <v>187</v>
      </c>
    </row>
    <row r="751" spans="2:51" s="13" customFormat="1">
      <c r="B751" s="177"/>
      <c r="D751" s="171" t="s">
        <v>200</v>
      </c>
      <c r="E751" s="178" t="s">
        <v>1</v>
      </c>
      <c r="F751" s="179" t="s">
        <v>2503</v>
      </c>
      <c r="H751" s="180">
        <v>2.2000000000000002</v>
      </c>
      <c r="I751" s="181"/>
      <c r="L751" s="177"/>
      <c r="M751" s="182"/>
      <c r="T751" s="183"/>
      <c r="AT751" s="178" t="s">
        <v>200</v>
      </c>
      <c r="AU751" s="178" t="s">
        <v>89</v>
      </c>
      <c r="AV751" s="13" t="s">
        <v>89</v>
      </c>
      <c r="AW751" s="13" t="s">
        <v>31</v>
      </c>
      <c r="AX751" s="13" t="s">
        <v>76</v>
      </c>
      <c r="AY751" s="178" t="s">
        <v>187</v>
      </c>
    </row>
    <row r="752" spans="2:51" s="13" customFormat="1">
      <c r="B752" s="177"/>
      <c r="D752" s="171" t="s">
        <v>200</v>
      </c>
      <c r="E752" s="178" t="s">
        <v>1</v>
      </c>
      <c r="F752" s="179" t="s">
        <v>2504</v>
      </c>
      <c r="H752" s="180">
        <v>2.2000000000000002</v>
      </c>
      <c r="I752" s="181"/>
      <c r="L752" s="177"/>
      <c r="M752" s="182"/>
      <c r="T752" s="183"/>
      <c r="AT752" s="178" t="s">
        <v>200</v>
      </c>
      <c r="AU752" s="178" t="s">
        <v>89</v>
      </c>
      <c r="AV752" s="13" t="s">
        <v>89</v>
      </c>
      <c r="AW752" s="13" t="s">
        <v>31</v>
      </c>
      <c r="AX752" s="13" t="s">
        <v>76</v>
      </c>
      <c r="AY752" s="178" t="s">
        <v>187</v>
      </c>
    </row>
    <row r="753" spans="2:65" s="13" customFormat="1">
      <c r="B753" s="177"/>
      <c r="D753" s="171" t="s">
        <v>200</v>
      </c>
      <c r="E753" s="178" t="s">
        <v>1</v>
      </c>
      <c r="F753" s="179" t="s">
        <v>2505</v>
      </c>
      <c r="H753" s="180">
        <v>1.7</v>
      </c>
      <c r="I753" s="181"/>
      <c r="L753" s="177"/>
      <c r="M753" s="182"/>
      <c r="T753" s="183"/>
      <c r="AT753" s="178" t="s">
        <v>200</v>
      </c>
      <c r="AU753" s="178" t="s">
        <v>89</v>
      </c>
      <c r="AV753" s="13" t="s">
        <v>89</v>
      </c>
      <c r="AW753" s="13" t="s">
        <v>31</v>
      </c>
      <c r="AX753" s="13" t="s">
        <v>76</v>
      </c>
      <c r="AY753" s="178" t="s">
        <v>187</v>
      </c>
    </row>
    <row r="754" spans="2:65" s="13" customFormat="1">
      <c r="B754" s="177"/>
      <c r="D754" s="171" t="s">
        <v>200</v>
      </c>
      <c r="E754" s="178" t="s">
        <v>1</v>
      </c>
      <c r="F754" s="179" t="s">
        <v>2506</v>
      </c>
      <c r="H754" s="180">
        <v>2.2000000000000002</v>
      </c>
      <c r="I754" s="181"/>
      <c r="L754" s="177"/>
      <c r="M754" s="182"/>
      <c r="T754" s="183"/>
      <c r="AT754" s="178" t="s">
        <v>200</v>
      </c>
      <c r="AU754" s="178" t="s">
        <v>89</v>
      </c>
      <c r="AV754" s="13" t="s">
        <v>89</v>
      </c>
      <c r="AW754" s="13" t="s">
        <v>31</v>
      </c>
      <c r="AX754" s="13" t="s">
        <v>76</v>
      </c>
      <c r="AY754" s="178" t="s">
        <v>187</v>
      </c>
    </row>
    <row r="755" spans="2:65" s="13" customFormat="1">
      <c r="B755" s="177"/>
      <c r="D755" s="171" t="s">
        <v>200</v>
      </c>
      <c r="E755" s="178" t="s">
        <v>1</v>
      </c>
      <c r="F755" s="179" t="s">
        <v>2507</v>
      </c>
      <c r="H755" s="180">
        <v>2.2000000000000002</v>
      </c>
      <c r="I755" s="181"/>
      <c r="L755" s="177"/>
      <c r="M755" s="182"/>
      <c r="T755" s="183"/>
      <c r="AT755" s="178" t="s">
        <v>200</v>
      </c>
      <c r="AU755" s="178" t="s">
        <v>89</v>
      </c>
      <c r="AV755" s="13" t="s">
        <v>89</v>
      </c>
      <c r="AW755" s="13" t="s">
        <v>31</v>
      </c>
      <c r="AX755" s="13" t="s">
        <v>76</v>
      </c>
      <c r="AY755" s="178" t="s">
        <v>187</v>
      </c>
    </row>
    <row r="756" spans="2:65" s="13" customFormat="1">
      <c r="B756" s="177"/>
      <c r="D756" s="171" t="s">
        <v>200</v>
      </c>
      <c r="E756" s="178" t="s">
        <v>1</v>
      </c>
      <c r="F756" s="179" t="s">
        <v>2508</v>
      </c>
      <c r="H756" s="180">
        <v>1.65</v>
      </c>
      <c r="I756" s="181"/>
      <c r="L756" s="177"/>
      <c r="M756" s="182"/>
      <c r="T756" s="183"/>
      <c r="AT756" s="178" t="s">
        <v>200</v>
      </c>
      <c r="AU756" s="178" t="s">
        <v>89</v>
      </c>
      <c r="AV756" s="13" t="s">
        <v>89</v>
      </c>
      <c r="AW756" s="13" t="s">
        <v>31</v>
      </c>
      <c r="AX756" s="13" t="s">
        <v>76</v>
      </c>
      <c r="AY756" s="178" t="s">
        <v>187</v>
      </c>
    </row>
    <row r="757" spans="2:65" s="15" customFormat="1">
      <c r="B757" s="191"/>
      <c r="D757" s="171" t="s">
        <v>200</v>
      </c>
      <c r="E757" s="192" t="s">
        <v>1</v>
      </c>
      <c r="F757" s="193" t="s">
        <v>2509</v>
      </c>
      <c r="H757" s="194">
        <v>21.15</v>
      </c>
      <c r="I757" s="195"/>
      <c r="L757" s="191"/>
      <c r="M757" s="196"/>
      <c r="T757" s="197"/>
      <c r="AT757" s="192" t="s">
        <v>200</v>
      </c>
      <c r="AU757" s="192" t="s">
        <v>89</v>
      </c>
      <c r="AV757" s="15" t="s">
        <v>207</v>
      </c>
      <c r="AW757" s="15" t="s">
        <v>31</v>
      </c>
      <c r="AX757" s="15" t="s">
        <v>76</v>
      </c>
      <c r="AY757" s="192" t="s">
        <v>187</v>
      </c>
    </row>
    <row r="758" spans="2:65" s="14" customFormat="1">
      <c r="B758" s="184"/>
      <c r="D758" s="171" t="s">
        <v>200</v>
      </c>
      <c r="E758" s="185" t="s">
        <v>1</v>
      </c>
      <c r="F758" s="186" t="s">
        <v>206</v>
      </c>
      <c r="H758" s="187">
        <v>42.25</v>
      </c>
      <c r="I758" s="188"/>
      <c r="L758" s="184"/>
      <c r="M758" s="189"/>
      <c r="T758" s="190"/>
      <c r="AT758" s="185" t="s">
        <v>200</v>
      </c>
      <c r="AU758" s="185" t="s">
        <v>89</v>
      </c>
      <c r="AV758" s="14" t="s">
        <v>194</v>
      </c>
      <c r="AW758" s="14" t="s">
        <v>31</v>
      </c>
      <c r="AX758" s="14" t="s">
        <v>83</v>
      </c>
      <c r="AY758" s="185" t="s">
        <v>187</v>
      </c>
    </row>
    <row r="759" spans="2:65" s="1" customFormat="1" ht="37.9" customHeight="1">
      <c r="B759" s="144"/>
      <c r="C759" s="160" t="s">
        <v>367</v>
      </c>
      <c r="D759" s="160" t="s">
        <v>196</v>
      </c>
      <c r="E759" s="161" t="s">
        <v>2510</v>
      </c>
      <c r="F759" s="162" t="s">
        <v>2511</v>
      </c>
      <c r="G759" s="163" t="s">
        <v>337</v>
      </c>
      <c r="H759" s="164">
        <v>80</v>
      </c>
      <c r="I759" s="165"/>
      <c r="J759" s="166">
        <f>ROUND(I759*H759,2)</f>
        <v>0</v>
      </c>
      <c r="K759" s="167"/>
      <c r="L759" s="32"/>
      <c r="M759" s="168" t="s">
        <v>1</v>
      </c>
      <c r="N759" s="169" t="s">
        <v>42</v>
      </c>
      <c r="P759" s="156">
        <f>O759*H759</f>
        <v>0</v>
      </c>
      <c r="Q759" s="156">
        <v>0</v>
      </c>
      <c r="R759" s="156">
        <f>Q759*H759</f>
        <v>0</v>
      </c>
      <c r="S759" s="156">
        <v>1.0000000000000001E-5</v>
      </c>
      <c r="T759" s="157">
        <f>S759*H759</f>
        <v>8.0000000000000004E-4</v>
      </c>
      <c r="AR759" s="158" t="s">
        <v>194</v>
      </c>
      <c r="AT759" s="158" t="s">
        <v>196</v>
      </c>
      <c r="AU759" s="158" t="s">
        <v>89</v>
      </c>
      <c r="AY759" s="17" t="s">
        <v>187</v>
      </c>
      <c r="BE759" s="159">
        <f>IF(N759="základná",J759,0)</f>
        <v>0</v>
      </c>
      <c r="BF759" s="159">
        <f>IF(N759="znížená",J759,0)</f>
        <v>0</v>
      </c>
      <c r="BG759" s="159">
        <f>IF(N759="zákl. prenesená",J759,0)</f>
        <v>0</v>
      </c>
      <c r="BH759" s="159">
        <f>IF(N759="zníž. prenesená",J759,0)</f>
        <v>0</v>
      </c>
      <c r="BI759" s="159">
        <f>IF(N759="nulová",J759,0)</f>
        <v>0</v>
      </c>
      <c r="BJ759" s="17" t="s">
        <v>89</v>
      </c>
      <c r="BK759" s="159">
        <f>ROUND(I759*H759,2)</f>
        <v>0</v>
      </c>
      <c r="BL759" s="17" t="s">
        <v>194</v>
      </c>
      <c r="BM759" s="158" t="s">
        <v>2512</v>
      </c>
    </row>
    <row r="760" spans="2:65" s="12" customFormat="1">
      <c r="B760" s="170"/>
      <c r="D760" s="171" t="s">
        <v>200</v>
      </c>
      <c r="E760" s="172" t="s">
        <v>1</v>
      </c>
      <c r="F760" s="173" t="s">
        <v>2513</v>
      </c>
      <c r="H760" s="172" t="s">
        <v>1</v>
      </c>
      <c r="I760" s="174"/>
      <c r="L760" s="170"/>
      <c r="M760" s="175"/>
      <c r="T760" s="176"/>
      <c r="AT760" s="172" t="s">
        <v>200</v>
      </c>
      <c r="AU760" s="172" t="s">
        <v>89</v>
      </c>
      <c r="AV760" s="12" t="s">
        <v>83</v>
      </c>
      <c r="AW760" s="12" t="s">
        <v>31</v>
      </c>
      <c r="AX760" s="12" t="s">
        <v>76</v>
      </c>
      <c r="AY760" s="172" t="s">
        <v>187</v>
      </c>
    </row>
    <row r="761" spans="2:65" s="12" customFormat="1">
      <c r="B761" s="170"/>
      <c r="D761" s="171" t="s">
        <v>200</v>
      </c>
      <c r="E761" s="172" t="s">
        <v>1</v>
      </c>
      <c r="F761" s="173" t="s">
        <v>2514</v>
      </c>
      <c r="H761" s="172" t="s">
        <v>1</v>
      </c>
      <c r="I761" s="174"/>
      <c r="L761" s="170"/>
      <c r="M761" s="175"/>
      <c r="T761" s="176"/>
      <c r="AT761" s="172" t="s">
        <v>200</v>
      </c>
      <c r="AU761" s="172" t="s">
        <v>89</v>
      </c>
      <c r="AV761" s="12" t="s">
        <v>83</v>
      </c>
      <c r="AW761" s="12" t="s">
        <v>31</v>
      </c>
      <c r="AX761" s="12" t="s">
        <v>76</v>
      </c>
      <c r="AY761" s="172" t="s">
        <v>187</v>
      </c>
    </row>
    <row r="762" spans="2:65" s="13" customFormat="1">
      <c r="B762" s="177"/>
      <c r="D762" s="171" t="s">
        <v>200</v>
      </c>
      <c r="E762" s="178" t="s">
        <v>1</v>
      </c>
      <c r="F762" s="179" t="s">
        <v>2515</v>
      </c>
      <c r="H762" s="180">
        <v>4</v>
      </c>
      <c r="I762" s="181"/>
      <c r="L762" s="177"/>
      <c r="M762" s="182"/>
      <c r="T762" s="183"/>
      <c r="AT762" s="178" t="s">
        <v>200</v>
      </c>
      <c r="AU762" s="178" t="s">
        <v>89</v>
      </c>
      <c r="AV762" s="13" t="s">
        <v>89</v>
      </c>
      <c r="AW762" s="13" t="s">
        <v>31</v>
      </c>
      <c r="AX762" s="13" t="s">
        <v>76</v>
      </c>
      <c r="AY762" s="178" t="s">
        <v>187</v>
      </c>
    </row>
    <row r="763" spans="2:65" s="13" customFormat="1">
      <c r="B763" s="177"/>
      <c r="D763" s="171" t="s">
        <v>200</v>
      </c>
      <c r="E763" s="178" t="s">
        <v>1</v>
      </c>
      <c r="F763" s="179" t="s">
        <v>2516</v>
      </c>
      <c r="H763" s="180">
        <v>4</v>
      </c>
      <c r="I763" s="181"/>
      <c r="L763" s="177"/>
      <c r="M763" s="182"/>
      <c r="T763" s="183"/>
      <c r="AT763" s="178" t="s">
        <v>200</v>
      </c>
      <c r="AU763" s="178" t="s">
        <v>89</v>
      </c>
      <c r="AV763" s="13" t="s">
        <v>89</v>
      </c>
      <c r="AW763" s="13" t="s">
        <v>31</v>
      </c>
      <c r="AX763" s="13" t="s">
        <v>76</v>
      </c>
      <c r="AY763" s="178" t="s">
        <v>187</v>
      </c>
    </row>
    <row r="764" spans="2:65" s="13" customFormat="1">
      <c r="B764" s="177"/>
      <c r="D764" s="171" t="s">
        <v>200</v>
      </c>
      <c r="E764" s="178" t="s">
        <v>1</v>
      </c>
      <c r="F764" s="179" t="s">
        <v>2517</v>
      </c>
      <c r="H764" s="180">
        <v>4</v>
      </c>
      <c r="I764" s="181"/>
      <c r="L764" s="177"/>
      <c r="M764" s="182"/>
      <c r="T764" s="183"/>
      <c r="AT764" s="178" t="s">
        <v>200</v>
      </c>
      <c r="AU764" s="178" t="s">
        <v>89</v>
      </c>
      <c r="AV764" s="13" t="s">
        <v>89</v>
      </c>
      <c r="AW764" s="13" t="s">
        <v>31</v>
      </c>
      <c r="AX764" s="13" t="s">
        <v>76</v>
      </c>
      <c r="AY764" s="178" t="s">
        <v>187</v>
      </c>
    </row>
    <row r="765" spans="2:65" s="13" customFormat="1">
      <c r="B765" s="177"/>
      <c r="D765" s="171" t="s">
        <v>200</v>
      </c>
      <c r="E765" s="178" t="s">
        <v>1</v>
      </c>
      <c r="F765" s="179" t="s">
        <v>2518</v>
      </c>
      <c r="H765" s="180">
        <v>4</v>
      </c>
      <c r="I765" s="181"/>
      <c r="L765" s="177"/>
      <c r="M765" s="182"/>
      <c r="T765" s="183"/>
      <c r="AT765" s="178" t="s">
        <v>200</v>
      </c>
      <c r="AU765" s="178" t="s">
        <v>89</v>
      </c>
      <c r="AV765" s="13" t="s">
        <v>89</v>
      </c>
      <c r="AW765" s="13" t="s">
        <v>31</v>
      </c>
      <c r="AX765" s="13" t="s">
        <v>76</v>
      </c>
      <c r="AY765" s="178" t="s">
        <v>187</v>
      </c>
    </row>
    <row r="766" spans="2:65" s="13" customFormat="1">
      <c r="B766" s="177"/>
      <c r="D766" s="171" t="s">
        <v>200</v>
      </c>
      <c r="E766" s="178" t="s">
        <v>1</v>
      </c>
      <c r="F766" s="179" t="s">
        <v>2519</v>
      </c>
      <c r="H766" s="180">
        <v>4</v>
      </c>
      <c r="I766" s="181"/>
      <c r="L766" s="177"/>
      <c r="M766" s="182"/>
      <c r="T766" s="183"/>
      <c r="AT766" s="178" t="s">
        <v>200</v>
      </c>
      <c r="AU766" s="178" t="s">
        <v>89</v>
      </c>
      <c r="AV766" s="13" t="s">
        <v>89</v>
      </c>
      <c r="AW766" s="13" t="s">
        <v>31</v>
      </c>
      <c r="AX766" s="13" t="s">
        <v>76</v>
      </c>
      <c r="AY766" s="178" t="s">
        <v>187</v>
      </c>
    </row>
    <row r="767" spans="2:65" s="13" customFormat="1">
      <c r="B767" s="177"/>
      <c r="D767" s="171" t="s">
        <v>200</v>
      </c>
      <c r="E767" s="178" t="s">
        <v>1</v>
      </c>
      <c r="F767" s="179" t="s">
        <v>2520</v>
      </c>
      <c r="H767" s="180">
        <v>4</v>
      </c>
      <c r="I767" s="181"/>
      <c r="L767" s="177"/>
      <c r="M767" s="182"/>
      <c r="T767" s="183"/>
      <c r="AT767" s="178" t="s">
        <v>200</v>
      </c>
      <c r="AU767" s="178" t="s">
        <v>89</v>
      </c>
      <c r="AV767" s="13" t="s">
        <v>89</v>
      </c>
      <c r="AW767" s="13" t="s">
        <v>31</v>
      </c>
      <c r="AX767" s="13" t="s">
        <v>76</v>
      </c>
      <c r="AY767" s="178" t="s">
        <v>187</v>
      </c>
    </row>
    <row r="768" spans="2:65" s="13" customFormat="1">
      <c r="B768" s="177"/>
      <c r="D768" s="171" t="s">
        <v>200</v>
      </c>
      <c r="E768" s="178" t="s">
        <v>1</v>
      </c>
      <c r="F768" s="179" t="s">
        <v>2521</v>
      </c>
      <c r="H768" s="180">
        <v>4</v>
      </c>
      <c r="I768" s="181"/>
      <c r="L768" s="177"/>
      <c r="M768" s="182"/>
      <c r="T768" s="183"/>
      <c r="AT768" s="178" t="s">
        <v>200</v>
      </c>
      <c r="AU768" s="178" t="s">
        <v>89</v>
      </c>
      <c r="AV768" s="13" t="s">
        <v>89</v>
      </c>
      <c r="AW768" s="13" t="s">
        <v>31</v>
      </c>
      <c r="AX768" s="13" t="s">
        <v>76</v>
      </c>
      <c r="AY768" s="178" t="s">
        <v>187</v>
      </c>
    </row>
    <row r="769" spans="2:51" s="13" customFormat="1">
      <c r="B769" s="177"/>
      <c r="D769" s="171" t="s">
        <v>200</v>
      </c>
      <c r="E769" s="178" t="s">
        <v>1</v>
      </c>
      <c r="F769" s="179" t="s">
        <v>2522</v>
      </c>
      <c r="H769" s="180">
        <v>4</v>
      </c>
      <c r="I769" s="181"/>
      <c r="L769" s="177"/>
      <c r="M769" s="182"/>
      <c r="T769" s="183"/>
      <c r="AT769" s="178" t="s">
        <v>200</v>
      </c>
      <c r="AU769" s="178" t="s">
        <v>89</v>
      </c>
      <c r="AV769" s="13" t="s">
        <v>89</v>
      </c>
      <c r="AW769" s="13" t="s">
        <v>31</v>
      </c>
      <c r="AX769" s="13" t="s">
        <v>76</v>
      </c>
      <c r="AY769" s="178" t="s">
        <v>187</v>
      </c>
    </row>
    <row r="770" spans="2:51" s="13" customFormat="1">
      <c r="B770" s="177"/>
      <c r="D770" s="171" t="s">
        <v>200</v>
      </c>
      <c r="E770" s="178" t="s">
        <v>1</v>
      </c>
      <c r="F770" s="179" t="s">
        <v>2523</v>
      </c>
      <c r="H770" s="180">
        <v>4</v>
      </c>
      <c r="I770" s="181"/>
      <c r="L770" s="177"/>
      <c r="M770" s="182"/>
      <c r="T770" s="183"/>
      <c r="AT770" s="178" t="s">
        <v>200</v>
      </c>
      <c r="AU770" s="178" t="s">
        <v>89</v>
      </c>
      <c r="AV770" s="13" t="s">
        <v>89</v>
      </c>
      <c r="AW770" s="13" t="s">
        <v>31</v>
      </c>
      <c r="AX770" s="13" t="s">
        <v>76</v>
      </c>
      <c r="AY770" s="178" t="s">
        <v>187</v>
      </c>
    </row>
    <row r="771" spans="2:51" s="13" customFormat="1">
      <c r="B771" s="177"/>
      <c r="D771" s="171" t="s">
        <v>200</v>
      </c>
      <c r="E771" s="178" t="s">
        <v>1</v>
      </c>
      <c r="F771" s="179" t="s">
        <v>2524</v>
      </c>
      <c r="H771" s="180">
        <v>4</v>
      </c>
      <c r="I771" s="181"/>
      <c r="L771" s="177"/>
      <c r="M771" s="182"/>
      <c r="T771" s="183"/>
      <c r="AT771" s="178" t="s">
        <v>200</v>
      </c>
      <c r="AU771" s="178" t="s">
        <v>89</v>
      </c>
      <c r="AV771" s="13" t="s">
        <v>89</v>
      </c>
      <c r="AW771" s="13" t="s">
        <v>31</v>
      </c>
      <c r="AX771" s="13" t="s">
        <v>76</v>
      </c>
      <c r="AY771" s="178" t="s">
        <v>187</v>
      </c>
    </row>
    <row r="772" spans="2:51" s="15" customFormat="1">
      <c r="B772" s="191"/>
      <c r="D772" s="171" t="s">
        <v>200</v>
      </c>
      <c r="E772" s="192" t="s">
        <v>1</v>
      </c>
      <c r="F772" s="193" t="s">
        <v>2498</v>
      </c>
      <c r="H772" s="194">
        <v>40</v>
      </c>
      <c r="I772" s="195"/>
      <c r="L772" s="191"/>
      <c r="M772" s="196"/>
      <c r="T772" s="197"/>
      <c r="AT772" s="192" t="s">
        <v>200</v>
      </c>
      <c r="AU772" s="192" t="s">
        <v>89</v>
      </c>
      <c r="AV772" s="15" t="s">
        <v>207</v>
      </c>
      <c r="AW772" s="15" t="s">
        <v>31</v>
      </c>
      <c r="AX772" s="15" t="s">
        <v>76</v>
      </c>
      <c r="AY772" s="192" t="s">
        <v>187</v>
      </c>
    </row>
    <row r="773" spans="2:51" s="13" customFormat="1">
      <c r="B773" s="177"/>
      <c r="D773" s="171" t="s">
        <v>200</v>
      </c>
      <c r="E773" s="178" t="s">
        <v>1</v>
      </c>
      <c r="F773" s="179" t="s">
        <v>2525</v>
      </c>
      <c r="H773" s="180">
        <v>4</v>
      </c>
      <c r="I773" s="181"/>
      <c r="L773" s="177"/>
      <c r="M773" s="182"/>
      <c r="T773" s="183"/>
      <c r="AT773" s="178" t="s">
        <v>200</v>
      </c>
      <c r="AU773" s="178" t="s">
        <v>89</v>
      </c>
      <c r="AV773" s="13" t="s">
        <v>89</v>
      </c>
      <c r="AW773" s="13" t="s">
        <v>31</v>
      </c>
      <c r="AX773" s="13" t="s">
        <v>76</v>
      </c>
      <c r="AY773" s="178" t="s">
        <v>187</v>
      </c>
    </row>
    <row r="774" spans="2:51" s="13" customFormat="1">
      <c r="B774" s="177"/>
      <c r="D774" s="171" t="s">
        <v>200</v>
      </c>
      <c r="E774" s="178" t="s">
        <v>1</v>
      </c>
      <c r="F774" s="179" t="s">
        <v>2526</v>
      </c>
      <c r="H774" s="180">
        <v>4</v>
      </c>
      <c r="I774" s="181"/>
      <c r="L774" s="177"/>
      <c r="M774" s="182"/>
      <c r="T774" s="183"/>
      <c r="AT774" s="178" t="s">
        <v>200</v>
      </c>
      <c r="AU774" s="178" t="s">
        <v>89</v>
      </c>
      <c r="AV774" s="13" t="s">
        <v>89</v>
      </c>
      <c r="AW774" s="13" t="s">
        <v>31</v>
      </c>
      <c r="AX774" s="13" t="s">
        <v>76</v>
      </c>
      <c r="AY774" s="178" t="s">
        <v>187</v>
      </c>
    </row>
    <row r="775" spans="2:51" s="13" customFormat="1">
      <c r="B775" s="177"/>
      <c r="D775" s="171" t="s">
        <v>200</v>
      </c>
      <c r="E775" s="178" t="s">
        <v>1</v>
      </c>
      <c r="F775" s="179" t="s">
        <v>2527</v>
      </c>
      <c r="H775" s="180">
        <v>4</v>
      </c>
      <c r="I775" s="181"/>
      <c r="L775" s="177"/>
      <c r="M775" s="182"/>
      <c r="T775" s="183"/>
      <c r="AT775" s="178" t="s">
        <v>200</v>
      </c>
      <c r="AU775" s="178" t="s">
        <v>89</v>
      </c>
      <c r="AV775" s="13" t="s">
        <v>89</v>
      </c>
      <c r="AW775" s="13" t="s">
        <v>31</v>
      </c>
      <c r="AX775" s="13" t="s">
        <v>76</v>
      </c>
      <c r="AY775" s="178" t="s">
        <v>187</v>
      </c>
    </row>
    <row r="776" spans="2:51" s="13" customFormat="1">
      <c r="B776" s="177"/>
      <c r="D776" s="171" t="s">
        <v>200</v>
      </c>
      <c r="E776" s="178" t="s">
        <v>1</v>
      </c>
      <c r="F776" s="179" t="s">
        <v>2528</v>
      </c>
      <c r="H776" s="180">
        <v>4</v>
      </c>
      <c r="I776" s="181"/>
      <c r="L776" s="177"/>
      <c r="M776" s="182"/>
      <c r="T776" s="183"/>
      <c r="AT776" s="178" t="s">
        <v>200</v>
      </c>
      <c r="AU776" s="178" t="s">
        <v>89</v>
      </c>
      <c r="AV776" s="13" t="s">
        <v>89</v>
      </c>
      <c r="AW776" s="13" t="s">
        <v>31</v>
      </c>
      <c r="AX776" s="13" t="s">
        <v>76</v>
      </c>
      <c r="AY776" s="178" t="s">
        <v>187</v>
      </c>
    </row>
    <row r="777" spans="2:51" s="13" customFormat="1">
      <c r="B777" s="177"/>
      <c r="D777" s="171" t="s">
        <v>200</v>
      </c>
      <c r="E777" s="178" t="s">
        <v>1</v>
      </c>
      <c r="F777" s="179" t="s">
        <v>2529</v>
      </c>
      <c r="H777" s="180">
        <v>4</v>
      </c>
      <c r="I777" s="181"/>
      <c r="L777" s="177"/>
      <c r="M777" s="182"/>
      <c r="T777" s="183"/>
      <c r="AT777" s="178" t="s">
        <v>200</v>
      </c>
      <c r="AU777" s="178" t="s">
        <v>89</v>
      </c>
      <c r="AV777" s="13" t="s">
        <v>89</v>
      </c>
      <c r="AW777" s="13" t="s">
        <v>31</v>
      </c>
      <c r="AX777" s="13" t="s">
        <v>76</v>
      </c>
      <c r="AY777" s="178" t="s">
        <v>187</v>
      </c>
    </row>
    <row r="778" spans="2:51" s="13" customFormat="1">
      <c r="B778" s="177"/>
      <c r="D778" s="171" t="s">
        <v>200</v>
      </c>
      <c r="E778" s="178" t="s">
        <v>1</v>
      </c>
      <c r="F778" s="179" t="s">
        <v>2530</v>
      </c>
      <c r="H778" s="180">
        <v>4</v>
      </c>
      <c r="I778" s="181"/>
      <c r="L778" s="177"/>
      <c r="M778" s="182"/>
      <c r="T778" s="183"/>
      <c r="AT778" s="178" t="s">
        <v>200</v>
      </c>
      <c r="AU778" s="178" t="s">
        <v>89</v>
      </c>
      <c r="AV778" s="13" t="s">
        <v>89</v>
      </c>
      <c r="AW778" s="13" t="s">
        <v>31</v>
      </c>
      <c r="AX778" s="13" t="s">
        <v>76</v>
      </c>
      <c r="AY778" s="178" t="s">
        <v>187</v>
      </c>
    </row>
    <row r="779" spans="2:51" s="13" customFormat="1">
      <c r="B779" s="177"/>
      <c r="D779" s="171" t="s">
        <v>200</v>
      </c>
      <c r="E779" s="178" t="s">
        <v>1</v>
      </c>
      <c r="F779" s="179" t="s">
        <v>2531</v>
      </c>
      <c r="H779" s="180">
        <v>4</v>
      </c>
      <c r="I779" s="181"/>
      <c r="L779" s="177"/>
      <c r="M779" s="182"/>
      <c r="T779" s="183"/>
      <c r="AT779" s="178" t="s">
        <v>200</v>
      </c>
      <c r="AU779" s="178" t="s">
        <v>89</v>
      </c>
      <c r="AV779" s="13" t="s">
        <v>89</v>
      </c>
      <c r="AW779" s="13" t="s">
        <v>31</v>
      </c>
      <c r="AX779" s="13" t="s">
        <v>76</v>
      </c>
      <c r="AY779" s="178" t="s">
        <v>187</v>
      </c>
    </row>
    <row r="780" spans="2:51" s="13" customFormat="1">
      <c r="B780" s="177"/>
      <c r="D780" s="171" t="s">
        <v>200</v>
      </c>
      <c r="E780" s="178" t="s">
        <v>1</v>
      </c>
      <c r="F780" s="179" t="s">
        <v>2532</v>
      </c>
      <c r="H780" s="180">
        <v>4</v>
      </c>
      <c r="I780" s="181"/>
      <c r="L780" s="177"/>
      <c r="M780" s="182"/>
      <c r="T780" s="183"/>
      <c r="AT780" s="178" t="s">
        <v>200</v>
      </c>
      <c r="AU780" s="178" t="s">
        <v>89</v>
      </c>
      <c r="AV780" s="13" t="s">
        <v>89</v>
      </c>
      <c r="AW780" s="13" t="s">
        <v>31</v>
      </c>
      <c r="AX780" s="13" t="s">
        <v>76</v>
      </c>
      <c r="AY780" s="178" t="s">
        <v>187</v>
      </c>
    </row>
    <row r="781" spans="2:51" s="13" customFormat="1">
      <c r="B781" s="177"/>
      <c r="D781" s="171" t="s">
        <v>200</v>
      </c>
      <c r="E781" s="178" t="s">
        <v>1</v>
      </c>
      <c r="F781" s="179" t="s">
        <v>2533</v>
      </c>
      <c r="H781" s="180">
        <v>4</v>
      </c>
      <c r="I781" s="181"/>
      <c r="L781" s="177"/>
      <c r="M781" s="182"/>
      <c r="T781" s="183"/>
      <c r="AT781" s="178" t="s">
        <v>200</v>
      </c>
      <c r="AU781" s="178" t="s">
        <v>89</v>
      </c>
      <c r="AV781" s="13" t="s">
        <v>89</v>
      </c>
      <c r="AW781" s="13" t="s">
        <v>31</v>
      </c>
      <c r="AX781" s="13" t="s">
        <v>76</v>
      </c>
      <c r="AY781" s="178" t="s">
        <v>187</v>
      </c>
    </row>
    <row r="782" spans="2:51" s="13" customFormat="1">
      <c r="B782" s="177"/>
      <c r="D782" s="171" t="s">
        <v>200</v>
      </c>
      <c r="E782" s="178" t="s">
        <v>1</v>
      </c>
      <c r="F782" s="179" t="s">
        <v>2534</v>
      </c>
      <c r="H782" s="180">
        <v>4</v>
      </c>
      <c r="I782" s="181"/>
      <c r="L782" s="177"/>
      <c r="M782" s="182"/>
      <c r="T782" s="183"/>
      <c r="AT782" s="178" t="s">
        <v>200</v>
      </c>
      <c r="AU782" s="178" t="s">
        <v>89</v>
      </c>
      <c r="AV782" s="13" t="s">
        <v>89</v>
      </c>
      <c r="AW782" s="13" t="s">
        <v>31</v>
      </c>
      <c r="AX782" s="13" t="s">
        <v>76</v>
      </c>
      <c r="AY782" s="178" t="s">
        <v>187</v>
      </c>
    </row>
    <row r="783" spans="2:51" s="15" customFormat="1">
      <c r="B783" s="191"/>
      <c r="D783" s="171" t="s">
        <v>200</v>
      </c>
      <c r="E783" s="192" t="s">
        <v>1</v>
      </c>
      <c r="F783" s="193" t="s">
        <v>2509</v>
      </c>
      <c r="H783" s="194">
        <v>40</v>
      </c>
      <c r="I783" s="195"/>
      <c r="L783" s="191"/>
      <c r="M783" s="196"/>
      <c r="T783" s="197"/>
      <c r="AT783" s="192" t="s">
        <v>200</v>
      </c>
      <c r="AU783" s="192" t="s">
        <v>89</v>
      </c>
      <c r="AV783" s="15" t="s">
        <v>207</v>
      </c>
      <c r="AW783" s="15" t="s">
        <v>31</v>
      </c>
      <c r="AX783" s="15" t="s">
        <v>76</v>
      </c>
      <c r="AY783" s="192" t="s">
        <v>187</v>
      </c>
    </row>
    <row r="784" spans="2:51" s="14" customFormat="1">
      <c r="B784" s="184"/>
      <c r="D784" s="171" t="s">
        <v>200</v>
      </c>
      <c r="E784" s="185" t="s">
        <v>1</v>
      </c>
      <c r="F784" s="186" t="s">
        <v>206</v>
      </c>
      <c r="H784" s="187">
        <v>80</v>
      </c>
      <c r="I784" s="188"/>
      <c r="L784" s="184"/>
      <c r="M784" s="189"/>
      <c r="T784" s="190"/>
      <c r="AT784" s="185" t="s">
        <v>200</v>
      </c>
      <c r="AU784" s="185" t="s">
        <v>89</v>
      </c>
      <c r="AV784" s="14" t="s">
        <v>194</v>
      </c>
      <c r="AW784" s="14" t="s">
        <v>31</v>
      </c>
      <c r="AX784" s="14" t="s">
        <v>83</v>
      </c>
      <c r="AY784" s="185" t="s">
        <v>187</v>
      </c>
    </row>
    <row r="785" spans="2:65" s="1" customFormat="1" ht="33" customHeight="1">
      <c r="B785" s="144"/>
      <c r="C785" s="160" t="s">
        <v>7</v>
      </c>
      <c r="D785" s="160" t="s">
        <v>196</v>
      </c>
      <c r="E785" s="161" t="s">
        <v>2535</v>
      </c>
      <c r="F785" s="162" t="s">
        <v>2536</v>
      </c>
      <c r="G785" s="163" t="s">
        <v>2537</v>
      </c>
      <c r="H785" s="164">
        <v>245</v>
      </c>
      <c r="I785" s="165"/>
      <c r="J785" s="166">
        <f>ROUND(I785*H785,2)</f>
        <v>0</v>
      </c>
      <c r="K785" s="167"/>
      <c r="L785" s="32"/>
      <c r="M785" s="168" t="s">
        <v>1</v>
      </c>
      <c r="N785" s="169" t="s">
        <v>42</v>
      </c>
      <c r="P785" s="156">
        <f>O785*H785</f>
        <v>0</v>
      </c>
      <c r="Q785" s="156">
        <v>2.0000000000000002E-5</v>
      </c>
      <c r="R785" s="156">
        <f>Q785*H785</f>
        <v>4.9000000000000007E-3</v>
      </c>
      <c r="S785" s="156">
        <v>1.0000000000000001E-5</v>
      </c>
      <c r="T785" s="157">
        <f>S785*H785</f>
        <v>2.4500000000000004E-3</v>
      </c>
      <c r="AR785" s="158" t="s">
        <v>194</v>
      </c>
      <c r="AT785" s="158" t="s">
        <v>196</v>
      </c>
      <c r="AU785" s="158" t="s">
        <v>89</v>
      </c>
      <c r="AY785" s="17" t="s">
        <v>187</v>
      </c>
      <c r="BE785" s="159">
        <f>IF(N785="základná",J785,0)</f>
        <v>0</v>
      </c>
      <c r="BF785" s="159">
        <f>IF(N785="znížená",J785,0)</f>
        <v>0</v>
      </c>
      <c r="BG785" s="159">
        <f>IF(N785="zákl. prenesená",J785,0)</f>
        <v>0</v>
      </c>
      <c r="BH785" s="159">
        <f>IF(N785="zníž. prenesená",J785,0)</f>
        <v>0</v>
      </c>
      <c r="BI785" s="159">
        <f>IF(N785="nulová",J785,0)</f>
        <v>0</v>
      </c>
      <c r="BJ785" s="17" t="s">
        <v>89</v>
      </c>
      <c r="BK785" s="159">
        <f>ROUND(I785*H785,2)</f>
        <v>0</v>
      </c>
      <c r="BL785" s="17" t="s">
        <v>194</v>
      </c>
      <c r="BM785" s="158" t="s">
        <v>2538</v>
      </c>
    </row>
    <row r="786" spans="2:65" s="12" customFormat="1" ht="22.5">
      <c r="B786" s="170"/>
      <c r="D786" s="171" t="s">
        <v>200</v>
      </c>
      <c r="E786" s="172" t="s">
        <v>1</v>
      </c>
      <c r="F786" s="173" t="s">
        <v>2539</v>
      </c>
      <c r="H786" s="172" t="s">
        <v>1</v>
      </c>
      <c r="I786" s="174"/>
      <c r="L786" s="170"/>
      <c r="M786" s="175"/>
      <c r="T786" s="176"/>
      <c r="AT786" s="172" t="s">
        <v>200</v>
      </c>
      <c r="AU786" s="172" t="s">
        <v>89</v>
      </c>
      <c r="AV786" s="12" t="s">
        <v>83</v>
      </c>
      <c r="AW786" s="12" t="s">
        <v>31</v>
      </c>
      <c r="AX786" s="12" t="s">
        <v>76</v>
      </c>
      <c r="AY786" s="172" t="s">
        <v>187</v>
      </c>
    </row>
    <row r="787" spans="2:65" s="13" customFormat="1">
      <c r="B787" s="177"/>
      <c r="D787" s="171" t="s">
        <v>200</v>
      </c>
      <c r="E787" s="178" t="s">
        <v>1</v>
      </c>
      <c r="F787" s="179" t="s">
        <v>2540</v>
      </c>
      <c r="H787" s="180">
        <v>245</v>
      </c>
      <c r="I787" s="181"/>
      <c r="L787" s="177"/>
      <c r="M787" s="182"/>
      <c r="T787" s="183"/>
      <c r="AT787" s="178" t="s">
        <v>200</v>
      </c>
      <c r="AU787" s="178" t="s">
        <v>89</v>
      </c>
      <c r="AV787" s="13" t="s">
        <v>89</v>
      </c>
      <c r="AW787" s="13" t="s">
        <v>31</v>
      </c>
      <c r="AX787" s="13" t="s">
        <v>76</v>
      </c>
      <c r="AY787" s="178" t="s">
        <v>187</v>
      </c>
    </row>
    <row r="788" spans="2:65" s="15" customFormat="1">
      <c r="B788" s="191"/>
      <c r="D788" s="171" t="s">
        <v>200</v>
      </c>
      <c r="E788" s="192" t="s">
        <v>1</v>
      </c>
      <c r="F788" s="193" t="s">
        <v>234</v>
      </c>
      <c r="H788" s="194">
        <v>245</v>
      </c>
      <c r="I788" s="195"/>
      <c r="L788" s="191"/>
      <c r="M788" s="196"/>
      <c r="T788" s="197"/>
      <c r="AT788" s="192" t="s">
        <v>200</v>
      </c>
      <c r="AU788" s="192" t="s">
        <v>89</v>
      </c>
      <c r="AV788" s="15" t="s">
        <v>207</v>
      </c>
      <c r="AW788" s="15" t="s">
        <v>31</v>
      </c>
      <c r="AX788" s="15" t="s">
        <v>76</v>
      </c>
      <c r="AY788" s="192" t="s">
        <v>187</v>
      </c>
    </row>
    <row r="789" spans="2:65" s="14" customFormat="1">
      <c r="B789" s="184"/>
      <c r="D789" s="171" t="s">
        <v>200</v>
      </c>
      <c r="E789" s="185" t="s">
        <v>1</v>
      </c>
      <c r="F789" s="186" t="s">
        <v>206</v>
      </c>
      <c r="H789" s="187">
        <v>245</v>
      </c>
      <c r="I789" s="188"/>
      <c r="L789" s="184"/>
      <c r="M789" s="189"/>
      <c r="T789" s="190"/>
      <c r="AT789" s="185" t="s">
        <v>200</v>
      </c>
      <c r="AU789" s="185" t="s">
        <v>89</v>
      </c>
      <c r="AV789" s="14" t="s">
        <v>194</v>
      </c>
      <c r="AW789" s="14" t="s">
        <v>31</v>
      </c>
      <c r="AX789" s="14" t="s">
        <v>83</v>
      </c>
      <c r="AY789" s="185" t="s">
        <v>187</v>
      </c>
    </row>
    <row r="790" spans="2:65" s="11" customFormat="1" ht="22.9" customHeight="1">
      <c r="B790" s="132"/>
      <c r="D790" s="133" t="s">
        <v>75</v>
      </c>
      <c r="E790" s="142" t="s">
        <v>2541</v>
      </c>
      <c r="F790" s="142" t="s">
        <v>2542</v>
      </c>
      <c r="I790" s="135"/>
      <c r="J790" s="143">
        <f>BK790</f>
        <v>0</v>
      </c>
      <c r="L790" s="132"/>
      <c r="M790" s="137"/>
      <c r="P790" s="138">
        <f>SUM(P791:P870)</f>
        <v>0</v>
      </c>
      <c r="R790" s="138">
        <f>SUM(R791:R870)</f>
        <v>7.1028000000000008E-2</v>
      </c>
      <c r="T790" s="139">
        <f>SUM(T791:T870)</f>
        <v>33.575150000000008</v>
      </c>
      <c r="AR790" s="133" t="s">
        <v>83</v>
      </c>
      <c r="AT790" s="140" t="s">
        <v>75</v>
      </c>
      <c r="AU790" s="140" t="s">
        <v>83</v>
      </c>
      <c r="AY790" s="133" t="s">
        <v>187</v>
      </c>
      <c r="BK790" s="141">
        <f>SUM(BK791:BK870)</f>
        <v>0</v>
      </c>
    </row>
    <row r="791" spans="2:65" s="1" customFormat="1" ht="33" customHeight="1">
      <c r="B791" s="144"/>
      <c r="C791" s="160" t="s">
        <v>381</v>
      </c>
      <c r="D791" s="160" t="s">
        <v>196</v>
      </c>
      <c r="E791" s="161" t="s">
        <v>2543</v>
      </c>
      <c r="F791" s="162" t="s">
        <v>2544</v>
      </c>
      <c r="G791" s="163" t="s">
        <v>2537</v>
      </c>
      <c r="H791" s="164">
        <v>66</v>
      </c>
      <c r="I791" s="165"/>
      <c r="J791" s="166">
        <f>ROUND(I791*H791,2)</f>
        <v>0</v>
      </c>
      <c r="K791" s="167"/>
      <c r="L791" s="32"/>
      <c r="M791" s="168" t="s">
        <v>1</v>
      </c>
      <c r="N791" s="169" t="s">
        <v>42</v>
      </c>
      <c r="P791" s="156">
        <f>O791*H791</f>
        <v>0</v>
      </c>
      <c r="Q791" s="156">
        <v>1.0000000000000001E-5</v>
      </c>
      <c r="R791" s="156">
        <f>Q791*H791</f>
        <v>6.600000000000001E-4</v>
      </c>
      <c r="S791" s="156">
        <v>5.0000000000000002E-5</v>
      </c>
      <c r="T791" s="157">
        <f>S791*H791</f>
        <v>3.3E-3</v>
      </c>
      <c r="AR791" s="158" t="s">
        <v>194</v>
      </c>
      <c r="AT791" s="158" t="s">
        <v>196</v>
      </c>
      <c r="AU791" s="158" t="s">
        <v>89</v>
      </c>
      <c r="AY791" s="17" t="s">
        <v>187</v>
      </c>
      <c r="BE791" s="159">
        <f>IF(N791="základná",J791,0)</f>
        <v>0</v>
      </c>
      <c r="BF791" s="159">
        <f>IF(N791="znížená",J791,0)</f>
        <v>0</v>
      </c>
      <c r="BG791" s="159">
        <f>IF(N791="zákl. prenesená",J791,0)</f>
        <v>0</v>
      </c>
      <c r="BH791" s="159">
        <f>IF(N791="zníž. prenesená",J791,0)</f>
        <v>0</v>
      </c>
      <c r="BI791" s="159">
        <f>IF(N791="nulová",J791,0)</f>
        <v>0</v>
      </c>
      <c r="BJ791" s="17" t="s">
        <v>89</v>
      </c>
      <c r="BK791" s="159">
        <f>ROUND(I791*H791,2)</f>
        <v>0</v>
      </c>
      <c r="BL791" s="17" t="s">
        <v>194</v>
      </c>
      <c r="BM791" s="158" t="s">
        <v>2545</v>
      </c>
    </row>
    <row r="792" spans="2:65" s="13" customFormat="1">
      <c r="B792" s="177"/>
      <c r="D792" s="171" t="s">
        <v>200</v>
      </c>
      <c r="E792" s="178" t="s">
        <v>1</v>
      </c>
      <c r="F792" s="179" t="s">
        <v>2546</v>
      </c>
      <c r="H792" s="180">
        <v>64</v>
      </c>
      <c r="I792" s="181"/>
      <c r="L792" s="177"/>
      <c r="M792" s="182"/>
      <c r="T792" s="183"/>
      <c r="AT792" s="178" t="s">
        <v>200</v>
      </c>
      <c r="AU792" s="178" t="s">
        <v>89</v>
      </c>
      <c r="AV792" s="13" t="s">
        <v>89</v>
      </c>
      <c r="AW792" s="13" t="s">
        <v>31</v>
      </c>
      <c r="AX792" s="13" t="s">
        <v>76</v>
      </c>
      <c r="AY792" s="178" t="s">
        <v>187</v>
      </c>
    </row>
    <row r="793" spans="2:65" s="15" customFormat="1">
      <c r="B793" s="191"/>
      <c r="D793" s="171" t="s">
        <v>200</v>
      </c>
      <c r="E793" s="192" t="s">
        <v>1</v>
      </c>
      <c r="F793" s="193" t="s">
        <v>234</v>
      </c>
      <c r="H793" s="194">
        <v>64</v>
      </c>
      <c r="I793" s="195"/>
      <c r="L793" s="191"/>
      <c r="M793" s="196"/>
      <c r="T793" s="197"/>
      <c r="AT793" s="192" t="s">
        <v>200</v>
      </c>
      <c r="AU793" s="192" t="s">
        <v>89</v>
      </c>
      <c r="AV793" s="15" t="s">
        <v>207</v>
      </c>
      <c r="AW793" s="15" t="s">
        <v>31</v>
      </c>
      <c r="AX793" s="15" t="s">
        <v>76</v>
      </c>
      <c r="AY793" s="192" t="s">
        <v>187</v>
      </c>
    </row>
    <row r="794" spans="2:65" s="13" customFormat="1">
      <c r="B794" s="177"/>
      <c r="D794" s="171" t="s">
        <v>200</v>
      </c>
      <c r="E794" s="178" t="s">
        <v>1</v>
      </c>
      <c r="F794" s="179" t="s">
        <v>2547</v>
      </c>
      <c r="H794" s="180">
        <v>2</v>
      </c>
      <c r="I794" s="181"/>
      <c r="L794" s="177"/>
      <c r="M794" s="182"/>
      <c r="T794" s="183"/>
      <c r="AT794" s="178" t="s">
        <v>200</v>
      </c>
      <c r="AU794" s="178" t="s">
        <v>89</v>
      </c>
      <c r="AV794" s="13" t="s">
        <v>89</v>
      </c>
      <c r="AW794" s="13" t="s">
        <v>31</v>
      </c>
      <c r="AX794" s="13" t="s">
        <v>76</v>
      </c>
      <c r="AY794" s="178" t="s">
        <v>187</v>
      </c>
    </row>
    <row r="795" spans="2:65" s="15" customFormat="1">
      <c r="B795" s="191"/>
      <c r="D795" s="171" t="s">
        <v>200</v>
      </c>
      <c r="E795" s="192" t="s">
        <v>1</v>
      </c>
      <c r="F795" s="193" t="s">
        <v>234</v>
      </c>
      <c r="H795" s="194">
        <v>2</v>
      </c>
      <c r="I795" s="195"/>
      <c r="L795" s="191"/>
      <c r="M795" s="196"/>
      <c r="T795" s="197"/>
      <c r="AT795" s="192" t="s">
        <v>200</v>
      </c>
      <c r="AU795" s="192" t="s">
        <v>89</v>
      </c>
      <c r="AV795" s="15" t="s">
        <v>207</v>
      </c>
      <c r="AW795" s="15" t="s">
        <v>31</v>
      </c>
      <c r="AX795" s="15" t="s">
        <v>76</v>
      </c>
      <c r="AY795" s="192" t="s">
        <v>187</v>
      </c>
    </row>
    <row r="796" spans="2:65" s="14" customFormat="1">
      <c r="B796" s="184"/>
      <c r="D796" s="171" t="s">
        <v>200</v>
      </c>
      <c r="E796" s="185" t="s">
        <v>1</v>
      </c>
      <c r="F796" s="186" t="s">
        <v>206</v>
      </c>
      <c r="H796" s="187">
        <v>66</v>
      </c>
      <c r="I796" s="188"/>
      <c r="L796" s="184"/>
      <c r="M796" s="189"/>
      <c r="T796" s="190"/>
      <c r="AT796" s="185" t="s">
        <v>200</v>
      </c>
      <c r="AU796" s="185" t="s">
        <v>89</v>
      </c>
      <c r="AV796" s="14" t="s">
        <v>194</v>
      </c>
      <c r="AW796" s="14" t="s">
        <v>31</v>
      </c>
      <c r="AX796" s="14" t="s">
        <v>83</v>
      </c>
      <c r="AY796" s="185" t="s">
        <v>187</v>
      </c>
    </row>
    <row r="797" spans="2:65" s="1" customFormat="1" ht="24.2" customHeight="1">
      <c r="B797" s="144"/>
      <c r="C797" s="160" t="s">
        <v>385</v>
      </c>
      <c r="D797" s="160" t="s">
        <v>196</v>
      </c>
      <c r="E797" s="161" t="s">
        <v>2548</v>
      </c>
      <c r="F797" s="162" t="s">
        <v>2549</v>
      </c>
      <c r="G797" s="163" t="s">
        <v>2537</v>
      </c>
      <c r="H797" s="164">
        <v>152</v>
      </c>
      <c r="I797" s="165"/>
      <c r="J797" s="166">
        <f>ROUND(I797*H797,2)</f>
        <v>0</v>
      </c>
      <c r="K797" s="167"/>
      <c r="L797" s="32"/>
      <c r="M797" s="168" t="s">
        <v>1</v>
      </c>
      <c r="N797" s="169" t="s">
        <v>42</v>
      </c>
      <c r="P797" s="156">
        <f>O797*H797</f>
        <v>0</v>
      </c>
      <c r="Q797" s="156">
        <v>1.0000000000000001E-5</v>
      </c>
      <c r="R797" s="156">
        <f>Q797*H797</f>
        <v>1.5200000000000001E-3</v>
      </c>
      <c r="S797" s="156">
        <v>3.0000000000000001E-5</v>
      </c>
      <c r="T797" s="157">
        <f>S797*H797</f>
        <v>4.5599999999999998E-3</v>
      </c>
      <c r="AR797" s="158" t="s">
        <v>194</v>
      </c>
      <c r="AT797" s="158" t="s">
        <v>196</v>
      </c>
      <c r="AU797" s="158" t="s">
        <v>89</v>
      </c>
      <c r="AY797" s="17" t="s">
        <v>187</v>
      </c>
      <c r="BE797" s="159">
        <f>IF(N797="základná",J797,0)</f>
        <v>0</v>
      </c>
      <c r="BF797" s="159">
        <f>IF(N797="znížená",J797,0)</f>
        <v>0</v>
      </c>
      <c r="BG797" s="159">
        <f>IF(N797="zákl. prenesená",J797,0)</f>
        <v>0</v>
      </c>
      <c r="BH797" s="159">
        <f>IF(N797="zníž. prenesená",J797,0)</f>
        <v>0</v>
      </c>
      <c r="BI797" s="159">
        <f>IF(N797="nulová",J797,0)</f>
        <v>0</v>
      </c>
      <c r="BJ797" s="17" t="s">
        <v>89</v>
      </c>
      <c r="BK797" s="159">
        <f>ROUND(I797*H797,2)</f>
        <v>0</v>
      </c>
      <c r="BL797" s="17" t="s">
        <v>194</v>
      </c>
      <c r="BM797" s="158" t="s">
        <v>2550</v>
      </c>
    </row>
    <row r="798" spans="2:65" s="13" customFormat="1">
      <c r="B798" s="177"/>
      <c r="D798" s="171" t="s">
        <v>200</v>
      </c>
      <c r="E798" s="178" t="s">
        <v>1</v>
      </c>
      <c r="F798" s="179" t="s">
        <v>2551</v>
      </c>
      <c r="H798" s="180">
        <v>152</v>
      </c>
      <c r="I798" s="181"/>
      <c r="L798" s="177"/>
      <c r="M798" s="182"/>
      <c r="T798" s="183"/>
      <c r="AT798" s="178" t="s">
        <v>200</v>
      </c>
      <c r="AU798" s="178" t="s">
        <v>89</v>
      </c>
      <c r="AV798" s="13" t="s">
        <v>89</v>
      </c>
      <c r="AW798" s="13" t="s">
        <v>31</v>
      </c>
      <c r="AX798" s="13" t="s">
        <v>76</v>
      </c>
      <c r="AY798" s="178" t="s">
        <v>187</v>
      </c>
    </row>
    <row r="799" spans="2:65" s="15" customFormat="1">
      <c r="B799" s="191"/>
      <c r="D799" s="171" t="s">
        <v>200</v>
      </c>
      <c r="E799" s="192" t="s">
        <v>1</v>
      </c>
      <c r="F799" s="193" t="s">
        <v>234</v>
      </c>
      <c r="H799" s="194">
        <v>152</v>
      </c>
      <c r="I799" s="195"/>
      <c r="L799" s="191"/>
      <c r="M799" s="196"/>
      <c r="T799" s="197"/>
      <c r="AT799" s="192" t="s">
        <v>200</v>
      </c>
      <c r="AU799" s="192" t="s">
        <v>89</v>
      </c>
      <c r="AV799" s="15" t="s">
        <v>207</v>
      </c>
      <c r="AW799" s="15" t="s">
        <v>31</v>
      </c>
      <c r="AX799" s="15" t="s">
        <v>76</v>
      </c>
      <c r="AY799" s="192" t="s">
        <v>187</v>
      </c>
    </row>
    <row r="800" spans="2:65" s="14" customFormat="1">
      <c r="B800" s="184"/>
      <c r="D800" s="171" t="s">
        <v>200</v>
      </c>
      <c r="E800" s="185" t="s">
        <v>1</v>
      </c>
      <c r="F800" s="186" t="s">
        <v>206</v>
      </c>
      <c r="H800" s="187">
        <v>152</v>
      </c>
      <c r="I800" s="188"/>
      <c r="L800" s="184"/>
      <c r="M800" s="189"/>
      <c r="T800" s="190"/>
      <c r="AT800" s="185" t="s">
        <v>200</v>
      </c>
      <c r="AU800" s="185" t="s">
        <v>89</v>
      </c>
      <c r="AV800" s="14" t="s">
        <v>194</v>
      </c>
      <c r="AW800" s="14" t="s">
        <v>31</v>
      </c>
      <c r="AX800" s="14" t="s">
        <v>83</v>
      </c>
      <c r="AY800" s="185" t="s">
        <v>187</v>
      </c>
    </row>
    <row r="801" spans="2:65" s="1" customFormat="1" ht="24.2" customHeight="1">
      <c r="B801" s="144"/>
      <c r="C801" s="160" t="s">
        <v>391</v>
      </c>
      <c r="D801" s="160" t="s">
        <v>196</v>
      </c>
      <c r="E801" s="161" t="s">
        <v>2552</v>
      </c>
      <c r="F801" s="162" t="s">
        <v>2553</v>
      </c>
      <c r="G801" s="163" t="s">
        <v>320</v>
      </c>
      <c r="H801" s="164">
        <v>583.20000000000005</v>
      </c>
      <c r="I801" s="165"/>
      <c r="J801" s="166">
        <f>ROUND(I801*H801,2)</f>
        <v>0</v>
      </c>
      <c r="K801" s="167"/>
      <c r="L801" s="32"/>
      <c r="M801" s="168" t="s">
        <v>1</v>
      </c>
      <c r="N801" s="169" t="s">
        <v>42</v>
      </c>
      <c r="P801" s="156">
        <f>O801*H801</f>
        <v>0</v>
      </c>
      <c r="Q801" s="156">
        <v>0</v>
      </c>
      <c r="R801" s="156">
        <f>Q801*H801</f>
        <v>0</v>
      </c>
      <c r="S801" s="156">
        <v>3.3000000000000002E-2</v>
      </c>
      <c r="T801" s="157">
        <f>S801*H801</f>
        <v>19.245600000000003</v>
      </c>
      <c r="AR801" s="158" t="s">
        <v>194</v>
      </c>
      <c r="AT801" s="158" t="s">
        <v>196</v>
      </c>
      <c r="AU801" s="158" t="s">
        <v>89</v>
      </c>
      <c r="AY801" s="17" t="s">
        <v>187</v>
      </c>
      <c r="BE801" s="159">
        <f>IF(N801="základná",J801,0)</f>
        <v>0</v>
      </c>
      <c r="BF801" s="159">
        <f>IF(N801="znížená",J801,0)</f>
        <v>0</v>
      </c>
      <c r="BG801" s="159">
        <f>IF(N801="zákl. prenesená",J801,0)</f>
        <v>0</v>
      </c>
      <c r="BH801" s="159">
        <f>IF(N801="zníž. prenesená",J801,0)</f>
        <v>0</v>
      </c>
      <c r="BI801" s="159">
        <f>IF(N801="nulová",J801,0)</f>
        <v>0</v>
      </c>
      <c r="BJ801" s="17" t="s">
        <v>89</v>
      </c>
      <c r="BK801" s="159">
        <f>ROUND(I801*H801,2)</f>
        <v>0</v>
      </c>
      <c r="BL801" s="17" t="s">
        <v>194</v>
      </c>
      <c r="BM801" s="158" t="s">
        <v>2554</v>
      </c>
    </row>
    <row r="802" spans="2:65" s="13" customFormat="1">
      <c r="B802" s="177"/>
      <c r="D802" s="171" t="s">
        <v>200</v>
      </c>
      <c r="E802" s="178" t="s">
        <v>1</v>
      </c>
      <c r="F802" s="179" t="s">
        <v>2555</v>
      </c>
      <c r="H802" s="180">
        <v>583.20000000000005</v>
      </c>
      <c r="I802" s="181"/>
      <c r="L802" s="177"/>
      <c r="M802" s="182"/>
      <c r="T802" s="183"/>
      <c r="AT802" s="178" t="s">
        <v>200</v>
      </c>
      <c r="AU802" s="178" t="s">
        <v>89</v>
      </c>
      <c r="AV802" s="13" t="s">
        <v>89</v>
      </c>
      <c r="AW802" s="13" t="s">
        <v>31</v>
      </c>
      <c r="AX802" s="13" t="s">
        <v>76</v>
      </c>
      <c r="AY802" s="178" t="s">
        <v>187</v>
      </c>
    </row>
    <row r="803" spans="2:65" s="14" customFormat="1">
      <c r="B803" s="184"/>
      <c r="D803" s="171" t="s">
        <v>200</v>
      </c>
      <c r="E803" s="185" t="s">
        <v>1</v>
      </c>
      <c r="F803" s="186" t="s">
        <v>206</v>
      </c>
      <c r="H803" s="187">
        <v>583.20000000000005</v>
      </c>
      <c r="I803" s="188"/>
      <c r="L803" s="184"/>
      <c r="M803" s="189"/>
      <c r="T803" s="190"/>
      <c r="AT803" s="185" t="s">
        <v>200</v>
      </c>
      <c r="AU803" s="185" t="s">
        <v>89</v>
      </c>
      <c r="AV803" s="14" t="s">
        <v>194</v>
      </c>
      <c r="AW803" s="14" t="s">
        <v>31</v>
      </c>
      <c r="AX803" s="14" t="s">
        <v>83</v>
      </c>
      <c r="AY803" s="185" t="s">
        <v>187</v>
      </c>
    </row>
    <row r="804" spans="2:65" s="1" customFormat="1" ht="37.9" customHeight="1">
      <c r="B804" s="144"/>
      <c r="C804" s="160" t="s">
        <v>395</v>
      </c>
      <c r="D804" s="160" t="s">
        <v>196</v>
      </c>
      <c r="E804" s="161" t="s">
        <v>2556</v>
      </c>
      <c r="F804" s="162" t="s">
        <v>2557</v>
      </c>
      <c r="G804" s="163" t="s">
        <v>320</v>
      </c>
      <c r="H804" s="164">
        <v>3</v>
      </c>
      <c r="I804" s="165"/>
      <c r="J804" s="166">
        <f>ROUND(I804*H804,2)</f>
        <v>0</v>
      </c>
      <c r="K804" s="167"/>
      <c r="L804" s="32"/>
      <c r="M804" s="168" t="s">
        <v>1</v>
      </c>
      <c r="N804" s="169" t="s">
        <v>42</v>
      </c>
      <c r="P804" s="156">
        <f>O804*H804</f>
        <v>0</v>
      </c>
      <c r="Q804" s="156">
        <v>0</v>
      </c>
      <c r="R804" s="156">
        <f>Q804*H804</f>
        <v>0</v>
      </c>
      <c r="S804" s="156">
        <v>2.5000000000000001E-3</v>
      </c>
      <c r="T804" s="157">
        <f>S804*H804</f>
        <v>7.4999999999999997E-3</v>
      </c>
      <c r="AR804" s="158" t="s">
        <v>194</v>
      </c>
      <c r="AT804" s="158" t="s">
        <v>196</v>
      </c>
      <c r="AU804" s="158" t="s">
        <v>89</v>
      </c>
      <c r="AY804" s="17" t="s">
        <v>187</v>
      </c>
      <c r="BE804" s="159">
        <f>IF(N804="základná",J804,0)</f>
        <v>0</v>
      </c>
      <c r="BF804" s="159">
        <f>IF(N804="znížená",J804,0)</f>
        <v>0</v>
      </c>
      <c r="BG804" s="159">
        <f>IF(N804="zákl. prenesená",J804,0)</f>
        <v>0</v>
      </c>
      <c r="BH804" s="159">
        <f>IF(N804="zníž. prenesená",J804,0)</f>
        <v>0</v>
      </c>
      <c r="BI804" s="159">
        <f>IF(N804="nulová",J804,0)</f>
        <v>0</v>
      </c>
      <c r="BJ804" s="17" t="s">
        <v>89</v>
      </c>
      <c r="BK804" s="159">
        <f>ROUND(I804*H804,2)</f>
        <v>0</v>
      </c>
      <c r="BL804" s="17" t="s">
        <v>194</v>
      </c>
      <c r="BM804" s="158" t="s">
        <v>2558</v>
      </c>
    </row>
    <row r="805" spans="2:65" s="13" customFormat="1">
      <c r="B805" s="177"/>
      <c r="D805" s="171" t="s">
        <v>200</v>
      </c>
      <c r="E805" s="178" t="s">
        <v>1</v>
      </c>
      <c r="F805" s="179" t="s">
        <v>2559</v>
      </c>
      <c r="H805" s="180">
        <v>3</v>
      </c>
      <c r="I805" s="181"/>
      <c r="L805" s="177"/>
      <c r="M805" s="182"/>
      <c r="T805" s="183"/>
      <c r="AT805" s="178" t="s">
        <v>200</v>
      </c>
      <c r="AU805" s="178" t="s">
        <v>89</v>
      </c>
      <c r="AV805" s="13" t="s">
        <v>89</v>
      </c>
      <c r="AW805" s="13" t="s">
        <v>31</v>
      </c>
      <c r="AX805" s="13" t="s">
        <v>76</v>
      </c>
      <c r="AY805" s="178" t="s">
        <v>187</v>
      </c>
    </row>
    <row r="806" spans="2:65" s="14" customFormat="1">
      <c r="B806" s="184"/>
      <c r="D806" s="171" t="s">
        <v>200</v>
      </c>
      <c r="E806" s="185" t="s">
        <v>1</v>
      </c>
      <c r="F806" s="186" t="s">
        <v>352</v>
      </c>
      <c r="H806" s="187">
        <v>3</v>
      </c>
      <c r="I806" s="188"/>
      <c r="L806" s="184"/>
      <c r="M806" s="189"/>
      <c r="T806" s="190"/>
      <c r="AT806" s="185" t="s">
        <v>200</v>
      </c>
      <c r="AU806" s="185" t="s">
        <v>89</v>
      </c>
      <c r="AV806" s="14" t="s">
        <v>194</v>
      </c>
      <c r="AW806" s="14" t="s">
        <v>31</v>
      </c>
      <c r="AX806" s="14" t="s">
        <v>83</v>
      </c>
      <c r="AY806" s="185" t="s">
        <v>187</v>
      </c>
    </row>
    <row r="807" spans="2:65" s="1" customFormat="1" ht="33" customHeight="1">
      <c r="B807" s="144"/>
      <c r="C807" s="160" t="s">
        <v>400</v>
      </c>
      <c r="D807" s="160" t="s">
        <v>196</v>
      </c>
      <c r="E807" s="161" t="s">
        <v>2560</v>
      </c>
      <c r="F807" s="162" t="s">
        <v>2561</v>
      </c>
      <c r="G807" s="163" t="s">
        <v>2537</v>
      </c>
      <c r="H807" s="164">
        <v>156</v>
      </c>
      <c r="I807" s="165"/>
      <c r="J807" s="166">
        <f>ROUND(I807*H807,2)</f>
        <v>0</v>
      </c>
      <c r="K807" s="167"/>
      <c r="L807" s="32"/>
      <c r="M807" s="168" t="s">
        <v>1</v>
      </c>
      <c r="N807" s="169" t="s">
        <v>42</v>
      </c>
      <c r="P807" s="156">
        <f>O807*H807</f>
        <v>0</v>
      </c>
      <c r="Q807" s="156">
        <v>1.0000000000000001E-5</v>
      </c>
      <c r="R807" s="156">
        <f>Q807*H807</f>
        <v>1.5600000000000002E-3</v>
      </c>
      <c r="S807" s="156">
        <v>3.0000000000000001E-5</v>
      </c>
      <c r="T807" s="157">
        <f>S807*H807</f>
        <v>4.6800000000000001E-3</v>
      </c>
      <c r="AR807" s="158" t="s">
        <v>194</v>
      </c>
      <c r="AT807" s="158" t="s">
        <v>196</v>
      </c>
      <c r="AU807" s="158" t="s">
        <v>89</v>
      </c>
      <c r="AY807" s="17" t="s">
        <v>187</v>
      </c>
      <c r="BE807" s="159">
        <f>IF(N807="základná",J807,0)</f>
        <v>0</v>
      </c>
      <c r="BF807" s="159">
        <f>IF(N807="znížená",J807,0)</f>
        <v>0</v>
      </c>
      <c r="BG807" s="159">
        <f>IF(N807="zákl. prenesená",J807,0)</f>
        <v>0</v>
      </c>
      <c r="BH807" s="159">
        <f>IF(N807="zníž. prenesená",J807,0)</f>
        <v>0</v>
      </c>
      <c r="BI807" s="159">
        <f>IF(N807="nulová",J807,0)</f>
        <v>0</v>
      </c>
      <c r="BJ807" s="17" t="s">
        <v>89</v>
      </c>
      <c r="BK807" s="159">
        <f>ROUND(I807*H807,2)</f>
        <v>0</v>
      </c>
      <c r="BL807" s="17" t="s">
        <v>194</v>
      </c>
      <c r="BM807" s="158" t="s">
        <v>2562</v>
      </c>
    </row>
    <row r="808" spans="2:65" s="13" customFormat="1">
      <c r="B808" s="177"/>
      <c r="D808" s="171" t="s">
        <v>200</v>
      </c>
      <c r="E808" s="178" t="s">
        <v>1</v>
      </c>
      <c r="F808" s="179" t="s">
        <v>2563</v>
      </c>
      <c r="H808" s="180">
        <v>156</v>
      </c>
      <c r="I808" s="181"/>
      <c r="L808" s="177"/>
      <c r="M808" s="182"/>
      <c r="T808" s="183"/>
      <c r="AT808" s="178" t="s">
        <v>200</v>
      </c>
      <c r="AU808" s="178" t="s">
        <v>89</v>
      </c>
      <c r="AV808" s="13" t="s">
        <v>89</v>
      </c>
      <c r="AW808" s="13" t="s">
        <v>31</v>
      </c>
      <c r="AX808" s="13" t="s">
        <v>76</v>
      </c>
      <c r="AY808" s="178" t="s">
        <v>187</v>
      </c>
    </row>
    <row r="809" spans="2:65" s="14" customFormat="1">
      <c r="B809" s="184"/>
      <c r="D809" s="171" t="s">
        <v>200</v>
      </c>
      <c r="E809" s="185" t="s">
        <v>1</v>
      </c>
      <c r="F809" s="186" t="s">
        <v>206</v>
      </c>
      <c r="H809" s="187">
        <v>156</v>
      </c>
      <c r="I809" s="188"/>
      <c r="L809" s="184"/>
      <c r="M809" s="189"/>
      <c r="T809" s="190"/>
      <c r="AT809" s="185" t="s">
        <v>200</v>
      </c>
      <c r="AU809" s="185" t="s">
        <v>89</v>
      </c>
      <c r="AV809" s="14" t="s">
        <v>194</v>
      </c>
      <c r="AW809" s="14" t="s">
        <v>31</v>
      </c>
      <c r="AX809" s="14" t="s">
        <v>83</v>
      </c>
      <c r="AY809" s="185" t="s">
        <v>187</v>
      </c>
    </row>
    <row r="810" spans="2:65" s="1" customFormat="1" ht="33" customHeight="1">
      <c r="B810" s="144"/>
      <c r="C810" s="160" t="s">
        <v>404</v>
      </c>
      <c r="D810" s="160" t="s">
        <v>196</v>
      </c>
      <c r="E810" s="161" t="s">
        <v>2564</v>
      </c>
      <c r="F810" s="162" t="s">
        <v>2565</v>
      </c>
      <c r="G810" s="163" t="s">
        <v>2537</v>
      </c>
      <c r="H810" s="164">
        <v>86</v>
      </c>
      <c r="I810" s="165"/>
      <c r="J810" s="166">
        <f>ROUND(I810*H810,2)</f>
        <v>0</v>
      </c>
      <c r="K810" s="167"/>
      <c r="L810" s="32"/>
      <c r="M810" s="168" t="s">
        <v>1</v>
      </c>
      <c r="N810" s="169" t="s">
        <v>42</v>
      </c>
      <c r="P810" s="156">
        <f>O810*H810</f>
        <v>0</v>
      </c>
      <c r="Q810" s="156">
        <v>1.0000000000000001E-5</v>
      </c>
      <c r="R810" s="156">
        <f>Q810*H810</f>
        <v>8.6000000000000009E-4</v>
      </c>
      <c r="S810" s="156">
        <v>9.0000000000000006E-5</v>
      </c>
      <c r="T810" s="157">
        <f>S810*H810</f>
        <v>7.7400000000000004E-3</v>
      </c>
      <c r="AR810" s="158" t="s">
        <v>194</v>
      </c>
      <c r="AT810" s="158" t="s">
        <v>196</v>
      </c>
      <c r="AU810" s="158" t="s">
        <v>89</v>
      </c>
      <c r="AY810" s="17" t="s">
        <v>187</v>
      </c>
      <c r="BE810" s="159">
        <f>IF(N810="základná",J810,0)</f>
        <v>0</v>
      </c>
      <c r="BF810" s="159">
        <f>IF(N810="znížená",J810,0)</f>
        <v>0</v>
      </c>
      <c r="BG810" s="159">
        <f>IF(N810="zákl. prenesená",J810,0)</f>
        <v>0</v>
      </c>
      <c r="BH810" s="159">
        <f>IF(N810="zníž. prenesená",J810,0)</f>
        <v>0</v>
      </c>
      <c r="BI810" s="159">
        <f>IF(N810="nulová",J810,0)</f>
        <v>0</v>
      </c>
      <c r="BJ810" s="17" t="s">
        <v>89</v>
      </c>
      <c r="BK810" s="159">
        <f>ROUND(I810*H810,2)</f>
        <v>0</v>
      </c>
      <c r="BL810" s="17" t="s">
        <v>194</v>
      </c>
      <c r="BM810" s="158" t="s">
        <v>2566</v>
      </c>
    </row>
    <row r="811" spans="2:65" s="13" customFormat="1">
      <c r="B811" s="177"/>
      <c r="D811" s="171" t="s">
        <v>200</v>
      </c>
      <c r="E811" s="178" t="s">
        <v>1</v>
      </c>
      <c r="F811" s="179" t="s">
        <v>2567</v>
      </c>
      <c r="H811" s="180">
        <v>72</v>
      </c>
      <c r="I811" s="181"/>
      <c r="L811" s="177"/>
      <c r="M811" s="182"/>
      <c r="T811" s="183"/>
      <c r="AT811" s="178" t="s">
        <v>200</v>
      </c>
      <c r="AU811" s="178" t="s">
        <v>89</v>
      </c>
      <c r="AV811" s="13" t="s">
        <v>89</v>
      </c>
      <c r="AW811" s="13" t="s">
        <v>31</v>
      </c>
      <c r="AX811" s="13" t="s">
        <v>76</v>
      </c>
      <c r="AY811" s="178" t="s">
        <v>187</v>
      </c>
    </row>
    <row r="812" spans="2:65" s="15" customFormat="1">
      <c r="B812" s="191"/>
      <c r="D812" s="171" t="s">
        <v>200</v>
      </c>
      <c r="E812" s="192" t="s">
        <v>1</v>
      </c>
      <c r="F812" s="193" t="s">
        <v>234</v>
      </c>
      <c r="H812" s="194">
        <v>72</v>
      </c>
      <c r="I812" s="195"/>
      <c r="L812" s="191"/>
      <c r="M812" s="196"/>
      <c r="T812" s="197"/>
      <c r="AT812" s="192" t="s">
        <v>200</v>
      </c>
      <c r="AU812" s="192" t="s">
        <v>89</v>
      </c>
      <c r="AV812" s="15" t="s">
        <v>207</v>
      </c>
      <c r="AW812" s="15" t="s">
        <v>31</v>
      </c>
      <c r="AX812" s="15" t="s">
        <v>76</v>
      </c>
      <c r="AY812" s="192" t="s">
        <v>187</v>
      </c>
    </row>
    <row r="813" spans="2:65" s="13" customFormat="1">
      <c r="B813" s="177"/>
      <c r="D813" s="171" t="s">
        <v>200</v>
      </c>
      <c r="E813" s="178" t="s">
        <v>1</v>
      </c>
      <c r="F813" s="179" t="s">
        <v>2568</v>
      </c>
      <c r="H813" s="180">
        <v>14</v>
      </c>
      <c r="I813" s="181"/>
      <c r="L813" s="177"/>
      <c r="M813" s="182"/>
      <c r="T813" s="183"/>
      <c r="AT813" s="178" t="s">
        <v>200</v>
      </c>
      <c r="AU813" s="178" t="s">
        <v>89</v>
      </c>
      <c r="AV813" s="13" t="s">
        <v>89</v>
      </c>
      <c r="AW813" s="13" t="s">
        <v>31</v>
      </c>
      <c r="AX813" s="13" t="s">
        <v>76</v>
      </c>
      <c r="AY813" s="178" t="s">
        <v>187</v>
      </c>
    </row>
    <row r="814" spans="2:65" s="15" customFormat="1">
      <c r="B814" s="191"/>
      <c r="D814" s="171" t="s">
        <v>200</v>
      </c>
      <c r="E814" s="192" t="s">
        <v>1</v>
      </c>
      <c r="F814" s="193" t="s">
        <v>234</v>
      </c>
      <c r="H814" s="194">
        <v>14</v>
      </c>
      <c r="I814" s="195"/>
      <c r="L814" s="191"/>
      <c r="M814" s="196"/>
      <c r="T814" s="197"/>
      <c r="AT814" s="192" t="s">
        <v>200</v>
      </c>
      <c r="AU814" s="192" t="s">
        <v>89</v>
      </c>
      <c r="AV814" s="15" t="s">
        <v>207</v>
      </c>
      <c r="AW814" s="15" t="s">
        <v>31</v>
      </c>
      <c r="AX814" s="15" t="s">
        <v>76</v>
      </c>
      <c r="AY814" s="192" t="s">
        <v>187</v>
      </c>
    </row>
    <row r="815" spans="2:65" s="14" customFormat="1">
      <c r="B815" s="184"/>
      <c r="D815" s="171" t="s">
        <v>200</v>
      </c>
      <c r="E815" s="185" t="s">
        <v>1</v>
      </c>
      <c r="F815" s="186" t="s">
        <v>206</v>
      </c>
      <c r="H815" s="187">
        <v>86</v>
      </c>
      <c r="I815" s="188"/>
      <c r="L815" s="184"/>
      <c r="M815" s="189"/>
      <c r="T815" s="190"/>
      <c r="AT815" s="185" t="s">
        <v>200</v>
      </c>
      <c r="AU815" s="185" t="s">
        <v>89</v>
      </c>
      <c r="AV815" s="14" t="s">
        <v>194</v>
      </c>
      <c r="AW815" s="14" t="s">
        <v>31</v>
      </c>
      <c r="AX815" s="14" t="s">
        <v>83</v>
      </c>
      <c r="AY815" s="185" t="s">
        <v>187</v>
      </c>
    </row>
    <row r="816" spans="2:65" s="1" customFormat="1" ht="24.2" customHeight="1">
      <c r="B816" s="144"/>
      <c r="C816" s="160" t="s">
        <v>410</v>
      </c>
      <c r="D816" s="160" t="s">
        <v>196</v>
      </c>
      <c r="E816" s="161" t="s">
        <v>2569</v>
      </c>
      <c r="F816" s="162" t="s">
        <v>2570</v>
      </c>
      <c r="G816" s="163" t="s">
        <v>337</v>
      </c>
      <c r="H816" s="164">
        <v>24</v>
      </c>
      <c r="I816" s="165"/>
      <c r="J816" s="166">
        <f>ROUND(I816*H816,2)</f>
        <v>0</v>
      </c>
      <c r="K816" s="167"/>
      <c r="L816" s="32"/>
      <c r="M816" s="168" t="s">
        <v>1</v>
      </c>
      <c r="N816" s="169" t="s">
        <v>42</v>
      </c>
      <c r="P816" s="156">
        <f>O816*H816</f>
        <v>0</v>
      </c>
      <c r="Q816" s="156">
        <v>0</v>
      </c>
      <c r="R816" s="156">
        <f>Q816*H816</f>
        <v>0</v>
      </c>
      <c r="S816" s="156">
        <v>1E-3</v>
      </c>
      <c r="T816" s="157">
        <f>S816*H816</f>
        <v>2.4E-2</v>
      </c>
      <c r="AR816" s="158" t="s">
        <v>194</v>
      </c>
      <c r="AT816" s="158" t="s">
        <v>196</v>
      </c>
      <c r="AU816" s="158" t="s">
        <v>89</v>
      </c>
      <c r="AY816" s="17" t="s">
        <v>187</v>
      </c>
      <c r="BE816" s="159">
        <f>IF(N816="základná",J816,0)</f>
        <v>0</v>
      </c>
      <c r="BF816" s="159">
        <f>IF(N816="znížená",J816,0)</f>
        <v>0</v>
      </c>
      <c r="BG816" s="159">
        <f>IF(N816="zákl. prenesená",J816,0)</f>
        <v>0</v>
      </c>
      <c r="BH816" s="159">
        <f>IF(N816="zníž. prenesená",J816,0)</f>
        <v>0</v>
      </c>
      <c r="BI816" s="159">
        <f>IF(N816="nulová",J816,0)</f>
        <v>0</v>
      </c>
      <c r="BJ816" s="17" t="s">
        <v>89</v>
      </c>
      <c r="BK816" s="159">
        <f>ROUND(I816*H816,2)</f>
        <v>0</v>
      </c>
      <c r="BL816" s="17" t="s">
        <v>194</v>
      </c>
      <c r="BM816" s="158" t="s">
        <v>2571</v>
      </c>
    </row>
    <row r="817" spans="2:65" s="13" customFormat="1">
      <c r="B817" s="177"/>
      <c r="D817" s="171" t="s">
        <v>200</v>
      </c>
      <c r="E817" s="178" t="s">
        <v>1</v>
      </c>
      <c r="F817" s="179" t="s">
        <v>2572</v>
      </c>
      <c r="H817" s="180">
        <v>24</v>
      </c>
      <c r="I817" s="181"/>
      <c r="L817" s="177"/>
      <c r="M817" s="182"/>
      <c r="T817" s="183"/>
      <c r="AT817" s="178" t="s">
        <v>200</v>
      </c>
      <c r="AU817" s="178" t="s">
        <v>89</v>
      </c>
      <c r="AV817" s="13" t="s">
        <v>89</v>
      </c>
      <c r="AW817" s="13" t="s">
        <v>31</v>
      </c>
      <c r="AX817" s="13" t="s">
        <v>76</v>
      </c>
      <c r="AY817" s="178" t="s">
        <v>187</v>
      </c>
    </row>
    <row r="818" spans="2:65" s="14" customFormat="1">
      <c r="B818" s="184"/>
      <c r="D818" s="171" t="s">
        <v>200</v>
      </c>
      <c r="E818" s="185" t="s">
        <v>1</v>
      </c>
      <c r="F818" s="186" t="s">
        <v>206</v>
      </c>
      <c r="H818" s="187">
        <v>24</v>
      </c>
      <c r="I818" s="188"/>
      <c r="L818" s="184"/>
      <c r="M818" s="189"/>
      <c r="T818" s="190"/>
      <c r="AT818" s="185" t="s">
        <v>200</v>
      </c>
      <c r="AU818" s="185" t="s">
        <v>89</v>
      </c>
      <c r="AV818" s="14" t="s">
        <v>194</v>
      </c>
      <c r="AW818" s="14" t="s">
        <v>31</v>
      </c>
      <c r="AX818" s="14" t="s">
        <v>83</v>
      </c>
      <c r="AY818" s="185" t="s">
        <v>187</v>
      </c>
    </row>
    <row r="819" spans="2:65" s="1" customFormat="1" ht="33" customHeight="1">
      <c r="B819" s="144"/>
      <c r="C819" s="160" t="s">
        <v>414</v>
      </c>
      <c r="D819" s="160" t="s">
        <v>196</v>
      </c>
      <c r="E819" s="161" t="s">
        <v>2573</v>
      </c>
      <c r="F819" s="162" t="s">
        <v>2574</v>
      </c>
      <c r="G819" s="163" t="s">
        <v>2537</v>
      </c>
      <c r="H819" s="164">
        <v>1008</v>
      </c>
      <c r="I819" s="165"/>
      <c r="J819" s="166">
        <f>ROUND(I819*H819,2)</f>
        <v>0</v>
      </c>
      <c r="K819" s="167"/>
      <c r="L819" s="32"/>
      <c r="M819" s="168" t="s">
        <v>1</v>
      </c>
      <c r="N819" s="169" t="s">
        <v>42</v>
      </c>
      <c r="P819" s="156">
        <f>O819*H819</f>
        <v>0</v>
      </c>
      <c r="Q819" s="156">
        <v>3.0000000000000001E-5</v>
      </c>
      <c r="R819" s="156">
        <f>Q819*H819</f>
        <v>3.024E-2</v>
      </c>
      <c r="S819" s="156">
        <v>7.5000000000000002E-4</v>
      </c>
      <c r="T819" s="157">
        <f>S819*H819</f>
        <v>0.75600000000000001</v>
      </c>
      <c r="AR819" s="158" t="s">
        <v>194</v>
      </c>
      <c r="AT819" s="158" t="s">
        <v>196</v>
      </c>
      <c r="AU819" s="158" t="s">
        <v>89</v>
      </c>
      <c r="AY819" s="17" t="s">
        <v>187</v>
      </c>
      <c r="BE819" s="159">
        <f>IF(N819="základná",J819,0)</f>
        <v>0</v>
      </c>
      <c r="BF819" s="159">
        <f>IF(N819="znížená",J819,0)</f>
        <v>0</v>
      </c>
      <c r="BG819" s="159">
        <f>IF(N819="zákl. prenesená",J819,0)</f>
        <v>0</v>
      </c>
      <c r="BH819" s="159">
        <f>IF(N819="zníž. prenesená",J819,0)</f>
        <v>0</v>
      </c>
      <c r="BI819" s="159">
        <f>IF(N819="nulová",J819,0)</f>
        <v>0</v>
      </c>
      <c r="BJ819" s="17" t="s">
        <v>89</v>
      </c>
      <c r="BK819" s="159">
        <f>ROUND(I819*H819,2)</f>
        <v>0</v>
      </c>
      <c r="BL819" s="17" t="s">
        <v>194</v>
      </c>
      <c r="BM819" s="158" t="s">
        <v>2575</v>
      </c>
    </row>
    <row r="820" spans="2:65" s="13" customFormat="1">
      <c r="B820" s="177"/>
      <c r="D820" s="171" t="s">
        <v>200</v>
      </c>
      <c r="E820" s="178" t="s">
        <v>1</v>
      </c>
      <c r="F820" s="179" t="s">
        <v>2576</v>
      </c>
      <c r="H820" s="180">
        <v>1008</v>
      </c>
      <c r="I820" s="181"/>
      <c r="L820" s="177"/>
      <c r="M820" s="182"/>
      <c r="T820" s="183"/>
      <c r="AT820" s="178" t="s">
        <v>200</v>
      </c>
      <c r="AU820" s="178" t="s">
        <v>89</v>
      </c>
      <c r="AV820" s="13" t="s">
        <v>89</v>
      </c>
      <c r="AW820" s="13" t="s">
        <v>31</v>
      </c>
      <c r="AX820" s="13" t="s">
        <v>76</v>
      </c>
      <c r="AY820" s="178" t="s">
        <v>187</v>
      </c>
    </row>
    <row r="821" spans="2:65" s="14" customFormat="1">
      <c r="B821" s="184"/>
      <c r="D821" s="171" t="s">
        <v>200</v>
      </c>
      <c r="E821" s="185" t="s">
        <v>1</v>
      </c>
      <c r="F821" s="186" t="s">
        <v>206</v>
      </c>
      <c r="H821" s="187">
        <v>1008</v>
      </c>
      <c r="I821" s="188"/>
      <c r="L821" s="184"/>
      <c r="M821" s="189"/>
      <c r="T821" s="190"/>
      <c r="AT821" s="185" t="s">
        <v>200</v>
      </c>
      <c r="AU821" s="185" t="s">
        <v>89</v>
      </c>
      <c r="AV821" s="14" t="s">
        <v>194</v>
      </c>
      <c r="AW821" s="14" t="s">
        <v>31</v>
      </c>
      <c r="AX821" s="14" t="s">
        <v>83</v>
      </c>
      <c r="AY821" s="185" t="s">
        <v>187</v>
      </c>
    </row>
    <row r="822" spans="2:65" s="1" customFormat="1" ht="33" customHeight="1">
      <c r="B822" s="144"/>
      <c r="C822" s="160" t="s">
        <v>419</v>
      </c>
      <c r="D822" s="160" t="s">
        <v>196</v>
      </c>
      <c r="E822" s="161" t="s">
        <v>2577</v>
      </c>
      <c r="F822" s="162" t="s">
        <v>2578</v>
      </c>
      <c r="G822" s="163" t="s">
        <v>2537</v>
      </c>
      <c r="H822" s="164">
        <v>960</v>
      </c>
      <c r="I822" s="165"/>
      <c r="J822" s="166">
        <f>ROUND(I822*H822,2)</f>
        <v>0</v>
      </c>
      <c r="K822" s="167"/>
      <c r="L822" s="32"/>
      <c r="M822" s="168" t="s">
        <v>1</v>
      </c>
      <c r="N822" s="169" t="s">
        <v>42</v>
      </c>
      <c r="P822" s="156">
        <f>O822*H822</f>
        <v>0</v>
      </c>
      <c r="Q822" s="156">
        <v>1.0000000000000001E-5</v>
      </c>
      <c r="R822" s="156">
        <f>Q822*H822</f>
        <v>9.6000000000000009E-3</v>
      </c>
      <c r="S822" s="156">
        <v>3.2000000000000003E-4</v>
      </c>
      <c r="T822" s="157">
        <f>S822*H822</f>
        <v>0.30720000000000003</v>
      </c>
      <c r="AR822" s="158" t="s">
        <v>194</v>
      </c>
      <c r="AT822" s="158" t="s">
        <v>196</v>
      </c>
      <c r="AU822" s="158" t="s">
        <v>89</v>
      </c>
      <c r="AY822" s="17" t="s">
        <v>187</v>
      </c>
      <c r="BE822" s="159">
        <f>IF(N822="základná",J822,0)</f>
        <v>0</v>
      </c>
      <c r="BF822" s="159">
        <f>IF(N822="znížená",J822,0)</f>
        <v>0</v>
      </c>
      <c r="BG822" s="159">
        <f>IF(N822="zákl. prenesená",J822,0)</f>
        <v>0</v>
      </c>
      <c r="BH822" s="159">
        <f>IF(N822="zníž. prenesená",J822,0)</f>
        <v>0</v>
      </c>
      <c r="BI822" s="159">
        <f>IF(N822="nulová",J822,0)</f>
        <v>0</v>
      </c>
      <c r="BJ822" s="17" t="s">
        <v>89</v>
      </c>
      <c r="BK822" s="159">
        <f>ROUND(I822*H822,2)</f>
        <v>0</v>
      </c>
      <c r="BL822" s="17" t="s">
        <v>194</v>
      </c>
      <c r="BM822" s="158" t="s">
        <v>2579</v>
      </c>
    </row>
    <row r="823" spans="2:65" s="13" customFormat="1">
      <c r="B823" s="177"/>
      <c r="D823" s="171" t="s">
        <v>200</v>
      </c>
      <c r="E823" s="178" t="s">
        <v>1</v>
      </c>
      <c r="F823" s="179" t="s">
        <v>2580</v>
      </c>
      <c r="H823" s="180">
        <v>960</v>
      </c>
      <c r="I823" s="181"/>
      <c r="L823" s="177"/>
      <c r="M823" s="182"/>
      <c r="T823" s="183"/>
      <c r="AT823" s="178" t="s">
        <v>200</v>
      </c>
      <c r="AU823" s="178" t="s">
        <v>89</v>
      </c>
      <c r="AV823" s="13" t="s">
        <v>89</v>
      </c>
      <c r="AW823" s="13" t="s">
        <v>31</v>
      </c>
      <c r="AX823" s="13" t="s">
        <v>76</v>
      </c>
      <c r="AY823" s="178" t="s">
        <v>187</v>
      </c>
    </row>
    <row r="824" spans="2:65" s="14" customFormat="1">
      <c r="B824" s="184"/>
      <c r="D824" s="171" t="s">
        <v>200</v>
      </c>
      <c r="E824" s="185" t="s">
        <v>1</v>
      </c>
      <c r="F824" s="186" t="s">
        <v>206</v>
      </c>
      <c r="H824" s="187">
        <v>960</v>
      </c>
      <c r="I824" s="188"/>
      <c r="L824" s="184"/>
      <c r="M824" s="189"/>
      <c r="T824" s="190"/>
      <c r="AT824" s="185" t="s">
        <v>200</v>
      </c>
      <c r="AU824" s="185" t="s">
        <v>89</v>
      </c>
      <c r="AV824" s="14" t="s">
        <v>194</v>
      </c>
      <c r="AW824" s="14" t="s">
        <v>31</v>
      </c>
      <c r="AX824" s="14" t="s">
        <v>83</v>
      </c>
      <c r="AY824" s="185" t="s">
        <v>187</v>
      </c>
    </row>
    <row r="825" spans="2:65" s="1" customFormat="1" ht="33" customHeight="1">
      <c r="B825" s="144"/>
      <c r="C825" s="160" t="s">
        <v>423</v>
      </c>
      <c r="D825" s="160" t="s">
        <v>196</v>
      </c>
      <c r="E825" s="161" t="s">
        <v>2581</v>
      </c>
      <c r="F825" s="162" t="s">
        <v>2582</v>
      </c>
      <c r="G825" s="163" t="s">
        <v>144</v>
      </c>
      <c r="H825" s="164">
        <v>22</v>
      </c>
      <c r="I825" s="165"/>
      <c r="J825" s="166">
        <f>ROUND(I825*H825,2)</f>
        <v>0</v>
      </c>
      <c r="K825" s="167"/>
      <c r="L825" s="32"/>
      <c r="M825" s="168" t="s">
        <v>1</v>
      </c>
      <c r="N825" s="169" t="s">
        <v>42</v>
      </c>
      <c r="P825" s="156">
        <f>O825*H825</f>
        <v>0</v>
      </c>
      <c r="Q825" s="156">
        <v>0</v>
      </c>
      <c r="R825" s="156">
        <f>Q825*H825</f>
        <v>0</v>
      </c>
      <c r="S825" s="156">
        <v>0.28100000000000003</v>
      </c>
      <c r="T825" s="157">
        <f>S825*H825</f>
        <v>6.1820000000000004</v>
      </c>
      <c r="AR825" s="158" t="s">
        <v>194</v>
      </c>
      <c r="AT825" s="158" t="s">
        <v>196</v>
      </c>
      <c r="AU825" s="158" t="s">
        <v>89</v>
      </c>
      <c r="AY825" s="17" t="s">
        <v>187</v>
      </c>
      <c r="BE825" s="159">
        <f>IF(N825="základná",J825,0)</f>
        <v>0</v>
      </c>
      <c r="BF825" s="159">
        <f>IF(N825="znížená",J825,0)</f>
        <v>0</v>
      </c>
      <c r="BG825" s="159">
        <f>IF(N825="zákl. prenesená",J825,0)</f>
        <v>0</v>
      </c>
      <c r="BH825" s="159">
        <f>IF(N825="zníž. prenesená",J825,0)</f>
        <v>0</v>
      </c>
      <c r="BI825" s="159">
        <f>IF(N825="nulová",J825,0)</f>
        <v>0</v>
      </c>
      <c r="BJ825" s="17" t="s">
        <v>89</v>
      </c>
      <c r="BK825" s="159">
        <f>ROUND(I825*H825,2)</f>
        <v>0</v>
      </c>
      <c r="BL825" s="17" t="s">
        <v>194</v>
      </c>
      <c r="BM825" s="158" t="s">
        <v>2583</v>
      </c>
    </row>
    <row r="826" spans="2:65" s="13" customFormat="1">
      <c r="B826" s="177"/>
      <c r="D826" s="171" t="s">
        <v>200</v>
      </c>
      <c r="E826" s="178" t="s">
        <v>1</v>
      </c>
      <c r="F826" s="179" t="s">
        <v>2584</v>
      </c>
      <c r="H826" s="180">
        <v>3</v>
      </c>
      <c r="I826" s="181"/>
      <c r="L826" s="177"/>
      <c r="M826" s="182"/>
      <c r="T826" s="183"/>
      <c r="AT826" s="178" t="s">
        <v>200</v>
      </c>
      <c r="AU826" s="178" t="s">
        <v>89</v>
      </c>
      <c r="AV826" s="13" t="s">
        <v>89</v>
      </c>
      <c r="AW826" s="13" t="s">
        <v>31</v>
      </c>
      <c r="AX826" s="13" t="s">
        <v>76</v>
      </c>
      <c r="AY826" s="178" t="s">
        <v>187</v>
      </c>
    </row>
    <row r="827" spans="2:65" s="13" customFormat="1">
      <c r="B827" s="177"/>
      <c r="D827" s="171" t="s">
        <v>200</v>
      </c>
      <c r="E827" s="178" t="s">
        <v>1</v>
      </c>
      <c r="F827" s="179" t="s">
        <v>2585</v>
      </c>
      <c r="H827" s="180">
        <v>9</v>
      </c>
      <c r="I827" s="181"/>
      <c r="L827" s="177"/>
      <c r="M827" s="182"/>
      <c r="T827" s="183"/>
      <c r="AT827" s="178" t="s">
        <v>200</v>
      </c>
      <c r="AU827" s="178" t="s">
        <v>89</v>
      </c>
      <c r="AV827" s="13" t="s">
        <v>89</v>
      </c>
      <c r="AW827" s="13" t="s">
        <v>31</v>
      </c>
      <c r="AX827" s="13" t="s">
        <v>76</v>
      </c>
      <c r="AY827" s="178" t="s">
        <v>187</v>
      </c>
    </row>
    <row r="828" spans="2:65" s="13" customFormat="1">
      <c r="B828" s="177"/>
      <c r="D828" s="171" t="s">
        <v>200</v>
      </c>
      <c r="E828" s="178" t="s">
        <v>1</v>
      </c>
      <c r="F828" s="179" t="s">
        <v>2586</v>
      </c>
      <c r="H828" s="180">
        <v>1</v>
      </c>
      <c r="I828" s="181"/>
      <c r="L828" s="177"/>
      <c r="M828" s="182"/>
      <c r="T828" s="183"/>
      <c r="AT828" s="178" t="s">
        <v>200</v>
      </c>
      <c r="AU828" s="178" t="s">
        <v>89</v>
      </c>
      <c r="AV828" s="13" t="s">
        <v>89</v>
      </c>
      <c r="AW828" s="13" t="s">
        <v>31</v>
      </c>
      <c r="AX828" s="13" t="s">
        <v>76</v>
      </c>
      <c r="AY828" s="178" t="s">
        <v>187</v>
      </c>
    </row>
    <row r="829" spans="2:65" s="13" customFormat="1">
      <c r="B829" s="177"/>
      <c r="D829" s="171" t="s">
        <v>200</v>
      </c>
      <c r="E829" s="178" t="s">
        <v>1</v>
      </c>
      <c r="F829" s="179" t="s">
        <v>2587</v>
      </c>
      <c r="H829" s="180">
        <v>3</v>
      </c>
      <c r="I829" s="181"/>
      <c r="L829" s="177"/>
      <c r="M829" s="182"/>
      <c r="T829" s="183"/>
      <c r="AT829" s="178" t="s">
        <v>200</v>
      </c>
      <c r="AU829" s="178" t="s">
        <v>89</v>
      </c>
      <c r="AV829" s="13" t="s">
        <v>89</v>
      </c>
      <c r="AW829" s="13" t="s">
        <v>31</v>
      </c>
      <c r="AX829" s="13" t="s">
        <v>76</v>
      </c>
      <c r="AY829" s="178" t="s">
        <v>187</v>
      </c>
    </row>
    <row r="830" spans="2:65" s="13" customFormat="1">
      <c r="B830" s="177"/>
      <c r="D830" s="171" t="s">
        <v>200</v>
      </c>
      <c r="E830" s="178" t="s">
        <v>1</v>
      </c>
      <c r="F830" s="179" t="s">
        <v>2588</v>
      </c>
      <c r="H830" s="180">
        <v>6</v>
      </c>
      <c r="I830" s="181"/>
      <c r="L830" s="177"/>
      <c r="M830" s="182"/>
      <c r="T830" s="183"/>
      <c r="AT830" s="178" t="s">
        <v>200</v>
      </c>
      <c r="AU830" s="178" t="s">
        <v>89</v>
      </c>
      <c r="AV830" s="13" t="s">
        <v>89</v>
      </c>
      <c r="AW830" s="13" t="s">
        <v>31</v>
      </c>
      <c r="AX830" s="13" t="s">
        <v>76</v>
      </c>
      <c r="AY830" s="178" t="s">
        <v>187</v>
      </c>
    </row>
    <row r="831" spans="2:65" s="14" customFormat="1">
      <c r="B831" s="184"/>
      <c r="D831" s="171" t="s">
        <v>200</v>
      </c>
      <c r="E831" s="185" t="s">
        <v>1</v>
      </c>
      <c r="F831" s="186" t="s">
        <v>206</v>
      </c>
      <c r="H831" s="187">
        <v>22</v>
      </c>
      <c r="I831" s="188"/>
      <c r="L831" s="184"/>
      <c r="M831" s="189"/>
      <c r="T831" s="190"/>
      <c r="AT831" s="185" t="s">
        <v>200</v>
      </c>
      <c r="AU831" s="185" t="s">
        <v>89</v>
      </c>
      <c r="AV831" s="14" t="s">
        <v>194</v>
      </c>
      <c r="AW831" s="14" t="s">
        <v>31</v>
      </c>
      <c r="AX831" s="14" t="s">
        <v>83</v>
      </c>
      <c r="AY831" s="185" t="s">
        <v>187</v>
      </c>
    </row>
    <row r="832" spans="2:65" s="1" customFormat="1" ht="33" customHeight="1">
      <c r="B832" s="144"/>
      <c r="C832" s="160" t="s">
        <v>429</v>
      </c>
      <c r="D832" s="160" t="s">
        <v>196</v>
      </c>
      <c r="E832" s="161" t="s">
        <v>2589</v>
      </c>
      <c r="F832" s="162" t="s">
        <v>2590</v>
      </c>
      <c r="G832" s="163" t="s">
        <v>2537</v>
      </c>
      <c r="H832" s="164">
        <v>6</v>
      </c>
      <c r="I832" s="165"/>
      <c r="J832" s="166">
        <f>ROUND(I832*H832,2)</f>
        <v>0</v>
      </c>
      <c r="K832" s="167"/>
      <c r="L832" s="32"/>
      <c r="M832" s="168" t="s">
        <v>1</v>
      </c>
      <c r="N832" s="169" t="s">
        <v>42</v>
      </c>
      <c r="P832" s="156">
        <f>O832*H832</f>
        <v>0</v>
      </c>
      <c r="Q832" s="156">
        <v>3.0000000000000001E-5</v>
      </c>
      <c r="R832" s="156">
        <f>Q832*H832</f>
        <v>1.8000000000000001E-4</v>
      </c>
      <c r="S832" s="156">
        <v>4.0999999999999999E-4</v>
      </c>
      <c r="T832" s="157">
        <f>S832*H832</f>
        <v>2.4599999999999999E-3</v>
      </c>
      <c r="AR832" s="158" t="s">
        <v>194</v>
      </c>
      <c r="AT832" s="158" t="s">
        <v>196</v>
      </c>
      <c r="AU832" s="158" t="s">
        <v>89</v>
      </c>
      <c r="AY832" s="17" t="s">
        <v>187</v>
      </c>
      <c r="BE832" s="159">
        <f>IF(N832="základná",J832,0)</f>
        <v>0</v>
      </c>
      <c r="BF832" s="159">
        <f>IF(N832="znížená",J832,0)</f>
        <v>0</v>
      </c>
      <c r="BG832" s="159">
        <f>IF(N832="zákl. prenesená",J832,0)</f>
        <v>0</v>
      </c>
      <c r="BH832" s="159">
        <f>IF(N832="zníž. prenesená",J832,0)</f>
        <v>0</v>
      </c>
      <c r="BI832" s="159">
        <f>IF(N832="nulová",J832,0)</f>
        <v>0</v>
      </c>
      <c r="BJ832" s="17" t="s">
        <v>89</v>
      </c>
      <c r="BK832" s="159">
        <f>ROUND(I832*H832,2)</f>
        <v>0</v>
      </c>
      <c r="BL832" s="17" t="s">
        <v>194</v>
      </c>
      <c r="BM832" s="158" t="s">
        <v>2591</v>
      </c>
    </row>
    <row r="833" spans="2:65" s="13" customFormat="1">
      <c r="B833" s="177"/>
      <c r="D833" s="171" t="s">
        <v>200</v>
      </c>
      <c r="E833" s="178" t="s">
        <v>1</v>
      </c>
      <c r="F833" s="179" t="s">
        <v>2592</v>
      </c>
      <c r="H833" s="180">
        <v>6</v>
      </c>
      <c r="I833" s="181"/>
      <c r="L833" s="177"/>
      <c r="M833" s="182"/>
      <c r="T833" s="183"/>
      <c r="AT833" s="178" t="s">
        <v>200</v>
      </c>
      <c r="AU833" s="178" t="s">
        <v>89</v>
      </c>
      <c r="AV833" s="13" t="s">
        <v>89</v>
      </c>
      <c r="AW833" s="13" t="s">
        <v>31</v>
      </c>
      <c r="AX833" s="13" t="s">
        <v>76</v>
      </c>
      <c r="AY833" s="178" t="s">
        <v>187</v>
      </c>
    </row>
    <row r="834" spans="2:65" s="14" customFormat="1">
      <c r="B834" s="184"/>
      <c r="D834" s="171" t="s">
        <v>200</v>
      </c>
      <c r="E834" s="185" t="s">
        <v>1</v>
      </c>
      <c r="F834" s="186" t="s">
        <v>206</v>
      </c>
      <c r="H834" s="187">
        <v>6</v>
      </c>
      <c r="I834" s="188"/>
      <c r="L834" s="184"/>
      <c r="M834" s="189"/>
      <c r="T834" s="190"/>
      <c r="AT834" s="185" t="s">
        <v>200</v>
      </c>
      <c r="AU834" s="185" t="s">
        <v>89</v>
      </c>
      <c r="AV834" s="14" t="s">
        <v>194</v>
      </c>
      <c r="AW834" s="14" t="s">
        <v>31</v>
      </c>
      <c r="AX834" s="14" t="s">
        <v>83</v>
      </c>
      <c r="AY834" s="185" t="s">
        <v>187</v>
      </c>
    </row>
    <row r="835" spans="2:65" s="1" customFormat="1" ht="24.2" customHeight="1">
      <c r="B835" s="144"/>
      <c r="C835" s="160" t="s">
        <v>388</v>
      </c>
      <c r="D835" s="160" t="s">
        <v>196</v>
      </c>
      <c r="E835" s="161" t="s">
        <v>2593</v>
      </c>
      <c r="F835" s="162" t="s">
        <v>2594</v>
      </c>
      <c r="G835" s="163" t="s">
        <v>2537</v>
      </c>
      <c r="H835" s="164">
        <v>28</v>
      </c>
      <c r="I835" s="165"/>
      <c r="J835" s="166">
        <f>ROUND(I835*H835,2)</f>
        <v>0</v>
      </c>
      <c r="K835" s="167"/>
      <c r="L835" s="32"/>
      <c r="M835" s="168" t="s">
        <v>1</v>
      </c>
      <c r="N835" s="169" t="s">
        <v>42</v>
      </c>
      <c r="P835" s="156">
        <f>O835*H835</f>
        <v>0</v>
      </c>
      <c r="Q835" s="156">
        <v>1.0000000000000001E-5</v>
      </c>
      <c r="R835" s="156">
        <f>Q835*H835</f>
        <v>2.8000000000000003E-4</v>
      </c>
      <c r="S835" s="156">
        <v>8.0000000000000007E-5</v>
      </c>
      <c r="T835" s="157">
        <f>S835*H835</f>
        <v>2.2400000000000002E-3</v>
      </c>
      <c r="AR835" s="158" t="s">
        <v>194</v>
      </c>
      <c r="AT835" s="158" t="s">
        <v>196</v>
      </c>
      <c r="AU835" s="158" t="s">
        <v>89</v>
      </c>
      <c r="AY835" s="17" t="s">
        <v>187</v>
      </c>
      <c r="BE835" s="159">
        <f>IF(N835="základná",J835,0)</f>
        <v>0</v>
      </c>
      <c r="BF835" s="159">
        <f>IF(N835="znížená",J835,0)</f>
        <v>0</v>
      </c>
      <c r="BG835" s="159">
        <f>IF(N835="zákl. prenesená",J835,0)</f>
        <v>0</v>
      </c>
      <c r="BH835" s="159">
        <f>IF(N835="zníž. prenesená",J835,0)</f>
        <v>0</v>
      </c>
      <c r="BI835" s="159">
        <f>IF(N835="nulová",J835,0)</f>
        <v>0</v>
      </c>
      <c r="BJ835" s="17" t="s">
        <v>89</v>
      </c>
      <c r="BK835" s="159">
        <f>ROUND(I835*H835,2)</f>
        <v>0</v>
      </c>
      <c r="BL835" s="17" t="s">
        <v>194</v>
      </c>
      <c r="BM835" s="158" t="s">
        <v>2595</v>
      </c>
    </row>
    <row r="836" spans="2:65" s="13" customFormat="1">
      <c r="B836" s="177"/>
      <c r="D836" s="171" t="s">
        <v>200</v>
      </c>
      <c r="E836" s="178" t="s">
        <v>1</v>
      </c>
      <c r="F836" s="179" t="s">
        <v>2596</v>
      </c>
      <c r="H836" s="180">
        <v>28</v>
      </c>
      <c r="I836" s="181"/>
      <c r="L836" s="177"/>
      <c r="M836" s="182"/>
      <c r="T836" s="183"/>
      <c r="AT836" s="178" t="s">
        <v>200</v>
      </c>
      <c r="AU836" s="178" t="s">
        <v>89</v>
      </c>
      <c r="AV836" s="13" t="s">
        <v>89</v>
      </c>
      <c r="AW836" s="13" t="s">
        <v>31</v>
      </c>
      <c r="AX836" s="13" t="s">
        <v>76</v>
      </c>
      <c r="AY836" s="178" t="s">
        <v>187</v>
      </c>
    </row>
    <row r="837" spans="2:65" s="14" customFormat="1">
      <c r="B837" s="184"/>
      <c r="D837" s="171" t="s">
        <v>200</v>
      </c>
      <c r="E837" s="185" t="s">
        <v>1</v>
      </c>
      <c r="F837" s="186" t="s">
        <v>206</v>
      </c>
      <c r="H837" s="187">
        <v>28</v>
      </c>
      <c r="I837" s="188"/>
      <c r="L837" s="184"/>
      <c r="M837" s="189"/>
      <c r="T837" s="190"/>
      <c r="AT837" s="185" t="s">
        <v>200</v>
      </c>
      <c r="AU837" s="185" t="s">
        <v>89</v>
      </c>
      <c r="AV837" s="14" t="s">
        <v>194</v>
      </c>
      <c r="AW837" s="14" t="s">
        <v>31</v>
      </c>
      <c r="AX837" s="14" t="s">
        <v>83</v>
      </c>
      <c r="AY837" s="185" t="s">
        <v>187</v>
      </c>
    </row>
    <row r="838" spans="2:65" s="1" customFormat="1" ht="33" customHeight="1">
      <c r="B838" s="144"/>
      <c r="C838" s="160" t="s">
        <v>629</v>
      </c>
      <c r="D838" s="160" t="s">
        <v>196</v>
      </c>
      <c r="E838" s="161" t="s">
        <v>2597</v>
      </c>
      <c r="F838" s="162" t="s">
        <v>2598</v>
      </c>
      <c r="G838" s="163" t="s">
        <v>2537</v>
      </c>
      <c r="H838" s="164">
        <v>448</v>
      </c>
      <c r="I838" s="165"/>
      <c r="J838" s="166">
        <f>ROUND(I838*H838,2)</f>
        <v>0</v>
      </c>
      <c r="K838" s="167"/>
      <c r="L838" s="32"/>
      <c r="M838" s="168" t="s">
        <v>1</v>
      </c>
      <c r="N838" s="169" t="s">
        <v>42</v>
      </c>
      <c r="P838" s="156">
        <f>O838*H838</f>
        <v>0</v>
      </c>
      <c r="Q838" s="156">
        <v>3.0000000000000001E-5</v>
      </c>
      <c r="R838" s="156">
        <f>Q838*H838</f>
        <v>1.3440000000000001E-2</v>
      </c>
      <c r="S838" s="156">
        <v>4.2000000000000002E-4</v>
      </c>
      <c r="T838" s="157">
        <f>S838*H838</f>
        <v>0.18815999999999999</v>
      </c>
      <c r="AR838" s="158" t="s">
        <v>194</v>
      </c>
      <c r="AT838" s="158" t="s">
        <v>196</v>
      </c>
      <c r="AU838" s="158" t="s">
        <v>89</v>
      </c>
      <c r="AY838" s="17" t="s">
        <v>187</v>
      </c>
      <c r="BE838" s="159">
        <f>IF(N838="základná",J838,0)</f>
        <v>0</v>
      </c>
      <c r="BF838" s="159">
        <f>IF(N838="znížená",J838,0)</f>
        <v>0</v>
      </c>
      <c r="BG838" s="159">
        <f>IF(N838="zákl. prenesená",J838,0)</f>
        <v>0</v>
      </c>
      <c r="BH838" s="159">
        <f>IF(N838="zníž. prenesená",J838,0)</f>
        <v>0</v>
      </c>
      <c r="BI838" s="159">
        <f>IF(N838="nulová",J838,0)</f>
        <v>0</v>
      </c>
      <c r="BJ838" s="17" t="s">
        <v>89</v>
      </c>
      <c r="BK838" s="159">
        <f>ROUND(I838*H838,2)</f>
        <v>0</v>
      </c>
      <c r="BL838" s="17" t="s">
        <v>194</v>
      </c>
      <c r="BM838" s="158" t="s">
        <v>2599</v>
      </c>
    </row>
    <row r="839" spans="2:65" s="13" customFormat="1">
      <c r="B839" s="177"/>
      <c r="D839" s="171" t="s">
        <v>200</v>
      </c>
      <c r="E839" s="178" t="s">
        <v>1</v>
      </c>
      <c r="F839" s="179" t="s">
        <v>2600</v>
      </c>
      <c r="H839" s="180">
        <v>448</v>
      </c>
      <c r="I839" s="181"/>
      <c r="L839" s="177"/>
      <c r="M839" s="182"/>
      <c r="T839" s="183"/>
      <c r="AT839" s="178" t="s">
        <v>200</v>
      </c>
      <c r="AU839" s="178" t="s">
        <v>89</v>
      </c>
      <c r="AV839" s="13" t="s">
        <v>89</v>
      </c>
      <c r="AW839" s="13" t="s">
        <v>31</v>
      </c>
      <c r="AX839" s="13" t="s">
        <v>76</v>
      </c>
      <c r="AY839" s="178" t="s">
        <v>187</v>
      </c>
    </row>
    <row r="840" spans="2:65" s="14" customFormat="1">
      <c r="B840" s="184"/>
      <c r="D840" s="171" t="s">
        <v>200</v>
      </c>
      <c r="E840" s="185" t="s">
        <v>1</v>
      </c>
      <c r="F840" s="186" t="s">
        <v>206</v>
      </c>
      <c r="H840" s="187">
        <v>448</v>
      </c>
      <c r="I840" s="188"/>
      <c r="L840" s="184"/>
      <c r="M840" s="189"/>
      <c r="T840" s="190"/>
      <c r="AT840" s="185" t="s">
        <v>200</v>
      </c>
      <c r="AU840" s="185" t="s">
        <v>89</v>
      </c>
      <c r="AV840" s="14" t="s">
        <v>194</v>
      </c>
      <c r="AW840" s="14" t="s">
        <v>31</v>
      </c>
      <c r="AX840" s="14" t="s">
        <v>83</v>
      </c>
      <c r="AY840" s="185" t="s">
        <v>187</v>
      </c>
    </row>
    <row r="841" spans="2:65" s="1" customFormat="1" ht="33" customHeight="1">
      <c r="B841" s="144"/>
      <c r="C841" s="160" t="s">
        <v>633</v>
      </c>
      <c r="D841" s="160" t="s">
        <v>196</v>
      </c>
      <c r="E841" s="161" t="s">
        <v>2601</v>
      </c>
      <c r="F841" s="162" t="s">
        <v>2602</v>
      </c>
      <c r="G841" s="163" t="s">
        <v>2537</v>
      </c>
      <c r="H841" s="164">
        <v>79.5</v>
      </c>
      <c r="I841" s="165"/>
      <c r="J841" s="166">
        <f>ROUND(I841*H841,2)</f>
        <v>0</v>
      </c>
      <c r="K841" s="167"/>
      <c r="L841" s="32"/>
      <c r="M841" s="168" t="s">
        <v>1</v>
      </c>
      <c r="N841" s="169" t="s">
        <v>42</v>
      </c>
      <c r="P841" s="156">
        <f>O841*H841</f>
        <v>0</v>
      </c>
      <c r="Q841" s="156">
        <v>4.0000000000000003E-5</v>
      </c>
      <c r="R841" s="156">
        <f>Q841*H841</f>
        <v>3.1800000000000001E-3</v>
      </c>
      <c r="S841" s="156">
        <v>1.6999999999999999E-3</v>
      </c>
      <c r="T841" s="157">
        <f>S841*H841</f>
        <v>0.13514999999999999</v>
      </c>
      <c r="AR841" s="158" t="s">
        <v>194</v>
      </c>
      <c r="AT841" s="158" t="s">
        <v>196</v>
      </c>
      <c r="AU841" s="158" t="s">
        <v>89</v>
      </c>
      <c r="AY841" s="17" t="s">
        <v>187</v>
      </c>
      <c r="BE841" s="159">
        <f>IF(N841="základná",J841,0)</f>
        <v>0</v>
      </c>
      <c r="BF841" s="159">
        <f>IF(N841="znížená",J841,0)</f>
        <v>0</v>
      </c>
      <c r="BG841" s="159">
        <f>IF(N841="zákl. prenesená",J841,0)</f>
        <v>0</v>
      </c>
      <c r="BH841" s="159">
        <f>IF(N841="zníž. prenesená",J841,0)</f>
        <v>0</v>
      </c>
      <c r="BI841" s="159">
        <f>IF(N841="nulová",J841,0)</f>
        <v>0</v>
      </c>
      <c r="BJ841" s="17" t="s">
        <v>89</v>
      </c>
      <c r="BK841" s="159">
        <f>ROUND(I841*H841,2)</f>
        <v>0</v>
      </c>
      <c r="BL841" s="17" t="s">
        <v>194</v>
      </c>
      <c r="BM841" s="158" t="s">
        <v>2603</v>
      </c>
    </row>
    <row r="842" spans="2:65" s="13" customFormat="1">
      <c r="B842" s="177"/>
      <c r="D842" s="171" t="s">
        <v>200</v>
      </c>
      <c r="E842" s="178" t="s">
        <v>1</v>
      </c>
      <c r="F842" s="179" t="s">
        <v>2604</v>
      </c>
      <c r="H842" s="180">
        <v>79.5</v>
      </c>
      <c r="I842" s="181"/>
      <c r="L842" s="177"/>
      <c r="M842" s="182"/>
      <c r="T842" s="183"/>
      <c r="AT842" s="178" t="s">
        <v>200</v>
      </c>
      <c r="AU842" s="178" t="s">
        <v>89</v>
      </c>
      <c r="AV842" s="13" t="s">
        <v>89</v>
      </c>
      <c r="AW842" s="13" t="s">
        <v>31</v>
      </c>
      <c r="AX842" s="13" t="s">
        <v>76</v>
      </c>
      <c r="AY842" s="178" t="s">
        <v>187</v>
      </c>
    </row>
    <row r="843" spans="2:65" s="14" customFormat="1">
      <c r="B843" s="184"/>
      <c r="D843" s="171" t="s">
        <v>200</v>
      </c>
      <c r="E843" s="185" t="s">
        <v>1</v>
      </c>
      <c r="F843" s="186" t="s">
        <v>206</v>
      </c>
      <c r="H843" s="187">
        <v>79.5</v>
      </c>
      <c r="I843" s="188"/>
      <c r="L843" s="184"/>
      <c r="M843" s="189"/>
      <c r="T843" s="190"/>
      <c r="AT843" s="185" t="s">
        <v>200</v>
      </c>
      <c r="AU843" s="185" t="s">
        <v>89</v>
      </c>
      <c r="AV843" s="14" t="s">
        <v>194</v>
      </c>
      <c r="AW843" s="14" t="s">
        <v>31</v>
      </c>
      <c r="AX843" s="14" t="s">
        <v>83</v>
      </c>
      <c r="AY843" s="185" t="s">
        <v>187</v>
      </c>
    </row>
    <row r="844" spans="2:65" s="1" customFormat="1" ht="33" customHeight="1">
      <c r="B844" s="144"/>
      <c r="C844" s="160" t="s">
        <v>637</v>
      </c>
      <c r="D844" s="160" t="s">
        <v>196</v>
      </c>
      <c r="E844" s="161" t="s">
        <v>2605</v>
      </c>
      <c r="F844" s="162" t="s">
        <v>2606</v>
      </c>
      <c r="G844" s="163" t="s">
        <v>2537</v>
      </c>
      <c r="H844" s="164">
        <v>234</v>
      </c>
      <c r="I844" s="165"/>
      <c r="J844" s="166">
        <f>ROUND(I844*H844,2)</f>
        <v>0</v>
      </c>
      <c r="K844" s="167"/>
      <c r="L844" s="32"/>
      <c r="M844" s="168" t="s">
        <v>1</v>
      </c>
      <c r="N844" s="169" t="s">
        <v>42</v>
      </c>
      <c r="P844" s="156">
        <f>O844*H844</f>
        <v>0</v>
      </c>
      <c r="Q844" s="156">
        <v>1.0000000000000001E-5</v>
      </c>
      <c r="R844" s="156">
        <f>Q844*H844</f>
        <v>2.3400000000000001E-3</v>
      </c>
      <c r="S844" s="156">
        <v>1.9000000000000001E-4</v>
      </c>
      <c r="T844" s="157">
        <f>S844*H844</f>
        <v>4.446E-2</v>
      </c>
      <c r="AR844" s="158" t="s">
        <v>194</v>
      </c>
      <c r="AT844" s="158" t="s">
        <v>196</v>
      </c>
      <c r="AU844" s="158" t="s">
        <v>89</v>
      </c>
      <c r="AY844" s="17" t="s">
        <v>187</v>
      </c>
      <c r="BE844" s="159">
        <f>IF(N844="základná",J844,0)</f>
        <v>0</v>
      </c>
      <c r="BF844" s="159">
        <f>IF(N844="znížená",J844,0)</f>
        <v>0</v>
      </c>
      <c r="BG844" s="159">
        <f>IF(N844="zákl. prenesená",J844,0)</f>
        <v>0</v>
      </c>
      <c r="BH844" s="159">
        <f>IF(N844="zníž. prenesená",J844,0)</f>
        <v>0</v>
      </c>
      <c r="BI844" s="159">
        <f>IF(N844="nulová",J844,0)</f>
        <v>0</v>
      </c>
      <c r="BJ844" s="17" t="s">
        <v>89</v>
      </c>
      <c r="BK844" s="159">
        <f>ROUND(I844*H844,2)</f>
        <v>0</v>
      </c>
      <c r="BL844" s="17" t="s">
        <v>194</v>
      </c>
      <c r="BM844" s="158" t="s">
        <v>2607</v>
      </c>
    </row>
    <row r="845" spans="2:65" s="13" customFormat="1">
      <c r="B845" s="177"/>
      <c r="D845" s="171" t="s">
        <v>200</v>
      </c>
      <c r="E845" s="178" t="s">
        <v>1</v>
      </c>
      <c r="F845" s="179" t="s">
        <v>2608</v>
      </c>
      <c r="H845" s="180">
        <v>234</v>
      </c>
      <c r="I845" s="181"/>
      <c r="L845" s="177"/>
      <c r="M845" s="182"/>
      <c r="T845" s="183"/>
      <c r="AT845" s="178" t="s">
        <v>200</v>
      </c>
      <c r="AU845" s="178" t="s">
        <v>89</v>
      </c>
      <c r="AV845" s="13" t="s">
        <v>89</v>
      </c>
      <c r="AW845" s="13" t="s">
        <v>31</v>
      </c>
      <c r="AX845" s="13" t="s">
        <v>76</v>
      </c>
      <c r="AY845" s="178" t="s">
        <v>187</v>
      </c>
    </row>
    <row r="846" spans="2:65" s="14" customFormat="1">
      <c r="B846" s="184"/>
      <c r="D846" s="171" t="s">
        <v>200</v>
      </c>
      <c r="E846" s="185" t="s">
        <v>1</v>
      </c>
      <c r="F846" s="186" t="s">
        <v>206</v>
      </c>
      <c r="H846" s="187">
        <v>234</v>
      </c>
      <c r="I846" s="188"/>
      <c r="L846" s="184"/>
      <c r="M846" s="189"/>
      <c r="T846" s="190"/>
      <c r="AT846" s="185" t="s">
        <v>200</v>
      </c>
      <c r="AU846" s="185" t="s">
        <v>89</v>
      </c>
      <c r="AV846" s="14" t="s">
        <v>194</v>
      </c>
      <c r="AW846" s="14" t="s">
        <v>31</v>
      </c>
      <c r="AX846" s="14" t="s">
        <v>83</v>
      </c>
      <c r="AY846" s="185" t="s">
        <v>187</v>
      </c>
    </row>
    <row r="847" spans="2:65" s="1" customFormat="1" ht="33" customHeight="1">
      <c r="B847" s="144"/>
      <c r="C847" s="160" t="s">
        <v>646</v>
      </c>
      <c r="D847" s="160" t="s">
        <v>196</v>
      </c>
      <c r="E847" s="161" t="s">
        <v>2609</v>
      </c>
      <c r="F847" s="162" t="s">
        <v>2610</v>
      </c>
      <c r="G847" s="163" t="s">
        <v>2537</v>
      </c>
      <c r="H847" s="164">
        <v>410</v>
      </c>
      <c r="I847" s="165"/>
      <c r="J847" s="166">
        <f>ROUND(I847*H847,2)</f>
        <v>0</v>
      </c>
      <c r="K847" s="167"/>
      <c r="L847" s="32"/>
      <c r="M847" s="168" t="s">
        <v>1</v>
      </c>
      <c r="N847" s="169" t="s">
        <v>42</v>
      </c>
      <c r="P847" s="156">
        <f>O847*H847</f>
        <v>0</v>
      </c>
      <c r="Q847" s="156">
        <v>1.0000000000000001E-5</v>
      </c>
      <c r="R847" s="156">
        <f>Q847*H847</f>
        <v>4.1000000000000003E-3</v>
      </c>
      <c r="S847" s="156">
        <v>6.9999999999999994E-5</v>
      </c>
      <c r="T847" s="157">
        <f>S847*H847</f>
        <v>2.8699999999999996E-2</v>
      </c>
      <c r="AR847" s="158" t="s">
        <v>194</v>
      </c>
      <c r="AT847" s="158" t="s">
        <v>196</v>
      </c>
      <c r="AU847" s="158" t="s">
        <v>89</v>
      </c>
      <c r="AY847" s="17" t="s">
        <v>187</v>
      </c>
      <c r="BE847" s="159">
        <f>IF(N847="základná",J847,0)</f>
        <v>0</v>
      </c>
      <c r="BF847" s="159">
        <f>IF(N847="znížená",J847,0)</f>
        <v>0</v>
      </c>
      <c r="BG847" s="159">
        <f>IF(N847="zákl. prenesená",J847,0)</f>
        <v>0</v>
      </c>
      <c r="BH847" s="159">
        <f>IF(N847="zníž. prenesená",J847,0)</f>
        <v>0</v>
      </c>
      <c r="BI847" s="159">
        <f>IF(N847="nulová",J847,0)</f>
        <v>0</v>
      </c>
      <c r="BJ847" s="17" t="s">
        <v>89</v>
      </c>
      <c r="BK847" s="159">
        <f>ROUND(I847*H847,2)</f>
        <v>0</v>
      </c>
      <c r="BL847" s="17" t="s">
        <v>194</v>
      </c>
      <c r="BM847" s="158" t="s">
        <v>2611</v>
      </c>
    </row>
    <row r="848" spans="2:65" s="13" customFormat="1">
      <c r="B848" s="177"/>
      <c r="D848" s="171" t="s">
        <v>200</v>
      </c>
      <c r="E848" s="178" t="s">
        <v>1</v>
      </c>
      <c r="F848" s="179" t="s">
        <v>2612</v>
      </c>
      <c r="H848" s="180">
        <v>410</v>
      </c>
      <c r="I848" s="181"/>
      <c r="L848" s="177"/>
      <c r="M848" s="182"/>
      <c r="T848" s="183"/>
      <c r="AT848" s="178" t="s">
        <v>200</v>
      </c>
      <c r="AU848" s="178" t="s">
        <v>89</v>
      </c>
      <c r="AV848" s="13" t="s">
        <v>89</v>
      </c>
      <c r="AW848" s="13" t="s">
        <v>31</v>
      </c>
      <c r="AX848" s="13" t="s">
        <v>76</v>
      </c>
      <c r="AY848" s="178" t="s">
        <v>187</v>
      </c>
    </row>
    <row r="849" spans="2:65" s="14" customFormat="1">
      <c r="B849" s="184"/>
      <c r="D849" s="171" t="s">
        <v>200</v>
      </c>
      <c r="E849" s="185" t="s">
        <v>1</v>
      </c>
      <c r="F849" s="186" t="s">
        <v>206</v>
      </c>
      <c r="H849" s="187">
        <v>410</v>
      </c>
      <c r="I849" s="188"/>
      <c r="L849" s="184"/>
      <c r="M849" s="189"/>
      <c r="T849" s="190"/>
      <c r="AT849" s="185" t="s">
        <v>200</v>
      </c>
      <c r="AU849" s="185" t="s">
        <v>89</v>
      </c>
      <c r="AV849" s="14" t="s">
        <v>194</v>
      </c>
      <c r="AW849" s="14" t="s">
        <v>31</v>
      </c>
      <c r="AX849" s="14" t="s">
        <v>83</v>
      </c>
      <c r="AY849" s="185" t="s">
        <v>187</v>
      </c>
    </row>
    <row r="850" spans="2:65" s="1" customFormat="1" ht="33" customHeight="1">
      <c r="B850" s="144"/>
      <c r="C850" s="160" t="s">
        <v>652</v>
      </c>
      <c r="D850" s="160" t="s">
        <v>196</v>
      </c>
      <c r="E850" s="161" t="s">
        <v>2613</v>
      </c>
      <c r="F850" s="162" t="s">
        <v>2614</v>
      </c>
      <c r="G850" s="163" t="s">
        <v>2537</v>
      </c>
      <c r="H850" s="164">
        <v>40</v>
      </c>
      <c r="I850" s="165"/>
      <c r="J850" s="166">
        <f>ROUND(I850*H850,2)</f>
        <v>0</v>
      </c>
      <c r="K850" s="167"/>
      <c r="L850" s="32"/>
      <c r="M850" s="168" t="s">
        <v>1</v>
      </c>
      <c r="N850" s="169" t="s">
        <v>42</v>
      </c>
      <c r="P850" s="156">
        <f>O850*H850</f>
        <v>0</v>
      </c>
      <c r="Q850" s="156">
        <v>1.0000000000000001E-5</v>
      </c>
      <c r="R850" s="156">
        <f>Q850*H850</f>
        <v>4.0000000000000002E-4</v>
      </c>
      <c r="S850" s="156">
        <v>2.3000000000000001E-4</v>
      </c>
      <c r="T850" s="157">
        <f>S850*H850</f>
        <v>9.1999999999999998E-3</v>
      </c>
      <c r="AR850" s="158" t="s">
        <v>194</v>
      </c>
      <c r="AT850" s="158" t="s">
        <v>196</v>
      </c>
      <c r="AU850" s="158" t="s">
        <v>89</v>
      </c>
      <c r="AY850" s="17" t="s">
        <v>187</v>
      </c>
      <c r="BE850" s="159">
        <f>IF(N850="základná",J850,0)</f>
        <v>0</v>
      </c>
      <c r="BF850" s="159">
        <f>IF(N850="znížená",J850,0)</f>
        <v>0</v>
      </c>
      <c r="BG850" s="159">
        <f>IF(N850="zákl. prenesená",J850,0)</f>
        <v>0</v>
      </c>
      <c r="BH850" s="159">
        <f>IF(N850="zníž. prenesená",J850,0)</f>
        <v>0</v>
      </c>
      <c r="BI850" s="159">
        <f>IF(N850="nulová",J850,0)</f>
        <v>0</v>
      </c>
      <c r="BJ850" s="17" t="s">
        <v>89</v>
      </c>
      <c r="BK850" s="159">
        <f>ROUND(I850*H850,2)</f>
        <v>0</v>
      </c>
      <c r="BL850" s="17" t="s">
        <v>194</v>
      </c>
      <c r="BM850" s="158" t="s">
        <v>2615</v>
      </c>
    </row>
    <row r="851" spans="2:65" s="13" customFormat="1">
      <c r="B851" s="177"/>
      <c r="D851" s="171" t="s">
        <v>200</v>
      </c>
      <c r="E851" s="178" t="s">
        <v>1</v>
      </c>
      <c r="F851" s="179" t="s">
        <v>2616</v>
      </c>
      <c r="H851" s="180">
        <v>40</v>
      </c>
      <c r="I851" s="181"/>
      <c r="L851" s="177"/>
      <c r="M851" s="182"/>
      <c r="T851" s="183"/>
      <c r="AT851" s="178" t="s">
        <v>200</v>
      </c>
      <c r="AU851" s="178" t="s">
        <v>89</v>
      </c>
      <c r="AV851" s="13" t="s">
        <v>89</v>
      </c>
      <c r="AW851" s="13" t="s">
        <v>31</v>
      </c>
      <c r="AX851" s="13" t="s">
        <v>76</v>
      </c>
      <c r="AY851" s="178" t="s">
        <v>187</v>
      </c>
    </row>
    <row r="852" spans="2:65" s="14" customFormat="1">
      <c r="B852" s="184"/>
      <c r="D852" s="171" t="s">
        <v>200</v>
      </c>
      <c r="E852" s="185" t="s">
        <v>1</v>
      </c>
      <c r="F852" s="186" t="s">
        <v>206</v>
      </c>
      <c r="H852" s="187">
        <v>40</v>
      </c>
      <c r="I852" s="188"/>
      <c r="L852" s="184"/>
      <c r="M852" s="189"/>
      <c r="T852" s="190"/>
      <c r="AT852" s="185" t="s">
        <v>200</v>
      </c>
      <c r="AU852" s="185" t="s">
        <v>89</v>
      </c>
      <c r="AV852" s="14" t="s">
        <v>194</v>
      </c>
      <c r="AW852" s="14" t="s">
        <v>31</v>
      </c>
      <c r="AX852" s="14" t="s">
        <v>83</v>
      </c>
      <c r="AY852" s="185" t="s">
        <v>187</v>
      </c>
    </row>
    <row r="853" spans="2:65" s="1" customFormat="1" ht="33" customHeight="1">
      <c r="B853" s="144"/>
      <c r="C853" s="160" t="s">
        <v>654</v>
      </c>
      <c r="D853" s="160" t="s">
        <v>196</v>
      </c>
      <c r="E853" s="161" t="s">
        <v>2617</v>
      </c>
      <c r="F853" s="162" t="s">
        <v>2618</v>
      </c>
      <c r="G853" s="163" t="s">
        <v>2537</v>
      </c>
      <c r="H853" s="164">
        <v>260</v>
      </c>
      <c r="I853" s="165"/>
      <c r="J853" s="166">
        <f>ROUND(I853*H853,2)</f>
        <v>0</v>
      </c>
      <c r="K853" s="167"/>
      <c r="L853" s="32"/>
      <c r="M853" s="168" t="s">
        <v>1</v>
      </c>
      <c r="N853" s="169" t="s">
        <v>42</v>
      </c>
      <c r="P853" s="156">
        <f>O853*H853</f>
        <v>0</v>
      </c>
      <c r="Q853" s="156">
        <v>1.0000000000000001E-5</v>
      </c>
      <c r="R853" s="156">
        <f>Q853*H853</f>
        <v>2.6000000000000003E-3</v>
      </c>
      <c r="S853" s="156">
        <v>3.6999999999999999E-4</v>
      </c>
      <c r="T853" s="157">
        <f>S853*H853</f>
        <v>9.6199999999999994E-2</v>
      </c>
      <c r="AR853" s="158" t="s">
        <v>194</v>
      </c>
      <c r="AT853" s="158" t="s">
        <v>196</v>
      </c>
      <c r="AU853" s="158" t="s">
        <v>89</v>
      </c>
      <c r="AY853" s="17" t="s">
        <v>187</v>
      </c>
      <c r="BE853" s="159">
        <f>IF(N853="základná",J853,0)</f>
        <v>0</v>
      </c>
      <c r="BF853" s="159">
        <f>IF(N853="znížená",J853,0)</f>
        <v>0</v>
      </c>
      <c r="BG853" s="159">
        <f>IF(N853="zákl. prenesená",J853,0)</f>
        <v>0</v>
      </c>
      <c r="BH853" s="159">
        <f>IF(N853="zníž. prenesená",J853,0)</f>
        <v>0</v>
      </c>
      <c r="BI853" s="159">
        <f>IF(N853="nulová",J853,0)</f>
        <v>0</v>
      </c>
      <c r="BJ853" s="17" t="s">
        <v>89</v>
      </c>
      <c r="BK853" s="159">
        <f>ROUND(I853*H853,2)</f>
        <v>0</v>
      </c>
      <c r="BL853" s="17" t="s">
        <v>194</v>
      </c>
      <c r="BM853" s="158" t="s">
        <v>2619</v>
      </c>
    </row>
    <row r="854" spans="2:65" s="13" customFormat="1">
      <c r="B854" s="177"/>
      <c r="D854" s="171" t="s">
        <v>200</v>
      </c>
      <c r="E854" s="178" t="s">
        <v>1</v>
      </c>
      <c r="F854" s="179" t="s">
        <v>2620</v>
      </c>
      <c r="H854" s="180">
        <v>260</v>
      </c>
      <c r="I854" s="181"/>
      <c r="L854" s="177"/>
      <c r="M854" s="182"/>
      <c r="T854" s="183"/>
      <c r="AT854" s="178" t="s">
        <v>200</v>
      </c>
      <c r="AU854" s="178" t="s">
        <v>89</v>
      </c>
      <c r="AV854" s="13" t="s">
        <v>89</v>
      </c>
      <c r="AW854" s="13" t="s">
        <v>31</v>
      </c>
      <c r="AX854" s="13" t="s">
        <v>76</v>
      </c>
      <c r="AY854" s="178" t="s">
        <v>187</v>
      </c>
    </row>
    <row r="855" spans="2:65" s="14" customFormat="1">
      <c r="B855" s="184"/>
      <c r="D855" s="171" t="s">
        <v>200</v>
      </c>
      <c r="E855" s="185" t="s">
        <v>1</v>
      </c>
      <c r="F855" s="186" t="s">
        <v>206</v>
      </c>
      <c r="H855" s="187">
        <v>260</v>
      </c>
      <c r="I855" s="188"/>
      <c r="L855" s="184"/>
      <c r="M855" s="189"/>
      <c r="T855" s="190"/>
      <c r="AT855" s="185" t="s">
        <v>200</v>
      </c>
      <c r="AU855" s="185" t="s">
        <v>89</v>
      </c>
      <c r="AV855" s="14" t="s">
        <v>194</v>
      </c>
      <c r="AW855" s="14" t="s">
        <v>31</v>
      </c>
      <c r="AX855" s="14" t="s">
        <v>83</v>
      </c>
      <c r="AY855" s="185" t="s">
        <v>187</v>
      </c>
    </row>
    <row r="856" spans="2:65" s="1" customFormat="1" ht="33" customHeight="1">
      <c r="B856" s="144"/>
      <c r="C856" s="160" t="s">
        <v>658</v>
      </c>
      <c r="D856" s="160" t="s">
        <v>196</v>
      </c>
      <c r="E856" s="161" t="s">
        <v>2621</v>
      </c>
      <c r="F856" s="162" t="s">
        <v>2622</v>
      </c>
      <c r="G856" s="163" t="s">
        <v>320</v>
      </c>
      <c r="H856" s="164">
        <v>6.8</v>
      </c>
      <c r="I856" s="165"/>
      <c r="J856" s="166">
        <f>ROUND(I856*H856,2)</f>
        <v>0</v>
      </c>
      <c r="K856" s="167"/>
      <c r="L856" s="32"/>
      <c r="M856" s="168" t="s">
        <v>1</v>
      </c>
      <c r="N856" s="169" t="s">
        <v>42</v>
      </c>
      <c r="P856" s="156">
        <f>O856*H856</f>
        <v>0</v>
      </c>
      <c r="Q856" s="156">
        <v>1.0000000000000001E-5</v>
      </c>
      <c r="R856" s="156">
        <f>Q856*H856</f>
        <v>6.7999999999999999E-5</v>
      </c>
      <c r="S856" s="156">
        <v>0</v>
      </c>
      <c r="T856" s="157">
        <f>S856*H856</f>
        <v>0</v>
      </c>
      <c r="AR856" s="158" t="s">
        <v>194</v>
      </c>
      <c r="AT856" s="158" t="s">
        <v>196</v>
      </c>
      <c r="AU856" s="158" t="s">
        <v>89</v>
      </c>
      <c r="AY856" s="17" t="s">
        <v>187</v>
      </c>
      <c r="BE856" s="159">
        <f>IF(N856="základná",J856,0)</f>
        <v>0</v>
      </c>
      <c r="BF856" s="159">
        <f>IF(N856="znížená",J856,0)</f>
        <v>0</v>
      </c>
      <c r="BG856" s="159">
        <f>IF(N856="zákl. prenesená",J856,0)</f>
        <v>0</v>
      </c>
      <c r="BH856" s="159">
        <f>IF(N856="zníž. prenesená",J856,0)</f>
        <v>0</v>
      </c>
      <c r="BI856" s="159">
        <f>IF(N856="nulová",J856,0)</f>
        <v>0</v>
      </c>
      <c r="BJ856" s="17" t="s">
        <v>89</v>
      </c>
      <c r="BK856" s="159">
        <f>ROUND(I856*H856,2)</f>
        <v>0</v>
      </c>
      <c r="BL856" s="17" t="s">
        <v>194</v>
      </c>
      <c r="BM856" s="158" t="s">
        <v>2623</v>
      </c>
    </row>
    <row r="857" spans="2:65" s="13" customFormat="1">
      <c r="B857" s="177"/>
      <c r="D857" s="171" t="s">
        <v>200</v>
      </c>
      <c r="E857" s="178" t="s">
        <v>1</v>
      </c>
      <c r="F857" s="179" t="s">
        <v>2624</v>
      </c>
      <c r="H857" s="180">
        <v>6.8</v>
      </c>
      <c r="I857" s="181"/>
      <c r="L857" s="177"/>
      <c r="M857" s="182"/>
      <c r="T857" s="183"/>
      <c r="AT857" s="178" t="s">
        <v>200</v>
      </c>
      <c r="AU857" s="178" t="s">
        <v>89</v>
      </c>
      <c r="AV857" s="13" t="s">
        <v>89</v>
      </c>
      <c r="AW857" s="13" t="s">
        <v>31</v>
      </c>
      <c r="AX857" s="13" t="s">
        <v>76</v>
      </c>
      <c r="AY857" s="178" t="s">
        <v>187</v>
      </c>
    </row>
    <row r="858" spans="2:65" s="14" customFormat="1">
      <c r="B858" s="184"/>
      <c r="D858" s="171" t="s">
        <v>200</v>
      </c>
      <c r="E858" s="185" t="s">
        <v>1</v>
      </c>
      <c r="F858" s="186" t="s">
        <v>206</v>
      </c>
      <c r="H858" s="187">
        <v>6.8</v>
      </c>
      <c r="I858" s="188"/>
      <c r="L858" s="184"/>
      <c r="M858" s="189"/>
      <c r="T858" s="190"/>
      <c r="AT858" s="185" t="s">
        <v>200</v>
      </c>
      <c r="AU858" s="185" t="s">
        <v>89</v>
      </c>
      <c r="AV858" s="14" t="s">
        <v>194</v>
      </c>
      <c r="AW858" s="14" t="s">
        <v>31</v>
      </c>
      <c r="AX858" s="14" t="s">
        <v>83</v>
      </c>
      <c r="AY858" s="185" t="s">
        <v>187</v>
      </c>
    </row>
    <row r="859" spans="2:65" s="1" customFormat="1" ht="24.2" customHeight="1">
      <c r="B859" s="144"/>
      <c r="C859" s="160" t="s">
        <v>663</v>
      </c>
      <c r="D859" s="160" t="s">
        <v>196</v>
      </c>
      <c r="E859" s="161" t="s">
        <v>2625</v>
      </c>
      <c r="F859" s="162" t="s">
        <v>2626</v>
      </c>
      <c r="G859" s="163" t="s">
        <v>320</v>
      </c>
      <c r="H859" s="164">
        <v>3.5</v>
      </c>
      <c r="I859" s="165"/>
      <c r="J859" s="166">
        <f>ROUND(I859*H859,2)</f>
        <v>0</v>
      </c>
      <c r="K859" s="167"/>
      <c r="L859" s="32"/>
      <c r="M859" s="168" t="s">
        <v>1</v>
      </c>
      <c r="N859" s="169" t="s">
        <v>42</v>
      </c>
      <c r="P859" s="156">
        <f>O859*H859</f>
        <v>0</v>
      </c>
      <c r="Q859" s="156">
        <v>0</v>
      </c>
      <c r="R859" s="156">
        <f>Q859*H859</f>
        <v>0</v>
      </c>
      <c r="S859" s="156">
        <v>0.17599999999999999</v>
      </c>
      <c r="T859" s="157">
        <f>S859*H859</f>
        <v>0.61599999999999999</v>
      </c>
      <c r="AR859" s="158" t="s">
        <v>194</v>
      </c>
      <c r="AT859" s="158" t="s">
        <v>196</v>
      </c>
      <c r="AU859" s="158" t="s">
        <v>89</v>
      </c>
      <c r="AY859" s="17" t="s">
        <v>187</v>
      </c>
      <c r="BE859" s="159">
        <f>IF(N859="základná",J859,0)</f>
        <v>0</v>
      </c>
      <c r="BF859" s="159">
        <f>IF(N859="znížená",J859,0)</f>
        <v>0</v>
      </c>
      <c r="BG859" s="159">
        <f>IF(N859="zákl. prenesená",J859,0)</f>
        <v>0</v>
      </c>
      <c r="BH859" s="159">
        <f>IF(N859="zníž. prenesená",J859,0)</f>
        <v>0</v>
      </c>
      <c r="BI859" s="159">
        <f>IF(N859="nulová",J859,0)</f>
        <v>0</v>
      </c>
      <c r="BJ859" s="17" t="s">
        <v>89</v>
      </c>
      <c r="BK859" s="159">
        <f>ROUND(I859*H859,2)</f>
        <v>0</v>
      </c>
      <c r="BL859" s="17" t="s">
        <v>194</v>
      </c>
      <c r="BM859" s="158" t="s">
        <v>2627</v>
      </c>
    </row>
    <row r="860" spans="2:65" s="13" customFormat="1">
      <c r="B860" s="177"/>
      <c r="D860" s="171" t="s">
        <v>200</v>
      </c>
      <c r="E860" s="178" t="s">
        <v>1</v>
      </c>
      <c r="F860" s="179" t="s">
        <v>2628</v>
      </c>
      <c r="H860" s="180">
        <v>3.5</v>
      </c>
      <c r="I860" s="181"/>
      <c r="L860" s="177"/>
      <c r="M860" s="182"/>
      <c r="T860" s="183"/>
      <c r="AT860" s="178" t="s">
        <v>200</v>
      </c>
      <c r="AU860" s="178" t="s">
        <v>89</v>
      </c>
      <c r="AV860" s="13" t="s">
        <v>89</v>
      </c>
      <c r="AW860" s="13" t="s">
        <v>31</v>
      </c>
      <c r="AX860" s="13" t="s">
        <v>76</v>
      </c>
      <c r="AY860" s="178" t="s">
        <v>187</v>
      </c>
    </row>
    <row r="861" spans="2:65" s="14" customFormat="1">
      <c r="B861" s="184"/>
      <c r="D861" s="171" t="s">
        <v>200</v>
      </c>
      <c r="E861" s="185" t="s">
        <v>1</v>
      </c>
      <c r="F861" s="186" t="s">
        <v>206</v>
      </c>
      <c r="H861" s="187">
        <v>3.5</v>
      </c>
      <c r="I861" s="188"/>
      <c r="L861" s="184"/>
      <c r="M861" s="189"/>
      <c r="T861" s="190"/>
      <c r="AT861" s="185" t="s">
        <v>200</v>
      </c>
      <c r="AU861" s="185" t="s">
        <v>89</v>
      </c>
      <c r="AV861" s="14" t="s">
        <v>194</v>
      </c>
      <c r="AW861" s="14" t="s">
        <v>31</v>
      </c>
      <c r="AX861" s="14" t="s">
        <v>83</v>
      </c>
      <c r="AY861" s="185" t="s">
        <v>187</v>
      </c>
    </row>
    <row r="862" spans="2:65" s="1" customFormat="1" ht="33" customHeight="1">
      <c r="B862" s="144"/>
      <c r="C862" s="160" t="s">
        <v>670</v>
      </c>
      <c r="D862" s="160" t="s">
        <v>196</v>
      </c>
      <c r="E862" s="161" t="s">
        <v>2629</v>
      </c>
      <c r="F862" s="162" t="s">
        <v>2630</v>
      </c>
      <c r="G862" s="163" t="s">
        <v>337</v>
      </c>
      <c r="H862" s="164">
        <v>3</v>
      </c>
      <c r="I862" s="165"/>
      <c r="J862" s="166">
        <f>ROUND(I862*H862,2)</f>
        <v>0</v>
      </c>
      <c r="K862" s="167"/>
      <c r="L862" s="32"/>
      <c r="M862" s="168" t="s">
        <v>1</v>
      </c>
      <c r="N862" s="169" t="s">
        <v>42</v>
      </c>
      <c r="P862" s="156">
        <f>O862*H862</f>
        <v>0</v>
      </c>
      <c r="Q862" s="156">
        <v>0</v>
      </c>
      <c r="R862" s="156">
        <f>Q862*H862</f>
        <v>0</v>
      </c>
      <c r="S862" s="156">
        <v>0.09</v>
      </c>
      <c r="T862" s="157">
        <f>S862*H862</f>
        <v>0.27</v>
      </c>
      <c r="AR862" s="158" t="s">
        <v>194</v>
      </c>
      <c r="AT862" s="158" t="s">
        <v>196</v>
      </c>
      <c r="AU862" s="158" t="s">
        <v>89</v>
      </c>
      <c r="AY862" s="17" t="s">
        <v>187</v>
      </c>
      <c r="BE862" s="159">
        <f>IF(N862="základná",J862,0)</f>
        <v>0</v>
      </c>
      <c r="BF862" s="159">
        <f>IF(N862="znížená",J862,0)</f>
        <v>0</v>
      </c>
      <c r="BG862" s="159">
        <f>IF(N862="zákl. prenesená",J862,0)</f>
        <v>0</v>
      </c>
      <c r="BH862" s="159">
        <f>IF(N862="zníž. prenesená",J862,0)</f>
        <v>0</v>
      </c>
      <c r="BI862" s="159">
        <f>IF(N862="nulová",J862,0)</f>
        <v>0</v>
      </c>
      <c r="BJ862" s="17" t="s">
        <v>89</v>
      </c>
      <c r="BK862" s="159">
        <f>ROUND(I862*H862,2)</f>
        <v>0</v>
      </c>
      <c r="BL862" s="17" t="s">
        <v>194</v>
      </c>
      <c r="BM862" s="158" t="s">
        <v>2631</v>
      </c>
    </row>
    <row r="863" spans="2:65" s="13" customFormat="1">
      <c r="B863" s="177"/>
      <c r="D863" s="171" t="s">
        <v>200</v>
      </c>
      <c r="E863" s="178" t="s">
        <v>1</v>
      </c>
      <c r="F863" s="179" t="s">
        <v>2632</v>
      </c>
      <c r="H863" s="180">
        <v>3</v>
      </c>
      <c r="I863" s="181"/>
      <c r="L863" s="177"/>
      <c r="M863" s="182"/>
      <c r="T863" s="183"/>
      <c r="AT863" s="178" t="s">
        <v>200</v>
      </c>
      <c r="AU863" s="178" t="s">
        <v>89</v>
      </c>
      <c r="AV863" s="13" t="s">
        <v>89</v>
      </c>
      <c r="AW863" s="13" t="s">
        <v>31</v>
      </c>
      <c r="AX863" s="13" t="s">
        <v>76</v>
      </c>
      <c r="AY863" s="178" t="s">
        <v>187</v>
      </c>
    </row>
    <row r="864" spans="2:65" s="14" customFormat="1">
      <c r="B864" s="184"/>
      <c r="D864" s="171" t="s">
        <v>200</v>
      </c>
      <c r="E864" s="185" t="s">
        <v>1</v>
      </c>
      <c r="F864" s="186" t="s">
        <v>206</v>
      </c>
      <c r="H864" s="187">
        <v>3</v>
      </c>
      <c r="I864" s="188"/>
      <c r="L864" s="184"/>
      <c r="M864" s="189"/>
      <c r="T864" s="190"/>
      <c r="AT864" s="185" t="s">
        <v>200</v>
      </c>
      <c r="AU864" s="185" t="s">
        <v>89</v>
      </c>
      <c r="AV864" s="14" t="s">
        <v>194</v>
      </c>
      <c r="AW864" s="14" t="s">
        <v>31</v>
      </c>
      <c r="AX864" s="14" t="s">
        <v>83</v>
      </c>
      <c r="AY864" s="185" t="s">
        <v>187</v>
      </c>
    </row>
    <row r="865" spans="2:65" s="1" customFormat="1" ht="24.2" customHeight="1">
      <c r="B865" s="144"/>
      <c r="C865" s="160" t="s">
        <v>675</v>
      </c>
      <c r="D865" s="160" t="s">
        <v>196</v>
      </c>
      <c r="E865" s="161" t="s">
        <v>2633</v>
      </c>
      <c r="F865" s="162" t="s">
        <v>2634</v>
      </c>
      <c r="G865" s="163" t="s">
        <v>320</v>
      </c>
      <c r="H865" s="164">
        <v>705</v>
      </c>
      <c r="I865" s="165"/>
      <c r="J865" s="166">
        <f>ROUND(I865*H865,2)</f>
        <v>0</v>
      </c>
      <c r="K865" s="167"/>
      <c r="L865" s="32"/>
      <c r="M865" s="168" t="s">
        <v>1</v>
      </c>
      <c r="N865" s="169" t="s">
        <v>42</v>
      </c>
      <c r="P865" s="156">
        <f>O865*H865</f>
        <v>0</v>
      </c>
      <c r="Q865" s="156">
        <v>0</v>
      </c>
      <c r="R865" s="156">
        <f>Q865*H865</f>
        <v>0</v>
      </c>
      <c r="S865" s="156">
        <v>8.0000000000000002E-3</v>
      </c>
      <c r="T865" s="157">
        <f>S865*H865</f>
        <v>5.64</v>
      </c>
      <c r="AR865" s="158" t="s">
        <v>194</v>
      </c>
      <c r="AT865" s="158" t="s">
        <v>196</v>
      </c>
      <c r="AU865" s="158" t="s">
        <v>89</v>
      </c>
      <c r="AY865" s="17" t="s">
        <v>187</v>
      </c>
      <c r="BE865" s="159">
        <f>IF(N865="základná",J865,0)</f>
        <v>0</v>
      </c>
      <c r="BF865" s="159">
        <f>IF(N865="znížená",J865,0)</f>
        <v>0</v>
      </c>
      <c r="BG865" s="159">
        <f>IF(N865="zákl. prenesená",J865,0)</f>
        <v>0</v>
      </c>
      <c r="BH865" s="159">
        <f>IF(N865="zníž. prenesená",J865,0)</f>
        <v>0</v>
      </c>
      <c r="BI865" s="159">
        <f>IF(N865="nulová",J865,0)</f>
        <v>0</v>
      </c>
      <c r="BJ865" s="17" t="s">
        <v>89</v>
      </c>
      <c r="BK865" s="159">
        <f>ROUND(I865*H865,2)</f>
        <v>0</v>
      </c>
      <c r="BL865" s="17" t="s">
        <v>194</v>
      </c>
      <c r="BM865" s="158" t="s">
        <v>2635</v>
      </c>
    </row>
    <row r="866" spans="2:65" s="13" customFormat="1">
      <c r="B866" s="177"/>
      <c r="D866" s="171" t="s">
        <v>200</v>
      </c>
      <c r="E866" s="178" t="s">
        <v>1</v>
      </c>
      <c r="F866" s="179" t="s">
        <v>2636</v>
      </c>
      <c r="H866" s="180">
        <v>705</v>
      </c>
      <c r="I866" s="181"/>
      <c r="L866" s="177"/>
      <c r="M866" s="182"/>
      <c r="T866" s="183"/>
      <c r="AT866" s="178" t="s">
        <v>200</v>
      </c>
      <c r="AU866" s="178" t="s">
        <v>89</v>
      </c>
      <c r="AV866" s="13" t="s">
        <v>89</v>
      </c>
      <c r="AW866" s="13" t="s">
        <v>31</v>
      </c>
      <c r="AX866" s="13" t="s">
        <v>76</v>
      </c>
      <c r="AY866" s="178" t="s">
        <v>187</v>
      </c>
    </row>
    <row r="867" spans="2:65" s="14" customFormat="1">
      <c r="B867" s="184"/>
      <c r="D867" s="171" t="s">
        <v>200</v>
      </c>
      <c r="E867" s="185" t="s">
        <v>1</v>
      </c>
      <c r="F867" s="186" t="s">
        <v>206</v>
      </c>
      <c r="H867" s="187">
        <v>705</v>
      </c>
      <c r="I867" s="188"/>
      <c r="L867" s="184"/>
      <c r="M867" s="189"/>
      <c r="T867" s="190"/>
      <c r="AT867" s="185" t="s">
        <v>200</v>
      </c>
      <c r="AU867" s="185" t="s">
        <v>89</v>
      </c>
      <c r="AV867" s="14" t="s">
        <v>194</v>
      </c>
      <c r="AW867" s="14" t="s">
        <v>31</v>
      </c>
      <c r="AX867" s="14" t="s">
        <v>83</v>
      </c>
      <c r="AY867" s="185" t="s">
        <v>187</v>
      </c>
    </row>
    <row r="868" spans="2:65" s="1" customFormat="1" ht="24.2" customHeight="1">
      <c r="B868" s="144"/>
      <c r="C868" s="160" t="s">
        <v>683</v>
      </c>
      <c r="D868" s="160" t="s">
        <v>196</v>
      </c>
      <c r="E868" s="161" t="s">
        <v>1440</v>
      </c>
      <c r="F868" s="162" t="s">
        <v>1441</v>
      </c>
      <c r="G868" s="163" t="s">
        <v>337</v>
      </c>
      <c r="H868" s="164">
        <v>2</v>
      </c>
      <c r="I868" s="165"/>
      <c r="J868" s="166">
        <f>ROUND(I868*H868,2)</f>
        <v>0</v>
      </c>
      <c r="K868" s="167"/>
      <c r="L868" s="32"/>
      <c r="M868" s="168" t="s">
        <v>1</v>
      </c>
      <c r="N868" s="169" t="s">
        <v>42</v>
      </c>
      <c r="P868" s="156">
        <f>O868*H868</f>
        <v>0</v>
      </c>
      <c r="Q868" s="156">
        <v>0</v>
      </c>
      <c r="R868" s="156">
        <f>Q868*H868</f>
        <v>0</v>
      </c>
      <c r="S868" s="156">
        <v>0</v>
      </c>
      <c r="T868" s="157">
        <f>S868*H868</f>
        <v>0</v>
      </c>
      <c r="AR868" s="158" t="s">
        <v>194</v>
      </c>
      <c r="AT868" s="158" t="s">
        <v>196</v>
      </c>
      <c r="AU868" s="158" t="s">
        <v>89</v>
      </c>
      <c r="AY868" s="17" t="s">
        <v>187</v>
      </c>
      <c r="BE868" s="159">
        <f>IF(N868="základná",J868,0)</f>
        <v>0</v>
      </c>
      <c r="BF868" s="159">
        <f>IF(N868="znížená",J868,0)</f>
        <v>0</v>
      </c>
      <c r="BG868" s="159">
        <f>IF(N868="zákl. prenesená",J868,0)</f>
        <v>0</v>
      </c>
      <c r="BH868" s="159">
        <f>IF(N868="zníž. prenesená",J868,0)</f>
        <v>0</v>
      </c>
      <c r="BI868" s="159">
        <f>IF(N868="nulová",J868,0)</f>
        <v>0</v>
      </c>
      <c r="BJ868" s="17" t="s">
        <v>89</v>
      </c>
      <c r="BK868" s="159">
        <f>ROUND(I868*H868,2)</f>
        <v>0</v>
      </c>
      <c r="BL868" s="17" t="s">
        <v>194</v>
      </c>
      <c r="BM868" s="158" t="s">
        <v>2637</v>
      </c>
    </row>
    <row r="869" spans="2:65" s="13" customFormat="1">
      <c r="B869" s="177"/>
      <c r="D869" s="171" t="s">
        <v>200</v>
      </c>
      <c r="E869" s="178" t="s">
        <v>1</v>
      </c>
      <c r="F869" s="179" t="s">
        <v>89</v>
      </c>
      <c r="H869" s="180">
        <v>2</v>
      </c>
      <c r="I869" s="181"/>
      <c r="L869" s="177"/>
      <c r="M869" s="182"/>
      <c r="T869" s="183"/>
      <c r="AT869" s="178" t="s">
        <v>200</v>
      </c>
      <c r="AU869" s="178" t="s">
        <v>89</v>
      </c>
      <c r="AV869" s="13" t="s">
        <v>89</v>
      </c>
      <c r="AW869" s="13" t="s">
        <v>31</v>
      </c>
      <c r="AX869" s="13" t="s">
        <v>76</v>
      </c>
      <c r="AY869" s="178" t="s">
        <v>187</v>
      </c>
    </row>
    <row r="870" spans="2:65" s="14" customFormat="1">
      <c r="B870" s="184"/>
      <c r="D870" s="171" t="s">
        <v>200</v>
      </c>
      <c r="E870" s="185" t="s">
        <v>1</v>
      </c>
      <c r="F870" s="186" t="s">
        <v>206</v>
      </c>
      <c r="H870" s="187">
        <v>2</v>
      </c>
      <c r="I870" s="188"/>
      <c r="L870" s="184"/>
      <c r="M870" s="189"/>
      <c r="T870" s="190"/>
      <c r="AT870" s="185" t="s">
        <v>200</v>
      </c>
      <c r="AU870" s="185" t="s">
        <v>89</v>
      </c>
      <c r="AV870" s="14" t="s">
        <v>194</v>
      </c>
      <c r="AW870" s="14" t="s">
        <v>31</v>
      </c>
      <c r="AX870" s="14" t="s">
        <v>83</v>
      </c>
      <c r="AY870" s="185" t="s">
        <v>187</v>
      </c>
    </row>
    <row r="871" spans="2:65" s="11" customFormat="1" ht="22.9" customHeight="1">
      <c r="B871" s="132"/>
      <c r="D871" s="133" t="s">
        <v>75</v>
      </c>
      <c r="E871" s="142" t="s">
        <v>2638</v>
      </c>
      <c r="F871" s="142" t="s">
        <v>2639</v>
      </c>
      <c r="I871" s="135"/>
      <c r="J871" s="143">
        <f>BK871</f>
        <v>0</v>
      </c>
      <c r="L871" s="132"/>
      <c r="M871" s="137"/>
      <c r="P871" s="138">
        <f>SUM(P872:P1067)</f>
        <v>0</v>
      </c>
      <c r="R871" s="138">
        <f>SUM(R872:R1067)</f>
        <v>0</v>
      </c>
      <c r="T871" s="139">
        <f>SUM(T872:T1067)</f>
        <v>173.17806999999999</v>
      </c>
      <c r="AR871" s="133" t="s">
        <v>83</v>
      </c>
      <c r="AT871" s="140" t="s">
        <v>75</v>
      </c>
      <c r="AU871" s="140" t="s">
        <v>83</v>
      </c>
      <c r="AY871" s="133" t="s">
        <v>187</v>
      </c>
      <c r="BK871" s="141">
        <f>SUM(BK872:BK1067)</f>
        <v>0</v>
      </c>
    </row>
    <row r="872" spans="2:65" s="1" customFormat="1" ht="37.9" customHeight="1">
      <c r="B872" s="144"/>
      <c r="C872" s="160" t="s">
        <v>692</v>
      </c>
      <c r="D872" s="160" t="s">
        <v>196</v>
      </c>
      <c r="E872" s="161" t="s">
        <v>2640</v>
      </c>
      <c r="F872" s="162" t="s">
        <v>2641</v>
      </c>
      <c r="G872" s="163" t="s">
        <v>144</v>
      </c>
      <c r="H872" s="164">
        <v>980.75</v>
      </c>
      <c r="I872" s="165"/>
      <c r="J872" s="166">
        <f>ROUND(I872*H872,2)</f>
        <v>0</v>
      </c>
      <c r="K872" s="167"/>
      <c r="L872" s="32"/>
      <c r="M872" s="168" t="s">
        <v>1</v>
      </c>
      <c r="N872" s="169" t="s">
        <v>42</v>
      </c>
      <c r="P872" s="156">
        <f>O872*H872</f>
        <v>0</v>
      </c>
      <c r="Q872" s="156">
        <v>0</v>
      </c>
      <c r="R872" s="156">
        <f>Q872*H872</f>
        <v>0</v>
      </c>
      <c r="S872" s="156">
        <v>6.5000000000000002E-2</v>
      </c>
      <c r="T872" s="157">
        <f>S872*H872</f>
        <v>63.748750000000001</v>
      </c>
      <c r="AR872" s="158" t="s">
        <v>194</v>
      </c>
      <c r="AT872" s="158" t="s">
        <v>196</v>
      </c>
      <c r="AU872" s="158" t="s">
        <v>89</v>
      </c>
      <c r="AY872" s="17" t="s">
        <v>187</v>
      </c>
      <c r="BE872" s="159">
        <f>IF(N872="základná",J872,0)</f>
        <v>0</v>
      </c>
      <c r="BF872" s="159">
        <f>IF(N872="znížená",J872,0)</f>
        <v>0</v>
      </c>
      <c r="BG872" s="159">
        <f>IF(N872="zákl. prenesená",J872,0)</f>
        <v>0</v>
      </c>
      <c r="BH872" s="159">
        <f>IF(N872="zníž. prenesená",J872,0)</f>
        <v>0</v>
      </c>
      <c r="BI872" s="159">
        <f>IF(N872="nulová",J872,0)</f>
        <v>0</v>
      </c>
      <c r="BJ872" s="17" t="s">
        <v>89</v>
      </c>
      <c r="BK872" s="159">
        <f>ROUND(I872*H872,2)</f>
        <v>0</v>
      </c>
      <c r="BL872" s="17" t="s">
        <v>194</v>
      </c>
      <c r="BM872" s="158" t="s">
        <v>2642</v>
      </c>
    </row>
    <row r="873" spans="2:65" s="12" customFormat="1">
      <c r="B873" s="170"/>
      <c r="D873" s="171" t="s">
        <v>200</v>
      </c>
      <c r="E873" s="172" t="s">
        <v>1</v>
      </c>
      <c r="F873" s="173" t="s">
        <v>2643</v>
      </c>
      <c r="H873" s="172" t="s">
        <v>1</v>
      </c>
      <c r="I873" s="174"/>
      <c r="L873" s="170"/>
      <c r="M873" s="175"/>
      <c r="T873" s="176"/>
      <c r="AT873" s="172" t="s">
        <v>200</v>
      </c>
      <c r="AU873" s="172" t="s">
        <v>89</v>
      </c>
      <c r="AV873" s="12" t="s">
        <v>83</v>
      </c>
      <c r="AW873" s="12" t="s">
        <v>31</v>
      </c>
      <c r="AX873" s="12" t="s">
        <v>76</v>
      </c>
      <c r="AY873" s="172" t="s">
        <v>187</v>
      </c>
    </row>
    <row r="874" spans="2:65" s="12" customFormat="1">
      <c r="B874" s="170"/>
      <c r="D874" s="171" t="s">
        <v>200</v>
      </c>
      <c r="E874" s="172" t="s">
        <v>1</v>
      </c>
      <c r="F874" s="173" t="s">
        <v>2644</v>
      </c>
      <c r="H874" s="172" t="s">
        <v>1</v>
      </c>
      <c r="I874" s="174"/>
      <c r="L874" s="170"/>
      <c r="M874" s="175"/>
      <c r="T874" s="176"/>
      <c r="AT874" s="172" t="s">
        <v>200</v>
      </c>
      <c r="AU874" s="172" t="s">
        <v>89</v>
      </c>
      <c r="AV874" s="12" t="s">
        <v>83</v>
      </c>
      <c r="AW874" s="12" t="s">
        <v>31</v>
      </c>
      <c r="AX874" s="12" t="s">
        <v>76</v>
      </c>
      <c r="AY874" s="172" t="s">
        <v>187</v>
      </c>
    </row>
    <row r="875" spans="2:65" s="12" customFormat="1">
      <c r="B875" s="170"/>
      <c r="D875" s="171" t="s">
        <v>200</v>
      </c>
      <c r="E875" s="172" t="s">
        <v>1</v>
      </c>
      <c r="F875" s="173" t="s">
        <v>2645</v>
      </c>
      <c r="H875" s="172" t="s">
        <v>1</v>
      </c>
      <c r="I875" s="174"/>
      <c r="L875" s="170"/>
      <c r="M875" s="175"/>
      <c r="T875" s="176"/>
      <c r="AT875" s="172" t="s">
        <v>200</v>
      </c>
      <c r="AU875" s="172" t="s">
        <v>89</v>
      </c>
      <c r="AV875" s="12" t="s">
        <v>83</v>
      </c>
      <c r="AW875" s="12" t="s">
        <v>31</v>
      </c>
      <c r="AX875" s="12" t="s">
        <v>76</v>
      </c>
      <c r="AY875" s="172" t="s">
        <v>187</v>
      </c>
    </row>
    <row r="876" spans="2:65" s="12" customFormat="1">
      <c r="B876" s="170"/>
      <c r="D876" s="171" t="s">
        <v>200</v>
      </c>
      <c r="E876" s="172" t="s">
        <v>1</v>
      </c>
      <c r="F876" s="173" t="s">
        <v>2646</v>
      </c>
      <c r="H876" s="172" t="s">
        <v>1</v>
      </c>
      <c r="I876" s="174"/>
      <c r="L876" s="170"/>
      <c r="M876" s="175"/>
      <c r="T876" s="176"/>
      <c r="AT876" s="172" t="s">
        <v>200</v>
      </c>
      <c r="AU876" s="172" t="s">
        <v>89</v>
      </c>
      <c r="AV876" s="12" t="s">
        <v>83</v>
      </c>
      <c r="AW876" s="12" t="s">
        <v>31</v>
      </c>
      <c r="AX876" s="12" t="s">
        <v>76</v>
      </c>
      <c r="AY876" s="172" t="s">
        <v>187</v>
      </c>
    </row>
    <row r="877" spans="2:65" s="13" customFormat="1">
      <c r="B877" s="177"/>
      <c r="D877" s="171" t="s">
        <v>200</v>
      </c>
      <c r="E877" s="178" t="s">
        <v>1</v>
      </c>
      <c r="F877" s="179" t="s">
        <v>2647</v>
      </c>
      <c r="H877" s="180">
        <v>36.43</v>
      </c>
      <c r="I877" s="181"/>
      <c r="L877" s="177"/>
      <c r="M877" s="182"/>
      <c r="T877" s="183"/>
      <c r="AT877" s="178" t="s">
        <v>200</v>
      </c>
      <c r="AU877" s="178" t="s">
        <v>89</v>
      </c>
      <c r="AV877" s="13" t="s">
        <v>89</v>
      </c>
      <c r="AW877" s="13" t="s">
        <v>31</v>
      </c>
      <c r="AX877" s="13" t="s">
        <v>76</v>
      </c>
      <c r="AY877" s="178" t="s">
        <v>187</v>
      </c>
    </row>
    <row r="878" spans="2:65" s="13" customFormat="1">
      <c r="B878" s="177"/>
      <c r="D878" s="171" t="s">
        <v>200</v>
      </c>
      <c r="E878" s="178" t="s">
        <v>1</v>
      </c>
      <c r="F878" s="179" t="s">
        <v>2648</v>
      </c>
      <c r="H878" s="180">
        <v>5.0199999999999996</v>
      </c>
      <c r="I878" s="181"/>
      <c r="L878" s="177"/>
      <c r="M878" s="182"/>
      <c r="T878" s="183"/>
      <c r="AT878" s="178" t="s">
        <v>200</v>
      </c>
      <c r="AU878" s="178" t="s">
        <v>89</v>
      </c>
      <c r="AV878" s="13" t="s">
        <v>89</v>
      </c>
      <c r="AW878" s="13" t="s">
        <v>31</v>
      </c>
      <c r="AX878" s="13" t="s">
        <v>76</v>
      </c>
      <c r="AY878" s="178" t="s">
        <v>187</v>
      </c>
    </row>
    <row r="879" spans="2:65" s="13" customFormat="1">
      <c r="B879" s="177"/>
      <c r="D879" s="171" t="s">
        <v>200</v>
      </c>
      <c r="E879" s="178" t="s">
        <v>1</v>
      </c>
      <c r="F879" s="179" t="s">
        <v>2649</v>
      </c>
      <c r="H879" s="180">
        <v>32.49</v>
      </c>
      <c r="I879" s="181"/>
      <c r="L879" s="177"/>
      <c r="M879" s="182"/>
      <c r="T879" s="183"/>
      <c r="AT879" s="178" t="s">
        <v>200</v>
      </c>
      <c r="AU879" s="178" t="s">
        <v>89</v>
      </c>
      <c r="AV879" s="13" t="s">
        <v>89</v>
      </c>
      <c r="AW879" s="13" t="s">
        <v>31</v>
      </c>
      <c r="AX879" s="13" t="s">
        <v>76</v>
      </c>
      <c r="AY879" s="178" t="s">
        <v>187</v>
      </c>
    </row>
    <row r="880" spans="2:65" s="13" customFormat="1">
      <c r="B880" s="177"/>
      <c r="D880" s="171" t="s">
        <v>200</v>
      </c>
      <c r="E880" s="178" t="s">
        <v>1</v>
      </c>
      <c r="F880" s="179" t="s">
        <v>2650</v>
      </c>
      <c r="H880" s="180">
        <v>37.42</v>
      </c>
      <c r="I880" s="181"/>
      <c r="L880" s="177"/>
      <c r="M880" s="182"/>
      <c r="T880" s="183"/>
      <c r="AT880" s="178" t="s">
        <v>200</v>
      </c>
      <c r="AU880" s="178" t="s">
        <v>89</v>
      </c>
      <c r="AV880" s="13" t="s">
        <v>89</v>
      </c>
      <c r="AW880" s="13" t="s">
        <v>31</v>
      </c>
      <c r="AX880" s="13" t="s">
        <v>76</v>
      </c>
      <c r="AY880" s="178" t="s">
        <v>187</v>
      </c>
    </row>
    <row r="881" spans="2:51" s="13" customFormat="1">
      <c r="B881" s="177"/>
      <c r="D881" s="171" t="s">
        <v>200</v>
      </c>
      <c r="E881" s="178" t="s">
        <v>1</v>
      </c>
      <c r="F881" s="179" t="s">
        <v>2651</v>
      </c>
      <c r="H881" s="180">
        <v>12.69</v>
      </c>
      <c r="I881" s="181"/>
      <c r="L881" s="177"/>
      <c r="M881" s="182"/>
      <c r="T881" s="183"/>
      <c r="AT881" s="178" t="s">
        <v>200</v>
      </c>
      <c r="AU881" s="178" t="s">
        <v>89</v>
      </c>
      <c r="AV881" s="13" t="s">
        <v>89</v>
      </c>
      <c r="AW881" s="13" t="s">
        <v>31</v>
      </c>
      <c r="AX881" s="13" t="s">
        <v>76</v>
      </c>
      <c r="AY881" s="178" t="s">
        <v>187</v>
      </c>
    </row>
    <row r="882" spans="2:51" s="15" customFormat="1">
      <c r="B882" s="191"/>
      <c r="D882" s="171" t="s">
        <v>200</v>
      </c>
      <c r="E882" s="192" t="s">
        <v>1</v>
      </c>
      <c r="F882" s="193" t="s">
        <v>2652</v>
      </c>
      <c r="H882" s="194">
        <v>124.05</v>
      </c>
      <c r="I882" s="195"/>
      <c r="L882" s="191"/>
      <c r="M882" s="196"/>
      <c r="T882" s="197"/>
      <c r="AT882" s="192" t="s">
        <v>200</v>
      </c>
      <c r="AU882" s="192" t="s">
        <v>89</v>
      </c>
      <c r="AV882" s="15" t="s">
        <v>207</v>
      </c>
      <c r="AW882" s="15" t="s">
        <v>31</v>
      </c>
      <c r="AX882" s="15" t="s">
        <v>76</v>
      </c>
      <c r="AY882" s="192" t="s">
        <v>187</v>
      </c>
    </row>
    <row r="883" spans="2:51" s="12" customFormat="1">
      <c r="B883" s="170"/>
      <c r="D883" s="171" t="s">
        <v>200</v>
      </c>
      <c r="E883" s="172" t="s">
        <v>1</v>
      </c>
      <c r="F883" s="173" t="s">
        <v>2142</v>
      </c>
      <c r="H883" s="172" t="s">
        <v>1</v>
      </c>
      <c r="I883" s="174"/>
      <c r="L883" s="170"/>
      <c r="M883" s="175"/>
      <c r="T883" s="176"/>
      <c r="AT883" s="172" t="s">
        <v>200</v>
      </c>
      <c r="AU883" s="172" t="s">
        <v>89</v>
      </c>
      <c r="AV883" s="12" t="s">
        <v>83</v>
      </c>
      <c r="AW883" s="12" t="s">
        <v>31</v>
      </c>
      <c r="AX883" s="12" t="s">
        <v>76</v>
      </c>
      <c r="AY883" s="172" t="s">
        <v>187</v>
      </c>
    </row>
    <row r="884" spans="2:51" s="13" customFormat="1">
      <c r="B884" s="177"/>
      <c r="D884" s="171" t="s">
        <v>200</v>
      </c>
      <c r="E884" s="178" t="s">
        <v>1</v>
      </c>
      <c r="F884" s="179" t="s">
        <v>2653</v>
      </c>
      <c r="H884" s="180">
        <v>27.65</v>
      </c>
      <c r="I884" s="181"/>
      <c r="L884" s="177"/>
      <c r="M884" s="182"/>
      <c r="T884" s="183"/>
      <c r="AT884" s="178" t="s">
        <v>200</v>
      </c>
      <c r="AU884" s="178" t="s">
        <v>89</v>
      </c>
      <c r="AV884" s="13" t="s">
        <v>89</v>
      </c>
      <c r="AW884" s="13" t="s">
        <v>31</v>
      </c>
      <c r="AX884" s="13" t="s">
        <v>76</v>
      </c>
      <c r="AY884" s="178" t="s">
        <v>187</v>
      </c>
    </row>
    <row r="885" spans="2:51" s="13" customFormat="1">
      <c r="B885" s="177"/>
      <c r="D885" s="171" t="s">
        <v>200</v>
      </c>
      <c r="E885" s="178" t="s">
        <v>1</v>
      </c>
      <c r="F885" s="179" t="s">
        <v>2654</v>
      </c>
      <c r="H885" s="180">
        <v>36.43</v>
      </c>
      <c r="I885" s="181"/>
      <c r="L885" s="177"/>
      <c r="M885" s="182"/>
      <c r="T885" s="183"/>
      <c r="AT885" s="178" t="s">
        <v>200</v>
      </c>
      <c r="AU885" s="178" t="s">
        <v>89</v>
      </c>
      <c r="AV885" s="13" t="s">
        <v>89</v>
      </c>
      <c r="AW885" s="13" t="s">
        <v>31</v>
      </c>
      <c r="AX885" s="13" t="s">
        <v>76</v>
      </c>
      <c r="AY885" s="178" t="s">
        <v>187</v>
      </c>
    </row>
    <row r="886" spans="2:51" s="13" customFormat="1">
      <c r="B886" s="177"/>
      <c r="D886" s="171" t="s">
        <v>200</v>
      </c>
      <c r="E886" s="178" t="s">
        <v>1</v>
      </c>
      <c r="F886" s="179" t="s">
        <v>2655</v>
      </c>
      <c r="H886" s="180">
        <v>23.29</v>
      </c>
      <c r="I886" s="181"/>
      <c r="L886" s="177"/>
      <c r="M886" s="182"/>
      <c r="T886" s="183"/>
      <c r="AT886" s="178" t="s">
        <v>200</v>
      </c>
      <c r="AU886" s="178" t="s">
        <v>89</v>
      </c>
      <c r="AV886" s="13" t="s">
        <v>89</v>
      </c>
      <c r="AW886" s="13" t="s">
        <v>31</v>
      </c>
      <c r="AX886" s="13" t="s">
        <v>76</v>
      </c>
      <c r="AY886" s="178" t="s">
        <v>187</v>
      </c>
    </row>
    <row r="887" spans="2:51" s="13" customFormat="1">
      <c r="B887" s="177"/>
      <c r="D887" s="171" t="s">
        <v>200</v>
      </c>
      <c r="E887" s="178" t="s">
        <v>1</v>
      </c>
      <c r="F887" s="179" t="s">
        <v>2656</v>
      </c>
      <c r="H887" s="180">
        <v>26.17</v>
      </c>
      <c r="I887" s="181"/>
      <c r="L887" s="177"/>
      <c r="M887" s="182"/>
      <c r="T887" s="183"/>
      <c r="AT887" s="178" t="s">
        <v>200</v>
      </c>
      <c r="AU887" s="178" t="s">
        <v>89</v>
      </c>
      <c r="AV887" s="13" t="s">
        <v>89</v>
      </c>
      <c r="AW887" s="13" t="s">
        <v>31</v>
      </c>
      <c r="AX887" s="13" t="s">
        <v>76</v>
      </c>
      <c r="AY887" s="178" t="s">
        <v>187</v>
      </c>
    </row>
    <row r="888" spans="2:51" s="13" customFormat="1">
      <c r="B888" s="177"/>
      <c r="D888" s="171" t="s">
        <v>200</v>
      </c>
      <c r="E888" s="178" t="s">
        <v>1</v>
      </c>
      <c r="F888" s="179" t="s">
        <v>2657</v>
      </c>
      <c r="H888" s="180">
        <v>7.97</v>
      </c>
      <c r="I888" s="181"/>
      <c r="L888" s="177"/>
      <c r="M888" s="182"/>
      <c r="T888" s="183"/>
      <c r="AT888" s="178" t="s">
        <v>200</v>
      </c>
      <c r="AU888" s="178" t="s">
        <v>89</v>
      </c>
      <c r="AV888" s="13" t="s">
        <v>89</v>
      </c>
      <c r="AW888" s="13" t="s">
        <v>31</v>
      </c>
      <c r="AX888" s="13" t="s">
        <v>76</v>
      </c>
      <c r="AY888" s="178" t="s">
        <v>187</v>
      </c>
    </row>
    <row r="889" spans="2:51" s="13" customFormat="1">
      <c r="B889" s="177"/>
      <c r="D889" s="171" t="s">
        <v>200</v>
      </c>
      <c r="E889" s="178" t="s">
        <v>1</v>
      </c>
      <c r="F889" s="179" t="s">
        <v>2658</v>
      </c>
      <c r="H889" s="180">
        <v>5.04</v>
      </c>
      <c r="I889" s="181"/>
      <c r="L889" s="177"/>
      <c r="M889" s="182"/>
      <c r="T889" s="183"/>
      <c r="AT889" s="178" t="s">
        <v>200</v>
      </c>
      <c r="AU889" s="178" t="s">
        <v>89</v>
      </c>
      <c r="AV889" s="13" t="s">
        <v>89</v>
      </c>
      <c r="AW889" s="13" t="s">
        <v>31</v>
      </c>
      <c r="AX889" s="13" t="s">
        <v>76</v>
      </c>
      <c r="AY889" s="178" t="s">
        <v>187</v>
      </c>
    </row>
    <row r="890" spans="2:51" s="13" customFormat="1">
      <c r="B890" s="177"/>
      <c r="D890" s="171" t="s">
        <v>200</v>
      </c>
      <c r="E890" s="178" t="s">
        <v>1</v>
      </c>
      <c r="F890" s="179" t="s">
        <v>2659</v>
      </c>
      <c r="H890" s="180">
        <v>23.13</v>
      </c>
      <c r="I890" s="181"/>
      <c r="L890" s="177"/>
      <c r="M890" s="182"/>
      <c r="T890" s="183"/>
      <c r="AT890" s="178" t="s">
        <v>200</v>
      </c>
      <c r="AU890" s="178" t="s">
        <v>89</v>
      </c>
      <c r="AV890" s="13" t="s">
        <v>89</v>
      </c>
      <c r="AW890" s="13" t="s">
        <v>31</v>
      </c>
      <c r="AX890" s="13" t="s">
        <v>76</v>
      </c>
      <c r="AY890" s="178" t="s">
        <v>187</v>
      </c>
    </row>
    <row r="891" spans="2:51" s="13" customFormat="1">
      <c r="B891" s="177"/>
      <c r="D891" s="171" t="s">
        <v>200</v>
      </c>
      <c r="E891" s="178" t="s">
        <v>1</v>
      </c>
      <c r="F891" s="179" t="s">
        <v>2660</v>
      </c>
      <c r="H891" s="180">
        <v>83.19</v>
      </c>
      <c r="I891" s="181"/>
      <c r="L891" s="177"/>
      <c r="M891" s="182"/>
      <c r="T891" s="183"/>
      <c r="AT891" s="178" t="s">
        <v>200</v>
      </c>
      <c r="AU891" s="178" t="s">
        <v>89</v>
      </c>
      <c r="AV891" s="13" t="s">
        <v>89</v>
      </c>
      <c r="AW891" s="13" t="s">
        <v>31</v>
      </c>
      <c r="AX891" s="13" t="s">
        <v>76</v>
      </c>
      <c r="AY891" s="178" t="s">
        <v>187</v>
      </c>
    </row>
    <row r="892" spans="2:51" s="13" customFormat="1">
      <c r="B892" s="177"/>
      <c r="D892" s="171" t="s">
        <v>200</v>
      </c>
      <c r="E892" s="178" t="s">
        <v>1</v>
      </c>
      <c r="F892" s="179" t="s">
        <v>2661</v>
      </c>
      <c r="H892" s="180">
        <v>23.29</v>
      </c>
      <c r="I892" s="181"/>
      <c r="L892" s="177"/>
      <c r="M892" s="182"/>
      <c r="T892" s="183"/>
      <c r="AT892" s="178" t="s">
        <v>200</v>
      </c>
      <c r="AU892" s="178" t="s">
        <v>89</v>
      </c>
      <c r="AV892" s="13" t="s">
        <v>89</v>
      </c>
      <c r="AW892" s="13" t="s">
        <v>31</v>
      </c>
      <c r="AX892" s="13" t="s">
        <v>76</v>
      </c>
      <c r="AY892" s="178" t="s">
        <v>187</v>
      </c>
    </row>
    <row r="893" spans="2:51" s="13" customFormat="1">
      <c r="B893" s="177"/>
      <c r="D893" s="171" t="s">
        <v>200</v>
      </c>
      <c r="E893" s="178" t="s">
        <v>1</v>
      </c>
      <c r="F893" s="179" t="s">
        <v>2662</v>
      </c>
      <c r="H893" s="180">
        <v>23.29</v>
      </c>
      <c r="I893" s="181"/>
      <c r="L893" s="177"/>
      <c r="M893" s="182"/>
      <c r="T893" s="183"/>
      <c r="AT893" s="178" t="s">
        <v>200</v>
      </c>
      <c r="AU893" s="178" t="s">
        <v>89</v>
      </c>
      <c r="AV893" s="13" t="s">
        <v>89</v>
      </c>
      <c r="AW893" s="13" t="s">
        <v>31</v>
      </c>
      <c r="AX893" s="13" t="s">
        <v>76</v>
      </c>
      <c r="AY893" s="178" t="s">
        <v>187</v>
      </c>
    </row>
    <row r="894" spans="2:51" s="15" customFormat="1">
      <c r="B894" s="191"/>
      <c r="D894" s="171" t="s">
        <v>200</v>
      </c>
      <c r="E894" s="192" t="s">
        <v>1</v>
      </c>
      <c r="F894" s="193" t="s">
        <v>2663</v>
      </c>
      <c r="H894" s="194">
        <v>279.45</v>
      </c>
      <c r="I894" s="195"/>
      <c r="L894" s="191"/>
      <c r="M894" s="196"/>
      <c r="T894" s="197"/>
      <c r="AT894" s="192" t="s">
        <v>200</v>
      </c>
      <c r="AU894" s="192" t="s">
        <v>89</v>
      </c>
      <c r="AV894" s="15" t="s">
        <v>207</v>
      </c>
      <c r="AW894" s="15" t="s">
        <v>31</v>
      </c>
      <c r="AX894" s="15" t="s">
        <v>76</v>
      </c>
      <c r="AY894" s="192" t="s">
        <v>187</v>
      </c>
    </row>
    <row r="895" spans="2:51" s="12" customFormat="1">
      <c r="B895" s="170"/>
      <c r="D895" s="171" t="s">
        <v>200</v>
      </c>
      <c r="E895" s="172" t="s">
        <v>1</v>
      </c>
      <c r="F895" s="173" t="s">
        <v>2664</v>
      </c>
      <c r="H895" s="172" t="s">
        <v>1</v>
      </c>
      <c r="I895" s="174"/>
      <c r="L895" s="170"/>
      <c r="M895" s="175"/>
      <c r="T895" s="176"/>
      <c r="AT895" s="172" t="s">
        <v>200</v>
      </c>
      <c r="AU895" s="172" t="s">
        <v>89</v>
      </c>
      <c r="AV895" s="12" t="s">
        <v>83</v>
      </c>
      <c r="AW895" s="12" t="s">
        <v>31</v>
      </c>
      <c r="AX895" s="12" t="s">
        <v>76</v>
      </c>
      <c r="AY895" s="172" t="s">
        <v>187</v>
      </c>
    </row>
    <row r="896" spans="2:51" s="13" customFormat="1">
      <c r="B896" s="177"/>
      <c r="D896" s="171" t="s">
        <v>200</v>
      </c>
      <c r="E896" s="178" t="s">
        <v>1</v>
      </c>
      <c r="F896" s="179" t="s">
        <v>2665</v>
      </c>
      <c r="H896" s="180">
        <v>26.95</v>
      </c>
      <c r="I896" s="181"/>
      <c r="L896" s="177"/>
      <c r="M896" s="182"/>
      <c r="T896" s="183"/>
      <c r="AT896" s="178" t="s">
        <v>200</v>
      </c>
      <c r="AU896" s="178" t="s">
        <v>89</v>
      </c>
      <c r="AV896" s="13" t="s">
        <v>89</v>
      </c>
      <c r="AW896" s="13" t="s">
        <v>31</v>
      </c>
      <c r="AX896" s="13" t="s">
        <v>76</v>
      </c>
      <c r="AY896" s="178" t="s">
        <v>187</v>
      </c>
    </row>
    <row r="897" spans="2:51" s="13" customFormat="1">
      <c r="B897" s="177"/>
      <c r="D897" s="171" t="s">
        <v>200</v>
      </c>
      <c r="E897" s="178" t="s">
        <v>1</v>
      </c>
      <c r="F897" s="179" t="s">
        <v>2666</v>
      </c>
      <c r="H897" s="180">
        <v>26.95</v>
      </c>
      <c r="I897" s="181"/>
      <c r="L897" s="177"/>
      <c r="M897" s="182"/>
      <c r="T897" s="183"/>
      <c r="AT897" s="178" t="s">
        <v>200</v>
      </c>
      <c r="AU897" s="178" t="s">
        <v>89</v>
      </c>
      <c r="AV897" s="13" t="s">
        <v>89</v>
      </c>
      <c r="AW897" s="13" t="s">
        <v>31</v>
      </c>
      <c r="AX897" s="13" t="s">
        <v>76</v>
      </c>
      <c r="AY897" s="178" t="s">
        <v>187</v>
      </c>
    </row>
    <row r="898" spans="2:51" s="13" customFormat="1">
      <c r="B898" s="177"/>
      <c r="D898" s="171" t="s">
        <v>200</v>
      </c>
      <c r="E898" s="178" t="s">
        <v>1</v>
      </c>
      <c r="F898" s="179" t="s">
        <v>2667</v>
      </c>
      <c r="H898" s="180">
        <v>36.43</v>
      </c>
      <c r="I898" s="181"/>
      <c r="L898" s="177"/>
      <c r="M898" s="182"/>
      <c r="T898" s="183"/>
      <c r="AT898" s="178" t="s">
        <v>200</v>
      </c>
      <c r="AU898" s="178" t="s">
        <v>89</v>
      </c>
      <c r="AV898" s="13" t="s">
        <v>89</v>
      </c>
      <c r="AW898" s="13" t="s">
        <v>31</v>
      </c>
      <c r="AX898" s="13" t="s">
        <v>76</v>
      </c>
      <c r="AY898" s="178" t="s">
        <v>187</v>
      </c>
    </row>
    <row r="899" spans="2:51" s="13" customFormat="1">
      <c r="B899" s="177"/>
      <c r="D899" s="171" t="s">
        <v>200</v>
      </c>
      <c r="E899" s="178" t="s">
        <v>1</v>
      </c>
      <c r="F899" s="179" t="s">
        <v>2668</v>
      </c>
      <c r="H899" s="180">
        <v>23.29</v>
      </c>
      <c r="I899" s="181"/>
      <c r="L899" s="177"/>
      <c r="M899" s="182"/>
      <c r="T899" s="183"/>
      <c r="AT899" s="178" t="s">
        <v>200</v>
      </c>
      <c r="AU899" s="178" t="s">
        <v>89</v>
      </c>
      <c r="AV899" s="13" t="s">
        <v>89</v>
      </c>
      <c r="AW899" s="13" t="s">
        <v>31</v>
      </c>
      <c r="AX899" s="13" t="s">
        <v>76</v>
      </c>
      <c r="AY899" s="178" t="s">
        <v>187</v>
      </c>
    </row>
    <row r="900" spans="2:51" s="13" customFormat="1">
      <c r="B900" s="177"/>
      <c r="D900" s="171" t="s">
        <v>200</v>
      </c>
      <c r="E900" s="178" t="s">
        <v>1</v>
      </c>
      <c r="F900" s="179" t="s">
        <v>2669</v>
      </c>
      <c r="H900" s="180">
        <v>30.22</v>
      </c>
      <c r="I900" s="181"/>
      <c r="L900" s="177"/>
      <c r="M900" s="182"/>
      <c r="T900" s="183"/>
      <c r="AT900" s="178" t="s">
        <v>200</v>
      </c>
      <c r="AU900" s="178" t="s">
        <v>89</v>
      </c>
      <c r="AV900" s="13" t="s">
        <v>89</v>
      </c>
      <c r="AW900" s="13" t="s">
        <v>31</v>
      </c>
      <c r="AX900" s="13" t="s">
        <v>76</v>
      </c>
      <c r="AY900" s="178" t="s">
        <v>187</v>
      </c>
    </row>
    <row r="901" spans="2:51" s="13" customFormat="1">
      <c r="B901" s="177"/>
      <c r="D901" s="171" t="s">
        <v>200</v>
      </c>
      <c r="E901" s="178" t="s">
        <v>1</v>
      </c>
      <c r="F901" s="179" t="s">
        <v>2670</v>
      </c>
      <c r="H901" s="180">
        <v>24.19</v>
      </c>
      <c r="I901" s="181"/>
      <c r="L901" s="177"/>
      <c r="M901" s="182"/>
      <c r="T901" s="183"/>
      <c r="AT901" s="178" t="s">
        <v>200</v>
      </c>
      <c r="AU901" s="178" t="s">
        <v>89</v>
      </c>
      <c r="AV901" s="13" t="s">
        <v>89</v>
      </c>
      <c r="AW901" s="13" t="s">
        <v>31</v>
      </c>
      <c r="AX901" s="13" t="s">
        <v>76</v>
      </c>
      <c r="AY901" s="178" t="s">
        <v>187</v>
      </c>
    </row>
    <row r="902" spans="2:51" s="13" customFormat="1">
      <c r="B902" s="177"/>
      <c r="D902" s="171" t="s">
        <v>200</v>
      </c>
      <c r="E902" s="178" t="s">
        <v>1</v>
      </c>
      <c r="F902" s="179" t="s">
        <v>2671</v>
      </c>
      <c r="H902" s="180">
        <v>83.19</v>
      </c>
      <c r="I902" s="181"/>
      <c r="L902" s="177"/>
      <c r="M902" s="182"/>
      <c r="T902" s="183"/>
      <c r="AT902" s="178" t="s">
        <v>200</v>
      </c>
      <c r="AU902" s="178" t="s">
        <v>89</v>
      </c>
      <c r="AV902" s="13" t="s">
        <v>89</v>
      </c>
      <c r="AW902" s="13" t="s">
        <v>31</v>
      </c>
      <c r="AX902" s="13" t="s">
        <v>76</v>
      </c>
      <c r="AY902" s="178" t="s">
        <v>187</v>
      </c>
    </row>
    <row r="903" spans="2:51" s="13" customFormat="1">
      <c r="B903" s="177"/>
      <c r="D903" s="171" t="s">
        <v>200</v>
      </c>
      <c r="E903" s="178" t="s">
        <v>1</v>
      </c>
      <c r="F903" s="179" t="s">
        <v>2672</v>
      </c>
      <c r="H903" s="180">
        <v>23.29</v>
      </c>
      <c r="I903" s="181"/>
      <c r="L903" s="177"/>
      <c r="M903" s="182"/>
      <c r="T903" s="183"/>
      <c r="AT903" s="178" t="s">
        <v>200</v>
      </c>
      <c r="AU903" s="178" t="s">
        <v>89</v>
      </c>
      <c r="AV903" s="13" t="s">
        <v>89</v>
      </c>
      <c r="AW903" s="13" t="s">
        <v>31</v>
      </c>
      <c r="AX903" s="13" t="s">
        <v>76</v>
      </c>
      <c r="AY903" s="178" t="s">
        <v>187</v>
      </c>
    </row>
    <row r="904" spans="2:51" s="13" customFormat="1">
      <c r="B904" s="177"/>
      <c r="D904" s="171" t="s">
        <v>200</v>
      </c>
      <c r="E904" s="178" t="s">
        <v>1</v>
      </c>
      <c r="F904" s="179" t="s">
        <v>2673</v>
      </c>
      <c r="H904" s="180">
        <v>23.29</v>
      </c>
      <c r="I904" s="181"/>
      <c r="L904" s="177"/>
      <c r="M904" s="182"/>
      <c r="T904" s="183"/>
      <c r="AT904" s="178" t="s">
        <v>200</v>
      </c>
      <c r="AU904" s="178" t="s">
        <v>89</v>
      </c>
      <c r="AV904" s="13" t="s">
        <v>89</v>
      </c>
      <c r="AW904" s="13" t="s">
        <v>31</v>
      </c>
      <c r="AX904" s="13" t="s">
        <v>76</v>
      </c>
      <c r="AY904" s="178" t="s">
        <v>187</v>
      </c>
    </row>
    <row r="905" spans="2:51" s="15" customFormat="1">
      <c r="B905" s="191"/>
      <c r="D905" s="171" t="s">
        <v>200</v>
      </c>
      <c r="E905" s="192" t="s">
        <v>1</v>
      </c>
      <c r="F905" s="193" t="s">
        <v>2674</v>
      </c>
      <c r="H905" s="194">
        <v>297.8</v>
      </c>
      <c r="I905" s="195"/>
      <c r="L905" s="191"/>
      <c r="M905" s="196"/>
      <c r="T905" s="197"/>
      <c r="AT905" s="192" t="s">
        <v>200</v>
      </c>
      <c r="AU905" s="192" t="s">
        <v>89</v>
      </c>
      <c r="AV905" s="15" t="s">
        <v>207</v>
      </c>
      <c r="AW905" s="15" t="s">
        <v>31</v>
      </c>
      <c r="AX905" s="15" t="s">
        <v>76</v>
      </c>
      <c r="AY905" s="192" t="s">
        <v>187</v>
      </c>
    </row>
    <row r="906" spans="2:51" s="12" customFormat="1">
      <c r="B906" s="170"/>
      <c r="D906" s="171" t="s">
        <v>200</v>
      </c>
      <c r="E906" s="172" t="s">
        <v>1</v>
      </c>
      <c r="F906" s="173" t="s">
        <v>2675</v>
      </c>
      <c r="H906" s="172" t="s">
        <v>1</v>
      </c>
      <c r="I906" s="174"/>
      <c r="L906" s="170"/>
      <c r="M906" s="175"/>
      <c r="T906" s="176"/>
      <c r="AT906" s="172" t="s">
        <v>200</v>
      </c>
      <c r="AU906" s="172" t="s">
        <v>89</v>
      </c>
      <c r="AV906" s="12" t="s">
        <v>83</v>
      </c>
      <c r="AW906" s="12" t="s">
        <v>31</v>
      </c>
      <c r="AX906" s="12" t="s">
        <v>76</v>
      </c>
      <c r="AY906" s="172" t="s">
        <v>187</v>
      </c>
    </row>
    <row r="907" spans="2:51" s="13" customFormat="1">
      <c r="B907" s="177"/>
      <c r="D907" s="171" t="s">
        <v>200</v>
      </c>
      <c r="E907" s="178" t="s">
        <v>1</v>
      </c>
      <c r="F907" s="179" t="s">
        <v>2676</v>
      </c>
      <c r="H907" s="180">
        <v>27.65</v>
      </c>
      <c r="I907" s="181"/>
      <c r="L907" s="177"/>
      <c r="M907" s="182"/>
      <c r="T907" s="183"/>
      <c r="AT907" s="178" t="s">
        <v>200</v>
      </c>
      <c r="AU907" s="178" t="s">
        <v>89</v>
      </c>
      <c r="AV907" s="13" t="s">
        <v>89</v>
      </c>
      <c r="AW907" s="13" t="s">
        <v>31</v>
      </c>
      <c r="AX907" s="13" t="s">
        <v>76</v>
      </c>
      <c r="AY907" s="178" t="s">
        <v>187</v>
      </c>
    </row>
    <row r="908" spans="2:51" s="13" customFormat="1">
      <c r="B908" s="177"/>
      <c r="D908" s="171" t="s">
        <v>200</v>
      </c>
      <c r="E908" s="178" t="s">
        <v>1</v>
      </c>
      <c r="F908" s="179" t="s">
        <v>2677</v>
      </c>
      <c r="H908" s="180">
        <v>36.43</v>
      </c>
      <c r="I908" s="181"/>
      <c r="L908" s="177"/>
      <c r="M908" s="182"/>
      <c r="T908" s="183"/>
      <c r="AT908" s="178" t="s">
        <v>200</v>
      </c>
      <c r="AU908" s="178" t="s">
        <v>89</v>
      </c>
      <c r="AV908" s="13" t="s">
        <v>89</v>
      </c>
      <c r="AW908" s="13" t="s">
        <v>31</v>
      </c>
      <c r="AX908" s="13" t="s">
        <v>76</v>
      </c>
      <c r="AY908" s="178" t="s">
        <v>187</v>
      </c>
    </row>
    <row r="909" spans="2:51" s="13" customFormat="1">
      <c r="B909" s="177"/>
      <c r="D909" s="171" t="s">
        <v>200</v>
      </c>
      <c r="E909" s="178" t="s">
        <v>1</v>
      </c>
      <c r="F909" s="179" t="s">
        <v>2678</v>
      </c>
      <c r="H909" s="180">
        <v>23.29</v>
      </c>
      <c r="I909" s="181"/>
      <c r="L909" s="177"/>
      <c r="M909" s="182"/>
      <c r="T909" s="183"/>
      <c r="AT909" s="178" t="s">
        <v>200</v>
      </c>
      <c r="AU909" s="178" t="s">
        <v>89</v>
      </c>
      <c r="AV909" s="13" t="s">
        <v>89</v>
      </c>
      <c r="AW909" s="13" t="s">
        <v>31</v>
      </c>
      <c r="AX909" s="13" t="s">
        <v>76</v>
      </c>
      <c r="AY909" s="178" t="s">
        <v>187</v>
      </c>
    </row>
    <row r="910" spans="2:51" s="13" customFormat="1">
      <c r="B910" s="177"/>
      <c r="D910" s="171" t="s">
        <v>200</v>
      </c>
      <c r="E910" s="178" t="s">
        <v>1</v>
      </c>
      <c r="F910" s="179" t="s">
        <v>2679</v>
      </c>
      <c r="H910" s="180">
        <v>26.17</v>
      </c>
      <c r="I910" s="181"/>
      <c r="L910" s="177"/>
      <c r="M910" s="182"/>
      <c r="T910" s="183"/>
      <c r="AT910" s="178" t="s">
        <v>200</v>
      </c>
      <c r="AU910" s="178" t="s">
        <v>89</v>
      </c>
      <c r="AV910" s="13" t="s">
        <v>89</v>
      </c>
      <c r="AW910" s="13" t="s">
        <v>31</v>
      </c>
      <c r="AX910" s="13" t="s">
        <v>76</v>
      </c>
      <c r="AY910" s="178" t="s">
        <v>187</v>
      </c>
    </row>
    <row r="911" spans="2:51" s="13" customFormat="1">
      <c r="B911" s="177"/>
      <c r="D911" s="171" t="s">
        <v>200</v>
      </c>
      <c r="E911" s="178" t="s">
        <v>1</v>
      </c>
      <c r="F911" s="179" t="s">
        <v>2680</v>
      </c>
      <c r="H911" s="180">
        <v>7.97</v>
      </c>
      <c r="I911" s="181"/>
      <c r="L911" s="177"/>
      <c r="M911" s="182"/>
      <c r="T911" s="183"/>
      <c r="AT911" s="178" t="s">
        <v>200</v>
      </c>
      <c r="AU911" s="178" t="s">
        <v>89</v>
      </c>
      <c r="AV911" s="13" t="s">
        <v>89</v>
      </c>
      <c r="AW911" s="13" t="s">
        <v>31</v>
      </c>
      <c r="AX911" s="13" t="s">
        <v>76</v>
      </c>
      <c r="AY911" s="178" t="s">
        <v>187</v>
      </c>
    </row>
    <row r="912" spans="2:51" s="13" customFormat="1">
      <c r="B912" s="177"/>
      <c r="D912" s="171" t="s">
        <v>200</v>
      </c>
      <c r="E912" s="178" t="s">
        <v>1</v>
      </c>
      <c r="F912" s="179" t="s">
        <v>2681</v>
      </c>
      <c r="H912" s="180">
        <v>5.04</v>
      </c>
      <c r="I912" s="181"/>
      <c r="L912" s="177"/>
      <c r="M912" s="182"/>
      <c r="T912" s="183"/>
      <c r="AT912" s="178" t="s">
        <v>200</v>
      </c>
      <c r="AU912" s="178" t="s">
        <v>89</v>
      </c>
      <c r="AV912" s="13" t="s">
        <v>89</v>
      </c>
      <c r="AW912" s="13" t="s">
        <v>31</v>
      </c>
      <c r="AX912" s="13" t="s">
        <v>76</v>
      </c>
      <c r="AY912" s="178" t="s">
        <v>187</v>
      </c>
    </row>
    <row r="913" spans="2:65" s="13" customFormat="1">
      <c r="B913" s="177"/>
      <c r="D913" s="171" t="s">
        <v>200</v>
      </c>
      <c r="E913" s="178" t="s">
        <v>1</v>
      </c>
      <c r="F913" s="179" t="s">
        <v>2682</v>
      </c>
      <c r="H913" s="180">
        <v>23.13</v>
      </c>
      <c r="I913" s="181"/>
      <c r="L913" s="177"/>
      <c r="M913" s="182"/>
      <c r="T913" s="183"/>
      <c r="AT913" s="178" t="s">
        <v>200</v>
      </c>
      <c r="AU913" s="178" t="s">
        <v>89</v>
      </c>
      <c r="AV913" s="13" t="s">
        <v>89</v>
      </c>
      <c r="AW913" s="13" t="s">
        <v>31</v>
      </c>
      <c r="AX913" s="13" t="s">
        <v>76</v>
      </c>
      <c r="AY913" s="178" t="s">
        <v>187</v>
      </c>
    </row>
    <row r="914" spans="2:65" s="13" customFormat="1">
      <c r="B914" s="177"/>
      <c r="D914" s="171" t="s">
        <v>200</v>
      </c>
      <c r="E914" s="178" t="s">
        <v>1</v>
      </c>
      <c r="F914" s="179" t="s">
        <v>2683</v>
      </c>
      <c r="H914" s="180">
        <v>83.19</v>
      </c>
      <c r="I914" s="181"/>
      <c r="L914" s="177"/>
      <c r="M914" s="182"/>
      <c r="T914" s="183"/>
      <c r="AT914" s="178" t="s">
        <v>200</v>
      </c>
      <c r="AU914" s="178" t="s">
        <v>89</v>
      </c>
      <c r="AV914" s="13" t="s">
        <v>89</v>
      </c>
      <c r="AW914" s="13" t="s">
        <v>31</v>
      </c>
      <c r="AX914" s="13" t="s">
        <v>76</v>
      </c>
      <c r="AY914" s="178" t="s">
        <v>187</v>
      </c>
    </row>
    <row r="915" spans="2:65" s="13" customFormat="1">
      <c r="B915" s="177"/>
      <c r="D915" s="171" t="s">
        <v>200</v>
      </c>
      <c r="E915" s="178" t="s">
        <v>1</v>
      </c>
      <c r="F915" s="179" t="s">
        <v>2684</v>
      </c>
      <c r="H915" s="180">
        <v>23.29</v>
      </c>
      <c r="I915" s="181"/>
      <c r="L915" s="177"/>
      <c r="M915" s="182"/>
      <c r="T915" s="183"/>
      <c r="AT915" s="178" t="s">
        <v>200</v>
      </c>
      <c r="AU915" s="178" t="s">
        <v>89</v>
      </c>
      <c r="AV915" s="13" t="s">
        <v>89</v>
      </c>
      <c r="AW915" s="13" t="s">
        <v>31</v>
      </c>
      <c r="AX915" s="13" t="s">
        <v>76</v>
      </c>
      <c r="AY915" s="178" t="s">
        <v>187</v>
      </c>
    </row>
    <row r="916" spans="2:65" s="13" customFormat="1">
      <c r="B916" s="177"/>
      <c r="D916" s="171" t="s">
        <v>200</v>
      </c>
      <c r="E916" s="178" t="s">
        <v>1</v>
      </c>
      <c r="F916" s="179" t="s">
        <v>2685</v>
      </c>
      <c r="H916" s="180">
        <v>23.29</v>
      </c>
      <c r="I916" s="181"/>
      <c r="L916" s="177"/>
      <c r="M916" s="182"/>
      <c r="T916" s="183"/>
      <c r="AT916" s="178" t="s">
        <v>200</v>
      </c>
      <c r="AU916" s="178" t="s">
        <v>89</v>
      </c>
      <c r="AV916" s="13" t="s">
        <v>89</v>
      </c>
      <c r="AW916" s="13" t="s">
        <v>31</v>
      </c>
      <c r="AX916" s="13" t="s">
        <v>76</v>
      </c>
      <c r="AY916" s="178" t="s">
        <v>187</v>
      </c>
    </row>
    <row r="917" spans="2:65" s="15" customFormat="1">
      <c r="B917" s="191"/>
      <c r="D917" s="171" t="s">
        <v>200</v>
      </c>
      <c r="E917" s="192" t="s">
        <v>1</v>
      </c>
      <c r="F917" s="193" t="s">
        <v>2686</v>
      </c>
      <c r="H917" s="194">
        <v>279.45</v>
      </c>
      <c r="I917" s="195"/>
      <c r="L917" s="191"/>
      <c r="M917" s="196"/>
      <c r="T917" s="197"/>
      <c r="AT917" s="192" t="s">
        <v>200</v>
      </c>
      <c r="AU917" s="192" t="s">
        <v>89</v>
      </c>
      <c r="AV917" s="15" t="s">
        <v>207</v>
      </c>
      <c r="AW917" s="15" t="s">
        <v>31</v>
      </c>
      <c r="AX917" s="15" t="s">
        <v>76</v>
      </c>
      <c r="AY917" s="192" t="s">
        <v>187</v>
      </c>
    </row>
    <row r="918" spans="2:65" s="14" customFormat="1">
      <c r="B918" s="184"/>
      <c r="D918" s="171" t="s">
        <v>200</v>
      </c>
      <c r="E918" s="185" t="s">
        <v>2687</v>
      </c>
      <c r="F918" s="186" t="s">
        <v>206</v>
      </c>
      <c r="H918" s="187">
        <v>980.75</v>
      </c>
      <c r="I918" s="188"/>
      <c r="L918" s="184"/>
      <c r="M918" s="189"/>
      <c r="T918" s="190"/>
      <c r="AT918" s="185" t="s">
        <v>200</v>
      </c>
      <c r="AU918" s="185" t="s">
        <v>89</v>
      </c>
      <c r="AV918" s="14" t="s">
        <v>194</v>
      </c>
      <c r="AW918" s="14" t="s">
        <v>31</v>
      </c>
      <c r="AX918" s="14" t="s">
        <v>83</v>
      </c>
      <c r="AY918" s="185" t="s">
        <v>187</v>
      </c>
    </row>
    <row r="919" spans="2:65" s="1" customFormat="1" ht="37.9" customHeight="1">
      <c r="B919" s="144"/>
      <c r="C919" s="160" t="s">
        <v>695</v>
      </c>
      <c r="D919" s="160" t="s">
        <v>196</v>
      </c>
      <c r="E919" s="161" t="s">
        <v>2688</v>
      </c>
      <c r="F919" s="162" t="s">
        <v>2689</v>
      </c>
      <c r="G919" s="163" t="s">
        <v>144</v>
      </c>
      <c r="H919" s="164">
        <v>283.03800000000001</v>
      </c>
      <c r="I919" s="165"/>
      <c r="J919" s="166">
        <f>ROUND(I919*H919,2)</f>
        <v>0</v>
      </c>
      <c r="K919" s="167"/>
      <c r="L919" s="32"/>
      <c r="M919" s="168" t="s">
        <v>1</v>
      </c>
      <c r="N919" s="169" t="s">
        <v>42</v>
      </c>
      <c r="P919" s="156">
        <f>O919*H919</f>
        <v>0</v>
      </c>
      <c r="Q919" s="156">
        <v>0</v>
      </c>
      <c r="R919" s="156">
        <f>Q919*H919</f>
        <v>0</v>
      </c>
      <c r="S919" s="156">
        <v>6.5000000000000002E-2</v>
      </c>
      <c r="T919" s="157">
        <f>S919*H919</f>
        <v>18.397470000000002</v>
      </c>
      <c r="AR919" s="158" t="s">
        <v>194</v>
      </c>
      <c r="AT919" s="158" t="s">
        <v>196</v>
      </c>
      <c r="AU919" s="158" t="s">
        <v>89</v>
      </c>
      <c r="AY919" s="17" t="s">
        <v>187</v>
      </c>
      <c r="BE919" s="159">
        <f>IF(N919="základná",J919,0)</f>
        <v>0</v>
      </c>
      <c r="BF919" s="159">
        <f>IF(N919="znížená",J919,0)</f>
        <v>0</v>
      </c>
      <c r="BG919" s="159">
        <f>IF(N919="zákl. prenesená",J919,0)</f>
        <v>0</v>
      </c>
      <c r="BH919" s="159">
        <f>IF(N919="zníž. prenesená",J919,0)</f>
        <v>0</v>
      </c>
      <c r="BI919" s="159">
        <f>IF(N919="nulová",J919,0)</f>
        <v>0</v>
      </c>
      <c r="BJ919" s="17" t="s">
        <v>89</v>
      </c>
      <c r="BK919" s="159">
        <f>ROUND(I919*H919,2)</f>
        <v>0</v>
      </c>
      <c r="BL919" s="17" t="s">
        <v>194</v>
      </c>
      <c r="BM919" s="158" t="s">
        <v>2690</v>
      </c>
    </row>
    <row r="920" spans="2:65" s="12" customFormat="1">
      <c r="B920" s="170"/>
      <c r="D920" s="171" t="s">
        <v>200</v>
      </c>
      <c r="E920" s="172" t="s">
        <v>1</v>
      </c>
      <c r="F920" s="173" t="s">
        <v>2691</v>
      </c>
      <c r="H920" s="172" t="s">
        <v>1</v>
      </c>
      <c r="I920" s="174"/>
      <c r="L920" s="170"/>
      <c r="M920" s="175"/>
      <c r="T920" s="176"/>
      <c r="AT920" s="172" t="s">
        <v>200</v>
      </c>
      <c r="AU920" s="172" t="s">
        <v>89</v>
      </c>
      <c r="AV920" s="12" t="s">
        <v>83</v>
      </c>
      <c r="AW920" s="12" t="s">
        <v>31</v>
      </c>
      <c r="AX920" s="12" t="s">
        <v>76</v>
      </c>
      <c r="AY920" s="172" t="s">
        <v>187</v>
      </c>
    </row>
    <row r="921" spans="2:65" s="12" customFormat="1">
      <c r="B921" s="170"/>
      <c r="D921" s="171" t="s">
        <v>200</v>
      </c>
      <c r="E921" s="172" t="s">
        <v>1</v>
      </c>
      <c r="F921" s="173" t="s">
        <v>2692</v>
      </c>
      <c r="H921" s="172" t="s">
        <v>1</v>
      </c>
      <c r="I921" s="174"/>
      <c r="L921" s="170"/>
      <c r="M921" s="175"/>
      <c r="T921" s="176"/>
      <c r="AT921" s="172" t="s">
        <v>200</v>
      </c>
      <c r="AU921" s="172" t="s">
        <v>89</v>
      </c>
      <c r="AV921" s="12" t="s">
        <v>83</v>
      </c>
      <c r="AW921" s="12" t="s">
        <v>31</v>
      </c>
      <c r="AX921" s="12" t="s">
        <v>76</v>
      </c>
      <c r="AY921" s="172" t="s">
        <v>187</v>
      </c>
    </row>
    <row r="922" spans="2:65" s="12" customFormat="1">
      <c r="B922" s="170"/>
      <c r="D922" s="171" t="s">
        <v>200</v>
      </c>
      <c r="E922" s="172" t="s">
        <v>1</v>
      </c>
      <c r="F922" s="173" t="s">
        <v>2693</v>
      </c>
      <c r="H922" s="172" t="s">
        <v>1</v>
      </c>
      <c r="I922" s="174"/>
      <c r="L922" s="170"/>
      <c r="M922" s="175"/>
      <c r="T922" s="176"/>
      <c r="AT922" s="172" t="s">
        <v>200</v>
      </c>
      <c r="AU922" s="172" t="s">
        <v>89</v>
      </c>
      <c r="AV922" s="12" t="s">
        <v>83</v>
      </c>
      <c r="AW922" s="12" t="s">
        <v>31</v>
      </c>
      <c r="AX922" s="12" t="s">
        <v>76</v>
      </c>
      <c r="AY922" s="172" t="s">
        <v>187</v>
      </c>
    </row>
    <row r="923" spans="2:65" s="12" customFormat="1">
      <c r="B923" s="170"/>
      <c r="D923" s="171" t="s">
        <v>200</v>
      </c>
      <c r="E923" s="172" t="s">
        <v>1</v>
      </c>
      <c r="F923" s="173" t="s">
        <v>2694</v>
      </c>
      <c r="H923" s="172" t="s">
        <v>1</v>
      </c>
      <c r="I923" s="174"/>
      <c r="L923" s="170"/>
      <c r="M923" s="175"/>
      <c r="T923" s="176"/>
      <c r="AT923" s="172" t="s">
        <v>200</v>
      </c>
      <c r="AU923" s="172" t="s">
        <v>89</v>
      </c>
      <c r="AV923" s="12" t="s">
        <v>83</v>
      </c>
      <c r="AW923" s="12" t="s">
        <v>31</v>
      </c>
      <c r="AX923" s="12" t="s">
        <v>76</v>
      </c>
      <c r="AY923" s="172" t="s">
        <v>187</v>
      </c>
    </row>
    <row r="924" spans="2:65" s="12" customFormat="1">
      <c r="B924" s="170"/>
      <c r="D924" s="171" t="s">
        <v>200</v>
      </c>
      <c r="E924" s="172" t="s">
        <v>1</v>
      </c>
      <c r="F924" s="173" t="s">
        <v>2695</v>
      </c>
      <c r="H924" s="172" t="s">
        <v>1</v>
      </c>
      <c r="I924" s="174"/>
      <c r="L924" s="170"/>
      <c r="M924" s="175"/>
      <c r="T924" s="176"/>
      <c r="AT924" s="172" t="s">
        <v>200</v>
      </c>
      <c r="AU924" s="172" t="s">
        <v>89</v>
      </c>
      <c r="AV924" s="12" t="s">
        <v>83</v>
      </c>
      <c r="AW924" s="12" t="s">
        <v>31</v>
      </c>
      <c r="AX924" s="12" t="s">
        <v>76</v>
      </c>
      <c r="AY924" s="172" t="s">
        <v>187</v>
      </c>
    </row>
    <row r="925" spans="2:65" s="13" customFormat="1">
      <c r="B925" s="177"/>
      <c r="D925" s="171" t="s">
        <v>200</v>
      </c>
      <c r="E925" s="178" t="s">
        <v>1</v>
      </c>
      <c r="F925" s="179" t="s">
        <v>2696</v>
      </c>
      <c r="H925" s="180">
        <v>46.008000000000003</v>
      </c>
      <c r="I925" s="181"/>
      <c r="L925" s="177"/>
      <c r="M925" s="182"/>
      <c r="T925" s="183"/>
      <c r="AT925" s="178" t="s">
        <v>200</v>
      </c>
      <c r="AU925" s="178" t="s">
        <v>89</v>
      </c>
      <c r="AV925" s="13" t="s">
        <v>89</v>
      </c>
      <c r="AW925" s="13" t="s">
        <v>31</v>
      </c>
      <c r="AX925" s="13" t="s">
        <v>76</v>
      </c>
      <c r="AY925" s="178" t="s">
        <v>187</v>
      </c>
    </row>
    <row r="926" spans="2:65" s="13" customFormat="1">
      <c r="B926" s="177"/>
      <c r="D926" s="171" t="s">
        <v>200</v>
      </c>
      <c r="E926" s="178" t="s">
        <v>1</v>
      </c>
      <c r="F926" s="179" t="s">
        <v>2697</v>
      </c>
      <c r="H926" s="180">
        <v>30.8</v>
      </c>
      <c r="I926" s="181"/>
      <c r="L926" s="177"/>
      <c r="M926" s="182"/>
      <c r="T926" s="183"/>
      <c r="AT926" s="178" t="s">
        <v>200</v>
      </c>
      <c r="AU926" s="178" t="s">
        <v>89</v>
      </c>
      <c r="AV926" s="13" t="s">
        <v>89</v>
      </c>
      <c r="AW926" s="13" t="s">
        <v>31</v>
      </c>
      <c r="AX926" s="13" t="s">
        <v>76</v>
      </c>
      <c r="AY926" s="178" t="s">
        <v>187</v>
      </c>
    </row>
    <row r="927" spans="2:65" s="13" customFormat="1">
      <c r="B927" s="177"/>
      <c r="D927" s="171" t="s">
        <v>200</v>
      </c>
      <c r="E927" s="178" t="s">
        <v>1</v>
      </c>
      <c r="F927" s="179" t="s">
        <v>2698</v>
      </c>
      <c r="H927" s="180">
        <v>44.55</v>
      </c>
      <c r="I927" s="181"/>
      <c r="L927" s="177"/>
      <c r="M927" s="182"/>
      <c r="T927" s="183"/>
      <c r="AT927" s="178" t="s">
        <v>200</v>
      </c>
      <c r="AU927" s="178" t="s">
        <v>89</v>
      </c>
      <c r="AV927" s="13" t="s">
        <v>89</v>
      </c>
      <c r="AW927" s="13" t="s">
        <v>31</v>
      </c>
      <c r="AX927" s="13" t="s">
        <v>76</v>
      </c>
      <c r="AY927" s="178" t="s">
        <v>187</v>
      </c>
    </row>
    <row r="928" spans="2:65" s="13" customFormat="1">
      <c r="B928" s="177"/>
      <c r="D928" s="171" t="s">
        <v>200</v>
      </c>
      <c r="E928" s="178" t="s">
        <v>1</v>
      </c>
      <c r="F928" s="179" t="s">
        <v>2699</v>
      </c>
      <c r="H928" s="180">
        <v>19.440000000000001</v>
      </c>
      <c r="I928" s="181"/>
      <c r="L928" s="177"/>
      <c r="M928" s="182"/>
      <c r="T928" s="183"/>
      <c r="AT928" s="178" t="s">
        <v>200</v>
      </c>
      <c r="AU928" s="178" t="s">
        <v>89</v>
      </c>
      <c r="AV928" s="13" t="s">
        <v>89</v>
      </c>
      <c r="AW928" s="13" t="s">
        <v>31</v>
      </c>
      <c r="AX928" s="13" t="s">
        <v>76</v>
      </c>
      <c r="AY928" s="178" t="s">
        <v>187</v>
      </c>
    </row>
    <row r="929" spans="2:65" s="13" customFormat="1">
      <c r="B929" s="177"/>
      <c r="D929" s="171" t="s">
        <v>200</v>
      </c>
      <c r="E929" s="178" t="s">
        <v>1</v>
      </c>
      <c r="F929" s="179" t="s">
        <v>2700</v>
      </c>
      <c r="H929" s="180">
        <v>49.24</v>
      </c>
      <c r="I929" s="181"/>
      <c r="L929" s="177"/>
      <c r="M929" s="182"/>
      <c r="T929" s="183"/>
      <c r="AT929" s="178" t="s">
        <v>200</v>
      </c>
      <c r="AU929" s="178" t="s">
        <v>89</v>
      </c>
      <c r="AV929" s="13" t="s">
        <v>89</v>
      </c>
      <c r="AW929" s="13" t="s">
        <v>31</v>
      </c>
      <c r="AX929" s="13" t="s">
        <v>76</v>
      </c>
      <c r="AY929" s="178" t="s">
        <v>187</v>
      </c>
    </row>
    <row r="930" spans="2:65" s="13" customFormat="1">
      <c r="B930" s="177"/>
      <c r="D930" s="171" t="s">
        <v>200</v>
      </c>
      <c r="E930" s="178" t="s">
        <v>1</v>
      </c>
      <c r="F930" s="179" t="s">
        <v>2701</v>
      </c>
      <c r="H930" s="180">
        <v>44.85</v>
      </c>
      <c r="I930" s="181"/>
      <c r="L930" s="177"/>
      <c r="M930" s="182"/>
      <c r="T930" s="183"/>
      <c r="AT930" s="178" t="s">
        <v>200</v>
      </c>
      <c r="AU930" s="178" t="s">
        <v>89</v>
      </c>
      <c r="AV930" s="13" t="s">
        <v>89</v>
      </c>
      <c r="AW930" s="13" t="s">
        <v>31</v>
      </c>
      <c r="AX930" s="13" t="s">
        <v>76</v>
      </c>
      <c r="AY930" s="178" t="s">
        <v>187</v>
      </c>
    </row>
    <row r="931" spans="2:65" s="13" customFormat="1">
      <c r="B931" s="177"/>
      <c r="D931" s="171" t="s">
        <v>200</v>
      </c>
      <c r="E931" s="178" t="s">
        <v>1</v>
      </c>
      <c r="F931" s="179" t="s">
        <v>2702</v>
      </c>
      <c r="H931" s="180">
        <v>4.72</v>
      </c>
      <c r="I931" s="181"/>
      <c r="L931" s="177"/>
      <c r="M931" s="182"/>
      <c r="T931" s="183"/>
      <c r="AT931" s="178" t="s">
        <v>200</v>
      </c>
      <c r="AU931" s="178" t="s">
        <v>89</v>
      </c>
      <c r="AV931" s="13" t="s">
        <v>89</v>
      </c>
      <c r="AW931" s="13" t="s">
        <v>31</v>
      </c>
      <c r="AX931" s="13" t="s">
        <v>76</v>
      </c>
      <c r="AY931" s="178" t="s">
        <v>187</v>
      </c>
    </row>
    <row r="932" spans="2:65" s="13" customFormat="1">
      <c r="B932" s="177"/>
      <c r="D932" s="171" t="s">
        <v>200</v>
      </c>
      <c r="E932" s="178" t="s">
        <v>1</v>
      </c>
      <c r="F932" s="179" t="s">
        <v>2703</v>
      </c>
      <c r="H932" s="180">
        <v>15.13</v>
      </c>
      <c r="I932" s="181"/>
      <c r="L932" s="177"/>
      <c r="M932" s="182"/>
      <c r="T932" s="183"/>
      <c r="AT932" s="178" t="s">
        <v>200</v>
      </c>
      <c r="AU932" s="178" t="s">
        <v>89</v>
      </c>
      <c r="AV932" s="13" t="s">
        <v>89</v>
      </c>
      <c r="AW932" s="13" t="s">
        <v>31</v>
      </c>
      <c r="AX932" s="13" t="s">
        <v>76</v>
      </c>
      <c r="AY932" s="178" t="s">
        <v>187</v>
      </c>
    </row>
    <row r="933" spans="2:65" s="13" customFormat="1">
      <c r="B933" s="177"/>
      <c r="D933" s="171" t="s">
        <v>200</v>
      </c>
      <c r="E933" s="178" t="s">
        <v>1</v>
      </c>
      <c r="F933" s="179" t="s">
        <v>2704</v>
      </c>
      <c r="H933" s="180">
        <v>28.3</v>
      </c>
      <c r="I933" s="181"/>
      <c r="L933" s="177"/>
      <c r="M933" s="182"/>
      <c r="T933" s="183"/>
      <c r="AT933" s="178" t="s">
        <v>200</v>
      </c>
      <c r="AU933" s="178" t="s">
        <v>89</v>
      </c>
      <c r="AV933" s="13" t="s">
        <v>89</v>
      </c>
      <c r="AW933" s="13" t="s">
        <v>31</v>
      </c>
      <c r="AX933" s="13" t="s">
        <v>76</v>
      </c>
      <c r="AY933" s="178" t="s">
        <v>187</v>
      </c>
    </row>
    <row r="934" spans="2:65" s="15" customFormat="1">
      <c r="B934" s="191"/>
      <c r="D934" s="171" t="s">
        <v>200</v>
      </c>
      <c r="E934" s="192" t="s">
        <v>1</v>
      </c>
      <c r="F934" s="193" t="s">
        <v>2705</v>
      </c>
      <c r="H934" s="194">
        <v>283.03800000000001</v>
      </c>
      <c r="I934" s="195"/>
      <c r="L934" s="191"/>
      <c r="M934" s="196"/>
      <c r="T934" s="197"/>
      <c r="AT934" s="192" t="s">
        <v>200</v>
      </c>
      <c r="AU934" s="192" t="s">
        <v>89</v>
      </c>
      <c r="AV934" s="15" t="s">
        <v>207</v>
      </c>
      <c r="AW934" s="15" t="s">
        <v>31</v>
      </c>
      <c r="AX934" s="15" t="s">
        <v>76</v>
      </c>
      <c r="AY934" s="192" t="s">
        <v>187</v>
      </c>
    </row>
    <row r="935" spans="2:65" s="14" customFormat="1">
      <c r="B935" s="184"/>
      <c r="D935" s="171" t="s">
        <v>200</v>
      </c>
      <c r="E935" s="185" t="s">
        <v>2048</v>
      </c>
      <c r="F935" s="186" t="s">
        <v>206</v>
      </c>
      <c r="H935" s="187">
        <v>283.03800000000001</v>
      </c>
      <c r="I935" s="188"/>
      <c r="L935" s="184"/>
      <c r="M935" s="189"/>
      <c r="T935" s="190"/>
      <c r="AT935" s="185" t="s">
        <v>200</v>
      </c>
      <c r="AU935" s="185" t="s">
        <v>89</v>
      </c>
      <c r="AV935" s="14" t="s">
        <v>194</v>
      </c>
      <c r="AW935" s="14" t="s">
        <v>31</v>
      </c>
      <c r="AX935" s="14" t="s">
        <v>83</v>
      </c>
      <c r="AY935" s="185" t="s">
        <v>187</v>
      </c>
    </row>
    <row r="936" spans="2:65" s="1" customFormat="1" ht="37.9" customHeight="1">
      <c r="B936" s="144"/>
      <c r="C936" s="160" t="s">
        <v>700</v>
      </c>
      <c r="D936" s="160" t="s">
        <v>196</v>
      </c>
      <c r="E936" s="161" t="s">
        <v>2706</v>
      </c>
      <c r="F936" s="162" t="s">
        <v>2707</v>
      </c>
      <c r="G936" s="163" t="s">
        <v>144</v>
      </c>
      <c r="H936" s="164">
        <v>19.149999999999999</v>
      </c>
      <c r="I936" s="165"/>
      <c r="J936" s="166">
        <f>ROUND(I936*H936,2)</f>
        <v>0</v>
      </c>
      <c r="K936" s="167"/>
      <c r="L936" s="32"/>
      <c r="M936" s="168" t="s">
        <v>1</v>
      </c>
      <c r="N936" s="169" t="s">
        <v>42</v>
      </c>
      <c r="P936" s="156">
        <f>O936*H936</f>
        <v>0</v>
      </c>
      <c r="Q936" s="156">
        <v>0</v>
      </c>
      <c r="R936" s="156">
        <f>Q936*H936</f>
        <v>0</v>
      </c>
      <c r="S936" s="156">
        <v>0.02</v>
      </c>
      <c r="T936" s="157">
        <f>S936*H936</f>
        <v>0.38300000000000001</v>
      </c>
      <c r="AR936" s="158" t="s">
        <v>194</v>
      </c>
      <c r="AT936" s="158" t="s">
        <v>196</v>
      </c>
      <c r="AU936" s="158" t="s">
        <v>89</v>
      </c>
      <c r="AY936" s="17" t="s">
        <v>187</v>
      </c>
      <c r="BE936" s="159">
        <f>IF(N936="základná",J936,0)</f>
        <v>0</v>
      </c>
      <c r="BF936" s="159">
        <f>IF(N936="znížená",J936,0)</f>
        <v>0</v>
      </c>
      <c r="BG936" s="159">
        <f>IF(N936="zákl. prenesená",J936,0)</f>
        <v>0</v>
      </c>
      <c r="BH936" s="159">
        <f>IF(N936="zníž. prenesená",J936,0)</f>
        <v>0</v>
      </c>
      <c r="BI936" s="159">
        <f>IF(N936="nulová",J936,0)</f>
        <v>0</v>
      </c>
      <c r="BJ936" s="17" t="s">
        <v>89</v>
      </c>
      <c r="BK936" s="159">
        <f>ROUND(I936*H936,2)</f>
        <v>0</v>
      </c>
      <c r="BL936" s="17" t="s">
        <v>194</v>
      </c>
      <c r="BM936" s="158" t="s">
        <v>2708</v>
      </c>
    </row>
    <row r="937" spans="2:65" s="12" customFormat="1">
      <c r="B937" s="170"/>
      <c r="D937" s="171" t="s">
        <v>200</v>
      </c>
      <c r="E937" s="172" t="s">
        <v>1</v>
      </c>
      <c r="F937" s="173" t="s">
        <v>2709</v>
      </c>
      <c r="H937" s="172" t="s">
        <v>1</v>
      </c>
      <c r="I937" s="174"/>
      <c r="L937" s="170"/>
      <c r="M937" s="175"/>
      <c r="T937" s="176"/>
      <c r="AT937" s="172" t="s">
        <v>200</v>
      </c>
      <c r="AU937" s="172" t="s">
        <v>89</v>
      </c>
      <c r="AV937" s="12" t="s">
        <v>83</v>
      </c>
      <c r="AW937" s="12" t="s">
        <v>31</v>
      </c>
      <c r="AX937" s="12" t="s">
        <v>76</v>
      </c>
      <c r="AY937" s="172" t="s">
        <v>187</v>
      </c>
    </row>
    <row r="938" spans="2:65" s="12" customFormat="1">
      <c r="B938" s="170"/>
      <c r="D938" s="171" t="s">
        <v>200</v>
      </c>
      <c r="E938" s="172" t="s">
        <v>1</v>
      </c>
      <c r="F938" s="173" t="s">
        <v>2710</v>
      </c>
      <c r="H938" s="172" t="s">
        <v>1</v>
      </c>
      <c r="I938" s="174"/>
      <c r="L938" s="170"/>
      <c r="M938" s="175"/>
      <c r="T938" s="176"/>
      <c r="AT938" s="172" t="s">
        <v>200</v>
      </c>
      <c r="AU938" s="172" t="s">
        <v>89</v>
      </c>
      <c r="AV938" s="12" t="s">
        <v>83</v>
      </c>
      <c r="AW938" s="12" t="s">
        <v>31</v>
      </c>
      <c r="AX938" s="12" t="s">
        <v>76</v>
      </c>
      <c r="AY938" s="172" t="s">
        <v>187</v>
      </c>
    </row>
    <row r="939" spans="2:65" s="12" customFormat="1">
      <c r="B939" s="170"/>
      <c r="D939" s="171" t="s">
        <v>200</v>
      </c>
      <c r="E939" s="172" t="s">
        <v>1</v>
      </c>
      <c r="F939" s="173" t="s">
        <v>2711</v>
      </c>
      <c r="H939" s="172" t="s">
        <v>1</v>
      </c>
      <c r="I939" s="174"/>
      <c r="L939" s="170"/>
      <c r="M939" s="175"/>
      <c r="T939" s="176"/>
      <c r="AT939" s="172" t="s">
        <v>200</v>
      </c>
      <c r="AU939" s="172" t="s">
        <v>89</v>
      </c>
      <c r="AV939" s="12" t="s">
        <v>83</v>
      </c>
      <c r="AW939" s="12" t="s">
        <v>31</v>
      </c>
      <c r="AX939" s="12" t="s">
        <v>76</v>
      </c>
      <c r="AY939" s="172" t="s">
        <v>187</v>
      </c>
    </row>
    <row r="940" spans="2:65" s="12" customFormat="1">
      <c r="B940" s="170"/>
      <c r="D940" s="171" t="s">
        <v>200</v>
      </c>
      <c r="E940" s="172" t="s">
        <v>1</v>
      </c>
      <c r="F940" s="173" t="s">
        <v>2116</v>
      </c>
      <c r="H940" s="172" t="s">
        <v>1</v>
      </c>
      <c r="I940" s="174"/>
      <c r="L940" s="170"/>
      <c r="M940" s="175"/>
      <c r="T940" s="176"/>
      <c r="AT940" s="172" t="s">
        <v>200</v>
      </c>
      <c r="AU940" s="172" t="s">
        <v>89</v>
      </c>
      <c r="AV940" s="12" t="s">
        <v>83</v>
      </c>
      <c r="AW940" s="12" t="s">
        <v>31</v>
      </c>
      <c r="AX940" s="12" t="s">
        <v>76</v>
      </c>
      <c r="AY940" s="172" t="s">
        <v>187</v>
      </c>
    </row>
    <row r="941" spans="2:65" s="12" customFormat="1">
      <c r="B941" s="170"/>
      <c r="D941" s="171" t="s">
        <v>200</v>
      </c>
      <c r="E941" s="172" t="s">
        <v>1</v>
      </c>
      <c r="F941" s="173" t="s">
        <v>2712</v>
      </c>
      <c r="H941" s="172" t="s">
        <v>1</v>
      </c>
      <c r="I941" s="174"/>
      <c r="L941" s="170"/>
      <c r="M941" s="175"/>
      <c r="T941" s="176"/>
      <c r="AT941" s="172" t="s">
        <v>200</v>
      </c>
      <c r="AU941" s="172" t="s">
        <v>89</v>
      </c>
      <c r="AV941" s="12" t="s">
        <v>83</v>
      </c>
      <c r="AW941" s="12" t="s">
        <v>31</v>
      </c>
      <c r="AX941" s="12" t="s">
        <v>76</v>
      </c>
      <c r="AY941" s="172" t="s">
        <v>187</v>
      </c>
    </row>
    <row r="942" spans="2:65" s="12" customFormat="1">
      <c r="B942" s="170"/>
      <c r="D942" s="171" t="s">
        <v>200</v>
      </c>
      <c r="E942" s="172" t="s">
        <v>1</v>
      </c>
      <c r="F942" s="173" t="s">
        <v>2117</v>
      </c>
      <c r="H942" s="172" t="s">
        <v>1</v>
      </c>
      <c r="I942" s="174"/>
      <c r="L942" s="170"/>
      <c r="M942" s="175"/>
      <c r="T942" s="176"/>
      <c r="AT942" s="172" t="s">
        <v>200</v>
      </c>
      <c r="AU942" s="172" t="s">
        <v>89</v>
      </c>
      <c r="AV942" s="12" t="s">
        <v>83</v>
      </c>
      <c r="AW942" s="12" t="s">
        <v>31</v>
      </c>
      <c r="AX942" s="12" t="s">
        <v>76</v>
      </c>
      <c r="AY942" s="172" t="s">
        <v>187</v>
      </c>
    </row>
    <row r="943" spans="2:65" s="13" customFormat="1">
      <c r="B943" s="177"/>
      <c r="D943" s="171" t="s">
        <v>200</v>
      </c>
      <c r="E943" s="178" t="s">
        <v>1</v>
      </c>
      <c r="F943" s="179" t="s">
        <v>2713</v>
      </c>
      <c r="H943" s="180">
        <v>5.78</v>
      </c>
      <c r="I943" s="181"/>
      <c r="L943" s="177"/>
      <c r="M943" s="182"/>
      <c r="T943" s="183"/>
      <c r="AT943" s="178" t="s">
        <v>200</v>
      </c>
      <c r="AU943" s="178" t="s">
        <v>89</v>
      </c>
      <c r="AV943" s="13" t="s">
        <v>89</v>
      </c>
      <c r="AW943" s="13" t="s">
        <v>31</v>
      </c>
      <c r="AX943" s="13" t="s">
        <v>76</v>
      </c>
      <c r="AY943" s="178" t="s">
        <v>187</v>
      </c>
    </row>
    <row r="944" spans="2:65" s="13" customFormat="1">
      <c r="B944" s="177"/>
      <c r="D944" s="171" t="s">
        <v>200</v>
      </c>
      <c r="E944" s="178" t="s">
        <v>1</v>
      </c>
      <c r="F944" s="179" t="s">
        <v>2714</v>
      </c>
      <c r="H944" s="180">
        <v>13.37</v>
      </c>
      <c r="I944" s="181"/>
      <c r="L944" s="177"/>
      <c r="M944" s="182"/>
      <c r="T944" s="183"/>
      <c r="AT944" s="178" t="s">
        <v>200</v>
      </c>
      <c r="AU944" s="178" t="s">
        <v>89</v>
      </c>
      <c r="AV944" s="13" t="s">
        <v>89</v>
      </c>
      <c r="AW944" s="13" t="s">
        <v>31</v>
      </c>
      <c r="AX944" s="13" t="s">
        <v>76</v>
      </c>
      <c r="AY944" s="178" t="s">
        <v>187</v>
      </c>
    </row>
    <row r="945" spans="2:65" s="15" customFormat="1">
      <c r="B945" s="191"/>
      <c r="D945" s="171" t="s">
        <v>200</v>
      </c>
      <c r="E945" s="192" t="s">
        <v>1</v>
      </c>
      <c r="F945" s="193" t="s">
        <v>2652</v>
      </c>
      <c r="H945" s="194">
        <v>19.149999999999999</v>
      </c>
      <c r="I945" s="195"/>
      <c r="L945" s="191"/>
      <c r="M945" s="196"/>
      <c r="T945" s="197"/>
      <c r="AT945" s="192" t="s">
        <v>200</v>
      </c>
      <c r="AU945" s="192" t="s">
        <v>89</v>
      </c>
      <c r="AV945" s="15" t="s">
        <v>207</v>
      </c>
      <c r="AW945" s="15" t="s">
        <v>31</v>
      </c>
      <c r="AX945" s="15" t="s">
        <v>76</v>
      </c>
      <c r="AY945" s="192" t="s">
        <v>187</v>
      </c>
    </row>
    <row r="946" spans="2:65" s="14" customFormat="1">
      <c r="B946" s="184"/>
      <c r="D946" s="171" t="s">
        <v>200</v>
      </c>
      <c r="E946" s="185" t="s">
        <v>2045</v>
      </c>
      <c r="F946" s="186" t="s">
        <v>206</v>
      </c>
      <c r="H946" s="187">
        <v>19.149999999999999</v>
      </c>
      <c r="I946" s="188"/>
      <c r="L946" s="184"/>
      <c r="M946" s="189"/>
      <c r="T946" s="190"/>
      <c r="AT946" s="185" t="s">
        <v>200</v>
      </c>
      <c r="AU946" s="185" t="s">
        <v>89</v>
      </c>
      <c r="AV946" s="14" t="s">
        <v>194</v>
      </c>
      <c r="AW946" s="14" t="s">
        <v>31</v>
      </c>
      <c r="AX946" s="14" t="s">
        <v>83</v>
      </c>
      <c r="AY946" s="185" t="s">
        <v>187</v>
      </c>
    </row>
    <row r="947" spans="2:65" s="1" customFormat="1" ht="33" customHeight="1">
      <c r="B947" s="144"/>
      <c r="C947" s="160" t="s">
        <v>704</v>
      </c>
      <c r="D947" s="160" t="s">
        <v>196</v>
      </c>
      <c r="E947" s="161" t="s">
        <v>2715</v>
      </c>
      <c r="F947" s="162" t="s">
        <v>2716</v>
      </c>
      <c r="G947" s="163" t="s">
        <v>144</v>
      </c>
      <c r="H947" s="164">
        <v>43.44</v>
      </c>
      <c r="I947" s="165"/>
      <c r="J947" s="166">
        <f>ROUND(I947*H947,2)</f>
        <v>0</v>
      </c>
      <c r="K947" s="167"/>
      <c r="L947" s="32"/>
      <c r="M947" s="168" t="s">
        <v>1</v>
      </c>
      <c r="N947" s="169" t="s">
        <v>42</v>
      </c>
      <c r="P947" s="156">
        <f>O947*H947</f>
        <v>0</v>
      </c>
      <c r="Q947" s="156">
        <v>0</v>
      </c>
      <c r="R947" s="156">
        <f>Q947*H947</f>
        <v>0</v>
      </c>
      <c r="S947" s="156">
        <v>0.02</v>
      </c>
      <c r="T947" s="157">
        <f>S947*H947</f>
        <v>0.86880000000000002</v>
      </c>
      <c r="AR947" s="158" t="s">
        <v>194</v>
      </c>
      <c r="AT947" s="158" t="s">
        <v>196</v>
      </c>
      <c r="AU947" s="158" t="s">
        <v>89</v>
      </c>
      <c r="AY947" s="17" t="s">
        <v>187</v>
      </c>
      <c r="BE947" s="159">
        <f>IF(N947="základná",J947,0)</f>
        <v>0</v>
      </c>
      <c r="BF947" s="159">
        <f>IF(N947="znížená",J947,0)</f>
        <v>0</v>
      </c>
      <c r="BG947" s="159">
        <f>IF(N947="zákl. prenesená",J947,0)</f>
        <v>0</v>
      </c>
      <c r="BH947" s="159">
        <f>IF(N947="zníž. prenesená",J947,0)</f>
        <v>0</v>
      </c>
      <c r="BI947" s="159">
        <f>IF(N947="nulová",J947,0)</f>
        <v>0</v>
      </c>
      <c r="BJ947" s="17" t="s">
        <v>89</v>
      </c>
      <c r="BK947" s="159">
        <f>ROUND(I947*H947,2)</f>
        <v>0</v>
      </c>
      <c r="BL947" s="17" t="s">
        <v>194</v>
      </c>
      <c r="BM947" s="158" t="s">
        <v>2717</v>
      </c>
    </row>
    <row r="948" spans="2:65" s="12" customFormat="1">
      <c r="B948" s="170"/>
      <c r="D948" s="171" t="s">
        <v>200</v>
      </c>
      <c r="E948" s="172" t="s">
        <v>1</v>
      </c>
      <c r="F948" s="173" t="s">
        <v>2718</v>
      </c>
      <c r="H948" s="172" t="s">
        <v>1</v>
      </c>
      <c r="I948" s="174"/>
      <c r="L948" s="170"/>
      <c r="M948" s="175"/>
      <c r="T948" s="176"/>
      <c r="AT948" s="172" t="s">
        <v>200</v>
      </c>
      <c r="AU948" s="172" t="s">
        <v>89</v>
      </c>
      <c r="AV948" s="12" t="s">
        <v>83</v>
      </c>
      <c r="AW948" s="12" t="s">
        <v>31</v>
      </c>
      <c r="AX948" s="12" t="s">
        <v>76</v>
      </c>
      <c r="AY948" s="172" t="s">
        <v>187</v>
      </c>
    </row>
    <row r="949" spans="2:65" s="12" customFormat="1" ht="22.5">
      <c r="B949" s="170"/>
      <c r="D949" s="171" t="s">
        <v>200</v>
      </c>
      <c r="E949" s="172" t="s">
        <v>1</v>
      </c>
      <c r="F949" s="173" t="s">
        <v>2719</v>
      </c>
      <c r="H949" s="172" t="s">
        <v>1</v>
      </c>
      <c r="I949" s="174"/>
      <c r="L949" s="170"/>
      <c r="M949" s="175"/>
      <c r="T949" s="176"/>
      <c r="AT949" s="172" t="s">
        <v>200</v>
      </c>
      <c r="AU949" s="172" t="s">
        <v>89</v>
      </c>
      <c r="AV949" s="12" t="s">
        <v>83</v>
      </c>
      <c r="AW949" s="12" t="s">
        <v>31</v>
      </c>
      <c r="AX949" s="12" t="s">
        <v>76</v>
      </c>
      <c r="AY949" s="172" t="s">
        <v>187</v>
      </c>
    </row>
    <row r="950" spans="2:65" s="12" customFormat="1">
      <c r="B950" s="170"/>
      <c r="D950" s="171" t="s">
        <v>200</v>
      </c>
      <c r="E950" s="172" t="s">
        <v>1</v>
      </c>
      <c r="F950" s="173" t="s">
        <v>2720</v>
      </c>
      <c r="H950" s="172" t="s">
        <v>1</v>
      </c>
      <c r="I950" s="174"/>
      <c r="L950" s="170"/>
      <c r="M950" s="175"/>
      <c r="T950" s="176"/>
      <c r="AT950" s="172" t="s">
        <v>200</v>
      </c>
      <c r="AU950" s="172" t="s">
        <v>89</v>
      </c>
      <c r="AV950" s="12" t="s">
        <v>83</v>
      </c>
      <c r="AW950" s="12" t="s">
        <v>31</v>
      </c>
      <c r="AX950" s="12" t="s">
        <v>76</v>
      </c>
      <c r="AY950" s="172" t="s">
        <v>187</v>
      </c>
    </row>
    <row r="951" spans="2:65" s="13" customFormat="1">
      <c r="B951" s="177"/>
      <c r="D951" s="171" t="s">
        <v>200</v>
      </c>
      <c r="E951" s="178" t="s">
        <v>1</v>
      </c>
      <c r="F951" s="179" t="s">
        <v>2721</v>
      </c>
      <c r="H951" s="180">
        <v>10.99</v>
      </c>
      <c r="I951" s="181"/>
      <c r="L951" s="177"/>
      <c r="M951" s="182"/>
      <c r="T951" s="183"/>
      <c r="AT951" s="178" t="s">
        <v>200</v>
      </c>
      <c r="AU951" s="178" t="s">
        <v>89</v>
      </c>
      <c r="AV951" s="13" t="s">
        <v>89</v>
      </c>
      <c r="AW951" s="13" t="s">
        <v>31</v>
      </c>
      <c r="AX951" s="13" t="s">
        <v>76</v>
      </c>
      <c r="AY951" s="178" t="s">
        <v>187</v>
      </c>
    </row>
    <row r="952" spans="2:65" s="13" customFormat="1">
      <c r="B952" s="177"/>
      <c r="D952" s="171" t="s">
        <v>200</v>
      </c>
      <c r="E952" s="178" t="s">
        <v>1</v>
      </c>
      <c r="F952" s="179" t="s">
        <v>2722</v>
      </c>
      <c r="H952" s="180">
        <v>32.450000000000003</v>
      </c>
      <c r="I952" s="181"/>
      <c r="L952" s="177"/>
      <c r="M952" s="182"/>
      <c r="T952" s="183"/>
      <c r="AT952" s="178" t="s">
        <v>200</v>
      </c>
      <c r="AU952" s="178" t="s">
        <v>89</v>
      </c>
      <c r="AV952" s="13" t="s">
        <v>89</v>
      </c>
      <c r="AW952" s="13" t="s">
        <v>31</v>
      </c>
      <c r="AX952" s="13" t="s">
        <v>76</v>
      </c>
      <c r="AY952" s="178" t="s">
        <v>187</v>
      </c>
    </row>
    <row r="953" spans="2:65" s="15" customFormat="1">
      <c r="B953" s="191"/>
      <c r="D953" s="171" t="s">
        <v>200</v>
      </c>
      <c r="E953" s="192" t="s">
        <v>1</v>
      </c>
      <c r="F953" s="193" t="s">
        <v>2723</v>
      </c>
      <c r="H953" s="194">
        <v>43.44</v>
      </c>
      <c r="I953" s="195"/>
      <c r="L953" s="191"/>
      <c r="M953" s="196"/>
      <c r="T953" s="197"/>
      <c r="AT953" s="192" t="s">
        <v>200</v>
      </c>
      <c r="AU953" s="192" t="s">
        <v>89</v>
      </c>
      <c r="AV953" s="15" t="s">
        <v>207</v>
      </c>
      <c r="AW953" s="15" t="s">
        <v>31</v>
      </c>
      <c r="AX953" s="15" t="s">
        <v>76</v>
      </c>
      <c r="AY953" s="192" t="s">
        <v>187</v>
      </c>
    </row>
    <row r="954" spans="2:65" s="14" customFormat="1">
      <c r="B954" s="184"/>
      <c r="D954" s="171" t="s">
        <v>200</v>
      </c>
      <c r="E954" s="185" t="s">
        <v>2051</v>
      </c>
      <c r="F954" s="186" t="s">
        <v>206</v>
      </c>
      <c r="H954" s="187">
        <v>43.44</v>
      </c>
      <c r="I954" s="188"/>
      <c r="L954" s="184"/>
      <c r="M954" s="189"/>
      <c r="T954" s="190"/>
      <c r="AT954" s="185" t="s">
        <v>200</v>
      </c>
      <c r="AU954" s="185" t="s">
        <v>89</v>
      </c>
      <c r="AV954" s="14" t="s">
        <v>194</v>
      </c>
      <c r="AW954" s="14" t="s">
        <v>31</v>
      </c>
      <c r="AX954" s="14" t="s">
        <v>83</v>
      </c>
      <c r="AY954" s="185" t="s">
        <v>187</v>
      </c>
    </row>
    <row r="955" spans="2:65" s="1" customFormat="1" ht="37.9" customHeight="1">
      <c r="B955" s="144"/>
      <c r="C955" s="160" t="s">
        <v>710</v>
      </c>
      <c r="D955" s="160" t="s">
        <v>196</v>
      </c>
      <c r="E955" s="161" t="s">
        <v>2724</v>
      </c>
      <c r="F955" s="162" t="s">
        <v>2725</v>
      </c>
      <c r="G955" s="163" t="s">
        <v>144</v>
      </c>
      <c r="H955" s="164">
        <v>2110.2579999999998</v>
      </c>
      <c r="I955" s="165"/>
      <c r="J955" s="166">
        <f>ROUND(I955*H955,2)</f>
        <v>0</v>
      </c>
      <c r="K955" s="167"/>
      <c r="L955" s="32"/>
      <c r="M955" s="168" t="s">
        <v>1</v>
      </c>
      <c r="N955" s="169" t="s">
        <v>42</v>
      </c>
      <c r="P955" s="156">
        <f>O955*H955</f>
        <v>0</v>
      </c>
      <c r="Q955" s="156">
        <v>0</v>
      </c>
      <c r="R955" s="156">
        <f>Q955*H955</f>
        <v>0</v>
      </c>
      <c r="S955" s="156">
        <v>0</v>
      </c>
      <c r="T955" s="157">
        <f>S955*H955</f>
        <v>0</v>
      </c>
      <c r="AR955" s="158" t="s">
        <v>194</v>
      </c>
      <c r="AT955" s="158" t="s">
        <v>196</v>
      </c>
      <c r="AU955" s="158" t="s">
        <v>89</v>
      </c>
      <c r="AY955" s="17" t="s">
        <v>187</v>
      </c>
      <c r="BE955" s="159">
        <f>IF(N955="základná",J955,0)</f>
        <v>0</v>
      </c>
      <c r="BF955" s="159">
        <f>IF(N955="znížená",J955,0)</f>
        <v>0</v>
      </c>
      <c r="BG955" s="159">
        <f>IF(N955="zákl. prenesená",J955,0)</f>
        <v>0</v>
      </c>
      <c r="BH955" s="159">
        <f>IF(N955="zníž. prenesená",J955,0)</f>
        <v>0</v>
      </c>
      <c r="BI955" s="159">
        <f>IF(N955="nulová",J955,0)</f>
        <v>0</v>
      </c>
      <c r="BJ955" s="17" t="s">
        <v>89</v>
      </c>
      <c r="BK955" s="159">
        <f>ROUND(I955*H955,2)</f>
        <v>0</v>
      </c>
      <c r="BL955" s="17" t="s">
        <v>194</v>
      </c>
      <c r="BM955" s="158" t="s">
        <v>2726</v>
      </c>
    </row>
    <row r="956" spans="2:65" s="12" customFormat="1">
      <c r="B956" s="170"/>
      <c r="D956" s="171" t="s">
        <v>200</v>
      </c>
      <c r="E956" s="172" t="s">
        <v>1</v>
      </c>
      <c r="F956" s="173" t="s">
        <v>2727</v>
      </c>
      <c r="H956" s="172" t="s">
        <v>1</v>
      </c>
      <c r="I956" s="174"/>
      <c r="L956" s="170"/>
      <c r="M956" s="175"/>
      <c r="T956" s="176"/>
      <c r="AT956" s="172" t="s">
        <v>200</v>
      </c>
      <c r="AU956" s="172" t="s">
        <v>89</v>
      </c>
      <c r="AV956" s="12" t="s">
        <v>83</v>
      </c>
      <c r="AW956" s="12" t="s">
        <v>31</v>
      </c>
      <c r="AX956" s="12" t="s">
        <v>76</v>
      </c>
      <c r="AY956" s="172" t="s">
        <v>187</v>
      </c>
    </row>
    <row r="957" spans="2:65" s="13" customFormat="1">
      <c r="B957" s="177"/>
      <c r="D957" s="171" t="s">
        <v>200</v>
      </c>
      <c r="E957" s="178" t="s">
        <v>1</v>
      </c>
      <c r="F957" s="179" t="s">
        <v>2042</v>
      </c>
      <c r="H957" s="180">
        <v>1778.67</v>
      </c>
      <c r="I957" s="181"/>
      <c r="L957" s="177"/>
      <c r="M957" s="182"/>
      <c r="T957" s="183"/>
      <c r="AT957" s="178" t="s">
        <v>200</v>
      </c>
      <c r="AU957" s="178" t="s">
        <v>89</v>
      </c>
      <c r="AV957" s="13" t="s">
        <v>89</v>
      </c>
      <c r="AW957" s="13" t="s">
        <v>31</v>
      </c>
      <c r="AX957" s="13" t="s">
        <v>76</v>
      </c>
      <c r="AY957" s="178" t="s">
        <v>187</v>
      </c>
    </row>
    <row r="958" spans="2:65" s="15" customFormat="1">
      <c r="B958" s="191"/>
      <c r="D958" s="171" t="s">
        <v>200</v>
      </c>
      <c r="E958" s="192" t="s">
        <v>1</v>
      </c>
      <c r="F958" s="193" t="s">
        <v>234</v>
      </c>
      <c r="H958" s="194">
        <v>1778.67</v>
      </c>
      <c r="I958" s="195"/>
      <c r="L958" s="191"/>
      <c r="M958" s="196"/>
      <c r="T958" s="197"/>
      <c r="AT958" s="192" t="s">
        <v>200</v>
      </c>
      <c r="AU958" s="192" t="s">
        <v>89</v>
      </c>
      <c r="AV958" s="15" t="s">
        <v>207</v>
      </c>
      <c r="AW958" s="15" t="s">
        <v>31</v>
      </c>
      <c r="AX958" s="15" t="s">
        <v>76</v>
      </c>
      <c r="AY958" s="192" t="s">
        <v>187</v>
      </c>
    </row>
    <row r="959" spans="2:65" s="12" customFormat="1">
      <c r="B959" s="170"/>
      <c r="D959" s="171" t="s">
        <v>200</v>
      </c>
      <c r="E959" s="172" t="s">
        <v>1</v>
      </c>
      <c r="F959" s="173" t="s">
        <v>2728</v>
      </c>
      <c r="H959" s="172" t="s">
        <v>1</v>
      </c>
      <c r="I959" s="174"/>
      <c r="L959" s="170"/>
      <c r="M959" s="175"/>
      <c r="T959" s="176"/>
      <c r="AT959" s="172" t="s">
        <v>200</v>
      </c>
      <c r="AU959" s="172" t="s">
        <v>89</v>
      </c>
      <c r="AV959" s="12" t="s">
        <v>83</v>
      </c>
      <c r="AW959" s="12" t="s">
        <v>31</v>
      </c>
      <c r="AX959" s="12" t="s">
        <v>76</v>
      </c>
      <c r="AY959" s="172" t="s">
        <v>187</v>
      </c>
    </row>
    <row r="960" spans="2:65" s="13" customFormat="1">
      <c r="B960" s="177"/>
      <c r="D960" s="171" t="s">
        <v>200</v>
      </c>
      <c r="E960" s="178" t="s">
        <v>1</v>
      </c>
      <c r="F960" s="179" t="s">
        <v>2048</v>
      </c>
      <c r="H960" s="180">
        <v>283.03800000000001</v>
      </c>
      <c r="I960" s="181"/>
      <c r="L960" s="177"/>
      <c r="M960" s="182"/>
      <c r="T960" s="183"/>
      <c r="AT960" s="178" t="s">
        <v>200</v>
      </c>
      <c r="AU960" s="178" t="s">
        <v>89</v>
      </c>
      <c r="AV960" s="13" t="s">
        <v>89</v>
      </c>
      <c r="AW960" s="13" t="s">
        <v>31</v>
      </c>
      <c r="AX960" s="13" t="s">
        <v>76</v>
      </c>
      <c r="AY960" s="178" t="s">
        <v>187</v>
      </c>
    </row>
    <row r="961" spans="2:65" s="15" customFormat="1">
      <c r="B961" s="191"/>
      <c r="D961" s="171" t="s">
        <v>200</v>
      </c>
      <c r="E961" s="192" t="s">
        <v>1</v>
      </c>
      <c r="F961" s="193" t="s">
        <v>234</v>
      </c>
      <c r="H961" s="194">
        <v>283.03800000000001</v>
      </c>
      <c r="I961" s="195"/>
      <c r="L961" s="191"/>
      <c r="M961" s="196"/>
      <c r="T961" s="197"/>
      <c r="AT961" s="192" t="s">
        <v>200</v>
      </c>
      <c r="AU961" s="192" t="s">
        <v>89</v>
      </c>
      <c r="AV961" s="15" t="s">
        <v>207</v>
      </c>
      <c r="AW961" s="15" t="s">
        <v>31</v>
      </c>
      <c r="AX961" s="15" t="s">
        <v>76</v>
      </c>
      <c r="AY961" s="192" t="s">
        <v>187</v>
      </c>
    </row>
    <row r="962" spans="2:65" s="12" customFormat="1">
      <c r="B962" s="170"/>
      <c r="D962" s="171" t="s">
        <v>200</v>
      </c>
      <c r="E962" s="172" t="s">
        <v>1</v>
      </c>
      <c r="F962" s="173" t="s">
        <v>2729</v>
      </c>
      <c r="H962" s="172" t="s">
        <v>1</v>
      </c>
      <c r="I962" s="174"/>
      <c r="L962" s="170"/>
      <c r="M962" s="175"/>
      <c r="T962" s="176"/>
      <c r="AT962" s="172" t="s">
        <v>200</v>
      </c>
      <c r="AU962" s="172" t="s">
        <v>89</v>
      </c>
      <c r="AV962" s="12" t="s">
        <v>83</v>
      </c>
      <c r="AW962" s="12" t="s">
        <v>31</v>
      </c>
      <c r="AX962" s="12" t="s">
        <v>76</v>
      </c>
      <c r="AY962" s="172" t="s">
        <v>187</v>
      </c>
    </row>
    <row r="963" spans="2:65" s="13" customFormat="1">
      <c r="B963" s="177"/>
      <c r="D963" s="171" t="s">
        <v>200</v>
      </c>
      <c r="E963" s="178" t="s">
        <v>1</v>
      </c>
      <c r="F963" s="179" t="s">
        <v>2051</v>
      </c>
      <c r="H963" s="180">
        <v>43.44</v>
      </c>
      <c r="I963" s="181"/>
      <c r="L963" s="177"/>
      <c r="M963" s="182"/>
      <c r="T963" s="183"/>
      <c r="AT963" s="178" t="s">
        <v>200</v>
      </c>
      <c r="AU963" s="178" t="s">
        <v>89</v>
      </c>
      <c r="AV963" s="13" t="s">
        <v>89</v>
      </c>
      <c r="AW963" s="13" t="s">
        <v>31</v>
      </c>
      <c r="AX963" s="13" t="s">
        <v>76</v>
      </c>
      <c r="AY963" s="178" t="s">
        <v>187</v>
      </c>
    </row>
    <row r="964" spans="2:65" s="15" customFormat="1">
      <c r="B964" s="191"/>
      <c r="D964" s="171" t="s">
        <v>200</v>
      </c>
      <c r="E964" s="192" t="s">
        <v>1</v>
      </c>
      <c r="F964" s="193" t="s">
        <v>234</v>
      </c>
      <c r="H964" s="194">
        <v>43.44</v>
      </c>
      <c r="I964" s="195"/>
      <c r="L964" s="191"/>
      <c r="M964" s="196"/>
      <c r="T964" s="197"/>
      <c r="AT964" s="192" t="s">
        <v>200</v>
      </c>
      <c r="AU964" s="192" t="s">
        <v>89</v>
      </c>
      <c r="AV964" s="15" t="s">
        <v>207</v>
      </c>
      <c r="AW964" s="15" t="s">
        <v>31</v>
      </c>
      <c r="AX964" s="15" t="s">
        <v>76</v>
      </c>
      <c r="AY964" s="192" t="s">
        <v>187</v>
      </c>
    </row>
    <row r="965" spans="2:65" s="12" customFormat="1">
      <c r="B965" s="170"/>
      <c r="D965" s="171" t="s">
        <v>200</v>
      </c>
      <c r="E965" s="172" t="s">
        <v>1</v>
      </c>
      <c r="F965" s="173" t="s">
        <v>2730</v>
      </c>
      <c r="H965" s="172" t="s">
        <v>1</v>
      </c>
      <c r="I965" s="174"/>
      <c r="L965" s="170"/>
      <c r="M965" s="175"/>
      <c r="T965" s="176"/>
      <c r="AT965" s="172" t="s">
        <v>200</v>
      </c>
      <c r="AU965" s="172" t="s">
        <v>89</v>
      </c>
      <c r="AV965" s="12" t="s">
        <v>83</v>
      </c>
      <c r="AW965" s="12" t="s">
        <v>31</v>
      </c>
      <c r="AX965" s="12" t="s">
        <v>76</v>
      </c>
      <c r="AY965" s="172" t="s">
        <v>187</v>
      </c>
    </row>
    <row r="966" spans="2:65" s="12" customFormat="1">
      <c r="B966" s="170"/>
      <c r="D966" s="171" t="s">
        <v>200</v>
      </c>
      <c r="E966" s="172" t="s">
        <v>1</v>
      </c>
      <c r="F966" s="173" t="s">
        <v>2731</v>
      </c>
      <c r="H966" s="172" t="s">
        <v>1</v>
      </c>
      <c r="I966" s="174"/>
      <c r="L966" s="170"/>
      <c r="M966" s="175"/>
      <c r="T966" s="176"/>
      <c r="AT966" s="172" t="s">
        <v>200</v>
      </c>
      <c r="AU966" s="172" t="s">
        <v>89</v>
      </c>
      <c r="AV966" s="12" t="s">
        <v>83</v>
      </c>
      <c r="AW966" s="12" t="s">
        <v>31</v>
      </c>
      <c r="AX966" s="12" t="s">
        <v>76</v>
      </c>
      <c r="AY966" s="172" t="s">
        <v>187</v>
      </c>
    </row>
    <row r="967" spans="2:65" s="13" customFormat="1">
      <c r="B967" s="177"/>
      <c r="D967" s="171" t="s">
        <v>200</v>
      </c>
      <c r="E967" s="178" t="s">
        <v>1</v>
      </c>
      <c r="F967" s="179" t="s">
        <v>2732</v>
      </c>
      <c r="H967" s="180">
        <v>5.1100000000000003</v>
      </c>
      <c r="I967" s="181"/>
      <c r="L967" s="177"/>
      <c r="M967" s="182"/>
      <c r="T967" s="183"/>
      <c r="AT967" s="178" t="s">
        <v>200</v>
      </c>
      <c r="AU967" s="178" t="s">
        <v>89</v>
      </c>
      <c r="AV967" s="13" t="s">
        <v>89</v>
      </c>
      <c r="AW967" s="13" t="s">
        <v>31</v>
      </c>
      <c r="AX967" s="13" t="s">
        <v>76</v>
      </c>
      <c r="AY967" s="178" t="s">
        <v>187</v>
      </c>
    </row>
    <row r="968" spans="2:65" s="15" customFormat="1">
      <c r="B968" s="191"/>
      <c r="D968" s="171" t="s">
        <v>200</v>
      </c>
      <c r="E968" s="192" t="s">
        <v>1</v>
      </c>
      <c r="F968" s="193" t="s">
        <v>2733</v>
      </c>
      <c r="H968" s="194">
        <v>5.1100000000000003</v>
      </c>
      <c r="I968" s="195"/>
      <c r="L968" s="191"/>
      <c r="M968" s="196"/>
      <c r="T968" s="197"/>
      <c r="AT968" s="192" t="s">
        <v>200</v>
      </c>
      <c r="AU968" s="192" t="s">
        <v>89</v>
      </c>
      <c r="AV968" s="15" t="s">
        <v>207</v>
      </c>
      <c r="AW968" s="15" t="s">
        <v>31</v>
      </c>
      <c r="AX968" s="15" t="s">
        <v>76</v>
      </c>
      <c r="AY968" s="192" t="s">
        <v>187</v>
      </c>
    </row>
    <row r="969" spans="2:65" s="14" customFormat="1">
      <c r="B969" s="184"/>
      <c r="D969" s="171" t="s">
        <v>200</v>
      </c>
      <c r="E969" s="185" t="s">
        <v>1</v>
      </c>
      <c r="F969" s="186" t="s">
        <v>2734</v>
      </c>
      <c r="H969" s="187">
        <v>2110.2579999999998</v>
      </c>
      <c r="I969" s="188"/>
      <c r="L969" s="184"/>
      <c r="M969" s="189"/>
      <c r="T969" s="190"/>
      <c r="AT969" s="185" t="s">
        <v>200</v>
      </c>
      <c r="AU969" s="185" t="s">
        <v>89</v>
      </c>
      <c r="AV969" s="14" t="s">
        <v>194</v>
      </c>
      <c r="AW969" s="14" t="s">
        <v>31</v>
      </c>
      <c r="AX969" s="14" t="s">
        <v>83</v>
      </c>
      <c r="AY969" s="185" t="s">
        <v>187</v>
      </c>
    </row>
    <row r="970" spans="2:65" s="1" customFormat="1" ht="37.9" customHeight="1">
      <c r="B970" s="144"/>
      <c r="C970" s="160" t="s">
        <v>714</v>
      </c>
      <c r="D970" s="160" t="s">
        <v>196</v>
      </c>
      <c r="E970" s="161" t="s">
        <v>2735</v>
      </c>
      <c r="F970" s="162" t="s">
        <v>2736</v>
      </c>
      <c r="G970" s="163" t="s">
        <v>144</v>
      </c>
      <c r="H970" s="164">
        <v>6406.6440000000002</v>
      </c>
      <c r="I970" s="165"/>
      <c r="J970" s="166">
        <f>ROUND(I970*H970,2)</f>
        <v>0</v>
      </c>
      <c r="K970" s="167"/>
      <c r="L970" s="32"/>
      <c r="M970" s="168" t="s">
        <v>1</v>
      </c>
      <c r="N970" s="169" t="s">
        <v>42</v>
      </c>
      <c r="P970" s="156">
        <f>O970*H970</f>
        <v>0</v>
      </c>
      <c r="Q970" s="156">
        <v>0</v>
      </c>
      <c r="R970" s="156">
        <f>Q970*H970</f>
        <v>0</v>
      </c>
      <c r="S970" s="156">
        <v>0</v>
      </c>
      <c r="T970" s="157">
        <f>S970*H970</f>
        <v>0</v>
      </c>
      <c r="AR970" s="158" t="s">
        <v>194</v>
      </c>
      <c r="AT970" s="158" t="s">
        <v>196</v>
      </c>
      <c r="AU970" s="158" t="s">
        <v>89</v>
      </c>
      <c r="AY970" s="17" t="s">
        <v>187</v>
      </c>
      <c r="BE970" s="159">
        <f>IF(N970="základná",J970,0)</f>
        <v>0</v>
      </c>
      <c r="BF970" s="159">
        <f>IF(N970="znížená",J970,0)</f>
        <v>0</v>
      </c>
      <c r="BG970" s="159">
        <f>IF(N970="zákl. prenesená",J970,0)</f>
        <v>0</v>
      </c>
      <c r="BH970" s="159">
        <f>IF(N970="zníž. prenesená",J970,0)</f>
        <v>0</v>
      </c>
      <c r="BI970" s="159">
        <f>IF(N970="nulová",J970,0)</f>
        <v>0</v>
      </c>
      <c r="BJ970" s="17" t="s">
        <v>89</v>
      </c>
      <c r="BK970" s="159">
        <f>ROUND(I970*H970,2)</f>
        <v>0</v>
      </c>
      <c r="BL970" s="17" t="s">
        <v>194</v>
      </c>
      <c r="BM970" s="158" t="s">
        <v>2737</v>
      </c>
    </row>
    <row r="971" spans="2:65" s="12" customFormat="1">
      <c r="B971" s="170"/>
      <c r="D971" s="171" t="s">
        <v>200</v>
      </c>
      <c r="E971" s="172" t="s">
        <v>1</v>
      </c>
      <c r="F971" s="173" t="s">
        <v>2738</v>
      </c>
      <c r="H971" s="172" t="s">
        <v>1</v>
      </c>
      <c r="I971" s="174"/>
      <c r="L971" s="170"/>
      <c r="M971" s="175"/>
      <c r="T971" s="176"/>
      <c r="AT971" s="172" t="s">
        <v>200</v>
      </c>
      <c r="AU971" s="172" t="s">
        <v>89</v>
      </c>
      <c r="AV971" s="12" t="s">
        <v>83</v>
      </c>
      <c r="AW971" s="12" t="s">
        <v>31</v>
      </c>
      <c r="AX971" s="12" t="s">
        <v>76</v>
      </c>
      <c r="AY971" s="172" t="s">
        <v>187</v>
      </c>
    </row>
    <row r="972" spans="2:65" s="13" customFormat="1">
      <c r="B972" s="177"/>
      <c r="D972" s="171" t="s">
        <v>200</v>
      </c>
      <c r="E972" s="178" t="s">
        <v>1</v>
      </c>
      <c r="F972" s="179" t="s">
        <v>2739</v>
      </c>
      <c r="H972" s="180">
        <v>3557.34</v>
      </c>
      <c r="I972" s="181"/>
      <c r="L972" s="177"/>
      <c r="M972" s="182"/>
      <c r="T972" s="183"/>
      <c r="AT972" s="178" t="s">
        <v>200</v>
      </c>
      <c r="AU972" s="178" t="s">
        <v>89</v>
      </c>
      <c r="AV972" s="13" t="s">
        <v>89</v>
      </c>
      <c r="AW972" s="13" t="s">
        <v>31</v>
      </c>
      <c r="AX972" s="13" t="s">
        <v>76</v>
      </c>
      <c r="AY972" s="178" t="s">
        <v>187</v>
      </c>
    </row>
    <row r="973" spans="2:65" s="15" customFormat="1">
      <c r="B973" s="191"/>
      <c r="D973" s="171" t="s">
        <v>200</v>
      </c>
      <c r="E973" s="192" t="s">
        <v>1</v>
      </c>
      <c r="F973" s="193" t="s">
        <v>234</v>
      </c>
      <c r="H973" s="194">
        <v>3557.34</v>
      </c>
      <c r="I973" s="195"/>
      <c r="L973" s="191"/>
      <c r="M973" s="196"/>
      <c r="T973" s="197"/>
      <c r="AT973" s="192" t="s">
        <v>200</v>
      </c>
      <c r="AU973" s="192" t="s">
        <v>89</v>
      </c>
      <c r="AV973" s="15" t="s">
        <v>207</v>
      </c>
      <c r="AW973" s="15" t="s">
        <v>31</v>
      </c>
      <c r="AX973" s="15" t="s">
        <v>76</v>
      </c>
      <c r="AY973" s="192" t="s">
        <v>187</v>
      </c>
    </row>
    <row r="974" spans="2:65" s="12" customFormat="1">
      <c r="B974" s="170"/>
      <c r="D974" s="171" t="s">
        <v>200</v>
      </c>
      <c r="E974" s="172" t="s">
        <v>1</v>
      </c>
      <c r="F974" s="173" t="s">
        <v>2740</v>
      </c>
      <c r="H974" s="172" t="s">
        <v>1</v>
      </c>
      <c r="I974" s="174"/>
      <c r="L974" s="170"/>
      <c r="M974" s="175"/>
      <c r="T974" s="176"/>
      <c r="AT974" s="172" t="s">
        <v>200</v>
      </c>
      <c r="AU974" s="172" t="s">
        <v>89</v>
      </c>
      <c r="AV974" s="12" t="s">
        <v>83</v>
      </c>
      <c r="AW974" s="12" t="s">
        <v>31</v>
      </c>
      <c r="AX974" s="12" t="s">
        <v>76</v>
      </c>
      <c r="AY974" s="172" t="s">
        <v>187</v>
      </c>
    </row>
    <row r="975" spans="2:65" s="13" customFormat="1">
      <c r="B975" s="177"/>
      <c r="D975" s="171" t="s">
        <v>200</v>
      </c>
      <c r="E975" s="178" t="s">
        <v>1</v>
      </c>
      <c r="F975" s="179" t="s">
        <v>2741</v>
      </c>
      <c r="H975" s="180">
        <v>2264.3040000000001</v>
      </c>
      <c r="I975" s="181"/>
      <c r="L975" s="177"/>
      <c r="M975" s="182"/>
      <c r="T975" s="183"/>
      <c r="AT975" s="178" t="s">
        <v>200</v>
      </c>
      <c r="AU975" s="178" t="s">
        <v>89</v>
      </c>
      <c r="AV975" s="13" t="s">
        <v>89</v>
      </c>
      <c r="AW975" s="13" t="s">
        <v>31</v>
      </c>
      <c r="AX975" s="13" t="s">
        <v>76</v>
      </c>
      <c r="AY975" s="178" t="s">
        <v>187</v>
      </c>
    </row>
    <row r="976" spans="2:65" s="15" customFormat="1">
      <c r="B976" s="191"/>
      <c r="D976" s="171" t="s">
        <v>200</v>
      </c>
      <c r="E976" s="192" t="s">
        <v>1</v>
      </c>
      <c r="F976" s="193" t="s">
        <v>234</v>
      </c>
      <c r="H976" s="194">
        <v>2264.3040000000001</v>
      </c>
      <c r="I976" s="195"/>
      <c r="L976" s="191"/>
      <c r="M976" s="196"/>
      <c r="T976" s="197"/>
      <c r="AT976" s="192" t="s">
        <v>200</v>
      </c>
      <c r="AU976" s="192" t="s">
        <v>89</v>
      </c>
      <c r="AV976" s="15" t="s">
        <v>207</v>
      </c>
      <c r="AW976" s="15" t="s">
        <v>31</v>
      </c>
      <c r="AX976" s="15" t="s">
        <v>76</v>
      </c>
      <c r="AY976" s="192" t="s">
        <v>187</v>
      </c>
    </row>
    <row r="977" spans="2:65" s="12" customFormat="1">
      <c r="B977" s="170"/>
      <c r="D977" s="171" t="s">
        <v>200</v>
      </c>
      <c r="E977" s="172" t="s">
        <v>1</v>
      </c>
      <c r="F977" s="173" t="s">
        <v>2742</v>
      </c>
      <c r="H977" s="172" t="s">
        <v>1</v>
      </c>
      <c r="I977" s="174"/>
      <c r="L977" s="170"/>
      <c r="M977" s="175"/>
      <c r="T977" s="176"/>
      <c r="AT977" s="172" t="s">
        <v>200</v>
      </c>
      <c r="AU977" s="172" t="s">
        <v>89</v>
      </c>
      <c r="AV977" s="12" t="s">
        <v>83</v>
      </c>
      <c r="AW977" s="12" t="s">
        <v>31</v>
      </c>
      <c r="AX977" s="12" t="s">
        <v>76</v>
      </c>
      <c r="AY977" s="172" t="s">
        <v>187</v>
      </c>
    </row>
    <row r="978" spans="2:65" s="13" customFormat="1">
      <c r="B978" s="177"/>
      <c r="D978" s="171" t="s">
        <v>200</v>
      </c>
      <c r="E978" s="178" t="s">
        <v>1</v>
      </c>
      <c r="F978" s="179" t="s">
        <v>2743</v>
      </c>
      <c r="H978" s="180">
        <v>564.72</v>
      </c>
      <c r="I978" s="181"/>
      <c r="L978" s="177"/>
      <c r="M978" s="182"/>
      <c r="T978" s="183"/>
      <c r="AT978" s="178" t="s">
        <v>200</v>
      </c>
      <c r="AU978" s="178" t="s">
        <v>89</v>
      </c>
      <c r="AV978" s="13" t="s">
        <v>89</v>
      </c>
      <c r="AW978" s="13" t="s">
        <v>31</v>
      </c>
      <c r="AX978" s="13" t="s">
        <v>76</v>
      </c>
      <c r="AY978" s="178" t="s">
        <v>187</v>
      </c>
    </row>
    <row r="979" spans="2:65" s="15" customFormat="1">
      <c r="B979" s="191"/>
      <c r="D979" s="171" t="s">
        <v>200</v>
      </c>
      <c r="E979" s="192" t="s">
        <v>1</v>
      </c>
      <c r="F979" s="193" t="s">
        <v>234</v>
      </c>
      <c r="H979" s="194">
        <v>564.72</v>
      </c>
      <c r="I979" s="195"/>
      <c r="L979" s="191"/>
      <c r="M979" s="196"/>
      <c r="T979" s="197"/>
      <c r="AT979" s="192" t="s">
        <v>200</v>
      </c>
      <c r="AU979" s="192" t="s">
        <v>89</v>
      </c>
      <c r="AV979" s="15" t="s">
        <v>207</v>
      </c>
      <c r="AW979" s="15" t="s">
        <v>31</v>
      </c>
      <c r="AX979" s="15" t="s">
        <v>76</v>
      </c>
      <c r="AY979" s="192" t="s">
        <v>187</v>
      </c>
    </row>
    <row r="980" spans="2:65" s="13" customFormat="1">
      <c r="B980" s="177"/>
      <c r="D980" s="171" t="s">
        <v>200</v>
      </c>
      <c r="E980" s="178" t="s">
        <v>1</v>
      </c>
      <c r="F980" s="179" t="s">
        <v>2054</v>
      </c>
      <c r="H980" s="180">
        <v>20.28</v>
      </c>
      <c r="I980" s="181"/>
      <c r="L980" s="177"/>
      <c r="M980" s="182"/>
      <c r="T980" s="183"/>
      <c r="AT980" s="178" t="s">
        <v>200</v>
      </c>
      <c r="AU980" s="178" t="s">
        <v>89</v>
      </c>
      <c r="AV980" s="13" t="s">
        <v>89</v>
      </c>
      <c r="AW980" s="13" t="s">
        <v>31</v>
      </c>
      <c r="AX980" s="13" t="s">
        <v>76</v>
      </c>
      <c r="AY980" s="178" t="s">
        <v>187</v>
      </c>
    </row>
    <row r="981" spans="2:65" s="15" customFormat="1">
      <c r="B981" s="191"/>
      <c r="D981" s="171" t="s">
        <v>200</v>
      </c>
      <c r="E981" s="192" t="s">
        <v>1</v>
      </c>
      <c r="F981" s="193" t="s">
        <v>234</v>
      </c>
      <c r="H981" s="194">
        <v>20.28</v>
      </c>
      <c r="I981" s="195"/>
      <c r="L981" s="191"/>
      <c r="M981" s="196"/>
      <c r="T981" s="197"/>
      <c r="AT981" s="192" t="s">
        <v>200</v>
      </c>
      <c r="AU981" s="192" t="s">
        <v>89</v>
      </c>
      <c r="AV981" s="15" t="s">
        <v>207</v>
      </c>
      <c r="AW981" s="15" t="s">
        <v>31</v>
      </c>
      <c r="AX981" s="15" t="s">
        <v>76</v>
      </c>
      <c r="AY981" s="192" t="s">
        <v>187</v>
      </c>
    </row>
    <row r="982" spans="2:65" s="14" customFormat="1">
      <c r="B982" s="184"/>
      <c r="D982" s="171" t="s">
        <v>200</v>
      </c>
      <c r="E982" s="185" t="s">
        <v>1</v>
      </c>
      <c r="F982" s="186" t="s">
        <v>206</v>
      </c>
      <c r="H982" s="187">
        <v>6406.6440000000002</v>
      </c>
      <c r="I982" s="188"/>
      <c r="L982" s="184"/>
      <c r="M982" s="189"/>
      <c r="T982" s="190"/>
      <c r="AT982" s="185" t="s">
        <v>200</v>
      </c>
      <c r="AU982" s="185" t="s">
        <v>89</v>
      </c>
      <c r="AV982" s="14" t="s">
        <v>194</v>
      </c>
      <c r="AW982" s="14" t="s">
        <v>31</v>
      </c>
      <c r="AX982" s="14" t="s">
        <v>83</v>
      </c>
      <c r="AY982" s="185" t="s">
        <v>187</v>
      </c>
    </row>
    <row r="983" spans="2:65" s="1" customFormat="1" ht="37.9" customHeight="1">
      <c r="B983" s="144"/>
      <c r="C983" s="160" t="s">
        <v>718</v>
      </c>
      <c r="D983" s="160" t="s">
        <v>196</v>
      </c>
      <c r="E983" s="161" t="s">
        <v>2744</v>
      </c>
      <c r="F983" s="162" t="s">
        <v>2745</v>
      </c>
      <c r="G983" s="163" t="s">
        <v>144</v>
      </c>
      <c r="H983" s="164">
        <v>331.28</v>
      </c>
      <c r="I983" s="165"/>
      <c r="J983" s="166">
        <f>ROUND(I983*H983,2)</f>
        <v>0</v>
      </c>
      <c r="K983" s="167"/>
      <c r="L983" s="32"/>
      <c r="M983" s="168" t="s">
        <v>1</v>
      </c>
      <c r="N983" s="169" t="s">
        <v>42</v>
      </c>
      <c r="P983" s="156">
        <f>O983*H983</f>
        <v>0</v>
      </c>
      <c r="Q983" s="156">
        <v>0</v>
      </c>
      <c r="R983" s="156">
        <f>Q983*H983</f>
        <v>0</v>
      </c>
      <c r="S983" s="156">
        <v>6.5000000000000002E-2</v>
      </c>
      <c r="T983" s="157">
        <f>S983*H983</f>
        <v>21.533199999999997</v>
      </c>
      <c r="AR983" s="158" t="s">
        <v>194</v>
      </c>
      <c r="AT983" s="158" t="s">
        <v>196</v>
      </c>
      <c r="AU983" s="158" t="s">
        <v>89</v>
      </c>
      <c r="AY983" s="17" t="s">
        <v>187</v>
      </c>
      <c r="BE983" s="159">
        <f>IF(N983="základná",J983,0)</f>
        <v>0</v>
      </c>
      <c r="BF983" s="159">
        <f>IF(N983="znížená",J983,0)</f>
        <v>0</v>
      </c>
      <c r="BG983" s="159">
        <f>IF(N983="zákl. prenesená",J983,0)</f>
        <v>0</v>
      </c>
      <c r="BH983" s="159">
        <f>IF(N983="zníž. prenesená",J983,0)</f>
        <v>0</v>
      </c>
      <c r="BI983" s="159">
        <f>IF(N983="nulová",J983,0)</f>
        <v>0</v>
      </c>
      <c r="BJ983" s="17" t="s">
        <v>89</v>
      </c>
      <c r="BK983" s="159">
        <f>ROUND(I983*H983,2)</f>
        <v>0</v>
      </c>
      <c r="BL983" s="17" t="s">
        <v>194</v>
      </c>
      <c r="BM983" s="158" t="s">
        <v>2746</v>
      </c>
    </row>
    <row r="984" spans="2:65" s="12" customFormat="1">
      <c r="B984" s="170"/>
      <c r="D984" s="171" t="s">
        <v>200</v>
      </c>
      <c r="E984" s="172" t="s">
        <v>1</v>
      </c>
      <c r="F984" s="173" t="s">
        <v>2747</v>
      </c>
      <c r="H984" s="172" t="s">
        <v>1</v>
      </c>
      <c r="I984" s="174"/>
      <c r="L984" s="170"/>
      <c r="M984" s="175"/>
      <c r="T984" s="176"/>
      <c r="AT984" s="172" t="s">
        <v>200</v>
      </c>
      <c r="AU984" s="172" t="s">
        <v>89</v>
      </c>
      <c r="AV984" s="12" t="s">
        <v>83</v>
      </c>
      <c r="AW984" s="12" t="s">
        <v>31</v>
      </c>
      <c r="AX984" s="12" t="s">
        <v>76</v>
      </c>
      <c r="AY984" s="172" t="s">
        <v>187</v>
      </c>
    </row>
    <row r="985" spans="2:65" s="12" customFormat="1" ht="22.5">
      <c r="B985" s="170"/>
      <c r="D985" s="171" t="s">
        <v>200</v>
      </c>
      <c r="E985" s="172" t="s">
        <v>1</v>
      </c>
      <c r="F985" s="173" t="s">
        <v>2748</v>
      </c>
      <c r="H985" s="172" t="s">
        <v>1</v>
      </c>
      <c r="I985" s="174"/>
      <c r="L985" s="170"/>
      <c r="M985" s="175"/>
      <c r="T985" s="176"/>
      <c r="AT985" s="172" t="s">
        <v>200</v>
      </c>
      <c r="AU985" s="172" t="s">
        <v>89</v>
      </c>
      <c r="AV985" s="12" t="s">
        <v>83</v>
      </c>
      <c r="AW985" s="12" t="s">
        <v>31</v>
      </c>
      <c r="AX985" s="12" t="s">
        <v>76</v>
      </c>
      <c r="AY985" s="172" t="s">
        <v>187</v>
      </c>
    </row>
    <row r="986" spans="2:65" s="12" customFormat="1">
      <c r="B986" s="170"/>
      <c r="D986" s="171" t="s">
        <v>200</v>
      </c>
      <c r="E986" s="172" t="s">
        <v>1</v>
      </c>
      <c r="F986" s="173" t="s">
        <v>2749</v>
      </c>
      <c r="H986" s="172" t="s">
        <v>1</v>
      </c>
      <c r="I986" s="174"/>
      <c r="L986" s="170"/>
      <c r="M986" s="175"/>
      <c r="T986" s="176"/>
      <c r="AT986" s="172" t="s">
        <v>200</v>
      </c>
      <c r="AU986" s="172" t="s">
        <v>89</v>
      </c>
      <c r="AV986" s="12" t="s">
        <v>83</v>
      </c>
      <c r="AW986" s="12" t="s">
        <v>31</v>
      </c>
      <c r="AX986" s="12" t="s">
        <v>76</v>
      </c>
      <c r="AY986" s="172" t="s">
        <v>187</v>
      </c>
    </row>
    <row r="987" spans="2:65" s="13" customFormat="1">
      <c r="B987" s="177"/>
      <c r="D987" s="171" t="s">
        <v>200</v>
      </c>
      <c r="E987" s="178" t="s">
        <v>1</v>
      </c>
      <c r="F987" s="179" t="s">
        <v>2750</v>
      </c>
      <c r="H987" s="180">
        <v>7.74</v>
      </c>
      <c r="I987" s="181"/>
      <c r="L987" s="177"/>
      <c r="M987" s="182"/>
      <c r="T987" s="183"/>
      <c r="AT987" s="178" t="s">
        <v>200</v>
      </c>
      <c r="AU987" s="178" t="s">
        <v>89</v>
      </c>
      <c r="AV987" s="13" t="s">
        <v>89</v>
      </c>
      <c r="AW987" s="13" t="s">
        <v>31</v>
      </c>
      <c r="AX987" s="13" t="s">
        <v>76</v>
      </c>
      <c r="AY987" s="178" t="s">
        <v>187</v>
      </c>
    </row>
    <row r="988" spans="2:65" s="13" customFormat="1">
      <c r="B988" s="177"/>
      <c r="D988" s="171" t="s">
        <v>200</v>
      </c>
      <c r="E988" s="178" t="s">
        <v>1</v>
      </c>
      <c r="F988" s="179" t="s">
        <v>2751</v>
      </c>
      <c r="H988" s="180">
        <v>0.75</v>
      </c>
      <c r="I988" s="181"/>
      <c r="L988" s="177"/>
      <c r="M988" s="182"/>
      <c r="T988" s="183"/>
      <c r="AT988" s="178" t="s">
        <v>200</v>
      </c>
      <c r="AU988" s="178" t="s">
        <v>89</v>
      </c>
      <c r="AV988" s="13" t="s">
        <v>89</v>
      </c>
      <c r="AW988" s="13" t="s">
        <v>31</v>
      </c>
      <c r="AX988" s="13" t="s">
        <v>76</v>
      </c>
      <c r="AY988" s="178" t="s">
        <v>187</v>
      </c>
    </row>
    <row r="989" spans="2:65" s="15" customFormat="1">
      <c r="B989" s="191"/>
      <c r="D989" s="171" t="s">
        <v>200</v>
      </c>
      <c r="E989" s="192" t="s">
        <v>1</v>
      </c>
      <c r="F989" s="193" t="s">
        <v>2752</v>
      </c>
      <c r="H989" s="194">
        <v>8.49</v>
      </c>
      <c r="I989" s="195"/>
      <c r="L989" s="191"/>
      <c r="M989" s="196"/>
      <c r="T989" s="197"/>
      <c r="AT989" s="192" t="s">
        <v>200</v>
      </c>
      <c r="AU989" s="192" t="s">
        <v>89</v>
      </c>
      <c r="AV989" s="15" t="s">
        <v>207</v>
      </c>
      <c r="AW989" s="15" t="s">
        <v>31</v>
      </c>
      <c r="AX989" s="15" t="s">
        <v>76</v>
      </c>
      <c r="AY989" s="192" t="s">
        <v>187</v>
      </c>
    </row>
    <row r="990" spans="2:65" s="12" customFormat="1">
      <c r="B990" s="170"/>
      <c r="D990" s="171" t="s">
        <v>200</v>
      </c>
      <c r="E990" s="172" t="s">
        <v>1</v>
      </c>
      <c r="F990" s="173" t="s">
        <v>2753</v>
      </c>
      <c r="H990" s="172" t="s">
        <v>1</v>
      </c>
      <c r="I990" s="174"/>
      <c r="L990" s="170"/>
      <c r="M990" s="175"/>
      <c r="T990" s="176"/>
      <c r="AT990" s="172" t="s">
        <v>200</v>
      </c>
      <c r="AU990" s="172" t="s">
        <v>89</v>
      </c>
      <c r="AV990" s="12" t="s">
        <v>83</v>
      </c>
      <c r="AW990" s="12" t="s">
        <v>31</v>
      </c>
      <c r="AX990" s="12" t="s">
        <v>76</v>
      </c>
      <c r="AY990" s="172" t="s">
        <v>187</v>
      </c>
    </row>
    <row r="991" spans="2:65" s="12" customFormat="1" ht="22.5">
      <c r="B991" s="170"/>
      <c r="D991" s="171" t="s">
        <v>200</v>
      </c>
      <c r="E991" s="172" t="s">
        <v>1</v>
      </c>
      <c r="F991" s="173" t="s">
        <v>2754</v>
      </c>
      <c r="H991" s="172" t="s">
        <v>1</v>
      </c>
      <c r="I991" s="174"/>
      <c r="L991" s="170"/>
      <c r="M991" s="175"/>
      <c r="T991" s="176"/>
      <c r="AT991" s="172" t="s">
        <v>200</v>
      </c>
      <c r="AU991" s="172" t="s">
        <v>89</v>
      </c>
      <c r="AV991" s="12" t="s">
        <v>83</v>
      </c>
      <c r="AW991" s="12" t="s">
        <v>31</v>
      </c>
      <c r="AX991" s="12" t="s">
        <v>76</v>
      </c>
      <c r="AY991" s="172" t="s">
        <v>187</v>
      </c>
    </row>
    <row r="992" spans="2:65" s="12" customFormat="1">
      <c r="B992" s="170"/>
      <c r="D992" s="171" t="s">
        <v>200</v>
      </c>
      <c r="E992" s="172" t="s">
        <v>1</v>
      </c>
      <c r="F992" s="173" t="s">
        <v>2755</v>
      </c>
      <c r="H992" s="172" t="s">
        <v>1</v>
      </c>
      <c r="I992" s="174"/>
      <c r="L992" s="170"/>
      <c r="M992" s="175"/>
      <c r="T992" s="176"/>
      <c r="AT992" s="172" t="s">
        <v>200</v>
      </c>
      <c r="AU992" s="172" t="s">
        <v>89</v>
      </c>
      <c r="AV992" s="12" t="s">
        <v>83</v>
      </c>
      <c r="AW992" s="12" t="s">
        <v>31</v>
      </c>
      <c r="AX992" s="12" t="s">
        <v>76</v>
      </c>
      <c r="AY992" s="172" t="s">
        <v>187</v>
      </c>
    </row>
    <row r="993" spans="2:51" s="12" customFormat="1">
      <c r="B993" s="170"/>
      <c r="D993" s="171" t="s">
        <v>200</v>
      </c>
      <c r="E993" s="172" t="s">
        <v>1</v>
      </c>
      <c r="F993" s="173" t="s">
        <v>2756</v>
      </c>
      <c r="H993" s="172" t="s">
        <v>1</v>
      </c>
      <c r="I993" s="174"/>
      <c r="L993" s="170"/>
      <c r="M993" s="175"/>
      <c r="T993" s="176"/>
      <c r="AT993" s="172" t="s">
        <v>200</v>
      </c>
      <c r="AU993" s="172" t="s">
        <v>89</v>
      </c>
      <c r="AV993" s="12" t="s">
        <v>83</v>
      </c>
      <c r="AW993" s="12" t="s">
        <v>31</v>
      </c>
      <c r="AX993" s="12" t="s">
        <v>76</v>
      </c>
      <c r="AY993" s="172" t="s">
        <v>187</v>
      </c>
    </row>
    <row r="994" spans="2:51" s="12" customFormat="1">
      <c r="B994" s="170"/>
      <c r="D994" s="171" t="s">
        <v>200</v>
      </c>
      <c r="E994" s="172" t="s">
        <v>1</v>
      </c>
      <c r="F994" s="173" t="s">
        <v>2646</v>
      </c>
      <c r="H994" s="172" t="s">
        <v>1</v>
      </c>
      <c r="I994" s="174"/>
      <c r="L994" s="170"/>
      <c r="M994" s="175"/>
      <c r="T994" s="176"/>
      <c r="AT994" s="172" t="s">
        <v>200</v>
      </c>
      <c r="AU994" s="172" t="s">
        <v>89</v>
      </c>
      <c r="AV994" s="12" t="s">
        <v>83</v>
      </c>
      <c r="AW994" s="12" t="s">
        <v>31</v>
      </c>
      <c r="AX994" s="12" t="s">
        <v>76</v>
      </c>
      <c r="AY994" s="172" t="s">
        <v>187</v>
      </c>
    </row>
    <row r="995" spans="2:51" s="13" customFormat="1">
      <c r="B995" s="177"/>
      <c r="D995" s="171" t="s">
        <v>200</v>
      </c>
      <c r="E995" s="178" t="s">
        <v>1</v>
      </c>
      <c r="F995" s="179" t="s">
        <v>2757</v>
      </c>
      <c r="H995" s="180">
        <v>6.76</v>
      </c>
      <c r="I995" s="181"/>
      <c r="L995" s="177"/>
      <c r="M995" s="182"/>
      <c r="T995" s="183"/>
      <c r="AT995" s="178" t="s">
        <v>200</v>
      </c>
      <c r="AU995" s="178" t="s">
        <v>89</v>
      </c>
      <c r="AV995" s="13" t="s">
        <v>89</v>
      </c>
      <c r="AW995" s="13" t="s">
        <v>31</v>
      </c>
      <c r="AX995" s="13" t="s">
        <v>76</v>
      </c>
      <c r="AY995" s="178" t="s">
        <v>187</v>
      </c>
    </row>
    <row r="996" spans="2:51" s="13" customFormat="1">
      <c r="B996" s="177"/>
      <c r="D996" s="171" t="s">
        <v>200</v>
      </c>
      <c r="E996" s="178" t="s">
        <v>1</v>
      </c>
      <c r="F996" s="179" t="s">
        <v>2758</v>
      </c>
      <c r="H996" s="180">
        <v>6.76</v>
      </c>
      <c r="I996" s="181"/>
      <c r="L996" s="177"/>
      <c r="M996" s="182"/>
      <c r="T996" s="183"/>
      <c r="AT996" s="178" t="s">
        <v>200</v>
      </c>
      <c r="AU996" s="178" t="s">
        <v>89</v>
      </c>
      <c r="AV996" s="13" t="s">
        <v>89</v>
      </c>
      <c r="AW996" s="13" t="s">
        <v>31</v>
      </c>
      <c r="AX996" s="13" t="s">
        <v>76</v>
      </c>
      <c r="AY996" s="178" t="s">
        <v>187</v>
      </c>
    </row>
    <row r="997" spans="2:51" s="13" customFormat="1">
      <c r="B997" s="177"/>
      <c r="D997" s="171" t="s">
        <v>200</v>
      </c>
      <c r="E997" s="178" t="s">
        <v>1</v>
      </c>
      <c r="F997" s="179" t="s">
        <v>2759</v>
      </c>
      <c r="H997" s="180">
        <v>6.76</v>
      </c>
      <c r="I997" s="181"/>
      <c r="L997" s="177"/>
      <c r="M997" s="182"/>
      <c r="T997" s="183"/>
      <c r="AT997" s="178" t="s">
        <v>200</v>
      </c>
      <c r="AU997" s="178" t="s">
        <v>89</v>
      </c>
      <c r="AV997" s="13" t="s">
        <v>89</v>
      </c>
      <c r="AW997" s="13" t="s">
        <v>31</v>
      </c>
      <c r="AX997" s="13" t="s">
        <v>76</v>
      </c>
      <c r="AY997" s="178" t="s">
        <v>187</v>
      </c>
    </row>
    <row r="998" spans="2:51" s="15" customFormat="1">
      <c r="B998" s="191"/>
      <c r="D998" s="171" t="s">
        <v>200</v>
      </c>
      <c r="E998" s="192" t="s">
        <v>2054</v>
      </c>
      <c r="F998" s="193" t="s">
        <v>2760</v>
      </c>
      <c r="H998" s="194">
        <v>20.28</v>
      </c>
      <c r="I998" s="195"/>
      <c r="L998" s="191"/>
      <c r="M998" s="196"/>
      <c r="T998" s="197"/>
      <c r="AT998" s="192" t="s">
        <v>200</v>
      </c>
      <c r="AU998" s="192" t="s">
        <v>89</v>
      </c>
      <c r="AV998" s="15" t="s">
        <v>207</v>
      </c>
      <c r="AW998" s="15" t="s">
        <v>31</v>
      </c>
      <c r="AX998" s="15" t="s">
        <v>76</v>
      </c>
      <c r="AY998" s="192" t="s">
        <v>187</v>
      </c>
    </row>
    <row r="999" spans="2:51" s="12" customFormat="1">
      <c r="B999" s="170"/>
      <c r="D999" s="171" t="s">
        <v>200</v>
      </c>
      <c r="E999" s="172" t="s">
        <v>1</v>
      </c>
      <c r="F999" s="173" t="s">
        <v>2229</v>
      </c>
      <c r="H999" s="172" t="s">
        <v>1</v>
      </c>
      <c r="I999" s="174"/>
      <c r="L999" s="170"/>
      <c r="M999" s="175"/>
      <c r="T999" s="176"/>
      <c r="AT999" s="172" t="s">
        <v>200</v>
      </c>
      <c r="AU999" s="172" t="s">
        <v>89</v>
      </c>
      <c r="AV999" s="12" t="s">
        <v>83</v>
      </c>
      <c r="AW999" s="12" t="s">
        <v>31</v>
      </c>
      <c r="AX999" s="12" t="s">
        <v>76</v>
      </c>
      <c r="AY999" s="172" t="s">
        <v>187</v>
      </c>
    </row>
    <row r="1000" spans="2:51" s="12" customFormat="1">
      <c r="B1000" s="170"/>
      <c r="D1000" s="171" t="s">
        <v>200</v>
      </c>
      <c r="E1000" s="172" t="s">
        <v>1</v>
      </c>
      <c r="F1000" s="173" t="s">
        <v>2761</v>
      </c>
      <c r="H1000" s="172" t="s">
        <v>1</v>
      </c>
      <c r="I1000" s="174"/>
      <c r="L1000" s="170"/>
      <c r="M1000" s="175"/>
      <c r="T1000" s="176"/>
      <c r="AT1000" s="172" t="s">
        <v>200</v>
      </c>
      <c r="AU1000" s="172" t="s">
        <v>89</v>
      </c>
      <c r="AV1000" s="12" t="s">
        <v>83</v>
      </c>
      <c r="AW1000" s="12" t="s">
        <v>31</v>
      </c>
      <c r="AX1000" s="12" t="s">
        <v>76</v>
      </c>
      <c r="AY1000" s="172" t="s">
        <v>187</v>
      </c>
    </row>
    <row r="1001" spans="2:51" s="13" customFormat="1">
      <c r="B1001" s="177"/>
      <c r="D1001" s="171" t="s">
        <v>200</v>
      </c>
      <c r="E1001" s="178" t="s">
        <v>1</v>
      </c>
      <c r="F1001" s="179" t="s">
        <v>2762</v>
      </c>
      <c r="H1001" s="180">
        <v>16.96</v>
      </c>
      <c r="I1001" s="181"/>
      <c r="L1001" s="177"/>
      <c r="M1001" s="182"/>
      <c r="T1001" s="183"/>
      <c r="AT1001" s="178" t="s">
        <v>200</v>
      </c>
      <c r="AU1001" s="178" t="s">
        <v>89</v>
      </c>
      <c r="AV1001" s="13" t="s">
        <v>89</v>
      </c>
      <c r="AW1001" s="13" t="s">
        <v>31</v>
      </c>
      <c r="AX1001" s="13" t="s">
        <v>76</v>
      </c>
      <c r="AY1001" s="178" t="s">
        <v>187</v>
      </c>
    </row>
    <row r="1002" spans="2:51" s="13" customFormat="1">
      <c r="B1002" s="177"/>
      <c r="D1002" s="171" t="s">
        <v>200</v>
      </c>
      <c r="E1002" s="178" t="s">
        <v>1</v>
      </c>
      <c r="F1002" s="179" t="s">
        <v>2763</v>
      </c>
      <c r="H1002" s="180">
        <v>16.739999999999998</v>
      </c>
      <c r="I1002" s="181"/>
      <c r="L1002" s="177"/>
      <c r="M1002" s="182"/>
      <c r="T1002" s="183"/>
      <c r="AT1002" s="178" t="s">
        <v>200</v>
      </c>
      <c r="AU1002" s="178" t="s">
        <v>89</v>
      </c>
      <c r="AV1002" s="13" t="s">
        <v>89</v>
      </c>
      <c r="AW1002" s="13" t="s">
        <v>31</v>
      </c>
      <c r="AX1002" s="13" t="s">
        <v>76</v>
      </c>
      <c r="AY1002" s="178" t="s">
        <v>187</v>
      </c>
    </row>
    <row r="1003" spans="2:51" s="13" customFormat="1">
      <c r="B1003" s="177"/>
      <c r="D1003" s="171" t="s">
        <v>200</v>
      </c>
      <c r="E1003" s="178" t="s">
        <v>1</v>
      </c>
      <c r="F1003" s="179" t="s">
        <v>2764</v>
      </c>
      <c r="H1003" s="180">
        <v>27.88</v>
      </c>
      <c r="I1003" s="181"/>
      <c r="L1003" s="177"/>
      <c r="M1003" s="182"/>
      <c r="T1003" s="183"/>
      <c r="AT1003" s="178" t="s">
        <v>200</v>
      </c>
      <c r="AU1003" s="178" t="s">
        <v>89</v>
      </c>
      <c r="AV1003" s="13" t="s">
        <v>89</v>
      </c>
      <c r="AW1003" s="13" t="s">
        <v>31</v>
      </c>
      <c r="AX1003" s="13" t="s">
        <v>76</v>
      </c>
      <c r="AY1003" s="178" t="s">
        <v>187</v>
      </c>
    </row>
    <row r="1004" spans="2:51" s="13" customFormat="1">
      <c r="B1004" s="177"/>
      <c r="D1004" s="171" t="s">
        <v>200</v>
      </c>
      <c r="E1004" s="178" t="s">
        <v>1</v>
      </c>
      <c r="F1004" s="179" t="s">
        <v>2765</v>
      </c>
      <c r="H1004" s="180">
        <v>23.59</v>
      </c>
      <c r="I1004" s="181"/>
      <c r="L1004" s="177"/>
      <c r="M1004" s="182"/>
      <c r="T1004" s="183"/>
      <c r="AT1004" s="178" t="s">
        <v>200</v>
      </c>
      <c r="AU1004" s="178" t="s">
        <v>89</v>
      </c>
      <c r="AV1004" s="13" t="s">
        <v>89</v>
      </c>
      <c r="AW1004" s="13" t="s">
        <v>31</v>
      </c>
      <c r="AX1004" s="13" t="s">
        <v>76</v>
      </c>
      <c r="AY1004" s="178" t="s">
        <v>187</v>
      </c>
    </row>
    <row r="1005" spans="2:51" s="13" customFormat="1">
      <c r="B1005" s="177"/>
      <c r="D1005" s="171" t="s">
        <v>200</v>
      </c>
      <c r="E1005" s="178" t="s">
        <v>1</v>
      </c>
      <c r="F1005" s="179" t="s">
        <v>2766</v>
      </c>
      <c r="H1005" s="180">
        <v>23.53</v>
      </c>
      <c r="I1005" s="181"/>
      <c r="L1005" s="177"/>
      <c r="M1005" s="182"/>
      <c r="T1005" s="183"/>
      <c r="AT1005" s="178" t="s">
        <v>200</v>
      </c>
      <c r="AU1005" s="178" t="s">
        <v>89</v>
      </c>
      <c r="AV1005" s="13" t="s">
        <v>89</v>
      </c>
      <c r="AW1005" s="13" t="s">
        <v>31</v>
      </c>
      <c r="AX1005" s="13" t="s">
        <v>76</v>
      </c>
      <c r="AY1005" s="178" t="s">
        <v>187</v>
      </c>
    </row>
    <row r="1006" spans="2:51" s="15" customFormat="1">
      <c r="B1006" s="191"/>
      <c r="D1006" s="171" t="s">
        <v>200</v>
      </c>
      <c r="E1006" s="192" t="s">
        <v>2767</v>
      </c>
      <c r="F1006" s="193" t="s">
        <v>2768</v>
      </c>
      <c r="H1006" s="194">
        <v>108.7</v>
      </c>
      <c r="I1006" s="195"/>
      <c r="L1006" s="191"/>
      <c r="M1006" s="196"/>
      <c r="T1006" s="197"/>
      <c r="AT1006" s="192" t="s">
        <v>200</v>
      </c>
      <c r="AU1006" s="192" t="s">
        <v>89</v>
      </c>
      <c r="AV1006" s="15" t="s">
        <v>207</v>
      </c>
      <c r="AW1006" s="15" t="s">
        <v>31</v>
      </c>
      <c r="AX1006" s="15" t="s">
        <v>76</v>
      </c>
      <c r="AY1006" s="192" t="s">
        <v>187</v>
      </c>
    </row>
    <row r="1007" spans="2:51" s="12" customFormat="1">
      <c r="B1007" s="170"/>
      <c r="D1007" s="171" t="s">
        <v>200</v>
      </c>
      <c r="E1007" s="172" t="s">
        <v>1</v>
      </c>
      <c r="F1007" s="173" t="s">
        <v>2664</v>
      </c>
      <c r="H1007" s="172" t="s">
        <v>1</v>
      </c>
      <c r="I1007" s="174"/>
      <c r="L1007" s="170"/>
      <c r="M1007" s="175"/>
      <c r="T1007" s="176"/>
      <c r="AT1007" s="172" t="s">
        <v>200</v>
      </c>
      <c r="AU1007" s="172" t="s">
        <v>89</v>
      </c>
      <c r="AV1007" s="12" t="s">
        <v>83</v>
      </c>
      <c r="AW1007" s="12" t="s">
        <v>31</v>
      </c>
      <c r="AX1007" s="12" t="s">
        <v>76</v>
      </c>
      <c r="AY1007" s="172" t="s">
        <v>187</v>
      </c>
    </row>
    <row r="1008" spans="2:51" s="13" customFormat="1">
      <c r="B1008" s="177"/>
      <c r="D1008" s="171" t="s">
        <v>200</v>
      </c>
      <c r="E1008" s="178" t="s">
        <v>1</v>
      </c>
      <c r="F1008" s="179" t="s">
        <v>2769</v>
      </c>
      <c r="H1008" s="180">
        <v>16.96</v>
      </c>
      <c r="I1008" s="181"/>
      <c r="L1008" s="177"/>
      <c r="M1008" s="182"/>
      <c r="T1008" s="183"/>
      <c r="AT1008" s="178" t="s">
        <v>200</v>
      </c>
      <c r="AU1008" s="178" t="s">
        <v>89</v>
      </c>
      <c r="AV1008" s="13" t="s">
        <v>89</v>
      </c>
      <c r="AW1008" s="13" t="s">
        <v>31</v>
      </c>
      <c r="AX1008" s="13" t="s">
        <v>76</v>
      </c>
      <c r="AY1008" s="178" t="s">
        <v>187</v>
      </c>
    </row>
    <row r="1009" spans="2:65" s="13" customFormat="1">
      <c r="B1009" s="177"/>
      <c r="D1009" s="171" t="s">
        <v>200</v>
      </c>
      <c r="E1009" s="178" t="s">
        <v>1</v>
      </c>
      <c r="F1009" s="179" t="s">
        <v>2770</v>
      </c>
      <c r="H1009" s="180">
        <v>16.739999999999998</v>
      </c>
      <c r="I1009" s="181"/>
      <c r="L1009" s="177"/>
      <c r="M1009" s="182"/>
      <c r="T1009" s="183"/>
      <c r="AT1009" s="178" t="s">
        <v>200</v>
      </c>
      <c r="AU1009" s="178" t="s">
        <v>89</v>
      </c>
      <c r="AV1009" s="13" t="s">
        <v>89</v>
      </c>
      <c r="AW1009" s="13" t="s">
        <v>31</v>
      </c>
      <c r="AX1009" s="13" t="s">
        <v>76</v>
      </c>
      <c r="AY1009" s="178" t="s">
        <v>187</v>
      </c>
    </row>
    <row r="1010" spans="2:65" s="13" customFormat="1">
      <c r="B1010" s="177"/>
      <c r="D1010" s="171" t="s">
        <v>200</v>
      </c>
      <c r="E1010" s="178" t="s">
        <v>1</v>
      </c>
      <c r="F1010" s="179" t="s">
        <v>2771</v>
      </c>
      <c r="H1010" s="180">
        <v>27.88</v>
      </c>
      <c r="I1010" s="181"/>
      <c r="L1010" s="177"/>
      <c r="M1010" s="182"/>
      <c r="T1010" s="183"/>
      <c r="AT1010" s="178" t="s">
        <v>200</v>
      </c>
      <c r="AU1010" s="178" t="s">
        <v>89</v>
      </c>
      <c r="AV1010" s="13" t="s">
        <v>89</v>
      </c>
      <c r="AW1010" s="13" t="s">
        <v>31</v>
      </c>
      <c r="AX1010" s="13" t="s">
        <v>76</v>
      </c>
      <c r="AY1010" s="178" t="s">
        <v>187</v>
      </c>
    </row>
    <row r="1011" spans="2:65" s="13" customFormat="1">
      <c r="B1011" s="177"/>
      <c r="D1011" s="171" t="s">
        <v>200</v>
      </c>
      <c r="E1011" s="178" t="s">
        <v>1</v>
      </c>
      <c r="F1011" s="179" t="s">
        <v>2772</v>
      </c>
      <c r="H1011" s="180">
        <v>23.59</v>
      </c>
      <c r="I1011" s="181"/>
      <c r="L1011" s="177"/>
      <c r="M1011" s="182"/>
      <c r="T1011" s="183"/>
      <c r="AT1011" s="178" t="s">
        <v>200</v>
      </c>
      <c r="AU1011" s="178" t="s">
        <v>89</v>
      </c>
      <c r="AV1011" s="13" t="s">
        <v>89</v>
      </c>
      <c r="AW1011" s="13" t="s">
        <v>31</v>
      </c>
      <c r="AX1011" s="13" t="s">
        <v>76</v>
      </c>
      <c r="AY1011" s="178" t="s">
        <v>187</v>
      </c>
    </row>
    <row r="1012" spans="2:65" s="13" customFormat="1">
      <c r="B1012" s="177"/>
      <c r="D1012" s="171" t="s">
        <v>200</v>
      </c>
      <c r="E1012" s="178" t="s">
        <v>1</v>
      </c>
      <c r="F1012" s="179" t="s">
        <v>2773</v>
      </c>
      <c r="H1012" s="180">
        <v>23.53</v>
      </c>
      <c r="I1012" s="181"/>
      <c r="L1012" s="177"/>
      <c r="M1012" s="182"/>
      <c r="T1012" s="183"/>
      <c r="AT1012" s="178" t="s">
        <v>200</v>
      </c>
      <c r="AU1012" s="178" t="s">
        <v>89</v>
      </c>
      <c r="AV1012" s="13" t="s">
        <v>89</v>
      </c>
      <c r="AW1012" s="13" t="s">
        <v>31</v>
      </c>
      <c r="AX1012" s="13" t="s">
        <v>76</v>
      </c>
      <c r="AY1012" s="178" t="s">
        <v>187</v>
      </c>
    </row>
    <row r="1013" spans="2:65" s="15" customFormat="1">
      <c r="B1013" s="191"/>
      <c r="D1013" s="171" t="s">
        <v>200</v>
      </c>
      <c r="E1013" s="192" t="s">
        <v>2774</v>
      </c>
      <c r="F1013" s="193" t="s">
        <v>2775</v>
      </c>
      <c r="H1013" s="194">
        <v>108.7</v>
      </c>
      <c r="I1013" s="195"/>
      <c r="L1013" s="191"/>
      <c r="M1013" s="196"/>
      <c r="T1013" s="197"/>
      <c r="AT1013" s="192" t="s">
        <v>200</v>
      </c>
      <c r="AU1013" s="192" t="s">
        <v>89</v>
      </c>
      <c r="AV1013" s="15" t="s">
        <v>207</v>
      </c>
      <c r="AW1013" s="15" t="s">
        <v>31</v>
      </c>
      <c r="AX1013" s="15" t="s">
        <v>76</v>
      </c>
      <c r="AY1013" s="192" t="s">
        <v>187</v>
      </c>
    </row>
    <row r="1014" spans="2:65" s="12" customFormat="1">
      <c r="B1014" s="170"/>
      <c r="D1014" s="171" t="s">
        <v>200</v>
      </c>
      <c r="E1014" s="172" t="s">
        <v>1</v>
      </c>
      <c r="F1014" s="173" t="s">
        <v>2776</v>
      </c>
      <c r="H1014" s="172" t="s">
        <v>1</v>
      </c>
      <c r="I1014" s="174"/>
      <c r="L1014" s="170"/>
      <c r="M1014" s="175"/>
      <c r="T1014" s="176"/>
      <c r="AT1014" s="172" t="s">
        <v>200</v>
      </c>
      <c r="AU1014" s="172" t="s">
        <v>89</v>
      </c>
      <c r="AV1014" s="12" t="s">
        <v>83</v>
      </c>
      <c r="AW1014" s="12" t="s">
        <v>31</v>
      </c>
      <c r="AX1014" s="12" t="s">
        <v>76</v>
      </c>
      <c r="AY1014" s="172" t="s">
        <v>187</v>
      </c>
    </row>
    <row r="1015" spans="2:65" s="12" customFormat="1">
      <c r="B1015" s="170"/>
      <c r="D1015" s="171" t="s">
        <v>200</v>
      </c>
      <c r="E1015" s="172" t="s">
        <v>1</v>
      </c>
      <c r="F1015" s="173" t="s">
        <v>2761</v>
      </c>
      <c r="H1015" s="172" t="s">
        <v>1</v>
      </c>
      <c r="I1015" s="174"/>
      <c r="L1015" s="170"/>
      <c r="M1015" s="175"/>
      <c r="T1015" s="176"/>
      <c r="AT1015" s="172" t="s">
        <v>200</v>
      </c>
      <c r="AU1015" s="172" t="s">
        <v>89</v>
      </c>
      <c r="AV1015" s="12" t="s">
        <v>83</v>
      </c>
      <c r="AW1015" s="12" t="s">
        <v>31</v>
      </c>
      <c r="AX1015" s="12" t="s">
        <v>76</v>
      </c>
      <c r="AY1015" s="172" t="s">
        <v>187</v>
      </c>
    </row>
    <row r="1016" spans="2:65" s="13" customFormat="1">
      <c r="B1016" s="177"/>
      <c r="D1016" s="171" t="s">
        <v>200</v>
      </c>
      <c r="E1016" s="178" t="s">
        <v>1</v>
      </c>
      <c r="F1016" s="179" t="s">
        <v>2777</v>
      </c>
      <c r="H1016" s="180">
        <v>16.96</v>
      </c>
      <c r="I1016" s="181"/>
      <c r="L1016" s="177"/>
      <c r="M1016" s="182"/>
      <c r="T1016" s="183"/>
      <c r="AT1016" s="178" t="s">
        <v>200</v>
      </c>
      <c r="AU1016" s="178" t="s">
        <v>89</v>
      </c>
      <c r="AV1016" s="13" t="s">
        <v>89</v>
      </c>
      <c r="AW1016" s="13" t="s">
        <v>31</v>
      </c>
      <c r="AX1016" s="13" t="s">
        <v>76</v>
      </c>
      <c r="AY1016" s="178" t="s">
        <v>187</v>
      </c>
    </row>
    <row r="1017" spans="2:65" s="13" customFormat="1">
      <c r="B1017" s="177"/>
      <c r="D1017" s="171" t="s">
        <v>200</v>
      </c>
      <c r="E1017" s="178" t="s">
        <v>1</v>
      </c>
      <c r="F1017" s="179" t="s">
        <v>2778</v>
      </c>
      <c r="H1017" s="180">
        <v>16.739999999999998</v>
      </c>
      <c r="I1017" s="181"/>
      <c r="L1017" s="177"/>
      <c r="M1017" s="182"/>
      <c r="T1017" s="183"/>
      <c r="AT1017" s="178" t="s">
        <v>200</v>
      </c>
      <c r="AU1017" s="178" t="s">
        <v>89</v>
      </c>
      <c r="AV1017" s="13" t="s">
        <v>89</v>
      </c>
      <c r="AW1017" s="13" t="s">
        <v>31</v>
      </c>
      <c r="AX1017" s="13" t="s">
        <v>76</v>
      </c>
      <c r="AY1017" s="178" t="s">
        <v>187</v>
      </c>
    </row>
    <row r="1018" spans="2:65" s="13" customFormat="1">
      <c r="B1018" s="177"/>
      <c r="D1018" s="171" t="s">
        <v>200</v>
      </c>
      <c r="E1018" s="178" t="s">
        <v>1</v>
      </c>
      <c r="F1018" s="179" t="s">
        <v>2779</v>
      </c>
      <c r="H1018" s="180">
        <v>27.88</v>
      </c>
      <c r="I1018" s="181"/>
      <c r="L1018" s="177"/>
      <c r="M1018" s="182"/>
      <c r="T1018" s="183"/>
      <c r="AT1018" s="178" t="s">
        <v>200</v>
      </c>
      <c r="AU1018" s="178" t="s">
        <v>89</v>
      </c>
      <c r="AV1018" s="13" t="s">
        <v>89</v>
      </c>
      <c r="AW1018" s="13" t="s">
        <v>31</v>
      </c>
      <c r="AX1018" s="13" t="s">
        <v>76</v>
      </c>
      <c r="AY1018" s="178" t="s">
        <v>187</v>
      </c>
    </row>
    <row r="1019" spans="2:65" s="13" customFormat="1">
      <c r="B1019" s="177"/>
      <c r="D1019" s="171" t="s">
        <v>200</v>
      </c>
      <c r="E1019" s="178" t="s">
        <v>1</v>
      </c>
      <c r="F1019" s="179" t="s">
        <v>2780</v>
      </c>
      <c r="H1019" s="180">
        <v>23.53</v>
      </c>
      <c r="I1019" s="181"/>
      <c r="L1019" s="177"/>
      <c r="M1019" s="182"/>
      <c r="T1019" s="183"/>
      <c r="AT1019" s="178" t="s">
        <v>200</v>
      </c>
      <c r="AU1019" s="178" t="s">
        <v>89</v>
      </c>
      <c r="AV1019" s="13" t="s">
        <v>89</v>
      </c>
      <c r="AW1019" s="13" t="s">
        <v>31</v>
      </c>
      <c r="AX1019" s="13" t="s">
        <v>76</v>
      </c>
      <c r="AY1019" s="178" t="s">
        <v>187</v>
      </c>
    </row>
    <row r="1020" spans="2:65" s="15" customFormat="1">
      <c r="B1020" s="191"/>
      <c r="D1020" s="171" t="s">
        <v>200</v>
      </c>
      <c r="E1020" s="192" t="s">
        <v>2781</v>
      </c>
      <c r="F1020" s="193" t="s">
        <v>2782</v>
      </c>
      <c r="H1020" s="194">
        <v>85.11</v>
      </c>
      <c r="I1020" s="195"/>
      <c r="L1020" s="191"/>
      <c r="M1020" s="196"/>
      <c r="T1020" s="197"/>
      <c r="AT1020" s="192" t="s">
        <v>200</v>
      </c>
      <c r="AU1020" s="192" t="s">
        <v>89</v>
      </c>
      <c r="AV1020" s="15" t="s">
        <v>207</v>
      </c>
      <c r="AW1020" s="15" t="s">
        <v>31</v>
      </c>
      <c r="AX1020" s="15" t="s">
        <v>76</v>
      </c>
      <c r="AY1020" s="192" t="s">
        <v>187</v>
      </c>
    </row>
    <row r="1021" spans="2:65" s="14" customFormat="1">
      <c r="B1021" s="184"/>
      <c r="D1021" s="171" t="s">
        <v>200</v>
      </c>
      <c r="E1021" s="185" t="s">
        <v>1</v>
      </c>
      <c r="F1021" s="186" t="s">
        <v>206</v>
      </c>
      <c r="H1021" s="187">
        <v>331.28</v>
      </c>
      <c r="I1021" s="188"/>
      <c r="L1021" s="184"/>
      <c r="M1021" s="189"/>
      <c r="T1021" s="190"/>
      <c r="AT1021" s="185" t="s">
        <v>200</v>
      </c>
      <c r="AU1021" s="185" t="s">
        <v>89</v>
      </c>
      <c r="AV1021" s="14" t="s">
        <v>194</v>
      </c>
      <c r="AW1021" s="14" t="s">
        <v>31</v>
      </c>
      <c r="AX1021" s="14" t="s">
        <v>83</v>
      </c>
      <c r="AY1021" s="185" t="s">
        <v>187</v>
      </c>
    </row>
    <row r="1022" spans="2:65" s="1" customFormat="1" ht="44.25" customHeight="1">
      <c r="B1022" s="144"/>
      <c r="C1022" s="160" t="s">
        <v>723</v>
      </c>
      <c r="D1022" s="160" t="s">
        <v>196</v>
      </c>
      <c r="E1022" s="161" t="s">
        <v>2783</v>
      </c>
      <c r="F1022" s="162" t="s">
        <v>2784</v>
      </c>
      <c r="G1022" s="163" t="s">
        <v>678</v>
      </c>
      <c r="H1022" s="164">
        <v>25.965</v>
      </c>
      <c r="I1022" s="165"/>
      <c r="J1022" s="166">
        <f>ROUND(I1022*H1022,2)</f>
        <v>0</v>
      </c>
      <c r="K1022" s="167"/>
      <c r="L1022" s="32"/>
      <c r="M1022" s="168" t="s">
        <v>1</v>
      </c>
      <c r="N1022" s="169" t="s">
        <v>42</v>
      </c>
      <c r="P1022" s="156">
        <f>O1022*H1022</f>
        <v>0</v>
      </c>
      <c r="Q1022" s="156">
        <v>0</v>
      </c>
      <c r="R1022" s="156">
        <f>Q1022*H1022</f>
        <v>0</v>
      </c>
      <c r="S1022" s="156">
        <v>2.2000000000000002</v>
      </c>
      <c r="T1022" s="157">
        <f>S1022*H1022</f>
        <v>57.123000000000005</v>
      </c>
      <c r="AR1022" s="158" t="s">
        <v>194</v>
      </c>
      <c r="AT1022" s="158" t="s">
        <v>196</v>
      </c>
      <c r="AU1022" s="158" t="s">
        <v>89</v>
      </c>
      <c r="AY1022" s="17" t="s">
        <v>187</v>
      </c>
      <c r="BE1022" s="159">
        <f>IF(N1022="základná",J1022,0)</f>
        <v>0</v>
      </c>
      <c r="BF1022" s="159">
        <f>IF(N1022="znížená",J1022,0)</f>
        <v>0</v>
      </c>
      <c r="BG1022" s="159">
        <f>IF(N1022="zákl. prenesená",J1022,0)</f>
        <v>0</v>
      </c>
      <c r="BH1022" s="159">
        <f>IF(N1022="zníž. prenesená",J1022,0)</f>
        <v>0</v>
      </c>
      <c r="BI1022" s="159">
        <f>IF(N1022="nulová",J1022,0)</f>
        <v>0</v>
      </c>
      <c r="BJ1022" s="17" t="s">
        <v>89</v>
      </c>
      <c r="BK1022" s="159">
        <f>ROUND(I1022*H1022,2)</f>
        <v>0</v>
      </c>
      <c r="BL1022" s="17" t="s">
        <v>194</v>
      </c>
      <c r="BM1022" s="158" t="s">
        <v>2785</v>
      </c>
    </row>
    <row r="1023" spans="2:65" s="12" customFormat="1">
      <c r="B1023" s="170"/>
      <c r="D1023" s="171" t="s">
        <v>200</v>
      </c>
      <c r="E1023" s="172" t="s">
        <v>1</v>
      </c>
      <c r="F1023" s="173" t="s">
        <v>2786</v>
      </c>
      <c r="H1023" s="172" t="s">
        <v>1</v>
      </c>
      <c r="I1023" s="174"/>
      <c r="L1023" s="170"/>
      <c r="M1023" s="175"/>
      <c r="T1023" s="176"/>
      <c r="AT1023" s="172" t="s">
        <v>200</v>
      </c>
      <c r="AU1023" s="172" t="s">
        <v>89</v>
      </c>
      <c r="AV1023" s="12" t="s">
        <v>83</v>
      </c>
      <c r="AW1023" s="12" t="s">
        <v>31</v>
      </c>
      <c r="AX1023" s="12" t="s">
        <v>76</v>
      </c>
      <c r="AY1023" s="172" t="s">
        <v>187</v>
      </c>
    </row>
    <row r="1024" spans="2:65" s="13" customFormat="1">
      <c r="B1024" s="177"/>
      <c r="D1024" s="171" t="s">
        <v>200</v>
      </c>
      <c r="E1024" s="178" t="s">
        <v>1</v>
      </c>
      <c r="F1024" s="179" t="s">
        <v>2787</v>
      </c>
      <c r="H1024" s="180">
        <v>0.57499999999999996</v>
      </c>
      <c r="I1024" s="181"/>
      <c r="L1024" s="177"/>
      <c r="M1024" s="182"/>
      <c r="T1024" s="183"/>
      <c r="AT1024" s="178" t="s">
        <v>200</v>
      </c>
      <c r="AU1024" s="178" t="s">
        <v>89</v>
      </c>
      <c r="AV1024" s="13" t="s">
        <v>89</v>
      </c>
      <c r="AW1024" s="13" t="s">
        <v>31</v>
      </c>
      <c r="AX1024" s="13" t="s">
        <v>76</v>
      </c>
      <c r="AY1024" s="178" t="s">
        <v>187</v>
      </c>
    </row>
    <row r="1025" spans="2:65" s="15" customFormat="1">
      <c r="B1025" s="191"/>
      <c r="D1025" s="171" t="s">
        <v>200</v>
      </c>
      <c r="E1025" s="192" t="s">
        <v>1</v>
      </c>
      <c r="F1025" s="193" t="s">
        <v>234</v>
      </c>
      <c r="H1025" s="194">
        <v>0.57499999999999996</v>
      </c>
      <c r="I1025" s="195"/>
      <c r="L1025" s="191"/>
      <c r="M1025" s="196"/>
      <c r="T1025" s="197"/>
      <c r="AT1025" s="192" t="s">
        <v>200</v>
      </c>
      <c r="AU1025" s="192" t="s">
        <v>89</v>
      </c>
      <c r="AV1025" s="15" t="s">
        <v>207</v>
      </c>
      <c r="AW1025" s="15" t="s">
        <v>31</v>
      </c>
      <c r="AX1025" s="15" t="s">
        <v>76</v>
      </c>
      <c r="AY1025" s="192" t="s">
        <v>187</v>
      </c>
    </row>
    <row r="1026" spans="2:65" s="12" customFormat="1">
      <c r="B1026" s="170"/>
      <c r="D1026" s="171" t="s">
        <v>200</v>
      </c>
      <c r="E1026" s="172" t="s">
        <v>1</v>
      </c>
      <c r="F1026" s="173" t="s">
        <v>2788</v>
      </c>
      <c r="H1026" s="172" t="s">
        <v>1</v>
      </c>
      <c r="I1026" s="174"/>
      <c r="L1026" s="170"/>
      <c r="M1026" s="175"/>
      <c r="T1026" s="176"/>
      <c r="AT1026" s="172" t="s">
        <v>200</v>
      </c>
      <c r="AU1026" s="172" t="s">
        <v>89</v>
      </c>
      <c r="AV1026" s="12" t="s">
        <v>83</v>
      </c>
      <c r="AW1026" s="12" t="s">
        <v>31</v>
      </c>
      <c r="AX1026" s="12" t="s">
        <v>76</v>
      </c>
      <c r="AY1026" s="172" t="s">
        <v>187</v>
      </c>
    </row>
    <row r="1027" spans="2:65" s="13" customFormat="1">
      <c r="B1027" s="177"/>
      <c r="D1027" s="171" t="s">
        <v>200</v>
      </c>
      <c r="E1027" s="178" t="s">
        <v>1</v>
      </c>
      <c r="F1027" s="179" t="s">
        <v>2054</v>
      </c>
      <c r="H1027" s="180">
        <v>20.28</v>
      </c>
      <c r="I1027" s="181"/>
      <c r="L1027" s="177"/>
      <c r="M1027" s="182"/>
      <c r="T1027" s="183"/>
      <c r="AT1027" s="178" t="s">
        <v>200</v>
      </c>
      <c r="AU1027" s="178" t="s">
        <v>89</v>
      </c>
      <c r="AV1027" s="13" t="s">
        <v>89</v>
      </c>
      <c r="AW1027" s="13" t="s">
        <v>31</v>
      </c>
      <c r="AX1027" s="13" t="s">
        <v>76</v>
      </c>
      <c r="AY1027" s="178" t="s">
        <v>187</v>
      </c>
    </row>
    <row r="1028" spans="2:65" s="15" customFormat="1">
      <c r="B1028" s="191"/>
      <c r="D1028" s="171" t="s">
        <v>200</v>
      </c>
      <c r="E1028" s="192" t="s">
        <v>1</v>
      </c>
      <c r="F1028" s="193" t="s">
        <v>234</v>
      </c>
      <c r="H1028" s="194">
        <v>20.28</v>
      </c>
      <c r="I1028" s="195"/>
      <c r="L1028" s="191"/>
      <c r="M1028" s="196"/>
      <c r="T1028" s="197"/>
      <c r="AT1028" s="192" t="s">
        <v>200</v>
      </c>
      <c r="AU1028" s="192" t="s">
        <v>89</v>
      </c>
      <c r="AV1028" s="15" t="s">
        <v>207</v>
      </c>
      <c r="AW1028" s="15" t="s">
        <v>31</v>
      </c>
      <c r="AX1028" s="15" t="s">
        <v>76</v>
      </c>
      <c r="AY1028" s="192" t="s">
        <v>187</v>
      </c>
    </row>
    <row r="1029" spans="2:65" s="12" customFormat="1">
      <c r="B1029" s="170"/>
      <c r="D1029" s="171" t="s">
        <v>200</v>
      </c>
      <c r="E1029" s="172" t="s">
        <v>1</v>
      </c>
      <c r="F1029" s="173" t="s">
        <v>2730</v>
      </c>
      <c r="H1029" s="172" t="s">
        <v>1</v>
      </c>
      <c r="I1029" s="174"/>
      <c r="L1029" s="170"/>
      <c r="M1029" s="175"/>
      <c r="T1029" s="176"/>
      <c r="AT1029" s="172" t="s">
        <v>200</v>
      </c>
      <c r="AU1029" s="172" t="s">
        <v>89</v>
      </c>
      <c r="AV1029" s="12" t="s">
        <v>83</v>
      </c>
      <c r="AW1029" s="12" t="s">
        <v>31</v>
      </c>
      <c r="AX1029" s="12" t="s">
        <v>76</v>
      </c>
      <c r="AY1029" s="172" t="s">
        <v>187</v>
      </c>
    </row>
    <row r="1030" spans="2:65" s="12" customFormat="1">
      <c r="B1030" s="170"/>
      <c r="D1030" s="171" t="s">
        <v>200</v>
      </c>
      <c r="E1030" s="172" t="s">
        <v>1</v>
      </c>
      <c r="F1030" s="173" t="s">
        <v>2731</v>
      </c>
      <c r="H1030" s="172" t="s">
        <v>1</v>
      </c>
      <c r="I1030" s="174"/>
      <c r="L1030" s="170"/>
      <c r="M1030" s="175"/>
      <c r="T1030" s="176"/>
      <c r="AT1030" s="172" t="s">
        <v>200</v>
      </c>
      <c r="AU1030" s="172" t="s">
        <v>89</v>
      </c>
      <c r="AV1030" s="12" t="s">
        <v>83</v>
      </c>
      <c r="AW1030" s="12" t="s">
        <v>31</v>
      </c>
      <c r="AX1030" s="12" t="s">
        <v>76</v>
      </c>
      <c r="AY1030" s="172" t="s">
        <v>187</v>
      </c>
    </row>
    <row r="1031" spans="2:65" s="13" customFormat="1">
      <c r="B1031" s="177"/>
      <c r="D1031" s="171" t="s">
        <v>200</v>
      </c>
      <c r="E1031" s="178" t="s">
        <v>1</v>
      </c>
      <c r="F1031" s="179" t="s">
        <v>2732</v>
      </c>
      <c r="H1031" s="180">
        <v>5.1100000000000003</v>
      </c>
      <c r="I1031" s="181"/>
      <c r="L1031" s="177"/>
      <c r="M1031" s="182"/>
      <c r="T1031" s="183"/>
      <c r="AT1031" s="178" t="s">
        <v>200</v>
      </c>
      <c r="AU1031" s="178" t="s">
        <v>89</v>
      </c>
      <c r="AV1031" s="13" t="s">
        <v>89</v>
      </c>
      <c r="AW1031" s="13" t="s">
        <v>31</v>
      </c>
      <c r="AX1031" s="13" t="s">
        <v>76</v>
      </c>
      <c r="AY1031" s="178" t="s">
        <v>187</v>
      </c>
    </row>
    <row r="1032" spans="2:65" s="15" customFormat="1">
      <c r="B1032" s="191"/>
      <c r="D1032" s="171" t="s">
        <v>200</v>
      </c>
      <c r="E1032" s="192" t="s">
        <v>1</v>
      </c>
      <c r="F1032" s="193" t="s">
        <v>2733</v>
      </c>
      <c r="H1032" s="194">
        <v>5.1100000000000003</v>
      </c>
      <c r="I1032" s="195"/>
      <c r="L1032" s="191"/>
      <c r="M1032" s="196"/>
      <c r="T1032" s="197"/>
      <c r="AT1032" s="192" t="s">
        <v>200</v>
      </c>
      <c r="AU1032" s="192" t="s">
        <v>89</v>
      </c>
      <c r="AV1032" s="15" t="s">
        <v>207</v>
      </c>
      <c r="AW1032" s="15" t="s">
        <v>31</v>
      </c>
      <c r="AX1032" s="15" t="s">
        <v>76</v>
      </c>
      <c r="AY1032" s="192" t="s">
        <v>187</v>
      </c>
    </row>
    <row r="1033" spans="2:65" s="14" customFormat="1">
      <c r="B1033" s="184"/>
      <c r="D1033" s="171" t="s">
        <v>200</v>
      </c>
      <c r="E1033" s="185" t="s">
        <v>1</v>
      </c>
      <c r="F1033" s="186" t="s">
        <v>206</v>
      </c>
      <c r="H1033" s="187">
        <v>25.965</v>
      </c>
      <c r="I1033" s="188"/>
      <c r="L1033" s="184"/>
      <c r="M1033" s="189"/>
      <c r="T1033" s="190"/>
      <c r="AT1033" s="185" t="s">
        <v>200</v>
      </c>
      <c r="AU1033" s="185" t="s">
        <v>89</v>
      </c>
      <c r="AV1033" s="14" t="s">
        <v>194</v>
      </c>
      <c r="AW1033" s="14" t="s">
        <v>31</v>
      </c>
      <c r="AX1033" s="14" t="s">
        <v>83</v>
      </c>
      <c r="AY1033" s="185" t="s">
        <v>187</v>
      </c>
    </row>
    <row r="1034" spans="2:65" s="1" customFormat="1" ht="21.75" customHeight="1">
      <c r="B1034" s="144"/>
      <c r="C1034" s="160" t="s">
        <v>727</v>
      </c>
      <c r="D1034" s="160" t="s">
        <v>196</v>
      </c>
      <c r="E1034" s="161" t="s">
        <v>2789</v>
      </c>
      <c r="F1034" s="162" t="s">
        <v>2790</v>
      </c>
      <c r="G1034" s="163" t="s">
        <v>320</v>
      </c>
      <c r="H1034" s="164">
        <v>760.65</v>
      </c>
      <c r="I1034" s="165"/>
      <c r="J1034" s="166">
        <f>ROUND(I1034*H1034,2)</f>
        <v>0</v>
      </c>
      <c r="K1034" s="167"/>
      <c r="L1034" s="32"/>
      <c r="M1034" s="168" t="s">
        <v>1</v>
      </c>
      <c r="N1034" s="169" t="s">
        <v>42</v>
      </c>
      <c r="P1034" s="156">
        <f>O1034*H1034</f>
        <v>0</v>
      </c>
      <c r="Q1034" s="156">
        <v>0</v>
      </c>
      <c r="R1034" s="156">
        <f>Q1034*H1034</f>
        <v>0</v>
      </c>
      <c r="S1034" s="156">
        <v>8.9999999999999993E-3</v>
      </c>
      <c r="T1034" s="157">
        <f>S1034*H1034</f>
        <v>6.8458499999999995</v>
      </c>
      <c r="AR1034" s="158" t="s">
        <v>194</v>
      </c>
      <c r="AT1034" s="158" t="s">
        <v>196</v>
      </c>
      <c r="AU1034" s="158" t="s">
        <v>89</v>
      </c>
      <c r="AY1034" s="17" t="s">
        <v>187</v>
      </c>
      <c r="BE1034" s="159">
        <f>IF(N1034="základná",J1034,0)</f>
        <v>0</v>
      </c>
      <c r="BF1034" s="159">
        <f>IF(N1034="znížená",J1034,0)</f>
        <v>0</v>
      </c>
      <c r="BG1034" s="159">
        <f>IF(N1034="zákl. prenesená",J1034,0)</f>
        <v>0</v>
      </c>
      <c r="BH1034" s="159">
        <f>IF(N1034="zníž. prenesená",J1034,0)</f>
        <v>0</v>
      </c>
      <c r="BI1034" s="159">
        <f>IF(N1034="nulová",J1034,0)</f>
        <v>0</v>
      </c>
      <c r="BJ1034" s="17" t="s">
        <v>89</v>
      </c>
      <c r="BK1034" s="159">
        <f>ROUND(I1034*H1034,2)</f>
        <v>0</v>
      </c>
      <c r="BL1034" s="17" t="s">
        <v>194</v>
      </c>
      <c r="BM1034" s="158" t="s">
        <v>2791</v>
      </c>
    </row>
    <row r="1035" spans="2:65" s="12" customFormat="1">
      <c r="B1035" s="170"/>
      <c r="D1035" s="171" t="s">
        <v>200</v>
      </c>
      <c r="E1035" s="172" t="s">
        <v>1</v>
      </c>
      <c r="F1035" s="173" t="s">
        <v>2792</v>
      </c>
      <c r="H1035" s="172" t="s">
        <v>1</v>
      </c>
      <c r="I1035" s="174"/>
      <c r="L1035" s="170"/>
      <c r="M1035" s="175"/>
      <c r="T1035" s="176"/>
      <c r="AT1035" s="172" t="s">
        <v>200</v>
      </c>
      <c r="AU1035" s="172" t="s">
        <v>89</v>
      </c>
      <c r="AV1035" s="12" t="s">
        <v>83</v>
      </c>
      <c r="AW1035" s="12" t="s">
        <v>31</v>
      </c>
      <c r="AX1035" s="12" t="s">
        <v>76</v>
      </c>
      <c r="AY1035" s="172" t="s">
        <v>187</v>
      </c>
    </row>
    <row r="1036" spans="2:65" s="12" customFormat="1">
      <c r="B1036" s="170"/>
      <c r="D1036" s="171" t="s">
        <v>200</v>
      </c>
      <c r="E1036" s="172" t="s">
        <v>1</v>
      </c>
      <c r="F1036" s="173" t="s">
        <v>2793</v>
      </c>
      <c r="H1036" s="172" t="s">
        <v>1</v>
      </c>
      <c r="I1036" s="174"/>
      <c r="L1036" s="170"/>
      <c r="M1036" s="175"/>
      <c r="T1036" s="176"/>
      <c r="AT1036" s="172" t="s">
        <v>200</v>
      </c>
      <c r="AU1036" s="172" t="s">
        <v>89</v>
      </c>
      <c r="AV1036" s="12" t="s">
        <v>83</v>
      </c>
      <c r="AW1036" s="12" t="s">
        <v>31</v>
      </c>
      <c r="AX1036" s="12" t="s">
        <v>76</v>
      </c>
      <c r="AY1036" s="172" t="s">
        <v>187</v>
      </c>
    </row>
    <row r="1037" spans="2:65" s="12" customFormat="1">
      <c r="B1037" s="170"/>
      <c r="D1037" s="171" t="s">
        <v>200</v>
      </c>
      <c r="E1037" s="172" t="s">
        <v>1</v>
      </c>
      <c r="F1037" s="173" t="s">
        <v>2794</v>
      </c>
      <c r="H1037" s="172" t="s">
        <v>1</v>
      </c>
      <c r="I1037" s="174"/>
      <c r="L1037" s="170"/>
      <c r="M1037" s="175"/>
      <c r="T1037" s="176"/>
      <c r="AT1037" s="172" t="s">
        <v>200</v>
      </c>
      <c r="AU1037" s="172" t="s">
        <v>89</v>
      </c>
      <c r="AV1037" s="12" t="s">
        <v>83</v>
      </c>
      <c r="AW1037" s="12" t="s">
        <v>31</v>
      </c>
      <c r="AX1037" s="12" t="s">
        <v>76</v>
      </c>
      <c r="AY1037" s="172" t="s">
        <v>187</v>
      </c>
    </row>
    <row r="1038" spans="2:65" s="13" customFormat="1">
      <c r="B1038" s="177"/>
      <c r="D1038" s="171" t="s">
        <v>200</v>
      </c>
      <c r="E1038" s="178" t="s">
        <v>1</v>
      </c>
      <c r="F1038" s="179" t="s">
        <v>2795</v>
      </c>
      <c r="H1038" s="180">
        <v>19.100000000000001</v>
      </c>
      <c r="I1038" s="181"/>
      <c r="L1038" s="177"/>
      <c r="M1038" s="182"/>
      <c r="T1038" s="183"/>
      <c r="AT1038" s="178" t="s">
        <v>200</v>
      </c>
      <c r="AU1038" s="178" t="s">
        <v>89</v>
      </c>
      <c r="AV1038" s="13" t="s">
        <v>89</v>
      </c>
      <c r="AW1038" s="13" t="s">
        <v>31</v>
      </c>
      <c r="AX1038" s="13" t="s">
        <v>76</v>
      </c>
      <c r="AY1038" s="178" t="s">
        <v>187</v>
      </c>
    </row>
    <row r="1039" spans="2:65" s="13" customFormat="1">
      <c r="B1039" s="177"/>
      <c r="D1039" s="171" t="s">
        <v>200</v>
      </c>
      <c r="E1039" s="178" t="s">
        <v>1</v>
      </c>
      <c r="F1039" s="179" t="s">
        <v>2795</v>
      </c>
      <c r="H1039" s="180">
        <v>19.100000000000001</v>
      </c>
      <c r="I1039" s="181"/>
      <c r="L1039" s="177"/>
      <c r="M1039" s="182"/>
      <c r="T1039" s="183"/>
      <c r="AT1039" s="178" t="s">
        <v>200</v>
      </c>
      <c r="AU1039" s="178" t="s">
        <v>89</v>
      </c>
      <c r="AV1039" s="13" t="s">
        <v>89</v>
      </c>
      <c r="AW1039" s="13" t="s">
        <v>31</v>
      </c>
      <c r="AX1039" s="13" t="s">
        <v>76</v>
      </c>
      <c r="AY1039" s="178" t="s">
        <v>187</v>
      </c>
    </row>
    <row r="1040" spans="2:65" s="13" customFormat="1">
      <c r="B1040" s="177"/>
      <c r="D1040" s="171" t="s">
        <v>200</v>
      </c>
      <c r="E1040" s="178" t="s">
        <v>1</v>
      </c>
      <c r="F1040" s="179" t="s">
        <v>2795</v>
      </c>
      <c r="H1040" s="180">
        <v>19.100000000000001</v>
      </c>
      <c r="I1040" s="181"/>
      <c r="L1040" s="177"/>
      <c r="M1040" s="182"/>
      <c r="T1040" s="183"/>
      <c r="AT1040" s="178" t="s">
        <v>200</v>
      </c>
      <c r="AU1040" s="178" t="s">
        <v>89</v>
      </c>
      <c r="AV1040" s="13" t="s">
        <v>89</v>
      </c>
      <c r="AW1040" s="13" t="s">
        <v>31</v>
      </c>
      <c r="AX1040" s="13" t="s">
        <v>76</v>
      </c>
      <c r="AY1040" s="178" t="s">
        <v>187</v>
      </c>
    </row>
    <row r="1041" spans="2:51" s="13" customFormat="1">
      <c r="B1041" s="177"/>
      <c r="D1041" s="171" t="s">
        <v>200</v>
      </c>
      <c r="E1041" s="178" t="s">
        <v>1</v>
      </c>
      <c r="F1041" s="179" t="s">
        <v>2795</v>
      </c>
      <c r="H1041" s="180">
        <v>19.100000000000001</v>
      </c>
      <c r="I1041" s="181"/>
      <c r="L1041" s="177"/>
      <c r="M1041" s="182"/>
      <c r="T1041" s="183"/>
      <c r="AT1041" s="178" t="s">
        <v>200</v>
      </c>
      <c r="AU1041" s="178" t="s">
        <v>89</v>
      </c>
      <c r="AV1041" s="13" t="s">
        <v>89</v>
      </c>
      <c r="AW1041" s="13" t="s">
        <v>31</v>
      </c>
      <c r="AX1041" s="13" t="s">
        <v>76</v>
      </c>
      <c r="AY1041" s="178" t="s">
        <v>187</v>
      </c>
    </row>
    <row r="1042" spans="2:51" s="13" customFormat="1">
      <c r="B1042" s="177"/>
      <c r="D1042" s="171" t="s">
        <v>200</v>
      </c>
      <c r="E1042" s="178" t="s">
        <v>1</v>
      </c>
      <c r="F1042" s="179" t="s">
        <v>2795</v>
      </c>
      <c r="H1042" s="180">
        <v>19.100000000000001</v>
      </c>
      <c r="I1042" s="181"/>
      <c r="L1042" s="177"/>
      <c r="M1042" s="182"/>
      <c r="T1042" s="183"/>
      <c r="AT1042" s="178" t="s">
        <v>200</v>
      </c>
      <c r="AU1042" s="178" t="s">
        <v>89</v>
      </c>
      <c r="AV1042" s="13" t="s">
        <v>89</v>
      </c>
      <c r="AW1042" s="13" t="s">
        <v>31</v>
      </c>
      <c r="AX1042" s="13" t="s">
        <v>76</v>
      </c>
      <c r="AY1042" s="178" t="s">
        <v>187</v>
      </c>
    </row>
    <row r="1043" spans="2:51" s="13" customFormat="1">
      <c r="B1043" s="177"/>
      <c r="D1043" s="171" t="s">
        <v>200</v>
      </c>
      <c r="E1043" s="178" t="s">
        <v>1</v>
      </c>
      <c r="F1043" s="179" t="s">
        <v>2796</v>
      </c>
      <c r="H1043" s="180">
        <v>25.1</v>
      </c>
      <c r="I1043" s="181"/>
      <c r="L1043" s="177"/>
      <c r="M1043" s="182"/>
      <c r="T1043" s="183"/>
      <c r="AT1043" s="178" t="s">
        <v>200</v>
      </c>
      <c r="AU1043" s="178" t="s">
        <v>89</v>
      </c>
      <c r="AV1043" s="13" t="s">
        <v>89</v>
      </c>
      <c r="AW1043" s="13" t="s">
        <v>31</v>
      </c>
      <c r="AX1043" s="13" t="s">
        <v>76</v>
      </c>
      <c r="AY1043" s="178" t="s">
        <v>187</v>
      </c>
    </row>
    <row r="1044" spans="2:51" s="13" customFormat="1">
      <c r="B1044" s="177"/>
      <c r="D1044" s="171" t="s">
        <v>200</v>
      </c>
      <c r="E1044" s="178" t="s">
        <v>1</v>
      </c>
      <c r="F1044" s="179" t="s">
        <v>2797</v>
      </c>
      <c r="H1044" s="180">
        <v>35.35</v>
      </c>
      <c r="I1044" s="181"/>
      <c r="L1044" s="177"/>
      <c r="M1044" s="182"/>
      <c r="T1044" s="183"/>
      <c r="AT1044" s="178" t="s">
        <v>200</v>
      </c>
      <c r="AU1044" s="178" t="s">
        <v>89</v>
      </c>
      <c r="AV1044" s="13" t="s">
        <v>89</v>
      </c>
      <c r="AW1044" s="13" t="s">
        <v>31</v>
      </c>
      <c r="AX1044" s="13" t="s">
        <v>76</v>
      </c>
      <c r="AY1044" s="178" t="s">
        <v>187</v>
      </c>
    </row>
    <row r="1045" spans="2:51" s="13" customFormat="1">
      <c r="B1045" s="177"/>
      <c r="D1045" s="171" t="s">
        <v>200</v>
      </c>
      <c r="E1045" s="178" t="s">
        <v>1</v>
      </c>
      <c r="F1045" s="179" t="s">
        <v>2798</v>
      </c>
      <c r="H1045" s="180">
        <v>27.15</v>
      </c>
      <c r="I1045" s="181"/>
      <c r="L1045" s="177"/>
      <c r="M1045" s="182"/>
      <c r="T1045" s="183"/>
      <c r="AT1045" s="178" t="s">
        <v>200</v>
      </c>
      <c r="AU1045" s="178" t="s">
        <v>89</v>
      </c>
      <c r="AV1045" s="13" t="s">
        <v>89</v>
      </c>
      <c r="AW1045" s="13" t="s">
        <v>31</v>
      </c>
      <c r="AX1045" s="13" t="s">
        <v>76</v>
      </c>
      <c r="AY1045" s="178" t="s">
        <v>187</v>
      </c>
    </row>
    <row r="1046" spans="2:51" s="13" customFormat="1">
      <c r="B1046" s="177"/>
      <c r="D1046" s="171" t="s">
        <v>200</v>
      </c>
      <c r="E1046" s="178" t="s">
        <v>1</v>
      </c>
      <c r="F1046" s="179" t="s">
        <v>2799</v>
      </c>
      <c r="H1046" s="180">
        <v>33.1</v>
      </c>
      <c r="I1046" s="181"/>
      <c r="L1046" s="177"/>
      <c r="M1046" s="182"/>
      <c r="T1046" s="183"/>
      <c r="AT1046" s="178" t="s">
        <v>200</v>
      </c>
      <c r="AU1046" s="178" t="s">
        <v>89</v>
      </c>
      <c r="AV1046" s="13" t="s">
        <v>89</v>
      </c>
      <c r="AW1046" s="13" t="s">
        <v>31</v>
      </c>
      <c r="AX1046" s="13" t="s">
        <v>76</v>
      </c>
      <c r="AY1046" s="178" t="s">
        <v>187</v>
      </c>
    </row>
    <row r="1047" spans="2:51" s="13" customFormat="1">
      <c r="B1047" s="177"/>
      <c r="D1047" s="171" t="s">
        <v>200</v>
      </c>
      <c r="E1047" s="178" t="s">
        <v>1</v>
      </c>
      <c r="F1047" s="179" t="s">
        <v>2800</v>
      </c>
      <c r="H1047" s="180">
        <v>27.65</v>
      </c>
      <c r="I1047" s="181"/>
      <c r="L1047" s="177"/>
      <c r="M1047" s="182"/>
      <c r="T1047" s="183"/>
      <c r="AT1047" s="178" t="s">
        <v>200</v>
      </c>
      <c r="AU1047" s="178" t="s">
        <v>89</v>
      </c>
      <c r="AV1047" s="13" t="s">
        <v>89</v>
      </c>
      <c r="AW1047" s="13" t="s">
        <v>31</v>
      </c>
      <c r="AX1047" s="13" t="s">
        <v>76</v>
      </c>
      <c r="AY1047" s="178" t="s">
        <v>187</v>
      </c>
    </row>
    <row r="1048" spans="2:51" s="13" customFormat="1">
      <c r="B1048" s="177"/>
      <c r="D1048" s="171" t="s">
        <v>200</v>
      </c>
      <c r="E1048" s="178" t="s">
        <v>1</v>
      </c>
      <c r="F1048" s="179" t="s">
        <v>2801</v>
      </c>
      <c r="H1048" s="180">
        <v>31.85</v>
      </c>
      <c r="I1048" s="181"/>
      <c r="L1048" s="177"/>
      <c r="M1048" s="182"/>
      <c r="T1048" s="183"/>
      <c r="AT1048" s="178" t="s">
        <v>200</v>
      </c>
      <c r="AU1048" s="178" t="s">
        <v>89</v>
      </c>
      <c r="AV1048" s="13" t="s">
        <v>89</v>
      </c>
      <c r="AW1048" s="13" t="s">
        <v>31</v>
      </c>
      <c r="AX1048" s="13" t="s">
        <v>76</v>
      </c>
      <c r="AY1048" s="178" t="s">
        <v>187</v>
      </c>
    </row>
    <row r="1049" spans="2:51" s="13" customFormat="1">
      <c r="B1049" s="177"/>
      <c r="D1049" s="171" t="s">
        <v>200</v>
      </c>
      <c r="E1049" s="178" t="s">
        <v>1</v>
      </c>
      <c r="F1049" s="179" t="s">
        <v>2802</v>
      </c>
      <c r="H1049" s="180">
        <v>10.8</v>
      </c>
      <c r="I1049" s="181"/>
      <c r="L1049" s="177"/>
      <c r="M1049" s="182"/>
      <c r="T1049" s="183"/>
      <c r="AT1049" s="178" t="s">
        <v>200</v>
      </c>
      <c r="AU1049" s="178" t="s">
        <v>89</v>
      </c>
      <c r="AV1049" s="13" t="s">
        <v>89</v>
      </c>
      <c r="AW1049" s="13" t="s">
        <v>31</v>
      </c>
      <c r="AX1049" s="13" t="s">
        <v>76</v>
      </c>
      <c r="AY1049" s="178" t="s">
        <v>187</v>
      </c>
    </row>
    <row r="1050" spans="2:51" s="15" customFormat="1">
      <c r="B1050" s="191"/>
      <c r="D1050" s="171" t="s">
        <v>200</v>
      </c>
      <c r="E1050" s="192" t="s">
        <v>1</v>
      </c>
      <c r="F1050" s="193" t="s">
        <v>2803</v>
      </c>
      <c r="H1050" s="194">
        <v>286.5</v>
      </c>
      <c r="I1050" s="195"/>
      <c r="L1050" s="191"/>
      <c r="M1050" s="196"/>
      <c r="T1050" s="197"/>
      <c r="AT1050" s="192" t="s">
        <v>200</v>
      </c>
      <c r="AU1050" s="192" t="s">
        <v>89</v>
      </c>
      <c r="AV1050" s="15" t="s">
        <v>207</v>
      </c>
      <c r="AW1050" s="15" t="s">
        <v>31</v>
      </c>
      <c r="AX1050" s="15" t="s">
        <v>76</v>
      </c>
      <c r="AY1050" s="192" t="s">
        <v>187</v>
      </c>
    </row>
    <row r="1051" spans="2:51" s="13" customFormat="1">
      <c r="B1051" s="177"/>
      <c r="D1051" s="171" t="s">
        <v>200</v>
      </c>
      <c r="E1051" s="178" t="s">
        <v>1</v>
      </c>
      <c r="F1051" s="179" t="s">
        <v>2804</v>
      </c>
      <c r="H1051" s="180">
        <v>29.35</v>
      </c>
      <c r="I1051" s="181"/>
      <c r="L1051" s="177"/>
      <c r="M1051" s="182"/>
      <c r="T1051" s="183"/>
      <c r="AT1051" s="178" t="s">
        <v>200</v>
      </c>
      <c r="AU1051" s="178" t="s">
        <v>89</v>
      </c>
      <c r="AV1051" s="13" t="s">
        <v>89</v>
      </c>
      <c r="AW1051" s="13" t="s">
        <v>31</v>
      </c>
      <c r="AX1051" s="13" t="s">
        <v>76</v>
      </c>
      <c r="AY1051" s="178" t="s">
        <v>187</v>
      </c>
    </row>
    <row r="1052" spans="2:51" s="13" customFormat="1">
      <c r="B1052" s="177"/>
      <c r="D1052" s="171" t="s">
        <v>200</v>
      </c>
      <c r="E1052" s="178" t="s">
        <v>1</v>
      </c>
      <c r="F1052" s="179" t="s">
        <v>2805</v>
      </c>
      <c r="H1052" s="180">
        <v>33</v>
      </c>
      <c r="I1052" s="181"/>
      <c r="L1052" s="177"/>
      <c r="M1052" s="182"/>
      <c r="T1052" s="183"/>
      <c r="AT1052" s="178" t="s">
        <v>200</v>
      </c>
      <c r="AU1052" s="178" t="s">
        <v>89</v>
      </c>
      <c r="AV1052" s="13" t="s">
        <v>89</v>
      </c>
      <c r="AW1052" s="13" t="s">
        <v>31</v>
      </c>
      <c r="AX1052" s="13" t="s">
        <v>76</v>
      </c>
      <c r="AY1052" s="178" t="s">
        <v>187</v>
      </c>
    </row>
    <row r="1053" spans="2:51" s="13" customFormat="1">
      <c r="B1053" s="177"/>
      <c r="D1053" s="171" t="s">
        <v>200</v>
      </c>
      <c r="E1053" s="178" t="s">
        <v>1</v>
      </c>
      <c r="F1053" s="179" t="s">
        <v>2806</v>
      </c>
      <c r="H1053" s="180">
        <v>22.9</v>
      </c>
      <c r="I1053" s="181"/>
      <c r="L1053" s="177"/>
      <c r="M1053" s="182"/>
      <c r="T1053" s="183"/>
      <c r="AT1053" s="178" t="s">
        <v>200</v>
      </c>
      <c r="AU1053" s="178" t="s">
        <v>89</v>
      </c>
      <c r="AV1053" s="13" t="s">
        <v>89</v>
      </c>
      <c r="AW1053" s="13" t="s">
        <v>31</v>
      </c>
      <c r="AX1053" s="13" t="s">
        <v>76</v>
      </c>
      <c r="AY1053" s="178" t="s">
        <v>187</v>
      </c>
    </row>
    <row r="1054" spans="2:51" s="13" customFormat="1">
      <c r="B1054" s="177"/>
      <c r="D1054" s="171" t="s">
        <v>200</v>
      </c>
      <c r="E1054" s="178" t="s">
        <v>1</v>
      </c>
      <c r="F1054" s="179" t="s">
        <v>2807</v>
      </c>
      <c r="H1054" s="180">
        <v>72.8</v>
      </c>
      <c r="I1054" s="181"/>
      <c r="L1054" s="177"/>
      <c r="M1054" s="182"/>
      <c r="T1054" s="183"/>
      <c r="AT1054" s="178" t="s">
        <v>200</v>
      </c>
      <c r="AU1054" s="178" t="s">
        <v>89</v>
      </c>
      <c r="AV1054" s="13" t="s">
        <v>89</v>
      </c>
      <c r="AW1054" s="13" t="s">
        <v>31</v>
      </c>
      <c r="AX1054" s="13" t="s">
        <v>76</v>
      </c>
      <c r="AY1054" s="178" t="s">
        <v>187</v>
      </c>
    </row>
    <row r="1055" spans="2:51" s="15" customFormat="1">
      <c r="B1055" s="191"/>
      <c r="D1055" s="171" t="s">
        <v>200</v>
      </c>
      <c r="E1055" s="192" t="s">
        <v>1</v>
      </c>
      <c r="F1055" s="193" t="s">
        <v>2808</v>
      </c>
      <c r="H1055" s="194">
        <v>158.05000000000001</v>
      </c>
      <c r="I1055" s="195"/>
      <c r="L1055" s="191"/>
      <c r="M1055" s="196"/>
      <c r="T1055" s="197"/>
      <c r="AT1055" s="192" t="s">
        <v>200</v>
      </c>
      <c r="AU1055" s="192" t="s">
        <v>89</v>
      </c>
      <c r="AV1055" s="15" t="s">
        <v>207</v>
      </c>
      <c r="AW1055" s="15" t="s">
        <v>31</v>
      </c>
      <c r="AX1055" s="15" t="s">
        <v>76</v>
      </c>
      <c r="AY1055" s="192" t="s">
        <v>187</v>
      </c>
    </row>
    <row r="1056" spans="2:51" s="13" customFormat="1">
      <c r="B1056" s="177"/>
      <c r="D1056" s="171" t="s">
        <v>200</v>
      </c>
      <c r="E1056" s="178" t="s">
        <v>1</v>
      </c>
      <c r="F1056" s="179" t="s">
        <v>2809</v>
      </c>
      <c r="H1056" s="180">
        <v>158.05000000000001</v>
      </c>
      <c r="I1056" s="181"/>
      <c r="L1056" s="177"/>
      <c r="M1056" s="182"/>
      <c r="T1056" s="183"/>
      <c r="AT1056" s="178" t="s">
        <v>200</v>
      </c>
      <c r="AU1056" s="178" t="s">
        <v>89</v>
      </c>
      <c r="AV1056" s="13" t="s">
        <v>89</v>
      </c>
      <c r="AW1056" s="13" t="s">
        <v>31</v>
      </c>
      <c r="AX1056" s="13" t="s">
        <v>76</v>
      </c>
      <c r="AY1056" s="178" t="s">
        <v>187</v>
      </c>
    </row>
    <row r="1057" spans="2:65" s="15" customFormat="1">
      <c r="B1057" s="191"/>
      <c r="D1057" s="171" t="s">
        <v>200</v>
      </c>
      <c r="E1057" s="192" t="s">
        <v>1</v>
      </c>
      <c r="F1057" s="193" t="s">
        <v>2810</v>
      </c>
      <c r="H1057" s="194">
        <v>158.05000000000001</v>
      </c>
      <c r="I1057" s="195"/>
      <c r="L1057" s="191"/>
      <c r="M1057" s="196"/>
      <c r="T1057" s="197"/>
      <c r="AT1057" s="192" t="s">
        <v>200</v>
      </c>
      <c r="AU1057" s="192" t="s">
        <v>89</v>
      </c>
      <c r="AV1057" s="15" t="s">
        <v>207</v>
      </c>
      <c r="AW1057" s="15" t="s">
        <v>31</v>
      </c>
      <c r="AX1057" s="15" t="s">
        <v>76</v>
      </c>
      <c r="AY1057" s="192" t="s">
        <v>187</v>
      </c>
    </row>
    <row r="1058" spans="2:65" s="13" customFormat="1">
      <c r="B1058" s="177"/>
      <c r="D1058" s="171" t="s">
        <v>200</v>
      </c>
      <c r="E1058" s="178" t="s">
        <v>1</v>
      </c>
      <c r="F1058" s="179" t="s">
        <v>2809</v>
      </c>
      <c r="H1058" s="180">
        <v>158.05000000000001</v>
      </c>
      <c r="I1058" s="181"/>
      <c r="L1058" s="177"/>
      <c r="M1058" s="182"/>
      <c r="T1058" s="183"/>
      <c r="AT1058" s="178" t="s">
        <v>200</v>
      </c>
      <c r="AU1058" s="178" t="s">
        <v>89</v>
      </c>
      <c r="AV1058" s="13" t="s">
        <v>89</v>
      </c>
      <c r="AW1058" s="13" t="s">
        <v>31</v>
      </c>
      <c r="AX1058" s="13" t="s">
        <v>76</v>
      </c>
      <c r="AY1058" s="178" t="s">
        <v>187</v>
      </c>
    </row>
    <row r="1059" spans="2:65" s="15" customFormat="1">
      <c r="B1059" s="191"/>
      <c r="D1059" s="171" t="s">
        <v>200</v>
      </c>
      <c r="E1059" s="192" t="s">
        <v>1</v>
      </c>
      <c r="F1059" s="193" t="s">
        <v>2810</v>
      </c>
      <c r="H1059" s="194">
        <v>158.05000000000001</v>
      </c>
      <c r="I1059" s="195"/>
      <c r="L1059" s="191"/>
      <c r="M1059" s="196"/>
      <c r="T1059" s="197"/>
      <c r="AT1059" s="192" t="s">
        <v>200</v>
      </c>
      <c r="AU1059" s="192" t="s">
        <v>89</v>
      </c>
      <c r="AV1059" s="15" t="s">
        <v>207</v>
      </c>
      <c r="AW1059" s="15" t="s">
        <v>31</v>
      </c>
      <c r="AX1059" s="15" t="s">
        <v>76</v>
      </c>
      <c r="AY1059" s="192" t="s">
        <v>187</v>
      </c>
    </row>
    <row r="1060" spans="2:65" s="14" customFormat="1">
      <c r="B1060" s="184"/>
      <c r="D1060" s="171" t="s">
        <v>200</v>
      </c>
      <c r="E1060" s="185" t="s">
        <v>1</v>
      </c>
      <c r="F1060" s="186" t="s">
        <v>206</v>
      </c>
      <c r="H1060" s="187">
        <v>760.65</v>
      </c>
      <c r="I1060" s="188"/>
      <c r="L1060" s="184"/>
      <c r="M1060" s="189"/>
      <c r="T1060" s="190"/>
      <c r="AT1060" s="185" t="s">
        <v>200</v>
      </c>
      <c r="AU1060" s="185" t="s">
        <v>89</v>
      </c>
      <c r="AV1060" s="14" t="s">
        <v>194</v>
      </c>
      <c r="AW1060" s="14" t="s">
        <v>31</v>
      </c>
      <c r="AX1060" s="14" t="s">
        <v>83</v>
      </c>
      <c r="AY1060" s="185" t="s">
        <v>187</v>
      </c>
    </row>
    <row r="1061" spans="2:65" s="1" customFormat="1" ht="24.2" customHeight="1">
      <c r="B1061" s="144"/>
      <c r="C1061" s="160" t="s">
        <v>733</v>
      </c>
      <c r="D1061" s="160" t="s">
        <v>196</v>
      </c>
      <c r="E1061" s="161" t="s">
        <v>2811</v>
      </c>
      <c r="F1061" s="162" t="s">
        <v>2812</v>
      </c>
      <c r="G1061" s="163" t="s">
        <v>320</v>
      </c>
      <c r="H1061" s="164">
        <v>12.4</v>
      </c>
      <c r="I1061" s="165"/>
      <c r="J1061" s="166">
        <f>ROUND(I1061*H1061,2)</f>
        <v>0</v>
      </c>
      <c r="K1061" s="167"/>
      <c r="L1061" s="32"/>
      <c r="M1061" s="168" t="s">
        <v>1</v>
      </c>
      <c r="N1061" s="169" t="s">
        <v>42</v>
      </c>
      <c r="P1061" s="156">
        <f>O1061*H1061</f>
        <v>0</v>
      </c>
      <c r="Q1061" s="156">
        <v>0</v>
      </c>
      <c r="R1061" s="156">
        <f>Q1061*H1061</f>
        <v>0</v>
      </c>
      <c r="S1061" s="156">
        <v>0.34499999999999997</v>
      </c>
      <c r="T1061" s="157">
        <f>S1061*H1061</f>
        <v>4.2779999999999996</v>
      </c>
      <c r="AR1061" s="158" t="s">
        <v>194</v>
      </c>
      <c r="AT1061" s="158" t="s">
        <v>196</v>
      </c>
      <c r="AU1061" s="158" t="s">
        <v>89</v>
      </c>
      <c r="AY1061" s="17" t="s">
        <v>187</v>
      </c>
      <c r="BE1061" s="159">
        <f>IF(N1061="základná",J1061,0)</f>
        <v>0</v>
      </c>
      <c r="BF1061" s="159">
        <f>IF(N1061="znížená",J1061,0)</f>
        <v>0</v>
      </c>
      <c r="BG1061" s="159">
        <f>IF(N1061="zákl. prenesená",J1061,0)</f>
        <v>0</v>
      </c>
      <c r="BH1061" s="159">
        <f>IF(N1061="zníž. prenesená",J1061,0)</f>
        <v>0</v>
      </c>
      <c r="BI1061" s="159">
        <f>IF(N1061="nulová",J1061,0)</f>
        <v>0</v>
      </c>
      <c r="BJ1061" s="17" t="s">
        <v>89</v>
      </c>
      <c r="BK1061" s="159">
        <f>ROUND(I1061*H1061,2)</f>
        <v>0</v>
      </c>
      <c r="BL1061" s="17" t="s">
        <v>194</v>
      </c>
      <c r="BM1061" s="158" t="s">
        <v>2813</v>
      </c>
    </row>
    <row r="1062" spans="2:65" s="12" customFormat="1">
      <c r="B1062" s="170"/>
      <c r="D1062" s="171" t="s">
        <v>200</v>
      </c>
      <c r="E1062" s="172" t="s">
        <v>1</v>
      </c>
      <c r="F1062" s="173" t="s">
        <v>2814</v>
      </c>
      <c r="H1062" s="172" t="s">
        <v>1</v>
      </c>
      <c r="I1062" s="174"/>
      <c r="L1062" s="170"/>
      <c r="M1062" s="175"/>
      <c r="T1062" s="176"/>
      <c r="AT1062" s="172" t="s">
        <v>200</v>
      </c>
      <c r="AU1062" s="172" t="s">
        <v>89</v>
      </c>
      <c r="AV1062" s="12" t="s">
        <v>83</v>
      </c>
      <c r="AW1062" s="12" t="s">
        <v>31</v>
      </c>
      <c r="AX1062" s="12" t="s">
        <v>76</v>
      </c>
      <c r="AY1062" s="172" t="s">
        <v>187</v>
      </c>
    </row>
    <row r="1063" spans="2:65" s="13" customFormat="1">
      <c r="B1063" s="177"/>
      <c r="D1063" s="171" t="s">
        <v>200</v>
      </c>
      <c r="E1063" s="178" t="s">
        <v>1</v>
      </c>
      <c r="F1063" s="179" t="s">
        <v>2815</v>
      </c>
      <c r="H1063" s="180">
        <v>4.4000000000000004</v>
      </c>
      <c r="I1063" s="181"/>
      <c r="L1063" s="177"/>
      <c r="M1063" s="182"/>
      <c r="T1063" s="183"/>
      <c r="AT1063" s="178" t="s">
        <v>200</v>
      </c>
      <c r="AU1063" s="178" t="s">
        <v>89</v>
      </c>
      <c r="AV1063" s="13" t="s">
        <v>89</v>
      </c>
      <c r="AW1063" s="13" t="s">
        <v>31</v>
      </c>
      <c r="AX1063" s="13" t="s">
        <v>76</v>
      </c>
      <c r="AY1063" s="178" t="s">
        <v>187</v>
      </c>
    </row>
    <row r="1064" spans="2:65" s="13" customFormat="1">
      <c r="B1064" s="177"/>
      <c r="D1064" s="171" t="s">
        <v>200</v>
      </c>
      <c r="E1064" s="178" t="s">
        <v>1</v>
      </c>
      <c r="F1064" s="179" t="s">
        <v>2816</v>
      </c>
      <c r="H1064" s="180">
        <v>4</v>
      </c>
      <c r="I1064" s="181"/>
      <c r="L1064" s="177"/>
      <c r="M1064" s="182"/>
      <c r="T1064" s="183"/>
      <c r="AT1064" s="178" t="s">
        <v>200</v>
      </c>
      <c r="AU1064" s="178" t="s">
        <v>89</v>
      </c>
      <c r="AV1064" s="13" t="s">
        <v>89</v>
      </c>
      <c r="AW1064" s="13" t="s">
        <v>31</v>
      </c>
      <c r="AX1064" s="13" t="s">
        <v>76</v>
      </c>
      <c r="AY1064" s="178" t="s">
        <v>187</v>
      </c>
    </row>
    <row r="1065" spans="2:65" s="13" customFormat="1">
      <c r="B1065" s="177"/>
      <c r="D1065" s="171" t="s">
        <v>200</v>
      </c>
      <c r="E1065" s="178" t="s">
        <v>1</v>
      </c>
      <c r="F1065" s="179" t="s">
        <v>2817</v>
      </c>
      <c r="H1065" s="180">
        <v>4</v>
      </c>
      <c r="I1065" s="181"/>
      <c r="L1065" s="177"/>
      <c r="M1065" s="182"/>
      <c r="T1065" s="183"/>
      <c r="AT1065" s="178" t="s">
        <v>200</v>
      </c>
      <c r="AU1065" s="178" t="s">
        <v>89</v>
      </c>
      <c r="AV1065" s="13" t="s">
        <v>89</v>
      </c>
      <c r="AW1065" s="13" t="s">
        <v>31</v>
      </c>
      <c r="AX1065" s="13" t="s">
        <v>76</v>
      </c>
      <c r="AY1065" s="178" t="s">
        <v>187</v>
      </c>
    </row>
    <row r="1066" spans="2:65" s="15" customFormat="1">
      <c r="B1066" s="191"/>
      <c r="D1066" s="171" t="s">
        <v>200</v>
      </c>
      <c r="E1066" s="192" t="s">
        <v>1</v>
      </c>
      <c r="F1066" s="193" t="s">
        <v>2818</v>
      </c>
      <c r="H1066" s="194">
        <v>12.4</v>
      </c>
      <c r="I1066" s="195"/>
      <c r="L1066" s="191"/>
      <c r="M1066" s="196"/>
      <c r="T1066" s="197"/>
      <c r="AT1066" s="192" t="s">
        <v>200</v>
      </c>
      <c r="AU1066" s="192" t="s">
        <v>89</v>
      </c>
      <c r="AV1066" s="15" t="s">
        <v>207</v>
      </c>
      <c r="AW1066" s="15" t="s">
        <v>31</v>
      </c>
      <c r="AX1066" s="15" t="s">
        <v>76</v>
      </c>
      <c r="AY1066" s="192" t="s">
        <v>187</v>
      </c>
    </row>
    <row r="1067" spans="2:65" s="14" customFormat="1">
      <c r="B1067" s="184"/>
      <c r="D1067" s="171" t="s">
        <v>200</v>
      </c>
      <c r="E1067" s="185" t="s">
        <v>1</v>
      </c>
      <c r="F1067" s="186" t="s">
        <v>206</v>
      </c>
      <c r="H1067" s="187">
        <v>12.4</v>
      </c>
      <c r="I1067" s="188"/>
      <c r="L1067" s="184"/>
      <c r="M1067" s="189"/>
      <c r="T1067" s="190"/>
      <c r="AT1067" s="185" t="s">
        <v>200</v>
      </c>
      <c r="AU1067" s="185" t="s">
        <v>89</v>
      </c>
      <c r="AV1067" s="14" t="s">
        <v>194</v>
      </c>
      <c r="AW1067" s="14" t="s">
        <v>31</v>
      </c>
      <c r="AX1067" s="14" t="s">
        <v>83</v>
      </c>
      <c r="AY1067" s="185" t="s">
        <v>187</v>
      </c>
    </row>
    <row r="1068" spans="2:65" s="11" customFormat="1" ht="22.9" customHeight="1">
      <c r="B1068" s="132"/>
      <c r="D1068" s="133" t="s">
        <v>75</v>
      </c>
      <c r="E1068" s="142" t="s">
        <v>2819</v>
      </c>
      <c r="F1068" s="142" t="s">
        <v>2820</v>
      </c>
      <c r="I1068" s="135"/>
      <c r="J1068" s="143">
        <f>BK1068</f>
        <v>0</v>
      </c>
      <c r="L1068" s="132"/>
      <c r="M1068" s="137"/>
      <c r="P1068" s="138">
        <f>SUM(P1069:P1146)</f>
        <v>0</v>
      </c>
      <c r="R1068" s="138">
        <f>SUM(R1069:R1146)</f>
        <v>0</v>
      </c>
      <c r="T1068" s="139">
        <f>SUM(T1069:T1146)</f>
        <v>11.297699999999999</v>
      </c>
      <c r="AR1068" s="133" t="s">
        <v>83</v>
      </c>
      <c r="AT1068" s="140" t="s">
        <v>75</v>
      </c>
      <c r="AU1068" s="140" t="s">
        <v>83</v>
      </c>
      <c r="AY1068" s="133" t="s">
        <v>187</v>
      </c>
      <c r="BK1068" s="141">
        <f>SUM(BK1069:BK1146)</f>
        <v>0</v>
      </c>
    </row>
    <row r="1069" spans="2:65" s="1" customFormat="1" ht="37.9" customHeight="1">
      <c r="B1069" s="144"/>
      <c r="C1069" s="160" t="s">
        <v>738</v>
      </c>
      <c r="D1069" s="160" t="s">
        <v>196</v>
      </c>
      <c r="E1069" s="161" t="s">
        <v>2821</v>
      </c>
      <c r="F1069" s="162" t="s">
        <v>2822</v>
      </c>
      <c r="G1069" s="163" t="s">
        <v>337</v>
      </c>
      <c r="H1069" s="164">
        <v>152</v>
      </c>
      <c r="I1069" s="165"/>
      <c r="J1069" s="166">
        <f>ROUND(I1069*H1069,2)</f>
        <v>0</v>
      </c>
      <c r="K1069" s="167"/>
      <c r="L1069" s="32"/>
      <c r="M1069" s="168" t="s">
        <v>1</v>
      </c>
      <c r="N1069" s="169" t="s">
        <v>42</v>
      </c>
      <c r="P1069" s="156">
        <f>O1069*H1069</f>
        <v>0</v>
      </c>
      <c r="Q1069" s="156">
        <v>0</v>
      </c>
      <c r="R1069" s="156">
        <f>Q1069*H1069</f>
        <v>0</v>
      </c>
      <c r="S1069" s="156">
        <v>2.4E-2</v>
      </c>
      <c r="T1069" s="157">
        <f>S1069*H1069</f>
        <v>3.6480000000000001</v>
      </c>
      <c r="AR1069" s="158" t="s">
        <v>194</v>
      </c>
      <c r="AT1069" s="158" t="s">
        <v>196</v>
      </c>
      <c r="AU1069" s="158" t="s">
        <v>89</v>
      </c>
      <c r="AY1069" s="17" t="s">
        <v>187</v>
      </c>
      <c r="BE1069" s="159">
        <f>IF(N1069="základná",J1069,0)</f>
        <v>0</v>
      </c>
      <c r="BF1069" s="159">
        <f>IF(N1069="znížená",J1069,0)</f>
        <v>0</v>
      </c>
      <c r="BG1069" s="159">
        <f>IF(N1069="zákl. prenesená",J1069,0)</f>
        <v>0</v>
      </c>
      <c r="BH1069" s="159">
        <f>IF(N1069="zníž. prenesená",J1069,0)</f>
        <v>0</v>
      </c>
      <c r="BI1069" s="159">
        <f>IF(N1069="nulová",J1069,0)</f>
        <v>0</v>
      </c>
      <c r="BJ1069" s="17" t="s">
        <v>89</v>
      </c>
      <c r="BK1069" s="159">
        <f>ROUND(I1069*H1069,2)</f>
        <v>0</v>
      </c>
      <c r="BL1069" s="17" t="s">
        <v>194</v>
      </c>
      <c r="BM1069" s="158" t="s">
        <v>2823</v>
      </c>
    </row>
    <row r="1070" spans="2:65" s="12" customFormat="1" ht="22.5">
      <c r="B1070" s="170"/>
      <c r="D1070" s="171" t="s">
        <v>200</v>
      </c>
      <c r="E1070" s="172" t="s">
        <v>1</v>
      </c>
      <c r="F1070" s="173" t="s">
        <v>2824</v>
      </c>
      <c r="H1070" s="172" t="s">
        <v>1</v>
      </c>
      <c r="I1070" s="174"/>
      <c r="L1070" s="170"/>
      <c r="M1070" s="175"/>
      <c r="T1070" s="176"/>
      <c r="AT1070" s="172" t="s">
        <v>200</v>
      </c>
      <c r="AU1070" s="172" t="s">
        <v>89</v>
      </c>
      <c r="AV1070" s="12" t="s">
        <v>83</v>
      </c>
      <c r="AW1070" s="12" t="s">
        <v>31</v>
      </c>
      <c r="AX1070" s="12" t="s">
        <v>76</v>
      </c>
      <c r="AY1070" s="172" t="s">
        <v>187</v>
      </c>
    </row>
    <row r="1071" spans="2:65" s="13" customFormat="1">
      <c r="B1071" s="177"/>
      <c r="D1071" s="171" t="s">
        <v>200</v>
      </c>
      <c r="E1071" s="178" t="s">
        <v>1</v>
      </c>
      <c r="F1071" s="179" t="s">
        <v>342</v>
      </c>
      <c r="H1071" s="180">
        <v>13</v>
      </c>
      <c r="I1071" s="181"/>
      <c r="L1071" s="177"/>
      <c r="M1071" s="182"/>
      <c r="T1071" s="183"/>
      <c r="AT1071" s="178" t="s">
        <v>200</v>
      </c>
      <c r="AU1071" s="178" t="s">
        <v>89</v>
      </c>
      <c r="AV1071" s="13" t="s">
        <v>89</v>
      </c>
      <c r="AW1071" s="13" t="s">
        <v>31</v>
      </c>
      <c r="AX1071" s="13" t="s">
        <v>76</v>
      </c>
      <c r="AY1071" s="178" t="s">
        <v>187</v>
      </c>
    </row>
    <row r="1072" spans="2:65" s="15" customFormat="1">
      <c r="B1072" s="191"/>
      <c r="D1072" s="171" t="s">
        <v>200</v>
      </c>
      <c r="E1072" s="192" t="s">
        <v>1</v>
      </c>
      <c r="F1072" s="193" t="s">
        <v>234</v>
      </c>
      <c r="H1072" s="194">
        <v>13</v>
      </c>
      <c r="I1072" s="195"/>
      <c r="L1072" s="191"/>
      <c r="M1072" s="196"/>
      <c r="T1072" s="197"/>
      <c r="AT1072" s="192" t="s">
        <v>200</v>
      </c>
      <c r="AU1072" s="192" t="s">
        <v>89</v>
      </c>
      <c r="AV1072" s="15" t="s">
        <v>207</v>
      </c>
      <c r="AW1072" s="15" t="s">
        <v>31</v>
      </c>
      <c r="AX1072" s="15" t="s">
        <v>76</v>
      </c>
      <c r="AY1072" s="192" t="s">
        <v>187</v>
      </c>
    </row>
    <row r="1073" spans="2:65" s="12" customFormat="1" ht="22.5">
      <c r="B1073" s="170"/>
      <c r="D1073" s="171" t="s">
        <v>200</v>
      </c>
      <c r="E1073" s="172" t="s">
        <v>1</v>
      </c>
      <c r="F1073" s="173" t="s">
        <v>2825</v>
      </c>
      <c r="H1073" s="172" t="s">
        <v>1</v>
      </c>
      <c r="I1073" s="174"/>
      <c r="L1073" s="170"/>
      <c r="M1073" s="175"/>
      <c r="T1073" s="176"/>
      <c r="AT1073" s="172" t="s">
        <v>200</v>
      </c>
      <c r="AU1073" s="172" t="s">
        <v>89</v>
      </c>
      <c r="AV1073" s="12" t="s">
        <v>83</v>
      </c>
      <c r="AW1073" s="12" t="s">
        <v>31</v>
      </c>
      <c r="AX1073" s="12" t="s">
        <v>76</v>
      </c>
      <c r="AY1073" s="172" t="s">
        <v>187</v>
      </c>
    </row>
    <row r="1074" spans="2:65" s="13" customFormat="1">
      <c r="B1074" s="177"/>
      <c r="D1074" s="171" t="s">
        <v>200</v>
      </c>
      <c r="E1074" s="178" t="s">
        <v>1</v>
      </c>
      <c r="F1074" s="179" t="s">
        <v>1254</v>
      </c>
      <c r="H1074" s="180">
        <v>65</v>
      </c>
      <c r="I1074" s="181"/>
      <c r="L1074" s="177"/>
      <c r="M1074" s="182"/>
      <c r="T1074" s="183"/>
      <c r="AT1074" s="178" t="s">
        <v>200</v>
      </c>
      <c r="AU1074" s="178" t="s">
        <v>89</v>
      </c>
      <c r="AV1074" s="13" t="s">
        <v>89</v>
      </c>
      <c r="AW1074" s="13" t="s">
        <v>31</v>
      </c>
      <c r="AX1074" s="13" t="s">
        <v>76</v>
      </c>
      <c r="AY1074" s="178" t="s">
        <v>187</v>
      </c>
    </row>
    <row r="1075" spans="2:65" s="15" customFormat="1">
      <c r="B1075" s="191"/>
      <c r="D1075" s="171" t="s">
        <v>200</v>
      </c>
      <c r="E1075" s="192" t="s">
        <v>1</v>
      </c>
      <c r="F1075" s="193" t="s">
        <v>234</v>
      </c>
      <c r="H1075" s="194">
        <v>65</v>
      </c>
      <c r="I1075" s="195"/>
      <c r="L1075" s="191"/>
      <c r="M1075" s="196"/>
      <c r="T1075" s="197"/>
      <c r="AT1075" s="192" t="s">
        <v>200</v>
      </c>
      <c r="AU1075" s="192" t="s">
        <v>89</v>
      </c>
      <c r="AV1075" s="15" t="s">
        <v>207</v>
      </c>
      <c r="AW1075" s="15" t="s">
        <v>31</v>
      </c>
      <c r="AX1075" s="15" t="s">
        <v>76</v>
      </c>
      <c r="AY1075" s="192" t="s">
        <v>187</v>
      </c>
    </row>
    <row r="1076" spans="2:65" s="12" customFormat="1" ht="22.5">
      <c r="B1076" s="170"/>
      <c r="D1076" s="171" t="s">
        <v>200</v>
      </c>
      <c r="E1076" s="172" t="s">
        <v>1</v>
      </c>
      <c r="F1076" s="173" t="s">
        <v>2826</v>
      </c>
      <c r="H1076" s="172" t="s">
        <v>1</v>
      </c>
      <c r="I1076" s="174"/>
      <c r="L1076" s="170"/>
      <c r="M1076" s="175"/>
      <c r="T1076" s="176"/>
      <c r="AT1076" s="172" t="s">
        <v>200</v>
      </c>
      <c r="AU1076" s="172" t="s">
        <v>89</v>
      </c>
      <c r="AV1076" s="12" t="s">
        <v>83</v>
      </c>
      <c r="AW1076" s="12" t="s">
        <v>31</v>
      </c>
      <c r="AX1076" s="12" t="s">
        <v>76</v>
      </c>
      <c r="AY1076" s="172" t="s">
        <v>187</v>
      </c>
    </row>
    <row r="1077" spans="2:65" s="13" customFormat="1">
      <c r="B1077" s="177"/>
      <c r="D1077" s="171" t="s">
        <v>200</v>
      </c>
      <c r="E1077" s="178" t="s">
        <v>1</v>
      </c>
      <c r="F1077" s="179" t="s">
        <v>766</v>
      </c>
      <c r="H1077" s="180">
        <v>60</v>
      </c>
      <c r="I1077" s="181"/>
      <c r="L1077" s="177"/>
      <c r="M1077" s="182"/>
      <c r="T1077" s="183"/>
      <c r="AT1077" s="178" t="s">
        <v>200</v>
      </c>
      <c r="AU1077" s="178" t="s">
        <v>89</v>
      </c>
      <c r="AV1077" s="13" t="s">
        <v>89</v>
      </c>
      <c r="AW1077" s="13" t="s">
        <v>31</v>
      </c>
      <c r="AX1077" s="13" t="s">
        <v>76</v>
      </c>
      <c r="AY1077" s="178" t="s">
        <v>187</v>
      </c>
    </row>
    <row r="1078" spans="2:65" s="15" customFormat="1">
      <c r="B1078" s="191"/>
      <c r="D1078" s="171" t="s">
        <v>200</v>
      </c>
      <c r="E1078" s="192" t="s">
        <v>1</v>
      </c>
      <c r="F1078" s="193" t="s">
        <v>234</v>
      </c>
      <c r="H1078" s="194">
        <v>60</v>
      </c>
      <c r="I1078" s="195"/>
      <c r="L1078" s="191"/>
      <c r="M1078" s="196"/>
      <c r="T1078" s="197"/>
      <c r="AT1078" s="192" t="s">
        <v>200</v>
      </c>
      <c r="AU1078" s="192" t="s">
        <v>89</v>
      </c>
      <c r="AV1078" s="15" t="s">
        <v>207</v>
      </c>
      <c r="AW1078" s="15" t="s">
        <v>31</v>
      </c>
      <c r="AX1078" s="15" t="s">
        <v>76</v>
      </c>
      <c r="AY1078" s="192" t="s">
        <v>187</v>
      </c>
    </row>
    <row r="1079" spans="2:65" s="12" customFormat="1">
      <c r="B1079" s="170"/>
      <c r="D1079" s="171" t="s">
        <v>200</v>
      </c>
      <c r="E1079" s="172" t="s">
        <v>1</v>
      </c>
      <c r="F1079" s="173" t="s">
        <v>2827</v>
      </c>
      <c r="H1079" s="172" t="s">
        <v>1</v>
      </c>
      <c r="I1079" s="174"/>
      <c r="L1079" s="170"/>
      <c r="M1079" s="175"/>
      <c r="T1079" s="176"/>
      <c r="AT1079" s="172" t="s">
        <v>200</v>
      </c>
      <c r="AU1079" s="172" t="s">
        <v>89</v>
      </c>
      <c r="AV1079" s="12" t="s">
        <v>83</v>
      </c>
      <c r="AW1079" s="12" t="s">
        <v>31</v>
      </c>
      <c r="AX1079" s="12" t="s">
        <v>76</v>
      </c>
      <c r="AY1079" s="172" t="s">
        <v>187</v>
      </c>
    </row>
    <row r="1080" spans="2:65" s="13" customFormat="1">
      <c r="B1080" s="177"/>
      <c r="D1080" s="171" t="s">
        <v>200</v>
      </c>
      <c r="E1080" s="178" t="s">
        <v>1</v>
      </c>
      <c r="F1080" s="179" t="s">
        <v>2828</v>
      </c>
      <c r="H1080" s="180">
        <v>14</v>
      </c>
      <c r="I1080" s="181"/>
      <c r="L1080" s="177"/>
      <c r="M1080" s="182"/>
      <c r="T1080" s="183"/>
      <c r="AT1080" s="178" t="s">
        <v>200</v>
      </c>
      <c r="AU1080" s="178" t="s">
        <v>89</v>
      </c>
      <c r="AV1080" s="13" t="s">
        <v>89</v>
      </c>
      <c r="AW1080" s="13" t="s">
        <v>31</v>
      </c>
      <c r="AX1080" s="13" t="s">
        <v>76</v>
      </c>
      <c r="AY1080" s="178" t="s">
        <v>187</v>
      </c>
    </row>
    <row r="1081" spans="2:65" s="15" customFormat="1">
      <c r="B1081" s="191"/>
      <c r="D1081" s="171" t="s">
        <v>200</v>
      </c>
      <c r="E1081" s="192" t="s">
        <v>1</v>
      </c>
      <c r="F1081" s="193" t="s">
        <v>234</v>
      </c>
      <c r="H1081" s="194">
        <v>14</v>
      </c>
      <c r="I1081" s="195"/>
      <c r="L1081" s="191"/>
      <c r="M1081" s="196"/>
      <c r="T1081" s="197"/>
      <c r="AT1081" s="192" t="s">
        <v>200</v>
      </c>
      <c r="AU1081" s="192" t="s">
        <v>89</v>
      </c>
      <c r="AV1081" s="15" t="s">
        <v>207</v>
      </c>
      <c r="AW1081" s="15" t="s">
        <v>31</v>
      </c>
      <c r="AX1081" s="15" t="s">
        <v>76</v>
      </c>
      <c r="AY1081" s="192" t="s">
        <v>187</v>
      </c>
    </row>
    <row r="1082" spans="2:65" s="14" customFormat="1">
      <c r="B1082" s="184"/>
      <c r="D1082" s="171" t="s">
        <v>200</v>
      </c>
      <c r="E1082" s="185" t="s">
        <v>1</v>
      </c>
      <c r="F1082" s="186" t="s">
        <v>206</v>
      </c>
      <c r="H1082" s="187">
        <v>152</v>
      </c>
      <c r="I1082" s="188"/>
      <c r="L1082" s="184"/>
      <c r="M1082" s="189"/>
      <c r="T1082" s="190"/>
      <c r="AT1082" s="185" t="s">
        <v>200</v>
      </c>
      <c r="AU1082" s="185" t="s">
        <v>89</v>
      </c>
      <c r="AV1082" s="14" t="s">
        <v>194</v>
      </c>
      <c r="AW1082" s="14" t="s">
        <v>31</v>
      </c>
      <c r="AX1082" s="14" t="s">
        <v>83</v>
      </c>
      <c r="AY1082" s="185" t="s">
        <v>187</v>
      </c>
    </row>
    <row r="1083" spans="2:65" s="1" customFormat="1" ht="24.2" customHeight="1">
      <c r="B1083" s="144"/>
      <c r="C1083" s="160" t="s">
        <v>743</v>
      </c>
      <c r="D1083" s="160" t="s">
        <v>196</v>
      </c>
      <c r="E1083" s="161" t="s">
        <v>2829</v>
      </c>
      <c r="F1083" s="162" t="s">
        <v>2830</v>
      </c>
      <c r="G1083" s="163" t="s">
        <v>337</v>
      </c>
      <c r="H1083" s="164">
        <v>7</v>
      </c>
      <c r="I1083" s="165"/>
      <c r="J1083" s="166">
        <f>ROUND(I1083*H1083,2)</f>
        <v>0</v>
      </c>
      <c r="K1083" s="167"/>
      <c r="L1083" s="32"/>
      <c r="M1083" s="168" t="s">
        <v>1</v>
      </c>
      <c r="N1083" s="169" t="s">
        <v>42</v>
      </c>
      <c r="P1083" s="156">
        <f>O1083*H1083</f>
        <v>0</v>
      </c>
      <c r="Q1083" s="156">
        <v>0</v>
      </c>
      <c r="R1083" s="156">
        <f>Q1083*H1083</f>
        <v>0</v>
      </c>
      <c r="S1083" s="156">
        <v>2.7E-2</v>
      </c>
      <c r="T1083" s="157">
        <f>S1083*H1083</f>
        <v>0.189</v>
      </c>
      <c r="AR1083" s="158" t="s">
        <v>194</v>
      </c>
      <c r="AT1083" s="158" t="s">
        <v>196</v>
      </c>
      <c r="AU1083" s="158" t="s">
        <v>89</v>
      </c>
      <c r="AY1083" s="17" t="s">
        <v>187</v>
      </c>
      <c r="BE1083" s="159">
        <f>IF(N1083="základná",J1083,0)</f>
        <v>0</v>
      </c>
      <c r="BF1083" s="159">
        <f>IF(N1083="znížená",J1083,0)</f>
        <v>0</v>
      </c>
      <c r="BG1083" s="159">
        <f>IF(N1083="zákl. prenesená",J1083,0)</f>
        <v>0</v>
      </c>
      <c r="BH1083" s="159">
        <f>IF(N1083="zníž. prenesená",J1083,0)</f>
        <v>0</v>
      </c>
      <c r="BI1083" s="159">
        <f>IF(N1083="nulová",J1083,0)</f>
        <v>0</v>
      </c>
      <c r="BJ1083" s="17" t="s">
        <v>89</v>
      </c>
      <c r="BK1083" s="159">
        <f>ROUND(I1083*H1083,2)</f>
        <v>0</v>
      </c>
      <c r="BL1083" s="17" t="s">
        <v>194</v>
      </c>
      <c r="BM1083" s="158" t="s">
        <v>2831</v>
      </c>
    </row>
    <row r="1084" spans="2:65" s="12" customFormat="1">
      <c r="B1084" s="170"/>
      <c r="D1084" s="171" t="s">
        <v>200</v>
      </c>
      <c r="E1084" s="172" t="s">
        <v>1</v>
      </c>
      <c r="F1084" s="173" t="s">
        <v>2827</v>
      </c>
      <c r="H1084" s="172" t="s">
        <v>1</v>
      </c>
      <c r="I1084" s="174"/>
      <c r="L1084" s="170"/>
      <c r="M1084" s="175"/>
      <c r="T1084" s="176"/>
      <c r="AT1084" s="172" t="s">
        <v>200</v>
      </c>
      <c r="AU1084" s="172" t="s">
        <v>89</v>
      </c>
      <c r="AV1084" s="12" t="s">
        <v>83</v>
      </c>
      <c r="AW1084" s="12" t="s">
        <v>31</v>
      </c>
      <c r="AX1084" s="12" t="s">
        <v>76</v>
      </c>
      <c r="AY1084" s="172" t="s">
        <v>187</v>
      </c>
    </row>
    <row r="1085" spans="2:65" s="13" customFormat="1">
      <c r="B1085" s="177"/>
      <c r="D1085" s="171" t="s">
        <v>200</v>
      </c>
      <c r="E1085" s="178" t="s">
        <v>1</v>
      </c>
      <c r="F1085" s="179" t="s">
        <v>287</v>
      </c>
      <c r="H1085" s="180">
        <v>7</v>
      </c>
      <c r="I1085" s="181"/>
      <c r="L1085" s="177"/>
      <c r="M1085" s="182"/>
      <c r="T1085" s="183"/>
      <c r="AT1085" s="178" t="s">
        <v>200</v>
      </c>
      <c r="AU1085" s="178" t="s">
        <v>89</v>
      </c>
      <c r="AV1085" s="13" t="s">
        <v>89</v>
      </c>
      <c r="AW1085" s="13" t="s">
        <v>31</v>
      </c>
      <c r="AX1085" s="13" t="s">
        <v>76</v>
      </c>
      <c r="AY1085" s="178" t="s">
        <v>187</v>
      </c>
    </row>
    <row r="1086" spans="2:65" s="15" customFormat="1">
      <c r="B1086" s="191"/>
      <c r="D1086" s="171" t="s">
        <v>200</v>
      </c>
      <c r="E1086" s="192" t="s">
        <v>1</v>
      </c>
      <c r="F1086" s="193" t="s">
        <v>234</v>
      </c>
      <c r="H1086" s="194">
        <v>7</v>
      </c>
      <c r="I1086" s="195"/>
      <c r="L1086" s="191"/>
      <c r="M1086" s="196"/>
      <c r="T1086" s="197"/>
      <c r="AT1086" s="192" t="s">
        <v>200</v>
      </c>
      <c r="AU1086" s="192" t="s">
        <v>89</v>
      </c>
      <c r="AV1086" s="15" t="s">
        <v>207</v>
      </c>
      <c r="AW1086" s="15" t="s">
        <v>31</v>
      </c>
      <c r="AX1086" s="15" t="s">
        <v>76</v>
      </c>
      <c r="AY1086" s="192" t="s">
        <v>187</v>
      </c>
    </row>
    <row r="1087" spans="2:65" s="14" customFormat="1">
      <c r="B1087" s="184"/>
      <c r="D1087" s="171" t="s">
        <v>200</v>
      </c>
      <c r="E1087" s="185" t="s">
        <v>1</v>
      </c>
      <c r="F1087" s="186" t="s">
        <v>206</v>
      </c>
      <c r="H1087" s="187">
        <v>7</v>
      </c>
      <c r="I1087" s="188"/>
      <c r="L1087" s="184"/>
      <c r="M1087" s="189"/>
      <c r="T1087" s="190"/>
      <c r="AT1087" s="185" t="s">
        <v>200</v>
      </c>
      <c r="AU1087" s="185" t="s">
        <v>89</v>
      </c>
      <c r="AV1087" s="14" t="s">
        <v>194</v>
      </c>
      <c r="AW1087" s="14" t="s">
        <v>31</v>
      </c>
      <c r="AX1087" s="14" t="s">
        <v>83</v>
      </c>
      <c r="AY1087" s="185" t="s">
        <v>187</v>
      </c>
    </row>
    <row r="1088" spans="2:65" s="1" customFormat="1" ht="24.2" customHeight="1">
      <c r="B1088" s="144"/>
      <c r="C1088" s="160" t="s">
        <v>747</v>
      </c>
      <c r="D1088" s="160" t="s">
        <v>196</v>
      </c>
      <c r="E1088" s="161" t="s">
        <v>2832</v>
      </c>
      <c r="F1088" s="162" t="s">
        <v>2833</v>
      </c>
      <c r="G1088" s="163" t="s">
        <v>337</v>
      </c>
      <c r="H1088" s="164">
        <v>138</v>
      </c>
      <c r="I1088" s="165"/>
      <c r="J1088" s="166">
        <f>ROUND(I1088*H1088,2)</f>
        <v>0</v>
      </c>
      <c r="K1088" s="167"/>
      <c r="L1088" s="32"/>
      <c r="M1088" s="168" t="s">
        <v>1</v>
      </c>
      <c r="N1088" s="169" t="s">
        <v>42</v>
      </c>
      <c r="P1088" s="156">
        <f>O1088*H1088</f>
        <v>0</v>
      </c>
      <c r="Q1088" s="156">
        <v>0</v>
      </c>
      <c r="R1088" s="156">
        <f>Q1088*H1088</f>
        <v>0</v>
      </c>
      <c r="S1088" s="156">
        <v>1E-3</v>
      </c>
      <c r="T1088" s="157">
        <f>S1088*H1088</f>
        <v>0.13800000000000001</v>
      </c>
      <c r="AR1088" s="158" t="s">
        <v>353</v>
      </c>
      <c r="AT1088" s="158" t="s">
        <v>196</v>
      </c>
      <c r="AU1088" s="158" t="s">
        <v>89</v>
      </c>
      <c r="AY1088" s="17" t="s">
        <v>187</v>
      </c>
      <c r="BE1088" s="159">
        <f>IF(N1088="základná",J1088,0)</f>
        <v>0</v>
      </c>
      <c r="BF1088" s="159">
        <f>IF(N1088="znížená",J1088,0)</f>
        <v>0</v>
      </c>
      <c r="BG1088" s="159">
        <f>IF(N1088="zákl. prenesená",J1088,0)</f>
        <v>0</v>
      </c>
      <c r="BH1088" s="159">
        <f>IF(N1088="zníž. prenesená",J1088,0)</f>
        <v>0</v>
      </c>
      <c r="BI1088" s="159">
        <f>IF(N1088="nulová",J1088,0)</f>
        <v>0</v>
      </c>
      <c r="BJ1088" s="17" t="s">
        <v>89</v>
      </c>
      <c r="BK1088" s="159">
        <f>ROUND(I1088*H1088,2)</f>
        <v>0</v>
      </c>
      <c r="BL1088" s="17" t="s">
        <v>353</v>
      </c>
      <c r="BM1088" s="158" t="s">
        <v>2834</v>
      </c>
    </row>
    <row r="1089" spans="2:65" s="13" customFormat="1">
      <c r="B1089" s="177"/>
      <c r="D1089" s="171" t="s">
        <v>200</v>
      </c>
      <c r="E1089" s="178" t="s">
        <v>1</v>
      </c>
      <c r="F1089" s="179" t="s">
        <v>2835</v>
      </c>
      <c r="H1089" s="180">
        <v>13</v>
      </c>
      <c r="I1089" s="181"/>
      <c r="L1089" s="177"/>
      <c r="M1089" s="182"/>
      <c r="T1089" s="183"/>
      <c r="AT1089" s="178" t="s">
        <v>200</v>
      </c>
      <c r="AU1089" s="178" t="s">
        <v>89</v>
      </c>
      <c r="AV1089" s="13" t="s">
        <v>89</v>
      </c>
      <c r="AW1089" s="13" t="s">
        <v>31</v>
      </c>
      <c r="AX1089" s="13" t="s">
        <v>76</v>
      </c>
      <c r="AY1089" s="178" t="s">
        <v>187</v>
      </c>
    </row>
    <row r="1090" spans="2:65" s="13" customFormat="1">
      <c r="B1090" s="177"/>
      <c r="D1090" s="171" t="s">
        <v>200</v>
      </c>
      <c r="E1090" s="178" t="s">
        <v>1</v>
      </c>
      <c r="F1090" s="179" t="s">
        <v>2836</v>
      </c>
      <c r="H1090" s="180">
        <v>65</v>
      </c>
      <c r="I1090" s="181"/>
      <c r="L1090" s="177"/>
      <c r="M1090" s="182"/>
      <c r="T1090" s="183"/>
      <c r="AT1090" s="178" t="s">
        <v>200</v>
      </c>
      <c r="AU1090" s="178" t="s">
        <v>89</v>
      </c>
      <c r="AV1090" s="13" t="s">
        <v>89</v>
      </c>
      <c r="AW1090" s="13" t="s">
        <v>31</v>
      </c>
      <c r="AX1090" s="13" t="s">
        <v>76</v>
      </c>
      <c r="AY1090" s="178" t="s">
        <v>187</v>
      </c>
    </row>
    <row r="1091" spans="2:65" s="13" customFormat="1">
      <c r="B1091" s="177"/>
      <c r="D1091" s="171" t="s">
        <v>200</v>
      </c>
      <c r="E1091" s="178" t="s">
        <v>1</v>
      </c>
      <c r="F1091" s="179" t="s">
        <v>2837</v>
      </c>
      <c r="H1091" s="180">
        <v>60</v>
      </c>
      <c r="I1091" s="181"/>
      <c r="L1091" s="177"/>
      <c r="M1091" s="182"/>
      <c r="T1091" s="183"/>
      <c r="AT1091" s="178" t="s">
        <v>200</v>
      </c>
      <c r="AU1091" s="178" t="s">
        <v>89</v>
      </c>
      <c r="AV1091" s="13" t="s">
        <v>89</v>
      </c>
      <c r="AW1091" s="13" t="s">
        <v>31</v>
      </c>
      <c r="AX1091" s="13" t="s">
        <v>76</v>
      </c>
      <c r="AY1091" s="178" t="s">
        <v>187</v>
      </c>
    </row>
    <row r="1092" spans="2:65" s="15" customFormat="1">
      <c r="B1092" s="191"/>
      <c r="D1092" s="171" t="s">
        <v>200</v>
      </c>
      <c r="E1092" s="192" t="s">
        <v>1</v>
      </c>
      <c r="F1092" s="193" t="s">
        <v>234</v>
      </c>
      <c r="H1092" s="194">
        <v>138</v>
      </c>
      <c r="I1092" s="195"/>
      <c r="L1092" s="191"/>
      <c r="M1092" s="196"/>
      <c r="T1092" s="197"/>
      <c r="AT1092" s="192" t="s">
        <v>200</v>
      </c>
      <c r="AU1092" s="192" t="s">
        <v>89</v>
      </c>
      <c r="AV1092" s="15" t="s">
        <v>207</v>
      </c>
      <c r="AW1092" s="15" t="s">
        <v>31</v>
      </c>
      <c r="AX1092" s="15" t="s">
        <v>76</v>
      </c>
      <c r="AY1092" s="192" t="s">
        <v>187</v>
      </c>
    </row>
    <row r="1093" spans="2:65" s="14" customFormat="1">
      <c r="B1093" s="184"/>
      <c r="D1093" s="171" t="s">
        <v>200</v>
      </c>
      <c r="E1093" s="185" t="s">
        <v>1</v>
      </c>
      <c r="F1093" s="186" t="s">
        <v>206</v>
      </c>
      <c r="H1093" s="187">
        <v>138</v>
      </c>
      <c r="I1093" s="188"/>
      <c r="L1093" s="184"/>
      <c r="M1093" s="189"/>
      <c r="T1093" s="190"/>
      <c r="AT1093" s="185" t="s">
        <v>200</v>
      </c>
      <c r="AU1093" s="185" t="s">
        <v>89</v>
      </c>
      <c r="AV1093" s="14" t="s">
        <v>194</v>
      </c>
      <c r="AW1093" s="14" t="s">
        <v>31</v>
      </c>
      <c r="AX1093" s="14" t="s">
        <v>83</v>
      </c>
      <c r="AY1093" s="185" t="s">
        <v>187</v>
      </c>
    </row>
    <row r="1094" spans="2:65" s="1" customFormat="1" ht="24.2" customHeight="1">
      <c r="B1094" s="144"/>
      <c r="C1094" s="160" t="s">
        <v>750</v>
      </c>
      <c r="D1094" s="160" t="s">
        <v>196</v>
      </c>
      <c r="E1094" s="161" t="s">
        <v>2838</v>
      </c>
      <c r="F1094" s="162" t="s">
        <v>2839</v>
      </c>
      <c r="G1094" s="163" t="s">
        <v>337</v>
      </c>
      <c r="H1094" s="164">
        <v>7</v>
      </c>
      <c r="I1094" s="165"/>
      <c r="J1094" s="166">
        <f>ROUND(I1094*H1094,2)</f>
        <v>0</v>
      </c>
      <c r="K1094" s="167"/>
      <c r="L1094" s="32"/>
      <c r="M1094" s="168" t="s">
        <v>1</v>
      </c>
      <c r="N1094" s="169" t="s">
        <v>42</v>
      </c>
      <c r="P1094" s="156">
        <f>O1094*H1094</f>
        <v>0</v>
      </c>
      <c r="Q1094" s="156">
        <v>0</v>
      </c>
      <c r="R1094" s="156">
        <f>Q1094*H1094</f>
        <v>0</v>
      </c>
      <c r="S1094" s="156">
        <v>2E-3</v>
      </c>
      <c r="T1094" s="157">
        <f>S1094*H1094</f>
        <v>1.4E-2</v>
      </c>
      <c r="AR1094" s="158" t="s">
        <v>353</v>
      </c>
      <c r="AT1094" s="158" t="s">
        <v>196</v>
      </c>
      <c r="AU1094" s="158" t="s">
        <v>89</v>
      </c>
      <c r="AY1094" s="17" t="s">
        <v>187</v>
      </c>
      <c r="BE1094" s="159">
        <f>IF(N1094="základná",J1094,0)</f>
        <v>0</v>
      </c>
      <c r="BF1094" s="159">
        <f>IF(N1094="znížená",J1094,0)</f>
        <v>0</v>
      </c>
      <c r="BG1094" s="159">
        <f>IF(N1094="zákl. prenesená",J1094,0)</f>
        <v>0</v>
      </c>
      <c r="BH1094" s="159">
        <f>IF(N1094="zníž. prenesená",J1094,0)</f>
        <v>0</v>
      </c>
      <c r="BI1094" s="159">
        <f>IF(N1094="nulová",J1094,0)</f>
        <v>0</v>
      </c>
      <c r="BJ1094" s="17" t="s">
        <v>89</v>
      </c>
      <c r="BK1094" s="159">
        <f>ROUND(I1094*H1094,2)</f>
        <v>0</v>
      </c>
      <c r="BL1094" s="17" t="s">
        <v>353</v>
      </c>
      <c r="BM1094" s="158" t="s">
        <v>2840</v>
      </c>
    </row>
    <row r="1095" spans="2:65" s="13" customFormat="1">
      <c r="B1095" s="177"/>
      <c r="D1095" s="171" t="s">
        <v>200</v>
      </c>
      <c r="E1095" s="178" t="s">
        <v>1</v>
      </c>
      <c r="F1095" s="179" t="s">
        <v>2841</v>
      </c>
      <c r="H1095" s="180">
        <v>7</v>
      </c>
      <c r="I1095" s="181"/>
      <c r="L1095" s="177"/>
      <c r="M1095" s="182"/>
      <c r="T1095" s="183"/>
      <c r="AT1095" s="178" t="s">
        <v>200</v>
      </c>
      <c r="AU1095" s="178" t="s">
        <v>89</v>
      </c>
      <c r="AV1095" s="13" t="s">
        <v>89</v>
      </c>
      <c r="AW1095" s="13" t="s">
        <v>31</v>
      </c>
      <c r="AX1095" s="13" t="s">
        <v>76</v>
      </c>
      <c r="AY1095" s="178" t="s">
        <v>187</v>
      </c>
    </row>
    <row r="1096" spans="2:65" s="14" customFormat="1">
      <c r="B1096" s="184"/>
      <c r="D1096" s="171" t="s">
        <v>200</v>
      </c>
      <c r="E1096" s="185" t="s">
        <v>1</v>
      </c>
      <c r="F1096" s="186" t="s">
        <v>206</v>
      </c>
      <c r="H1096" s="187">
        <v>7</v>
      </c>
      <c r="I1096" s="188"/>
      <c r="L1096" s="184"/>
      <c r="M1096" s="189"/>
      <c r="T1096" s="190"/>
      <c r="AT1096" s="185" t="s">
        <v>200</v>
      </c>
      <c r="AU1096" s="185" t="s">
        <v>89</v>
      </c>
      <c r="AV1096" s="14" t="s">
        <v>194</v>
      </c>
      <c r="AW1096" s="14" t="s">
        <v>31</v>
      </c>
      <c r="AX1096" s="14" t="s">
        <v>83</v>
      </c>
      <c r="AY1096" s="185" t="s">
        <v>187</v>
      </c>
    </row>
    <row r="1097" spans="2:65" s="1" customFormat="1" ht="16.5" customHeight="1">
      <c r="B1097" s="144"/>
      <c r="C1097" s="160" t="s">
        <v>754</v>
      </c>
      <c r="D1097" s="160" t="s">
        <v>196</v>
      </c>
      <c r="E1097" s="161" t="s">
        <v>2842</v>
      </c>
      <c r="F1097" s="162" t="s">
        <v>2843</v>
      </c>
      <c r="G1097" s="163" t="s">
        <v>1447</v>
      </c>
      <c r="H1097" s="164">
        <v>3</v>
      </c>
      <c r="I1097" s="165"/>
      <c r="J1097" s="166">
        <f>ROUND(I1097*H1097,2)</f>
        <v>0</v>
      </c>
      <c r="K1097" s="167"/>
      <c r="L1097" s="32"/>
      <c r="M1097" s="168" t="s">
        <v>1</v>
      </c>
      <c r="N1097" s="169" t="s">
        <v>42</v>
      </c>
      <c r="P1097" s="156">
        <f>O1097*H1097</f>
        <v>0</v>
      </c>
      <c r="Q1097" s="156">
        <v>0</v>
      </c>
      <c r="R1097" s="156">
        <f>Q1097*H1097</f>
        <v>0</v>
      </c>
      <c r="S1097" s="156">
        <v>0</v>
      </c>
      <c r="T1097" s="157">
        <f>S1097*H1097</f>
        <v>0</v>
      </c>
      <c r="AR1097" s="158" t="s">
        <v>2844</v>
      </c>
      <c r="AT1097" s="158" t="s">
        <v>196</v>
      </c>
      <c r="AU1097" s="158" t="s">
        <v>89</v>
      </c>
      <c r="AY1097" s="17" t="s">
        <v>187</v>
      </c>
      <c r="BE1097" s="159">
        <f>IF(N1097="základná",J1097,0)</f>
        <v>0</v>
      </c>
      <c r="BF1097" s="159">
        <f>IF(N1097="znížená",J1097,0)</f>
        <v>0</v>
      </c>
      <c r="BG1097" s="159">
        <f>IF(N1097="zákl. prenesená",J1097,0)</f>
        <v>0</v>
      </c>
      <c r="BH1097" s="159">
        <f>IF(N1097="zníž. prenesená",J1097,0)</f>
        <v>0</v>
      </c>
      <c r="BI1097" s="159">
        <f>IF(N1097="nulová",J1097,0)</f>
        <v>0</v>
      </c>
      <c r="BJ1097" s="17" t="s">
        <v>89</v>
      </c>
      <c r="BK1097" s="159">
        <f>ROUND(I1097*H1097,2)</f>
        <v>0</v>
      </c>
      <c r="BL1097" s="17" t="s">
        <v>2844</v>
      </c>
      <c r="BM1097" s="158" t="s">
        <v>2845</v>
      </c>
    </row>
    <row r="1098" spans="2:65" s="13" customFormat="1">
      <c r="B1098" s="177"/>
      <c r="D1098" s="171" t="s">
        <v>200</v>
      </c>
      <c r="E1098" s="178" t="s">
        <v>1</v>
      </c>
      <c r="F1098" s="179" t="s">
        <v>2846</v>
      </c>
      <c r="H1098" s="180">
        <v>3</v>
      </c>
      <c r="I1098" s="181"/>
      <c r="L1098" s="177"/>
      <c r="M1098" s="182"/>
      <c r="T1098" s="183"/>
      <c r="AT1098" s="178" t="s">
        <v>200</v>
      </c>
      <c r="AU1098" s="178" t="s">
        <v>89</v>
      </c>
      <c r="AV1098" s="13" t="s">
        <v>89</v>
      </c>
      <c r="AW1098" s="13" t="s">
        <v>31</v>
      </c>
      <c r="AX1098" s="13" t="s">
        <v>76</v>
      </c>
      <c r="AY1098" s="178" t="s">
        <v>187</v>
      </c>
    </row>
    <row r="1099" spans="2:65" s="14" customFormat="1">
      <c r="B1099" s="184"/>
      <c r="D1099" s="171" t="s">
        <v>200</v>
      </c>
      <c r="E1099" s="185" t="s">
        <v>1</v>
      </c>
      <c r="F1099" s="186" t="s">
        <v>206</v>
      </c>
      <c r="H1099" s="187">
        <v>3</v>
      </c>
      <c r="I1099" s="188"/>
      <c r="L1099" s="184"/>
      <c r="M1099" s="189"/>
      <c r="T1099" s="190"/>
      <c r="AT1099" s="185" t="s">
        <v>200</v>
      </c>
      <c r="AU1099" s="185" t="s">
        <v>89</v>
      </c>
      <c r="AV1099" s="14" t="s">
        <v>194</v>
      </c>
      <c r="AW1099" s="14" t="s">
        <v>31</v>
      </c>
      <c r="AX1099" s="14" t="s">
        <v>83</v>
      </c>
      <c r="AY1099" s="185" t="s">
        <v>187</v>
      </c>
    </row>
    <row r="1100" spans="2:65" s="1" customFormat="1" ht="33" customHeight="1">
      <c r="B1100" s="144"/>
      <c r="C1100" s="160" t="s">
        <v>760</v>
      </c>
      <c r="D1100" s="160" t="s">
        <v>196</v>
      </c>
      <c r="E1100" s="161" t="s">
        <v>2847</v>
      </c>
      <c r="F1100" s="162" t="s">
        <v>2848</v>
      </c>
      <c r="G1100" s="163" t="s">
        <v>144</v>
      </c>
      <c r="H1100" s="164">
        <v>730.87</v>
      </c>
      <c r="I1100" s="165"/>
      <c r="J1100" s="166">
        <f>ROUND(I1100*H1100,2)</f>
        <v>0</v>
      </c>
      <c r="K1100" s="167"/>
      <c r="L1100" s="32"/>
      <c r="M1100" s="168" t="s">
        <v>1</v>
      </c>
      <c r="N1100" s="169" t="s">
        <v>42</v>
      </c>
      <c r="P1100" s="156">
        <f>O1100*H1100</f>
        <v>0</v>
      </c>
      <c r="Q1100" s="156">
        <v>0</v>
      </c>
      <c r="R1100" s="156">
        <f>Q1100*H1100</f>
        <v>0</v>
      </c>
      <c r="S1100" s="156">
        <v>0.01</v>
      </c>
      <c r="T1100" s="157">
        <f>S1100*H1100</f>
        <v>7.3087</v>
      </c>
      <c r="AR1100" s="158" t="s">
        <v>194</v>
      </c>
      <c r="AT1100" s="158" t="s">
        <v>196</v>
      </c>
      <c r="AU1100" s="158" t="s">
        <v>89</v>
      </c>
      <c r="AY1100" s="17" t="s">
        <v>187</v>
      </c>
      <c r="BE1100" s="159">
        <f>IF(N1100="základná",J1100,0)</f>
        <v>0</v>
      </c>
      <c r="BF1100" s="159">
        <f>IF(N1100="znížená",J1100,0)</f>
        <v>0</v>
      </c>
      <c r="BG1100" s="159">
        <f>IF(N1100="zákl. prenesená",J1100,0)</f>
        <v>0</v>
      </c>
      <c r="BH1100" s="159">
        <f>IF(N1100="zníž. prenesená",J1100,0)</f>
        <v>0</v>
      </c>
      <c r="BI1100" s="159">
        <f>IF(N1100="nulová",J1100,0)</f>
        <v>0</v>
      </c>
      <c r="BJ1100" s="17" t="s">
        <v>89</v>
      </c>
      <c r="BK1100" s="159">
        <f>ROUND(I1100*H1100,2)</f>
        <v>0</v>
      </c>
      <c r="BL1100" s="17" t="s">
        <v>194</v>
      </c>
      <c r="BM1100" s="158" t="s">
        <v>2849</v>
      </c>
    </row>
    <row r="1101" spans="2:65" s="12" customFormat="1">
      <c r="B1101" s="170"/>
      <c r="D1101" s="171" t="s">
        <v>200</v>
      </c>
      <c r="E1101" s="172" t="s">
        <v>1</v>
      </c>
      <c r="F1101" s="173" t="s">
        <v>2850</v>
      </c>
      <c r="H1101" s="172" t="s">
        <v>1</v>
      </c>
      <c r="I1101" s="174"/>
      <c r="L1101" s="170"/>
      <c r="M1101" s="175"/>
      <c r="T1101" s="176"/>
      <c r="AT1101" s="172" t="s">
        <v>200</v>
      </c>
      <c r="AU1101" s="172" t="s">
        <v>89</v>
      </c>
      <c r="AV1101" s="12" t="s">
        <v>83</v>
      </c>
      <c r="AW1101" s="12" t="s">
        <v>31</v>
      </c>
      <c r="AX1101" s="12" t="s">
        <v>76</v>
      </c>
      <c r="AY1101" s="172" t="s">
        <v>187</v>
      </c>
    </row>
    <row r="1102" spans="2:65" s="12" customFormat="1">
      <c r="B1102" s="170"/>
      <c r="D1102" s="171" t="s">
        <v>200</v>
      </c>
      <c r="E1102" s="172" t="s">
        <v>1</v>
      </c>
      <c r="F1102" s="173" t="s">
        <v>2142</v>
      </c>
      <c r="H1102" s="172" t="s">
        <v>1</v>
      </c>
      <c r="I1102" s="174"/>
      <c r="L1102" s="170"/>
      <c r="M1102" s="175"/>
      <c r="T1102" s="176"/>
      <c r="AT1102" s="172" t="s">
        <v>200</v>
      </c>
      <c r="AU1102" s="172" t="s">
        <v>89</v>
      </c>
      <c r="AV1102" s="12" t="s">
        <v>83</v>
      </c>
      <c r="AW1102" s="12" t="s">
        <v>31</v>
      </c>
      <c r="AX1102" s="12" t="s">
        <v>76</v>
      </c>
      <c r="AY1102" s="172" t="s">
        <v>187</v>
      </c>
    </row>
    <row r="1103" spans="2:65" s="13" customFormat="1">
      <c r="B1103" s="177"/>
      <c r="D1103" s="171" t="s">
        <v>200</v>
      </c>
      <c r="E1103" s="178" t="s">
        <v>1</v>
      </c>
      <c r="F1103" s="179" t="s">
        <v>2851</v>
      </c>
      <c r="H1103" s="180">
        <v>5.5</v>
      </c>
      <c r="I1103" s="181"/>
      <c r="L1103" s="177"/>
      <c r="M1103" s="182"/>
      <c r="T1103" s="183"/>
      <c r="AT1103" s="178" t="s">
        <v>200</v>
      </c>
      <c r="AU1103" s="178" t="s">
        <v>89</v>
      </c>
      <c r="AV1103" s="13" t="s">
        <v>89</v>
      </c>
      <c r="AW1103" s="13" t="s">
        <v>31</v>
      </c>
      <c r="AX1103" s="13" t="s">
        <v>76</v>
      </c>
      <c r="AY1103" s="178" t="s">
        <v>187</v>
      </c>
    </row>
    <row r="1104" spans="2:65" s="13" customFormat="1">
      <c r="B1104" s="177"/>
      <c r="D1104" s="171" t="s">
        <v>200</v>
      </c>
      <c r="E1104" s="178" t="s">
        <v>1</v>
      </c>
      <c r="F1104" s="179" t="s">
        <v>2852</v>
      </c>
      <c r="H1104" s="180">
        <v>5.5</v>
      </c>
      <c r="I1104" s="181"/>
      <c r="L1104" s="177"/>
      <c r="M1104" s="182"/>
      <c r="T1104" s="183"/>
      <c r="AT1104" s="178" t="s">
        <v>200</v>
      </c>
      <c r="AU1104" s="178" t="s">
        <v>89</v>
      </c>
      <c r="AV1104" s="13" t="s">
        <v>89</v>
      </c>
      <c r="AW1104" s="13" t="s">
        <v>31</v>
      </c>
      <c r="AX1104" s="13" t="s">
        <v>76</v>
      </c>
      <c r="AY1104" s="178" t="s">
        <v>187</v>
      </c>
    </row>
    <row r="1105" spans="2:51" s="13" customFormat="1">
      <c r="B1105" s="177"/>
      <c r="D1105" s="171" t="s">
        <v>200</v>
      </c>
      <c r="E1105" s="178" t="s">
        <v>1</v>
      </c>
      <c r="F1105" s="179" t="s">
        <v>2853</v>
      </c>
      <c r="H1105" s="180">
        <v>37.465000000000003</v>
      </c>
      <c r="I1105" s="181"/>
      <c r="L1105" s="177"/>
      <c r="M1105" s="182"/>
      <c r="T1105" s="183"/>
      <c r="AT1105" s="178" t="s">
        <v>200</v>
      </c>
      <c r="AU1105" s="178" t="s">
        <v>89</v>
      </c>
      <c r="AV1105" s="13" t="s">
        <v>89</v>
      </c>
      <c r="AW1105" s="13" t="s">
        <v>31</v>
      </c>
      <c r="AX1105" s="13" t="s">
        <v>76</v>
      </c>
      <c r="AY1105" s="178" t="s">
        <v>187</v>
      </c>
    </row>
    <row r="1106" spans="2:51" s="13" customFormat="1">
      <c r="B1106" s="177"/>
      <c r="D1106" s="171" t="s">
        <v>200</v>
      </c>
      <c r="E1106" s="178" t="s">
        <v>1</v>
      </c>
      <c r="F1106" s="179" t="s">
        <v>2854</v>
      </c>
      <c r="H1106" s="180">
        <v>6.49</v>
      </c>
      <c r="I1106" s="181"/>
      <c r="L1106" s="177"/>
      <c r="M1106" s="182"/>
      <c r="T1106" s="183"/>
      <c r="AT1106" s="178" t="s">
        <v>200</v>
      </c>
      <c r="AU1106" s="178" t="s">
        <v>89</v>
      </c>
      <c r="AV1106" s="13" t="s">
        <v>89</v>
      </c>
      <c r="AW1106" s="13" t="s">
        <v>31</v>
      </c>
      <c r="AX1106" s="13" t="s">
        <v>76</v>
      </c>
      <c r="AY1106" s="178" t="s">
        <v>187</v>
      </c>
    </row>
    <row r="1107" spans="2:51" s="13" customFormat="1">
      <c r="B1107" s="177"/>
      <c r="D1107" s="171" t="s">
        <v>200</v>
      </c>
      <c r="E1107" s="178" t="s">
        <v>1</v>
      </c>
      <c r="F1107" s="179" t="s">
        <v>2855</v>
      </c>
      <c r="H1107" s="180">
        <v>35.329000000000001</v>
      </c>
      <c r="I1107" s="181"/>
      <c r="L1107" s="177"/>
      <c r="M1107" s="182"/>
      <c r="T1107" s="183"/>
      <c r="AT1107" s="178" t="s">
        <v>200</v>
      </c>
      <c r="AU1107" s="178" t="s">
        <v>89</v>
      </c>
      <c r="AV1107" s="13" t="s">
        <v>89</v>
      </c>
      <c r="AW1107" s="13" t="s">
        <v>31</v>
      </c>
      <c r="AX1107" s="13" t="s">
        <v>76</v>
      </c>
      <c r="AY1107" s="178" t="s">
        <v>187</v>
      </c>
    </row>
    <row r="1108" spans="2:51" s="13" customFormat="1">
      <c r="B1108" s="177"/>
      <c r="D1108" s="171" t="s">
        <v>200</v>
      </c>
      <c r="E1108" s="178" t="s">
        <v>1</v>
      </c>
      <c r="F1108" s="179" t="s">
        <v>2856</v>
      </c>
      <c r="H1108" s="180">
        <v>34.662999999999997</v>
      </c>
      <c r="I1108" s="181"/>
      <c r="L1108" s="177"/>
      <c r="M1108" s="182"/>
      <c r="T1108" s="183"/>
      <c r="AT1108" s="178" t="s">
        <v>200</v>
      </c>
      <c r="AU1108" s="178" t="s">
        <v>89</v>
      </c>
      <c r="AV1108" s="13" t="s">
        <v>89</v>
      </c>
      <c r="AW1108" s="13" t="s">
        <v>31</v>
      </c>
      <c r="AX1108" s="13" t="s">
        <v>76</v>
      </c>
      <c r="AY1108" s="178" t="s">
        <v>187</v>
      </c>
    </row>
    <row r="1109" spans="2:51" s="13" customFormat="1">
      <c r="B1109" s="177"/>
      <c r="D1109" s="171" t="s">
        <v>200</v>
      </c>
      <c r="E1109" s="178" t="s">
        <v>1</v>
      </c>
      <c r="F1109" s="179" t="s">
        <v>2857</v>
      </c>
      <c r="H1109" s="180">
        <v>37.293999999999997</v>
      </c>
      <c r="I1109" s="181"/>
      <c r="L1109" s="177"/>
      <c r="M1109" s="182"/>
      <c r="T1109" s="183"/>
      <c r="AT1109" s="178" t="s">
        <v>200</v>
      </c>
      <c r="AU1109" s="178" t="s">
        <v>89</v>
      </c>
      <c r="AV1109" s="13" t="s">
        <v>89</v>
      </c>
      <c r="AW1109" s="13" t="s">
        <v>31</v>
      </c>
      <c r="AX1109" s="13" t="s">
        <v>76</v>
      </c>
      <c r="AY1109" s="178" t="s">
        <v>187</v>
      </c>
    </row>
    <row r="1110" spans="2:51" s="13" customFormat="1">
      <c r="B1110" s="177"/>
      <c r="D1110" s="171" t="s">
        <v>200</v>
      </c>
      <c r="E1110" s="178" t="s">
        <v>1</v>
      </c>
      <c r="F1110" s="179" t="s">
        <v>2858</v>
      </c>
      <c r="H1110" s="180">
        <v>6.49</v>
      </c>
      <c r="I1110" s="181"/>
      <c r="L1110" s="177"/>
      <c r="M1110" s="182"/>
      <c r="T1110" s="183"/>
      <c r="AT1110" s="178" t="s">
        <v>200</v>
      </c>
      <c r="AU1110" s="178" t="s">
        <v>89</v>
      </c>
      <c r="AV1110" s="13" t="s">
        <v>89</v>
      </c>
      <c r="AW1110" s="13" t="s">
        <v>31</v>
      </c>
      <c r="AX1110" s="13" t="s">
        <v>76</v>
      </c>
      <c r="AY1110" s="178" t="s">
        <v>187</v>
      </c>
    </row>
    <row r="1111" spans="2:51" s="13" customFormat="1">
      <c r="B1111" s="177"/>
      <c r="D1111" s="171" t="s">
        <v>200</v>
      </c>
      <c r="E1111" s="178" t="s">
        <v>1</v>
      </c>
      <c r="F1111" s="179" t="s">
        <v>2859</v>
      </c>
      <c r="H1111" s="180">
        <v>35.329000000000001</v>
      </c>
      <c r="I1111" s="181"/>
      <c r="L1111" s="177"/>
      <c r="M1111" s="182"/>
      <c r="T1111" s="183"/>
      <c r="AT1111" s="178" t="s">
        <v>200</v>
      </c>
      <c r="AU1111" s="178" t="s">
        <v>89</v>
      </c>
      <c r="AV1111" s="13" t="s">
        <v>89</v>
      </c>
      <c r="AW1111" s="13" t="s">
        <v>31</v>
      </c>
      <c r="AX1111" s="13" t="s">
        <v>76</v>
      </c>
      <c r="AY1111" s="178" t="s">
        <v>187</v>
      </c>
    </row>
    <row r="1112" spans="2:51" s="13" customFormat="1">
      <c r="B1112" s="177"/>
      <c r="D1112" s="171" t="s">
        <v>200</v>
      </c>
      <c r="E1112" s="178" t="s">
        <v>1</v>
      </c>
      <c r="F1112" s="179" t="s">
        <v>2860</v>
      </c>
      <c r="H1112" s="180">
        <v>33.335000000000001</v>
      </c>
      <c r="I1112" s="181"/>
      <c r="L1112" s="177"/>
      <c r="M1112" s="182"/>
      <c r="T1112" s="183"/>
      <c r="AT1112" s="178" t="s">
        <v>200</v>
      </c>
      <c r="AU1112" s="178" t="s">
        <v>89</v>
      </c>
      <c r="AV1112" s="13" t="s">
        <v>89</v>
      </c>
      <c r="AW1112" s="13" t="s">
        <v>31</v>
      </c>
      <c r="AX1112" s="13" t="s">
        <v>76</v>
      </c>
      <c r="AY1112" s="178" t="s">
        <v>187</v>
      </c>
    </row>
    <row r="1113" spans="2:51" s="13" customFormat="1">
      <c r="B1113" s="177"/>
      <c r="D1113" s="171" t="s">
        <v>200</v>
      </c>
      <c r="E1113" s="178" t="s">
        <v>1</v>
      </c>
      <c r="F1113" s="179" t="s">
        <v>2861</v>
      </c>
      <c r="H1113" s="180">
        <v>5.9</v>
      </c>
      <c r="I1113" s="181"/>
      <c r="L1113" s="177"/>
      <c r="M1113" s="182"/>
      <c r="T1113" s="183"/>
      <c r="AT1113" s="178" t="s">
        <v>200</v>
      </c>
      <c r="AU1113" s="178" t="s">
        <v>89</v>
      </c>
      <c r="AV1113" s="13" t="s">
        <v>89</v>
      </c>
      <c r="AW1113" s="13" t="s">
        <v>31</v>
      </c>
      <c r="AX1113" s="13" t="s">
        <v>76</v>
      </c>
      <c r="AY1113" s="178" t="s">
        <v>187</v>
      </c>
    </row>
    <row r="1114" spans="2:51" s="15" customFormat="1">
      <c r="B1114" s="191"/>
      <c r="D1114" s="171" t="s">
        <v>200</v>
      </c>
      <c r="E1114" s="192" t="s">
        <v>1</v>
      </c>
      <c r="F1114" s="193" t="s">
        <v>2862</v>
      </c>
      <c r="H1114" s="194">
        <v>243.29499999999999</v>
      </c>
      <c r="I1114" s="195"/>
      <c r="L1114" s="191"/>
      <c r="M1114" s="196"/>
      <c r="T1114" s="197"/>
      <c r="AT1114" s="192" t="s">
        <v>200</v>
      </c>
      <c r="AU1114" s="192" t="s">
        <v>89</v>
      </c>
      <c r="AV1114" s="15" t="s">
        <v>207</v>
      </c>
      <c r="AW1114" s="15" t="s">
        <v>31</v>
      </c>
      <c r="AX1114" s="15" t="s">
        <v>76</v>
      </c>
      <c r="AY1114" s="192" t="s">
        <v>187</v>
      </c>
    </row>
    <row r="1115" spans="2:51" s="12" customFormat="1">
      <c r="B1115" s="170"/>
      <c r="D1115" s="171" t="s">
        <v>200</v>
      </c>
      <c r="E1115" s="172" t="s">
        <v>1</v>
      </c>
      <c r="F1115" s="173" t="s">
        <v>2664</v>
      </c>
      <c r="H1115" s="172" t="s">
        <v>1</v>
      </c>
      <c r="I1115" s="174"/>
      <c r="L1115" s="170"/>
      <c r="M1115" s="175"/>
      <c r="T1115" s="176"/>
      <c r="AT1115" s="172" t="s">
        <v>200</v>
      </c>
      <c r="AU1115" s="172" t="s">
        <v>89</v>
      </c>
      <c r="AV1115" s="12" t="s">
        <v>83</v>
      </c>
      <c r="AW1115" s="12" t="s">
        <v>31</v>
      </c>
      <c r="AX1115" s="12" t="s">
        <v>76</v>
      </c>
      <c r="AY1115" s="172" t="s">
        <v>187</v>
      </c>
    </row>
    <row r="1116" spans="2:51" s="13" customFormat="1">
      <c r="B1116" s="177"/>
      <c r="D1116" s="171" t="s">
        <v>200</v>
      </c>
      <c r="E1116" s="178" t="s">
        <v>1</v>
      </c>
      <c r="F1116" s="179" t="s">
        <v>2863</v>
      </c>
      <c r="H1116" s="180">
        <v>5.5</v>
      </c>
      <c r="I1116" s="181"/>
      <c r="L1116" s="177"/>
      <c r="M1116" s="182"/>
      <c r="T1116" s="183"/>
      <c r="AT1116" s="178" t="s">
        <v>200</v>
      </c>
      <c r="AU1116" s="178" t="s">
        <v>89</v>
      </c>
      <c r="AV1116" s="13" t="s">
        <v>89</v>
      </c>
      <c r="AW1116" s="13" t="s">
        <v>31</v>
      </c>
      <c r="AX1116" s="13" t="s">
        <v>76</v>
      </c>
      <c r="AY1116" s="178" t="s">
        <v>187</v>
      </c>
    </row>
    <row r="1117" spans="2:51" s="13" customFormat="1">
      <c r="B1117" s="177"/>
      <c r="D1117" s="171" t="s">
        <v>200</v>
      </c>
      <c r="E1117" s="178" t="s">
        <v>1</v>
      </c>
      <c r="F1117" s="179" t="s">
        <v>2864</v>
      </c>
      <c r="H1117" s="180">
        <v>5.5</v>
      </c>
      <c r="I1117" s="181"/>
      <c r="L1117" s="177"/>
      <c r="M1117" s="182"/>
      <c r="T1117" s="183"/>
      <c r="AT1117" s="178" t="s">
        <v>200</v>
      </c>
      <c r="AU1117" s="178" t="s">
        <v>89</v>
      </c>
      <c r="AV1117" s="13" t="s">
        <v>89</v>
      </c>
      <c r="AW1117" s="13" t="s">
        <v>31</v>
      </c>
      <c r="AX1117" s="13" t="s">
        <v>76</v>
      </c>
      <c r="AY1117" s="178" t="s">
        <v>187</v>
      </c>
    </row>
    <row r="1118" spans="2:51" s="13" customFormat="1">
      <c r="B1118" s="177"/>
      <c r="D1118" s="171" t="s">
        <v>200</v>
      </c>
      <c r="E1118" s="178" t="s">
        <v>1</v>
      </c>
      <c r="F1118" s="179" t="s">
        <v>2865</v>
      </c>
      <c r="H1118" s="180">
        <v>34.515000000000001</v>
      </c>
      <c r="I1118" s="181"/>
      <c r="L1118" s="177"/>
      <c r="M1118" s="182"/>
      <c r="T1118" s="183"/>
      <c r="AT1118" s="178" t="s">
        <v>200</v>
      </c>
      <c r="AU1118" s="178" t="s">
        <v>89</v>
      </c>
      <c r="AV1118" s="13" t="s">
        <v>89</v>
      </c>
      <c r="AW1118" s="13" t="s">
        <v>31</v>
      </c>
      <c r="AX1118" s="13" t="s">
        <v>76</v>
      </c>
      <c r="AY1118" s="178" t="s">
        <v>187</v>
      </c>
    </row>
    <row r="1119" spans="2:51" s="13" customFormat="1">
      <c r="B1119" s="177"/>
      <c r="D1119" s="171" t="s">
        <v>200</v>
      </c>
      <c r="E1119" s="178" t="s">
        <v>1</v>
      </c>
      <c r="F1119" s="179" t="s">
        <v>2866</v>
      </c>
      <c r="H1119" s="180">
        <v>6.49</v>
      </c>
      <c r="I1119" s="181"/>
      <c r="L1119" s="177"/>
      <c r="M1119" s="182"/>
      <c r="T1119" s="183"/>
      <c r="AT1119" s="178" t="s">
        <v>200</v>
      </c>
      <c r="AU1119" s="178" t="s">
        <v>89</v>
      </c>
      <c r="AV1119" s="13" t="s">
        <v>89</v>
      </c>
      <c r="AW1119" s="13" t="s">
        <v>31</v>
      </c>
      <c r="AX1119" s="13" t="s">
        <v>76</v>
      </c>
      <c r="AY1119" s="178" t="s">
        <v>187</v>
      </c>
    </row>
    <row r="1120" spans="2:51" s="13" customFormat="1">
      <c r="B1120" s="177"/>
      <c r="D1120" s="171" t="s">
        <v>200</v>
      </c>
      <c r="E1120" s="178" t="s">
        <v>1</v>
      </c>
      <c r="F1120" s="179" t="s">
        <v>2867</v>
      </c>
      <c r="H1120" s="180">
        <v>35.329000000000001</v>
      </c>
      <c r="I1120" s="181"/>
      <c r="L1120" s="177"/>
      <c r="M1120" s="182"/>
      <c r="T1120" s="183"/>
      <c r="AT1120" s="178" t="s">
        <v>200</v>
      </c>
      <c r="AU1120" s="178" t="s">
        <v>89</v>
      </c>
      <c r="AV1120" s="13" t="s">
        <v>89</v>
      </c>
      <c r="AW1120" s="13" t="s">
        <v>31</v>
      </c>
      <c r="AX1120" s="13" t="s">
        <v>76</v>
      </c>
      <c r="AY1120" s="178" t="s">
        <v>187</v>
      </c>
    </row>
    <row r="1121" spans="2:51" s="13" customFormat="1">
      <c r="B1121" s="177"/>
      <c r="D1121" s="171" t="s">
        <v>200</v>
      </c>
      <c r="E1121" s="178" t="s">
        <v>1</v>
      </c>
      <c r="F1121" s="179" t="s">
        <v>2868</v>
      </c>
      <c r="H1121" s="180">
        <v>34.662999999999997</v>
      </c>
      <c r="I1121" s="181"/>
      <c r="L1121" s="177"/>
      <c r="M1121" s="182"/>
      <c r="T1121" s="183"/>
      <c r="AT1121" s="178" t="s">
        <v>200</v>
      </c>
      <c r="AU1121" s="178" t="s">
        <v>89</v>
      </c>
      <c r="AV1121" s="13" t="s">
        <v>89</v>
      </c>
      <c r="AW1121" s="13" t="s">
        <v>31</v>
      </c>
      <c r="AX1121" s="13" t="s">
        <v>76</v>
      </c>
      <c r="AY1121" s="178" t="s">
        <v>187</v>
      </c>
    </row>
    <row r="1122" spans="2:51" s="13" customFormat="1">
      <c r="B1122" s="177"/>
      <c r="D1122" s="171" t="s">
        <v>200</v>
      </c>
      <c r="E1122" s="178" t="s">
        <v>1</v>
      </c>
      <c r="F1122" s="179" t="s">
        <v>2869</v>
      </c>
      <c r="H1122" s="180">
        <v>6.49</v>
      </c>
      <c r="I1122" s="181"/>
      <c r="L1122" s="177"/>
      <c r="M1122" s="182"/>
      <c r="T1122" s="183"/>
      <c r="AT1122" s="178" t="s">
        <v>200</v>
      </c>
      <c r="AU1122" s="178" t="s">
        <v>89</v>
      </c>
      <c r="AV1122" s="13" t="s">
        <v>89</v>
      </c>
      <c r="AW1122" s="13" t="s">
        <v>31</v>
      </c>
      <c r="AX1122" s="13" t="s">
        <v>76</v>
      </c>
      <c r="AY1122" s="178" t="s">
        <v>187</v>
      </c>
    </row>
    <row r="1123" spans="2:51" s="13" customFormat="1">
      <c r="B1123" s="177"/>
      <c r="D1123" s="171" t="s">
        <v>200</v>
      </c>
      <c r="E1123" s="178" t="s">
        <v>1</v>
      </c>
      <c r="F1123" s="179" t="s">
        <v>2870</v>
      </c>
      <c r="H1123" s="180">
        <v>35.329000000000001</v>
      </c>
      <c r="I1123" s="181"/>
      <c r="L1123" s="177"/>
      <c r="M1123" s="182"/>
      <c r="T1123" s="183"/>
      <c r="AT1123" s="178" t="s">
        <v>200</v>
      </c>
      <c r="AU1123" s="178" t="s">
        <v>89</v>
      </c>
      <c r="AV1123" s="13" t="s">
        <v>89</v>
      </c>
      <c r="AW1123" s="13" t="s">
        <v>31</v>
      </c>
      <c r="AX1123" s="13" t="s">
        <v>76</v>
      </c>
      <c r="AY1123" s="178" t="s">
        <v>187</v>
      </c>
    </row>
    <row r="1124" spans="2:51" s="13" customFormat="1">
      <c r="B1124" s="177"/>
      <c r="D1124" s="171" t="s">
        <v>200</v>
      </c>
      <c r="E1124" s="178" t="s">
        <v>1</v>
      </c>
      <c r="F1124" s="179" t="s">
        <v>2871</v>
      </c>
      <c r="H1124" s="180">
        <v>35.329000000000001</v>
      </c>
      <c r="I1124" s="181"/>
      <c r="L1124" s="177"/>
      <c r="M1124" s="182"/>
      <c r="T1124" s="183"/>
      <c r="AT1124" s="178" t="s">
        <v>200</v>
      </c>
      <c r="AU1124" s="178" t="s">
        <v>89</v>
      </c>
      <c r="AV1124" s="13" t="s">
        <v>89</v>
      </c>
      <c r="AW1124" s="13" t="s">
        <v>31</v>
      </c>
      <c r="AX1124" s="13" t="s">
        <v>76</v>
      </c>
      <c r="AY1124" s="178" t="s">
        <v>187</v>
      </c>
    </row>
    <row r="1125" spans="2:51" s="13" customFormat="1">
      <c r="B1125" s="177"/>
      <c r="D1125" s="171" t="s">
        <v>200</v>
      </c>
      <c r="E1125" s="178" t="s">
        <v>1</v>
      </c>
      <c r="F1125" s="179" t="s">
        <v>2872</v>
      </c>
      <c r="H1125" s="180">
        <v>33.335000000000001</v>
      </c>
      <c r="I1125" s="181"/>
      <c r="L1125" s="177"/>
      <c r="M1125" s="182"/>
      <c r="T1125" s="183"/>
      <c r="AT1125" s="178" t="s">
        <v>200</v>
      </c>
      <c r="AU1125" s="178" t="s">
        <v>89</v>
      </c>
      <c r="AV1125" s="13" t="s">
        <v>89</v>
      </c>
      <c r="AW1125" s="13" t="s">
        <v>31</v>
      </c>
      <c r="AX1125" s="13" t="s">
        <v>76</v>
      </c>
      <c r="AY1125" s="178" t="s">
        <v>187</v>
      </c>
    </row>
    <row r="1126" spans="2:51" s="13" customFormat="1">
      <c r="B1126" s="177"/>
      <c r="D1126" s="171" t="s">
        <v>200</v>
      </c>
      <c r="E1126" s="178" t="s">
        <v>1</v>
      </c>
      <c r="F1126" s="179" t="s">
        <v>2873</v>
      </c>
      <c r="H1126" s="180">
        <v>5.9</v>
      </c>
      <c r="I1126" s="181"/>
      <c r="L1126" s="177"/>
      <c r="M1126" s="182"/>
      <c r="T1126" s="183"/>
      <c r="AT1126" s="178" t="s">
        <v>200</v>
      </c>
      <c r="AU1126" s="178" t="s">
        <v>89</v>
      </c>
      <c r="AV1126" s="13" t="s">
        <v>89</v>
      </c>
      <c r="AW1126" s="13" t="s">
        <v>31</v>
      </c>
      <c r="AX1126" s="13" t="s">
        <v>76</v>
      </c>
      <c r="AY1126" s="178" t="s">
        <v>187</v>
      </c>
    </row>
    <row r="1127" spans="2:51" s="13" customFormat="1">
      <c r="B1127" s="177"/>
      <c r="D1127" s="171" t="s">
        <v>200</v>
      </c>
      <c r="E1127" s="178" t="s">
        <v>1</v>
      </c>
      <c r="F1127" s="179" t="s">
        <v>2874</v>
      </c>
      <c r="H1127" s="180">
        <v>5.9</v>
      </c>
      <c r="I1127" s="181"/>
      <c r="L1127" s="177"/>
      <c r="M1127" s="182"/>
      <c r="T1127" s="183"/>
      <c r="AT1127" s="178" t="s">
        <v>200</v>
      </c>
      <c r="AU1127" s="178" t="s">
        <v>89</v>
      </c>
      <c r="AV1127" s="13" t="s">
        <v>89</v>
      </c>
      <c r="AW1127" s="13" t="s">
        <v>31</v>
      </c>
      <c r="AX1127" s="13" t="s">
        <v>76</v>
      </c>
      <c r="AY1127" s="178" t="s">
        <v>187</v>
      </c>
    </row>
    <row r="1128" spans="2:51" s="15" customFormat="1">
      <c r="B1128" s="191"/>
      <c r="D1128" s="171" t="s">
        <v>200</v>
      </c>
      <c r="E1128" s="192" t="s">
        <v>1</v>
      </c>
      <c r="F1128" s="193" t="s">
        <v>2875</v>
      </c>
      <c r="H1128" s="194">
        <v>244.28</v>
      </c>
      <c r="I1128" s="195"/>
      <c r="L1128" s="191"/>
      <c r="M1128" s="196"/>
      <c r="T1128" s="197"/>
      <c r="AT1128" s="192" t="s">
        <v>200</v>
      </c>
      <c r="AU1128" s="192" t="s">
        <v>89</v>
      </c>
      <c r="AV1128" s="15" t="s">
        <v>207</v>
      </c>
      <c r="AW1128" s="15" t="s">
        <v>31</v>
      </c>
      <c r="AX1128" s="15" t="s">
        <v>76</v>
      </c>
      <c r="AY1128" s="192" t="s">
        <v>187</v>
      </c>
    </row>
    <row r="1129" spans="2:51" s="12" customFormat="1">
      <c r="B1129" s="170"/>
      <c r="D1129" s="171" t="s">
        <v>200</v>
      </c>
      <c r="E1129" s="172" t="s">
        <v>1</v>
      </c>
      <c r="F1129" s="173" t="s">
        <v>2850</v>
      </c>
      <c r="H1129" s="172" t="s">
        <v>1</v>
      </c>
      <c r="I1129" s="174"/>
      <c r="L1129" s="170"/>
      <c r="M1129" s="175"/>
      <c r="T1129" s="176"/>
      <c r="AT1129" s="172" t="s">
        <v>200</v>
      </c>
      <c r="AU1129" s="172" t="s">
        <v>89</v>
      </c>
      <c r="AV1129" s="12" t="s">
        <v>83</v>
      </c>
      <c r="AW1129" s="12" t="s">
        <v>31</v>
      </c>
      <c r="AX1129" s="12" t="s">
        <v>76</v>
      </c>
      <c r="AY1129" s="172" t="s">
        <v>187</v>
      </c>
    </row>
    <row r="1130" spans="2:51" s="12" customFormat="1">
      <c r="B1130" s="170"/>
      <c r="D1130" s="171" t="s">
        <v>200</v>
      </c>
      <c r="E1130" s="172" t="s">
        <v>1</v>
      </c>
      <c r="F1130" s="173" t="s">
        <v>2675</v>
      </c>
      <c r="H1130" s="172" t="s">
        <v>1</v>
      </c>
      <c r="I1130" s="174"/>
      <c r="L1130" s="170"/>
      <c r="M1130" s="175"/>
      <c r="T1130" s="176"/>
      <c r="AT1130" s="172" t="s">
        <v>200</v>
      </c>
      <c r="AU1130" s="172" t="s">
        <v>89</v>
      </c>
      <c r="AV1130" s="12" t="s">
        <v>83</v>
      </c>
      <c r="AW1130" s="12" t="s">
        <v>31</v>
      </c>
      <c r="AX1130" s="12" t="s">
        <v>76</v>
      </c>
      <c r="AY1130" s="172" t="s">
        <v>187</v>
      </c>
    </row>
    <row r="1131" spans="2:51" s="13" customFormat="1">
      <c r="B1131" s="177"/>
      <c r="D1131" s="171" t="s">
        <v>200</v>
      </c>
      <c r="E1131" s="178" t="s">
        <v>1</v>
      </c>
      <c r="F1131" s="179" t="s">
        <v>2876</v>
      </c>
      <c r="H1131" s="180">
        <v>5.5</v>
      </c>
      <c r="I1131" s="181"/>
      <c r="L1131" s="177"/>
      <c r="M1131" s="182"/>
      <c r="T1131" s="183"/>
      <c r="AT1131" s="178" t="s">
        <v>200</v>
      </c>
      <c r="AU1131" s="178" t="s">
        <v>89</v>
      </c>
      <c r="AV1131" s="13" t="s">
        <v>89</v>
      </c>
      <c r="AW1131" s="13" t="s">
        <v>31</v>
      </c>
      <c r="AX1131" s="13" t="s">
        <v>76</v>
      </c>
      <c r="AY1131" s="178" t="s">
        <v>187</v>
      </c>
    </row>
    <row r="1132" spans="2:51" s="13" customFormat="1">
      <c r="B1132" s="177"/>
      <c r="D1132" s="171" t="s">
        <v>200</v>
      </c>
      <c r="E1132" s="178" t="s">
        <v>1</v>
      </c>
      <c r="F1132" s="179" t="s">
        <v>2877</v>
      </c>
      <c r="H1132" s="180">
        <v>5.5</v>
      </c>
      <c r="I1132" s="181"/>
      <c r="L1132" s="177"/>
      <c r="M1132" s="182"/>
      <c r="T1132" s="183"/>
      <c r="AT1132" s="178" t="s">
        <v>200</v>
      </c>
      <c r="AU1132" s="178" t="s">
        <v>89</v>
      </c>
      <c r="AV1132" s="13" t="s">
        <v>89</v>
      </c>
      <c r="AW1132" s="13" t="s">
        <v>31</v>
      </c>
      <c r="AX1132" s="13" t="s">
        <v>76</v>
      </c>
      <c r="AY1132" s="178" t="s">
        <v>187</v>
      </c>
    </row>
    <row r="1133" spans="2:51" s="13" customFormat="1">
      <c r="B1133" s="177"/>
      <c r="D1133" s="171" t="s">
        <v>200</v>
      </c>
      <c r="E1133" s="178" t="s">
        <v>1</v>
      </c>
      <c r="F1133" s="179" t="s">
        <v>2878</v>
      </c>
      <c r="H1133" s="180">
        <v>37.465000000000003</v>
      </c>
      <c r="I1133" s="181"/>
      <c r="L1133" s="177"/>
      <c r="M1133" s="182"/>
      <c r="T1133" s="183"/>
      <c r="AT1133" s="178" t="s">
        <v>200</v>
      </c>
      <c r="AU1133" s="178" t="s">
        <v>89</v>
      </c>
      <c r="AV1133" s="13" t="s">
        <v>89</v>
      </c>
      <c r="AW1133" s="13" t="s">
        <v>31</v>
      </c>
      <c r="AX1133" s="13" t="s">
        <v>76</v>
      </c>
      <c r="AY1133" s="178" t="s">
        <v>187</v>
      </c>
    </row>
    <row r="1134" spans="2:51" s="13" customFormat="1">
      <c r="B1134" s="177"/>
      <c r="D1134" s="171" t="s">
        <v>200</v>
      </c>
      <c r="E1134" s="178" t="s">
        <v>1</v>
      </c>
      <c r="F1134" s="179" t="s">
        <v>2879</v>
      </c>
      <c r="H1134" s="180">
        <v>6.49</v>
      </c>
      <c r="I1134" s="181"/>
      <c r="L1134" s="177"/>
      <c r="M1134" s="182"/>
      <c r="T1134" s="183"/>
      <c r="AT1134" s="178" t="s">
        <v>200</v>
      </c>
      <c r="AU1134" s="178" t="s">
        <v>89</v>
      </c>
      <c r="AV1134" s="13" t="s">
        <v>89</v>
      </c>
      <c r="AW1134" s="13" t="s">
        <v>31</v>
      </c>
      <c r="AX1134" s="13" t="s">
        <v>76</v>
      </c>
      <c r="AY1134" s="178" t="s">
        <v>187</v>
      </c>
    </row>
    <row r="1135" spans="2:51" s="13" customFormat="1">
      <c r="B1135" s="177"/>
      <c r="D1135" s="171" t="s">
        <v>200</v>
      </c>
      <c r="E1135" s="178" t="s">
        <v>1</v>
      </c>
      <c r="F1135" s="179" t="s">
        <v>2880</v>
      </c>
      <c r="H1135" s="180">
        <v>35.329000000000001</v>
      </c>
      <c r="I1135" s="181"/>
      <c r="L1135" s="177"/>
      <c r="M1135" s="182"/>
      <c r="T1135" s="183"/>
      <c r="AT1135" s="178" t="s">
        <v>200</v>
      </c>
      <c r="AU1135" s="178" t="s">
        <v>89</v>
      </c>
      <c r="AV1135" s="13" t="s">
        <v>89</v>
      </c>
      <c r="AW1135" s="13" t="s">
        <v>31</v>
      </c>
      <c r="AX1135" s="13" t="s">
        <v>76</v>
      </c>
      <c r="AY1135" s="178" t="s">
        <v>187</v>
      </c>
    </row>
    <row r="1136" spans="2:51" s="13" customFormat="1">
      <c r="B1136" s="177"/>
      <c r="D1136" s="171" t="s">
        <v>200</v>
      </c>
      <c r="E1136" s="178" t="s">
        <v>1</v>
      </c>
      <c r="F1136" s="179" t="s">
        <v>2881</v>
      </c>
      <c r="H1136" s="180">
        <v>34.662999999999997</v>
      </c>
      <c r="I1136" s="181"/>
      <c r="L1136" s="177"/>
      <c r="M1136" s="182"/>
      <c r="T1136" s="183"/>
      <c r="AT1136" s="178" t="s">
        <v>200</v>
      </c>
      <c r="AU1136" s="178" t="s">
        <v>89</v>
      </c>
      <c r="AV1136" s="13" t="s">
        <v>89</v>
      </c>
      <c r="AW1136" s="13" t="s">
        <v>31</v>
      </c>
      <c r="AX1136" s="13" t="s">
        <v>76</v>
      </c>
      <c r="AY1136" s="178" t="s">
        <v>187</v>
      </c>
    </row>
    <row r="1137" spans="2:65" s="13" customFormat="1">
      <c r="B1137" s="177"/>
      <c r="D1137" s="171" t="s">
        <v>200</v>
      </c>
      <c r="E1137" s="178" t="s">
        <v>1</v>
      </c>
      <c r="F1137" s="179" t="s">
        <v>2882</v>
      </c>
      <c r="H1137" s="180">
        <v>37.293999999999997</v>
      </c>
      <c r="I1137" s="181"/>
      <c r="L1137" s="177"/>
      <c r="M1137" s="182"/>
      <c r="T1137" s="183"/>
      <c r="AT1137" s="178" t="s">
        <v>200</v>
      </c>
      <c r="AU1137" s="178" t="s">
        <v>89</v>
      </c>
      <c r="AV1137" s="13" t="s">
        <v>89</v>
      </c>
      <c r="AW1137" s="13" t="s">
        <v>31</v>
      </c>
      <c r="AX1137" s="13" t="s">
        <v>76</v>
      </c>
      <c r="AY1137" s="178" t="s">
        <v>187</v>
      </c>
    </row>
    <row r="1138" spans="2:65" s="13" customFormat="1">
      <c r="B1138" s="177"/>
      <c r="D1138" s="171" t="s">
        <v>200</v>
      </c>
      <c r="E1138" s="178" t="s">
        <v>1</v>
      </c>
      <c r="F1138" s="179" t="s">
        <v>2883</v>
      </c>
      <c r="H1138" s="180">
        <v>6.49</v>
      </c>
      <c r="I1138" s="181"/>
      <c r="L1138" s="177"/>
      <c r="M1138" s="182"/>
      <c r="T1138" s="183"/>
      <c r="AT1138" s="178" t="s">
        <v>200</v>
      </c>
      <c r="AU1138" s="178" t="s">
        <v>89</v>
      </c>
      <c r="AV1138" s="13" t="s">
        <v>89</v>
      </c>
      <c r="AW1138" s="13" t="s">
        <v>31</v>
      </c>
      <c r="AX1138" s="13" t="s">
        <v>76</v>
      </c>
      <c r="AY1138" s="178" t="s">
        <v>187</v>
      </c>
    </row>
    <row r="1139" spans="2:65" s="13" customFormat="1">
      <c r="B1139" s="177"/>
      <c r="D1139" s="171" t="s">
        <v>200</v>
      </c>
      <c r="E1139" s="178" t="s">
        <v>1</v>
      </c>
      <c r="F1139" s="179" t="s">
        <v>2884</v>
      </c>
      <c r="H1139" s="180">
        <v>35.329000000000001</v>
      </c>
      <c r="I1139" s="181"/>
      <c r="L1139" s="177"/>
      <c r="M1139" s="182"/>
      <c r="T1139" s="183"/>
      <c r="AT1139" s="178" t="s">
        <v>200</v>
      </c>
      <c r="AU1139" s="178" t="s">
        <v>89</v>
      </c>
      <c r="AV1139" s="13" t="s">
        <v>89</v>
      </c>
      <c r="AW1139" s="13" t="s">
        <v>31</v>
      </c>
      <c r="AX1139" s="13" t="s">
        <v>76</v>
      </c>
      <c r="AY1139" s="178" t="s">
        <v>187</v>
      </c>
    </row>
    <row r="1140" spans="2:65" s="13" customFormat="1">
      <c r="B1140" s="177"/>
      <c r="D1140" s="171" t="s">
        <v>200</v>
      </c>
      <c r="E1140" s="178" t="s">
        <v>1</v>
      </c>
      <c r="F1140" s="179" t="s">
        <v>2885</v>
      </c>
      <c r="H1140" s="180">
        <v>33.335000000000001</v>
      </c>
      <c r="I1140" s="181"/>
      <c r="L1140" s="177"/>
      <c r="M1140" s="182"/>
      <c r="T1140" s="183"/>
      <c r="AT1140" s="178" t="s">
        <v>200</v>
      </c>
      <c r="AU1140" s="178" t="s">
        <v>89</v>
      </c>
      <c r="AV1140" s="13" t="s">
        <v>89</v>
      </c>
      <c r="AW1140" s="13" t="s">
        <v>31</v>
      </c>
      <c r="AX1140" s="13" t="s">
        <v>76</v>
      </c>
      <c r="AY1140" s="178" t="s">
        <v>187</v>
      </c>
    </row>
    <row r="1141" spans="2:65" s="13" customFormat="1">
      <c r="B1141" s="177"/>
      <c r="D1141" s="171" t="s">
        <v>200</v>
      </c>
      <c r="E1141" s="178" t="s">
        <v>1</v>
      </c>
      <c r="F1141" s="179" t="s">
        <v>2886</v>
      </c>
      <c r="H1141" s="180">
        <v>5.9</v>
      </c>
      <c r="I1141" s="181"/>
      <c r="L1141" s="177"/>
      <c r="M1141" s="182"/>
      <c r="T1141" s="183"/>
      <c r="AT1141" s="178" t="s">
        <v>200</v>
      </c>
      <c r="AU1141" s="178" t="s">
        <v>89</v>
      </c>
      <c r="AV1141" s="13" t="s">
        <v>89</v>
      </c>
      <c r="AW1141" s="13" t="s">
        <v>31</v>
      </c>
      <c r="AX1141" s="13" t="s">
        <v>76</v>
      </c>
      <c r="AY1141" s="178" t="s">
        <v>187</v>
      </c>
    </row>
    <row r="1142" spans="2:65" s="15" customFormat="1">
      <c r="B1142" s="191"/>
      <c r="D1142" s="171" t="s">
        <v>200</v>
      </c>
      <c r="E1142" s="192" t="s">
        <v>1</v>
      </c>
      <c r="F1142" s="193" t="s">
        <v>2887</v>
      </c>
      <c r="H1142" s="194">
        <v>243.29499999999999</v>
      </c>
      <c r="I1142" s="195"/>
      <c r="L1142" s="191"/>
      <c r="M1142" s="196"/>
      <c r="T1142" s="197"/>
      <c r="AT1142" s="192" t="s">
        <v>200</v>
      </c>
      <c r="AU1142" s="192" t="s">
        <v>89</v>
      </c>
      <c r="AV1142" s="15" t="s">
        <v>207</v>
      </c>
      <c r="AW1142" s="15" t="s">
        <v>31</v>
      </c>
      <c r="AX1142" s="15" t="s">
        <v>76</v>
      </c>
      <c r="AY1142" s="192" t="s">
        <v>187</v>
      </c>
    </row>
    <row r="1143" spans="2:65" s="14" customFormat="1">
      <c r="B1143" s="184"/>
      <c r="D1143" s="171" t="s">
        <v>200</v>
      </c>
      <c r="E1143" s="185" t="s">
        <v>1</v>
      </c>
      <c r="F1143" s="186" t="s">
        <v>206</v>
      </c>
      <c r="H1143" s="187">
        <v>730.87</v>
      </c>
      <c r="I1143" s="188"/>
      <c r="L1143" s="184"/>
      <c r="M1143" s="189"/>
      <c r="T1143" s="190"/>
      <c r="AT1143" s="185" t="s">
        <v>200</v>
      </c>
      <c r="AU1143" s="185" t="s">
        <v>89</v>
      </c>
      <c r="AV1143" s="14" t="s">
        <v>194</v>
      </c>
      <c r="AW1143" s="14" t="s">
        <v>31</v>
      </c>
      <c r="AX1143" s="14" t="s">
        <v>83</v>
      </c>
      <c r="AY1143" s="185" t="s">
        <v>187</v>
      </c>
    </row>
    <row r="1144" spans="2:65" s="1" customFormat="1" ht="24.2" customHeight="1">
      <c r="B1144" s="144"/>
      <c r="C1144" s="160" t="s">
        <v>766</v>
      </c>
      <c r="D1144" s="160" t="s">
        <v>196</v>
      </c>
      <c r="E1144" s="161" t="s">
        <v>1440</v>
      </c>
      <c r="F1144" s="162" t="s">
        <v>1441</v>
      </c>
      <c r="G1144" s="163" t="s">
        <v>337</v>
      </c>
      <c r="H1144" s="164">
        <v>2</v>
      </c>
      <c r="I1144" s="165"/>
      <c r="J1144" s="166">
        <f>ROUND(I1144*H1144,2)</f>
        <v>0</v>
      </c>
      <c r="K1144" s="167"/>
      <c r="L1144" s="32"/>
      <c r="M1144" s="168" t="s">
        <v>1</v>
      </c>
      <c r="N1144" s="169" t="s">
        <v>42</v>
      </c>
      <c r="P1144" s="156">
        <f>O1144*H1144</f>
        <v>0</v>
      </c>
      <c r="Q1144" s="156">
        <v>0</v>
      </c>
      <c r="R1144" s="156">
        <f>Q1144*H1144</f>
        <v>0</v>
      </c>
      <c r="S1144" s="156">
        <v>0</v>
      </c>
      <c r="T1144" s="157">
        <f>S1144*H1144</f>
        <v>0</v>
      </c>
      <c r="AR1144" s="158" t="s">
        <v>194</v>
      </c>
      <c r="AT1144" s="158" t="s">
        <v>196</v>
      </c>
      <c r="AU1144" s="158" t="s">
        <v>89</v>
      </c>
      <c r="AY1144" s="17" t="s">
        <v>187</v>
      </c>
      <c r="BE1144" s="159">
        <f>IF(N1144="základná",J1144,0)</f>
        <v>0</v>
      </c>
      <c r="BF1144" s="159">
        <f>IF(N1144="znížená",J1144,0)</f>
        <v>0</v>
      </c>
      <c r="BG1144" s="159">
        <f>IF(N1144="zákl. prenesená",J1144,0)</f>
        <v>0</v>
      </c>
      <c r="BH1144" s="159">
        <f>IF(N1144="zníž. prenesená",J1144,0)</f>
        <v>0</v>
      </c>
      <c r="BI1144" s="159">
        <f>IF(N1144="nulová",J1144,0)</f>
        <v>0</v>
      </c>
      <c r="BJ1144" s="17" t="s">
        <v>89</v>
      </c>
      <c r="BK1144" s="159">
        <f>ROUND(I1144*H1144,2)</f>
        <v>0</v>
      </c>
      <c r="BL1144" s="17" t="s">
        <v>194</v>
      </c>
      <c r="BM1144" s="158" t="s">
        <v>2888</v>
      </c>
    </row>
    <row r="1145" spans="2:65" s="13" customFormat="1">
      <c r="B1145" s="177"/>
      <c r="D1145" s="171" t="s">
        <v>200</v>
      </c>
      <c r="E1145" s="178" t="s">
        <v>1</v>
      </c>
      <c r="F1145" s="179" t="s">
        <v>89</v>
      </c>
      <c r="H1145" s="180">
        <v>2</v>
      </c>
      <c r="I1145" s="181"/>
      <c r="L1145" s="177"/>
      <c r="M1145" s="182"/>
      <c r="T1145" s="183"/>
      <c r="AT1145" s="178" t="s">
        <v>200</v>
      </c>
      <c r="AU1145" s="178" t="s">
        <v>89</v>
      </c>
      <c r="AV1145" s="13" t="s">
        <v>89</v>
      </c>
      <c r="AW1145" s="13" t="s">
        <v>31</v>
      </c>
      <c r="AX1145" s="13" t="s">
        <v>76</v>
      </c>
      <c r="AY1145" s="178" t="s">
        <v>187</v>
      </c>
    </row>
    <row r="1146" spans="2:65" s="14" customFormat="1">
      <c r="B1146" s="184"/>
      <c r="D1146" s="171" t="s">
        <v>200</v>
      </c>
      <c r="E1146" s="185" t="s">
        <v>1</v>
      </c>
      <c r="F1146" s="186" t="s">
        <v>206</v>
      </c>
      <c r="H1146" s="187">
        <v>2</v>
      </c>
      <c r="I1146" s="188"/>
      <c r="L1146" s="184"/>
      <c r="M1146" s="189"/>
      <c r="T1146" s="190"/>
      <c r="AT1146" s="185" t="s">
        <v>200</v>
      </c>
      <c r="AU1146" s="185" t="s">
        <v>89</v>
      </c>
      <c r="AV1146" s="14" t="s">
        <v>194</v>
      </c>
      <c r="AW1146" s="14" t="s">
        <v>31</v>
      </c>
      <c r="AX1146" s="14" t="s">
        <v>83</v>
      </c>
      <c r="AY1146" s="185" t="s">
        <v>187</v>
      </c>
    </row>
    <row r="1147" spans="2:65" s="11" customFormat="1" ht="22.9" customHeight="1">
      <c r="B1147" s="132"/>
      <c r="D1147" s="133" t="s">
        <v>75</v>
      </c>
      <c r="E1147" s="142" t="s">
        <v>2889</v>
      </c>
      <c r="F1147" s="142" t="s">
        <v>2890</v>
      </c>
      <c r="I1147" s="135"/>
      <c r="J1147" s="143">
        <f>BK1147</f>
        <v>0</v>
      </c>
      <c r="L1147" s="132"/>
      <c r="M1147" s="137"/>
      <c r="P1147" s="138">
        <f>SUM(P1148:P1205)</f>
        <v>0</v>
      </c>
      <c r="R1147" s="138">
        <f>SUM(R1148:R1205)</f>
        <v>0</v>
      </c>
      <c r="T1147" s="139">
        <f>SUM(T1148:T1205)</f>
        <v>70.50985399999999</v>
      </c>
      <c r="AR1147" s="133" t="s">
        <v>83</v>
      </c>
      <c r="AT1147" s="140" t="s">
        <v>75</v>
      </c>
      <c r="AU1147" s="140" t="s">
        <v>83</v>
      </c>
      <c r="AY1147" s="133" t="s">
        <v>187</v>
      </c>
      <c r="BK1147" s="141">
        <f>SUM(BK1148:BK1205)</f>
        <v>0</v>
      </c>
    </row>
    <row r="1148" spans="2:65" s="1" customFormat="1" ht="37.9" customHeight="1">
      <c r="B1148" s="144"/>
      <c r="C1148" s="160" t="s">
        <v>770</v>
      </c>
      <c r="D1148" s="160" t="s">
        <v>196</v>
      </c>
      <c r="E1148" s="161" t="s">
        <v>2891</v>
      </c>
      <c r="F1148" s="162" t="s">
        <v>2892</v>
      </c>
      <c r="G1148" s="163" t="s">
        <v>144</v>
      </c>
      <c r="H1148" s="164">
        <v>63</v>
      </c>
      <c r="I1148" s="165"/>
      <c r="J1148" s="166">
        <f>ROUND(I1148*H1148,2)</f>
        <v>0</v>
      </c>
      <c r="K1148" s="167"/>
      <c r="L1148" s="32"/>
      <c r="M1148" s="168" t="s">
        <v>1</v>
      </c>
      <c r="N1148" s="169" t="s">
        <v>42</v>
      </c>
      <c r="P1148" s="156">
        <f>O1148*H1148</f>
        <v>0</v>
      </c>
      <c r="Q1148" s="156">
        <v>0</v>
      </c>
      <c r="R1148" s="156">
        <f>Q1148*H1148</f>
        <v>0</v>
      </c>
      <c r="S1148" s="156">
        <v>6.0999999999999999E-2</v>
      </c>
      <c r="T1148" s="157">
        <f>S1148*H1148</f>
        <v>3.843</v>
      </c>
      <c r="AR1148" s="158" t="s">
        <v>194</v>
      </c>
      <c r="AT1148" s="158" t="s">
        <v>196</v>
      </c>
      <c r="AU1148" s="158" t="s">
        <v>89</v>
      </c>
      <c r="AY1148" s="17" t="s">
        <v>187</v>
      </c>
      <c r="BE1148" s="159">
        <f>IF(N1148="základná",J1148,0)</f>
        <v>0</v>
      </c>
      <c r="BF1148" s="159">
        <f>IF(N1148="znížená",J1148,0)</f>
        <v>0</v>
      </c>
      <c r="BG1148" s="159">
        <f>IF(N1148="zákl. prenesená",J1148,0)</f>
        <v>0</v>
      </c>
      <c r="BH1148" s="159">
        <f>IF(N1148="zníž. prenesená",J1148,0)</f>
        <v>0</v>
      </c>
      <c r="BI1148" s="159">
        <f>IF(N1148="nulová",J1148,0)</f>
        <v>0</v>
      </c>
      <c r="BJ1148" s="17" t="s">
        <v>89</v>
      </c>
      <c r="BK1148" s="159">
        <f>ROUND(I1148*H1148,2)</f>
        <v>0</v>
      </c>
      <c r="BL1148" s="17" t="s">
        <v>194</v>
      </c>
      <c r="BM1148" s="158" t="s">
        <v>2893</v>
      </c>
    </row>
    <row r="1149" spans="2:65" s="12" customFormat="1">
      <c r="B1149" s="170"/>
      <c r="D1149" s="171" t="s">
        <v>200</v>
      </c>
      <c r="E1149" s="172" t="s">
        <v>1</v>
      </c>
      <c r="F1149" s="173" t="s">
        <v>2894</v>
      </c>
      <c r="H1149" s="172" t="s">
        <v>1</v>
      </c>
      <c r="I1149" s="174"/>
      <c r="L1149" s="170"/>
      <c r="M1149" s="175"/>
      <c r="T1149" s="176"/>
      <c r="AT1149" s="172" t="s">
        <v>200</v>
      </c>
      <c r="AU1149" s="172" t="s">
        <v>89</v>
      </c>
      <c r="AV1149" s="12" t="s">
        <v>83</v>
      </c>
      <c r="AW1149" s="12" t="s">
        <v>31</v>
      </c>
      <c r="AX1149" s="12" t="s">
        <v>76</v>
      </c>
      <c r="AY1149" s="172" t="s">
        <v>187</v>
      </c>
    </row>
    <row r="1150" spans="2:65" s="13" customFormat="1">
      <c r="B1150" s="177"/>
      <c r="D1150" s="171" t="s">
        <v>200</v>
      </c>
      <c r="E1150" s="178" t="s">
        <v>1</v>
      </c>
      <c r="F1150" s="179" t="s">
        <v>2895</v>
      </c>
      <c r="H1150" s="180">
        <v>9.9</v>
      </c>
      <c r="I1150" s="181"/>
      <c r="L1150" s="177"/>
      <c r="M1150" s="182"/>
      <c r="T1150" s="183"/>
      <c r="AT1150" s="178" t="s">
        <v>200</v>
      </c>
      <c r="AU1150" s="178" t="s">
        <v>89</v>
      </c>
      <c r="AV1150" s="13" t="s">
        <v>89</v>
      </c>
      <c r="AW1150" s="13" t="s">
        <v>31</v>
      </c>
      <c r="AX1150" s="13" t="s">
        <v>76</v>
      </c>
      <c r="AY1150" s="178" t="s">
        <v>187</v>
      </c>
    </row>
    <row r="1151" spans="2:65" s="15" customFormat="1">
      <c r="B1151" s="191"/>
      <c r="D1151" s="171" t="s">
        <v>200</v>
      </c>
      <c r="E1151" s="192" t="s">
        <v>1</v>
      </c>
      <c r="F1151" s="193" t="s">
        <v>234</v>
      </c>
      <c r="H1151" s="194">
        <v>9.9</v>
      </c>
      <c r="I1151" s="195"/>
      <c r="L1151" s="191"/>
      <c r="M1151" s="196"/>
      <c r="T1151" s="197"/>
      <c r="AT1151" s="192" t="s">
        <v>200</v>
      </c>
      <c r="AU1151" s="192" t="s">
        <v>89</v>
      </c>
      <c r="AV1151" s="15" t="s">
        <v>207</v>
      </c>
      <c r="AW1151" s="15" t="s">
        <v>31</v>
      </c>
      <c r="AX1151" s="15" t="s">
        <v>76</v>
      </c>
      <c r="AY1151" s="192" t="s">
        <v>187</v>
      </c>
    </row>
    <row r="1152" spans="2:65" s="12" customFormat="1">
      <c r="B1152" s="170"/>
      <c r="D1152" s="171" t="s">
        <v>200</v>
      </c>
      <c r="E1152" s="172" t="s">
        <v>1</v>
      </c>
      <c r="F1152" s="173" t="s">
        <v>2896</v>
      </c>
      <c r="H1152" s="172" t="s">
        <v>1</v>
      </c>
      <c r="I1152" s="174"/>
      <c r="L1152" s="170"/>
      <c r="M1152" s="175"/>
      <c r="T1152" s="176"/>
      <c r="AT1152" s="172" t="s">
        <v>200</v>
      </c>
      <c r="AU1152" s="172" t="s">
        <v>89</v>
      </c>
      <c r="AV1152" s="12" t="s">
        <v>83</v>
      </c>
      <c r="AW1152" s="12" t="s">
        <v>31</v>
      </c>
      <c r="AX1152" s="12" t="s">
        <v>76</v>
      </c>
      <c r="AY1152" s="172" t="s">
        <v>187</v>
      </c>
    </row>
    <row r="1153" spans="2:65" s="13" customFormat="1">
      <c r="B1153" s="177"/>
      <c r="D1153" s="171" t="s">
        <v>200</v>
      </c>
      <c r="E1153" s="178" t="s">
        <v>1</v>
      </c>
      <c r="F1153" s="179" t="s">
        <v>2897</v>
      </c>
      <c r="H1153" s="180">
        <v>53.1</v>
      </c>
      <c r="I1153" s="181"/>
      <c r="L1153" s="177"/>
      <c r="M1153" s="182"/>
      <c r="T1153" s="183"/>
      <c r="AT1153" s="178" t="s">
        <v>200</v>
      </c>
      <c r="AU1153" s="178" t="s">
        <v>89</v>
      </c>
      <c r="AV1153" s="13" t="s">
        <v>89</v>
      </c>
      <c r="AW1153" s="13" t="s">
        <v>31</v>
      </c>
      <c r="AX1153" s="13" t="s">
        <v>76</v>
      </c>
      <c r="AY1153" s="178" t="s">
        <v>187</v>
      </c>
    </row>
    <row r="1154" spans="2:65" s="15" customFormat="1">
      <c r="B1154" s="191"/>
      <c r="D1154" s="171" t="s">
        <v>200</v>
      </c>
      <c r="E1154" s="192" t="s">
        <v>1</v>
      </c>
      <c r="F1154" s="193" t="s">
        <v>234</v>
      </c>
      <c r="H1154" s="194">
        <v>53.1</v>
      </c>
      <c r="I1154" s="195"/>
      <c r="L1154" s="191"/>
      <c r="M1154" s="196"/>
      <c r="T1154" s="197"/>
      <c r="AT1154" s="192" t="s">
        <v>200</v>
      </c>
      <c r="AU1154" s="192" t="s">
        <v>89</v>
      </c>
      <c r="AV1154" s="15" t="s">
        <v>207</v>
      </c>
      <c r="AW1154" s="15" t="s">
        <v>31</v>
      </c>
      <c r="AX1154" s="15" t="s">
        <v>76</v>
      </c>
      <c r="AY1154" s="192" t="s">
        <v>187</v>
      </c>
    </row>
    <row r="1155" spans="2:65" s="14" customFormat="1">
      <c r="B1155" s="184"/>
      <c r="D1155" s="171" t="s">
        <v>200</v>
      </c>
      <c r="E1155" s="185" t="s">
        <v>1</v>
      </c>
      <c r="F1155" s="186" t="s">
        <v>2898</v>
      </c>
      <c r="H1155" s="187">
        <v>63</v>
      </c>
      <c r="I1155" s="188"/>
      <c r="L1155" s="184"/>
      <c r="M1155" s="189"/>
      <c r="T1155" s="190"/>
      <c r="AT1155" s="185" t="s">
        <v>200</v>
      </c>
      <c r="AU1155" s="185" t="s">
        <v>89</v>
      </c>
      <c r="AV1155" s="14" t="s">
        <v>194</v>
      </c>
      <c r="AW1155" s="14" t="s">
        <v>31</v>
      </c>
      <c r="AX1155" s="14" t="s">
        <v>83</v>
      </c>
      <c r="AY1155" s="185" t="s">
        <v>187</v>
      </c>
    </row>
    <row r="1156" spans="2:65" s="1" customFormat="1" ht="24.2" customHeight="1">
      <c r="B1156" s="144"/>
      <c r="C1156" s="160" t="s">
        <v>774</v>
      </c>
      <c r="D1156" s="160" t="s">
        <v>196</v>
      </c>
      <c r="E1156" s="161" t="s">
        <v>2899</v>
      </c>
      <c r="F1156" s="162" t="s">
        <v>2900</v>
      </c>
      <c r="G1156" s="163" t="s">
        <v>1447</v>
      </c>
      <c r="H1156" s="164">
        <v>5</v>
      </c>
      <c r="I1156" s="165"/>
      <c r="J1156" s="166">
        <f>ROUND(I1156*H1156,2)</f>
        <v>0</v>
      </c>
      <c r="K1156" s="167"/>
      <c r="L1156" s="32"/>
      <c r="M1156" s="168" t="s">
        <v>1</v>
      </c>
      <c r="N1156" s="169" t="s">
        <v>42</v>
      </c>
      <c r="P1156" s="156">
        <f>O1156*H1156</f>
        <v>0</v>
      </c>
      <c r="Q1156" s="156">
        <v>0</v>
      </c>
      <c r="R1156" s="156">
        <f>Q1156*H1156</f>
        <v>0</v>
      </c>
      <c r="S1156" s="156">
        <v>0.05</v>
      </c>
      <c r="T1156" s="157">
        <f>S1156*H1156</f>
        <v>0.25</v>
      </c>
      <c r="AR1156" s="158" t="s">
        <v>194</v>
      </c>
      <c r="AT1156" s="158" t="s">
        <v>196</v>
      </c>
      <c r="AU1156" s="158" t="s">
        <v>89</v>
      </c>
      <c r="AY1156" s="17" t="s">
        <v>187</v>
      </c>
      <c r="BE1156" s="159">
        <f>IF(N1156="základná",J1156,0)</f>
        <v>0</v>
      </c>
      <c r="BF1156" s="159">
        <f>IF(N1156="znížená",J1156,0)</f>
        <v>0</v>
      </c>
      <c r="BG1156" s="159">
        <f>IF(N1156="zákl. prenesená",J1156,0)</f>
        <v>0</v>
      </c>
      <c r="BH1156" s="159">
        <f>IF(N1156="zníž. prenesená",J1156,0)</f>
        <v>0</v>
      </c>
      <c r="BI1156" s="159">
        <f>IF(N1156="nulová",J1156,0)</f>
        <v>0</v>
      </c>
      <c r="BJ1156" s="17" t="s">
        <v>89</v>
      </c>
      <c r="BK1156" s="159">
        <f>ROUND(I1156*H1156,2)</f>
        <v>0</v>
      </c>
      <c r="BL1156" s="17" t="s">
        <v>194</v>
      </c>
      <c r="BM1156" s="158" t="s">
        <v>2901</v>
      </c>
    </row>
    <row r="1157" spans="2:65" s="12" customFormat="1">
      <c r="B1157" s="170"/>
      <c r="D1157" s="171" t="s">
        <v>200</v>
      </c>
      <c r="E1157" s="172" t="s">
        <v>1</v>
      </c>
      <c r="F1157" s="173" t="s">
        <v>2902</v>
      </c>
      <c r="H1157" s="172" t="s">
        <v>1</v>
      </c>
      <c r="I1157" s="174"/>
      <c r="L1157" s="170"/>
      <c r="M1157" s="175"/>
      <c r="T1157" s="176"/>
      <c r="AT1157" s="172" t="s">
        <v>200</v>
      </c>
      <c r="AU1157" s="172" t="s">
        <v>89</v>
      </c>
      <c r="AV1157" s="12" t="s">
        <v>83</v>
      </c>
      <c r="AW1157" s="12" t="s">
        <v>31</v>
      </c>
      <c r="AX1157" s="12" t="s">
        <v>76</v>
      </c>
      <c r="AY1157" s="172" t="s">
        <v>187</v>
      </c>
    </row>
    <row r="1158" spans="2:65" s="13" customFormat="1">
      <c r="B1158" s="177"/>
      <c r="D1158" s="171" t="s">
        <v>200</v>
      </c>
      <c r="E1158" s="178" t="s">
        <v>1</v>
      </c>
      <c r="F1158" s="179" t="s">
        <v>2903</v>
      </c>
      <c r="H1158" s="180">
        <v>5</v>
      </c>
      <c r="I1158" s="181"/>
      <c r="L1158" s="177"/>
      <c r="M1158" s="182"/>
      <c r="T1158" s="183"/>
      <c r="AT1158" s="178" t="s">
        <v>200</v>
      </c>
      <c r="AU1158" s="178" t="s">
        <v>89</v>
      </c>
      <c r="AV1158" s="13" t="s">
        <v>89</v>
      </c>
      <c r="AW1158" s="13" t="s">
        <v>31</v>
      </c>
      <c r="AX1158" s="13" t="s">
        <v>76</v>
      </c>
      <c r="AY1158" s="178" t="s">
        <v>187</v>
      </c>
    </row>
    <row r="1159" spans="2:65" s="15" customFormat="1">
      <c r="B1159" s="191"/>
      <c r="D1159" s="171" t="s">
        <v>200</v>
      </c>
      <c r="E1159" s="192" t="s">
        <v>1</v>
      </c>
      <c r="F1159" s="193" t="s">
        <v>2904</v>
      </c>
      <c r="H1159" s="194">
        <v>5</v>
      </c>
      <c r="I1159" s="195"/>
      <c r="L1159" s="191"/>
      <c r="M1159" s="196"/>
      <c r="T1159" s="197"/>
      <c r="AT1159" s="192" t="s">
        <v>200</v>
      </c>
      <c r="AU1159" s="192" t="s">
        <v>89</v>
      </c>
      <c r="AV1159" s="15" t="s">
        <v>207</v>
      </c>
      <c r="AW1159" s="15" t="s">
        <v>31</v>
      </c>
      <c r="AX1159" s="15" t="s">
        <v>76</v>
      </c>
      <c r="AY1159" s="192" t="s">
        <v>187</v>
      </c>
    </row>
    <row r="1160" spans="2:65" s="14" customFormat="1">
      <c r="B1160" s="184"/>
      <c r="D1160" s="171" t="s">
        <v>200</v>
      </c>
      <c r="E1160" s="185" t="s">
        <v>1</v>
      </c>
      <c r="F1160" s="186" t="s">
        <v>206</v>
      </c>
      <c r="H1160" s="187">
        <v>5</v>
      </c>
      <c r="I1160" s="188"/>
      <c r="L1160" s="184"/>
      <c r="M1160" s="189"/>
      <c r="T1160" s="190"/>
      <c r="AT1160" s="185" t="s">
        <v>200</v>
      </c>
      <c r="AU1160" s="185" t="s">
        <v>89</v>
      </c>
      <c r="AV1160" s="14" t="s">
        <v>194</v>
      </c>
      <c r="AW1160" s="14" t="s">
        <v>31</v>
      </c>
      <c r="AX1160" s="14" t="s">
        <v>83</v>
      </c>
      <c r="AY1160" s="185" t="s">
        <v>187</v>
      </c>
    </row>
    <row r="1161" spans="2:65" s="1" customFormat="1" ht="24.2" customHeight="1">
      <c r="B1161" s="144"/>
      <c r="C1161" s="160" t="s">
        <v>1247</v>
      </c>
      <c r="D1161" s="160" t="s">
        <v>196</v>
      </c>
      <c r="E1161" s="161" t="s">
        <v>2905</v>
      </c>
      <c r="F1161" s="162" t="s">
        <v>2906</v>
      </c>
      <c r="G1161" s="163" t="s">
        <v>144</v>
      </c>
      <c r="H1161" s="164">
        <v>175</v>
      </c>
      <c r="I1161" s="165"/>
      <c r="J1161" s="166">
        <f>ROUND(I1161*H1161,2)</f>
        <v>0</v>
      </c>
      <c r="K1161" s="167"/>
      <c r="L1161" s="32"/>
      <c r="M1161" s="168" t="s">
        <v>1</v>
      </c>
      <c r="N1161" s="169" t="s">
        <v>42</v>
      </c>
      <c r="P1161" s="156">
        <f>O1161*H1161</f>
        <v>0</v>
      </c>
      <c r="Q1161" s="156">
        <v>0</v>
      </c>
      <c r="R1161" s="156">
        <f>Q1161*H1161</f>
        <v>0</v>
      </c>
      <c r="S1161" s="156">
        <v>2E-3</v>
      </c>
      <c r="T1161" s="157">
        <f>S1161*H1161</f>
        <v>0.35000000000000003</v>
      </c>
      <c r="AR1161" s="158" t="s">
        <v>194</v>
      </c>
      <c r="AT1161" s="158" t="s">
        <v>196</v>
      </c>
      <c r="AU1161" s="158" t="s">
        <v>89</v>
      </c>
      <c r="AY1161" s="17" t="s">
        <v>187</v>
      </c>
      <c r="BE1161" s="159">
        <f>IF(N1161="základná",J1161,0)</f>
        <v>0</v>
      </c>
      <c r="BF1161" s="159">
        <f>IF(N1161="znížená",J1161,0)</f>
        <v>0</v>
      </c>
      <c r="BG1161" s="159">
        <f>IF(N1161="zákl. prenesená",J1161,0)</f>
        <v>0</v>
      </c>
      <c r="BH1161" s="159">
        <f>IF(N1161="zníž. prenesená",J1161,0)</f>
        <v>0</v>
      </c>
      <c r="BI1161" s="159">
        <f>IF(N1161="nulová",J1161,0)</f>
        <v>0</v>
      </c>
      <c r="BJ1161" s="17" t="s">
        <v>89</v>
      </c>
      <c r="BK1161" s="159">
        <f>ROUND(I1161*H1161,2)</f>
        <v>0</v>
      </c>
      <c r="BL1161" s="17" t="s">
        <v>194</v>
      </c>
      <c r="BM1161" s="158" t="s">
        <v>2907</v>
      </c>
    </row>
    <row r="1162" spans="2:65" s="12" customFormat="1">
      <c r="B1162" s="170"/>
      <c r="D1162" s="171" t="s">
        <v>200</v>
      </c>
      <c r="E1162" s="172" t="s">
        <v>1</v>
      </c>
      <c r="F1162" s="173" t="s">
        <v>2908</v>
      </c>
      <c r="H1162" s="172" t="s">
        <v>1</v>
      </c>
      <c r="I1162" s="174"/>
      <c r="L1162" s="170"/>
      <c r="M1162" s="175"/>
      <c r="T1162" s="176"/>
      <c r="AT1162" s="172" t="s">
        <v>200</v>
      </c>
      <c r="AU1162" s="172" t="s">
        <v>89</v>
      </c>
      <c r="AV1162" s="12" t="s">
        <v>83</v>
      </c>
      <c r="AW1162" s="12" t="s">
        <v>31</v>
      </c>
      <c r="AX1162" s="12" t="s">
        <v>76</v>
      </c>
      <c r="AY1162" s="172" t="s">
        <v>187</v>
      </c>
    </row>
    <row r="1163" spans="2:65" s="12" customFormat="1">
      <c r="B1163" s="170"/>
      <c r="D1163" s="171" t="s">
        <v>200</v>
      </c>
      <c r="E1163" s="172" t="s">
        <v>1</v>
      </c>
      <c r="F1163" s="173" t="s">
        <v>2909</v>
      </c>
      <c r="H1163" s="172" t="s">
        <v>1</v>
      </c>
      <c r="I1163" s="174"/>
      <c r="L1163" s="170"/>
      <c r="M1163" s="175"/>
      <c r="T1163" s="176"/>
      <c r="AT1163" s="172" t="s">
        <v>200</v>
      </c>
      <c r="AU1163" s="172" t="s">
        <v>89</v>
      </c>
      <c r="AV1163" s="12" t="s">
        <v>83</v>
      </c>
      <c r="AW1163" s="12" t="s">
        <v>31</v>
      </c>
      <c r="AX1163" s="12" t="s">
        <v>76</v>
      </c>
      <c r="AY1163" s="172" t="s">
        <v>187</v>
      </c>
    </row>
    <row r="1164" spans="2:65" s="13" customFormat="1">
      <c r="B1164" s="177"/>
      <c r="D1164" s="171" t="s">
        <v>200</v>
      </c>
      <c r="E1164" s="178" t="s">
        <v>1</v>
      </c>
      <c r="F1164" s="179" t="s">
        <v>2910</v>
      </c>
      <c r="H1164" s="180">
        <v>32</v>
      </c>
      <c r="I1164" s="181"/>
      <c r="L1164" s="177"/>
      <c r="M1164" s="182"/>
      <c r="T1164" s="183"/>
      <c r="AT1164" s="178" t="s">
        <v>200</v>
      </c>
      <c r="AU1164" s="178" t="s">
        <v>89</v>
      </c>
      <c r="AV1164" s="13" t="s">
        <v>89</v>
      </c>
      <c r="AW1164" s="13" t="s">
        <v>31</v>
      </c>
      <c r="AX1164" s="13" t="s">
        <v>76</v>
      </c>
      <c r="AY1164" s="178" t="s">
        <v>187</v>
      </c>
    </row>
    <row r="1165" spans="2:65" s="13" customFormat="1">
      <c r="B1165" s="177"/>
      <c r="D1165" s="171" t="s">
        <v>200</v>
      </c>
      <c r="E1165" s="178" t="s">
        <v>1</v>
      </c>
      <c r="F1165" s="179" t="s">
        <v>2911</v>
      </c>
      <c r="H1165" s="180">
        <v>32</v>
      </c>
      <c r="I1165" s="181"/>
      <c r="L1165" s="177"/>
      <c r="M1165" s="182"/>
      <c r="T1165" s="183"/>
      <c r="AT1165" s="178" t="s">
        <v>200</v>
      </c>
      <c r="AU1165" s="178" t="s">
        <v>89</v>
      </c>
      <c r="AV1165" s="13" t="s">
        <v>89</v>
      </c>
      <c r="AW1165" s="13" t="s">
        <v>31</v>
      </c>
      <c r="AX1165" s="13" t="s">
        <v>76</v>
      </c>
      <c r="AY1165" s="178" t="s">
        <v>187</v>
      </c>
    </row>
    <row r="1166" spans="2:65" s="13" customFormat="1">
      <c r="B1166" s="177"/>
      <c r="D1166" s="171" t="s">
        <v>200</v>
      </c>
      <c r="E1166" s="178" t="s">
        <v>1</v>
      </c>
      <c r="F1166" s="179" t="s">
        <v>2912</v>
      </c>
      <c r="H1166" s="180">
        <v>6</v>
      </c>
      <c r="I1166" s="181"/>
      <c r="L1166" s="177"/>
      <c r="M1166" s="182"/>
      <c r="T1166" s="183"/>
      <c r="AT1166" s="178" t="s">
        <v>200</v>
      </c>
      <c r="AU1166" s="178" t="s">
        <v>89</v>
      </c>
      <c r="AV1166" s="13" t="s">
        <v>89</v>
      </c>
      <c r="AW1166" s="13" t="s">
        <v>31</v>
      </c>
      <c r="AX1166" s="13" t="s">
        <v>76</v>
      </c>
      <c r="AY1166" s="178" t="s">
        <v>187</v>
      </c>
    </row>
    <row r="1167" spans="2:65" s="13" customFormat="1">
      <c r="B1167" s="177"/>
      <c r="D1167" s="171" t="s">
        <v>200</v>
      </c>
      <c r="E1167" s="178" t="s">
        <v>1</v>
      </c>
      <c r="F1167" s="179" t="s">
        <v>2913</v>
      </c>
      <c r="H1167" s="180">
        <v>13</v>
      </c>
      <c r="I1167" s="181"/>
      <c r="L1167" s="177"/>
      <c r="M1167" s="182"/>
      <c r="T1167" s="183"/>
      <c r="AT1167" s="178" t="s">
        <v>200</v>
      </c>
      <c r="AU1167" s="178" t="s">
        <v>89</v>
      </c>
      <c r="AV1167" s="13" t="s">
        <v>89</v>
      </c>
      <c r="AW1167" s="13" t="s">
        <v>31</v>
      </c>
      <c r="AX1167" s="13" t="s">
        <v>76</v>
      </c>
      <c r="AY1167" s="178" t="s">
        <v>187</v>
      </c>
    </row>
    <row r="1168" spans="2:65" s="12" customFormat="1">
      <c r="B1168" s="170"/>
      <c r="D1168" s="171" t="s">
        <v>200</v>
      </c>
      <c r="E1168" s="172" t="s">
        <v>1</v>
      </c>
      <c r="F1168" s="173" t="s">
        <v>2914</v>
      </c>
      <c r="H1168" s="172" t="s">
        <v>1</v>
      </c>
      <c r="I1168" s="174"/>
      <c r="L1168" s="170"/>
      <c r="M1168" s="175"/>
      <c r="T1168" s="176"/>
      <c r="AT1168" s="172" t="s">
        <v>200</v>
      </c>
      <c r="AU1168" s="172" t="s">
        <v>89</v>
      </c>
      <c r="AV1168" s="12" t="s">
        <v>83</v>
      </c>
      <c r="AW1168" s="12" t="s">
        <v>31</v>
      </c>
      <c r="AX1168" s="12" t="s">
        <v>76</v>
      </c>
      <c r="AY1168" s="172" t="s">
        <v>187</v>
      </c>
    </row>
    <row r="1169" spans="2:65" s="13" customFormat="1">
      <c r="B1169" s="177"/>
      <c r="D1169" s="171" t="s">
        <v>200</v>
      </c>
      <c r="E1169" s="178" t="s">
        <v>1</v>
      </c>
      <c r="F1169" s="179" t="s">
        <v>2915</v>
      </c>
      <c r="H1169" s="180">
        <v>18</v>
      </c>
      <c r="I1169" s="181"/>
      <c r="L1169" s="177"/>
      <c r="M1169" s="182"/>
      <c r="T1169" s="183"/>
      <c r="AT1169" s="178" t="s">
        <v>200</v>
      </c>
      <c r="AU1169" s="178" t="s">
        <v>89</v>
      </c>
      <c r="AV1169" s="13" t="s">
        <v>89</v>
      </c>
      <c r="AW1169" s="13" t="s">
        <v>31</v>
      </c>
      <c r="AX1169" s="13" t="s">
        <v>76</v>
      </c>
      <c r="AY1169" s="178" t="s">
        <v>187</v>
      </c>
    </row>
    <row r="1170" spans="2:65" s="13" customFormat="1">
      <c r="B1170" s="177"/>
      <c r="D1170" s="171" t="s">
        <v>200</v>
      </c>
      <c r="E1170" s="178" t="s">
        <v>1</v>
      </c>
      <c r="F1170" s="179" t="s">
        <v>2916</v>
      </c>
      <c r="H1170" s="180">
        <v>32</v>
      </c>
      <c r="I1170" s="181"/>
      <c r="L1170" s="177"/>
      <c r="M1170" s="182"/>
      <c r="T1170" s="183"/>
      <c r="AT1170" s="178" t="s">
        <v>200</v>
      </c>
      <c r="AU1170" s="178" t="s">
        <v>89</v>
      </c>
      <c r="AV1170" s="13" t="s">
        <v>89</v>
      </c>
      <c r="AW1170" s="13" t="s">
        <v>31</v>
      </c>
      <c r="AX1170" s="13" t="s">
        <v>76</v>
      </c>
      <c r="AY1170" s="178" t="s">
        <v>187</v>
      </c>
    </row>
    <row r="1171" spans="2:65" s="13" customFormat="1">
      <c r="B1171" s="177"/>
      <c r="D1171" s="171" t="s">
        <v>200</v>
      </c>
      <c r="E1171" s="178" t="s">
        <v>1</v>
      </c>
      <c r="F1171" s="179" t="s">
        <v>2917</v>
      </c>
      <c r="H1171" s="180">
        <v>32</v>
      </c>
      <c r="I1171" s="181"/>
      <c r="L1171" s="177"/>
      <c r="M1171" s="182"/>
      <c r="T1171" s="183"/>
      <c r="AT1171" s="178" t="s">
        <v>200</v>
      </c>
      <c r="AU1171" s="178" t="s">
        <v>89</v>
      </c>
      <c r="AV1171" s="13" t="s">
        <v>89</v>
      </c>
      <c r="AW1171" s="13" t="s">
        <v>31</v>
      </c>
      <c r="AX1171" s="13" t="s">
        <v>76</v>
      </c>
      <c r="AY1171" s="178" t="s">
        <v>187</v>
      </c>
    </row>
    <row r="1172" spans="2:65" s="12" customFormat="1">
      <c r="B1172" s="170"/>
      <c r="D1172" s="171" t="s">
        <v>200</v>
      </c>
      <c r="E1172" s="172" t="s">
        <v>1</v>
      </c>
      <c r="F1172" s="173" t="s">
        <v>2918</v>
      </c>
      <c r="H1172" s="172" t="s">
        <v>1</v>
      </c>
      <c r="I1172" s="174"/>
      <c r="L1172" s="170"/>
      <c r="M1172" s="175"/>
      <c r="T1172" s="176"/>
      <c r="AT1172" s="172" t="s">
        <v>200</v>
      </c>
      <c r="AU1172" s="172" t="s">
        <v>89</v>
      </c>
      <c r="AV1172" s="12" t="s">
        <v>83</v>
      </c>
      <c r="AW1172" s="12" t="s">
        <v>31</v>
      </c>
      <c r="AX1172" s="12" t="s">
        <v>76</v>
      </c>
      <c r="AY1172" s="172" t="s">
        <v>187</v>
      </c>
    </row>
    <row r="1173" spans="2:65" s="13" customFormat="1">
      <c r="B1173" s="177"/>
      <c r="D1173" s="171" t="s">
        <v>200</v>
      </c>
      <c r="E1173" s="178" t="s">
        <v>1</v>
      </c>
      <c r="F1173" s="179" t="s">
        <v>2919</v>
      </c>
      <c r="H1173" s="180">
        <v>5</v>
      </c>
      <c r="I1173" s="181"/>
      <c r="L1173" s="177"/>
      <c r="M1173" s="182"/>
      <c r="T1173" s="183"/>
      <c r="AT1173" s="178" t="s">
        <v>200</v>
      </c>
      <c r="AU1173" s="178" t="s">
        <v>89</v>
      </c>
      <c r="AV1173" s="13" t="s">
        <v>89</v>
      </c>
      <c r="AW1173" s="13" t="s">
        <v>31</v>
      </c>
      <c r="AX1173" s="13" t="s">
        <v>76</v>
      </c>
      <c r="AY1173" s="178" t="s">
        <v>187</v>
      </c>
    </row>
    <row r="1174" spans="2:65" s="13" customFormat="1">
      <c r="B1174" s="177"/>
      <c r="D1174" s="171" t="s">
        <v>200</v>
      </c>
      <c r="E1174" s="178" t="s">
        <v>1</v>
      </c>
      <c r="F1174" s="179" t="s">
        <v>2920</v>
      </c>
      <c r="H1174" s="180">
        <v>5</v>
      </c>
      <c r="I1174" s="181"/>
      <c r="L1174" s="177"/>
      <c r="M1174" s="182"/>
      <c r="T1174" s="183"/>
      <c r="AT1174" s="178" t="s">
        <v>200</v>
      </c>
      <c r="AU1174" s="178" t="s">
        <v>89</v>
      </c>
      <c r="AV1174" s="13" t="s">
        <v>89</v>
      </c>
      <c r="AW1174" s="13" t="s">
        <v>31</v>
      </c>
      <c r="AX1174" s="13" t="s">
        <v>76</v>
      </c>
      <c r="AY1174" s="178" t="s">
        <v>187</v>
      </c>
    </row>
    <row r="1175" spans="2:65" s="15" customFormat="1">
      <c r="B1175" s="191"/>
      <c r="D1175" s="171" t="s">
        <v>200</v>
      </c>
      <c r="E1175" s="192" t="s">
        <v>1</v>
      </c>
      <c r="F1175" s="193" t="s">
        <v>2760</v>
      </c>
      <c r="H1175" s="194">
        <v>175</v>
      </c>
      <c r="I1175" s="195"/>
      <c r="L1175" s="191"/>
      <c r="M1175" s="196"/>
      <c r="T1175" s="197"/>
      <c r="AT1175" s="192" t="s">
        <v>200</v>
      </c>
      <c r="AU1175" s="192" t="s">
        <v>89</v>
      </c>
      <c r="AV1175" s="15" t="s">
        <v>207</v>
      </c>
      <c r="AW1175" s="15" t="s">
        <v>31</v>
      </c>
      <c r="AX1175" s="15" t="s">
        <v>76</v>
      </c>
      <c r="AY1175" s="192" t="s">
        <v>187</v>
      </c>
    </row>
    <row r="1176" spans="2:65" s="14" customFormat="1">
      <c r="B1176" s="184"/>
      <c r="D1176" s="171" t="s">
        <v>200</v>
      </c>
      <c r="E1176" s="185" t="s">
        <v>1</v>
      </c>
      <c r="F1176" s="186" t="s">
        <v>206</v>
      </c>
      <c r="H1176" s="187">
        <v>175</v>
      </c>
      <c r="I1176" s="188"/>
      <c r="L1176" s="184"/>
      <c r="M1176" s="189"/>
      <c r="T1176" s="190"/>
      <c r="AT1176" s="185" t="s">
        <v>200</v>
      </c>
      <c r="AU1176" s="185" t="s">
        <v>89</v>
      </c>
      <c r="AV1176" s="14" t="s">
        <v>194</v>
      </c>
      <c r="AW1176" s="14" t="s">
        <v>31</v>
      </c>
      <c r="AX1176" s="14" t="s">
        <v>83</v>
      </c>
      <c r="AY1176" s="185" t="s">
        <v>187</v>
      </c>
    </row>
    <row r="1177" spans="2:65" s="1" customFormat="1" ht="33" customHeight="1">
      <c r="B1177" s="144"/>
      <c r="C1177" s="160" t="s">
        <v>799</v>
      </c>
      <c r="D1177" s="160" t="s">
        <v>196</v>
      </c>
      <c r="E1177" s="161" t="s">
        <v>2921</v>
      </c>
      <c r="F1177" s="162" t="s">
        <v>2922</v>
      </c>
      <c r="G1177" s="163" t="s">
        <v>1447</v>
      </c>
      <c r="H1177" s="164">
        <v>3</v>
      </c>
      <c r="I1177" s="165"/>
      <c r="J1177" s="166">
        <f>ROUND(I1177*H1177,2)</f>
        <v>0</v>
      </c>
      <c r="K1177" s="167"/>
      <c r="L1177" s="32"/>
      <c r="M1177" s="168" t="s">
        <v>1</v>
      </c>
      <c r="N1177" s="169" t="s">
        <v>42</v>
      </c>
      <c r="P1177" s="156">
        <f>O1177*H1177</f>
        <v>0</v>
      </c>
      <c r="Q1177" s="156">
        <v>0</v>
      </c>
      <c r="R1177" s="156">
        <f>Q1177*H1177</f>
        <v>0</v>
      </c>
      <c r="S1177" s="156">
        <v>5.0000000000000001E-3</v>
      </c>
      <c r="T1177" s="157">
        <f>S1177*H1177</f>
        <v>1.4999999999999999E-2</v>
      </c>
      <c r="AR1177" s="158" t="s">
        <v>194</v>
      </c>
      <c r="AT1177" s="158" t="s">
        <v>196</v>
      </c>
      <c r="AU1177" s="158" t="s">
        <v>89</v>
      </c>
      <c r="AY1177" s="17" t="s">
        <v>187</v>
      </c>
      <c r="BE1177" s="159">
        <f>IF(N1177="základná",J1177,0)</f>
        <v>0</v>
      </c>
      <c r="BF1177" s="159">
        <f>IF(N1177="znížená",J1177,0)</f>
        <v>0</v>
      </c>
      <c r="BG1177" s="159">
        <f>IF(N1177="zákl. prenesená",J1177,0)</f>
        <v>0</v>
      </c>
      <c r="BH1177" s="159">
        <f>IF(N1177="zníž. prenesená",J1177,0)</f>
        <v>0</v>
      </c>
      <c r="BI1177" s="159">
        <f>IF(N1177="nulová",J1177,0)</f>
        <v>0</v>
      </c>
      <c r="BJ1177" s="17" t="s">
        <v>89</v>
      </c>
      <c r="BK1177" s="159">
        <f>ROUND(I1177*H1177,2)</f>
        <v>0</v>
      </c>
      <c r="BL1177" s="17" t="s">
        <v>194</v>
      </c>
      <c r="BM1177" s="158" t="s">
        <v>2923</v>
      </c>
    </row>
    <row r="1178" spans="2:65" s="12" customFormat="1" ht="22.5">
      <c r="B1178" s="170"/>
      <c r="D1178" s="171" t="s">
        <v>200</v>
      </c>
      <c r="E1178" s="172" t="s">
        <v>1</v>
      </c>
      <c r="F1178" s="173" t="s">
        <v>2924</v>
      </c>
      <c r="H1178" s="172" t="s">
        <v>1</v>
      </c>
      <c r="I1178" s="174"/>
      <c r="L1178" s="170"/>
      <c r="M1178" s="175"/>
      <c r="T1178" s="176"/>
      <c r="AT1178" s="172" t="s">
        <v>200</v>
      </c>
      <c r="AU1178" s="172" t="s">
        <v>89</v>
      </c>
      <c r="AV1178" s="12" t="s">
        <v>83</v>
      </c>
      <c r="AW1178" s="12" t="s">
        <v>31</v>
      </c>
      <c r="AX1178" s="12" t="s">
        <v>76</v>
      </c>
      <c r="AY1178" s="172" t="s">
        <v>187</v>
      </c>
    </row>
    <row r="1179" spans="2:65" s="13" customFormat="1">
      <c r="B1179" s="177"/>
      <c r="D1179" s="171" t="s">
        <v>200</v>
      </c>
      <c r="E1179" s="178" t="s">
        <v>1</v>
      </c>
      <c r="F1179" s="179" t="s">
        <v>2925</v>
      </c>
      <c r="H1179" s="180">
        <v>3</v>
      </c>
      <c r="I1179" s="181"/>
      <c r="L1179" s="177"/>
      <c r="M1179" s="182"/>
      <c r="T1179" s="183"/>
      <c r="AT1179" s="178" t="s">
        <v>200</v>
      </c>
      <c r="AU1179" s="178" t="s">
        <v>89</v>
      </c>
      <c r="AV1179" s="13" t="s">
        <v>89</v>
      </c>
      <c r="AW1179" s="13" t="s">
        <v>31</v>
      </c>
      <c r="AX1179" s="13" t="s">
        <v>76</v>
      </c>
      <c r="AY1179" s="178" t="s">
        <v>187</v>
      </c>
    </row>
    <row r="1180" spans="2:65" s="14" customFormat="1">
      <c r="B1180" s="184"/>
      <c r="D1180" s="171" t="s">
        <v>200</v>
      </c>
      <c r="E1180" s="185" t="s">
        <v>1</v>
      </c>
      <c r="F1180" s="186" t="s">
        <v>2926</v>
      </c>
      <c r="H1180" s="187">
        <v>3</v>
      </c>
      <c r="I1180" s="188"/>
      <c r="L1180" s="184"/>
      <c r="M1180" s="189"/>
      <c r="T1180" s="190"/>
      <c r="AT1180" s="185" t="s">
        <v>200</v>
      </c>
      <c r="AU1180" s="185" t="s">
        <v>89</v>
      </c>
      <c r="AV1180" s="14" t="s">
        <v>194</v>
      </c>
      <c r="AW1180" s="14" t="s">
        <v>31</v>
      </c>
      <c r="AX1180" s="14" t="s">
        <v>83</v>
      </c>
      <c r="AY1180" s="185" t="s">
        <v>187</v>
      </c>
    </row>
    <row r="1181" spans="2:65" s="1" customFormat="1" ht="33" customHeight="1">
      <c r="B1181" s="144"/>
      <c r="C1181" s="160" t="s">
        <v>1254</v>
      </c>
      <c r="D1181" s="160" t="s">
        <v>196</v>
      </c>
      <c r="E1181" s="161" t="s">
        <v>2927</v>
      </c>
      <c r="F1181" s="162" t="s">
        <v>2928</v>
      </c>
      <c r="G1181" s="163" t="s">
        <v>144</v>
      </c>
      <c r="H1181" s="164">
        <v>793.4</v>
      </c>
      <c r="I1181" s="165"/>
      <c r="J1181" s="166">
        <f>ROUND(I1181*H1181,2)</f>
        <v>0</v>
      </c>
      <c r="K1181" s="167"/>
      <c r="L1181" s="32"/>
      <c r="M1181" s="168" t="s">
        <v>1</v>
      </c>
      <c r="N1181" s="169" t="s">
        <v>42</v>
      </c>
      <c r="P1181" s="156">
        <f>O1181*H1181</f>
        <v>0</v>
      </c>
      <c r="Q1181" s="156">
        <v>0</v>
      </c>
      <c r="R1181" s="156">
        <f>Q1181*H1181</f>
        <v>0</v>
      </c>
      <c r="S1181" s="156">
        <v>7.5999999999999998E-2</v>
      </c>
      <c r="T1181" s="157">
        <f>S1181*H1181</f>
        <v>60.298399999999994</v>
      </c>
      <c r="AR1181" s="158" t="s">
        <v>194</v>
      </c>
      <c r="AT1181" s="158" t="s">
        <v>196</v>
      </c>
      <c r="AU1181" s="158" t="s">
        <v>89</v>
      </c>
      <c r="AY1181" s="17" t="s">
        <v>187</v>
      </c>
      <c r="BE1181" s="159">
        <f>IF(N1181="základná",J1181,0)</f>
        <v>0</v>
      </c>
      <c r="BF1181" s="159">
        <f>IF(N1181="znížená",J1181,0)</f>
        <v>0</v>
      </c>
      <c r="BG1181" s="159">
        <f>IF(N1181="zákl. prenesená",J1181,0)</f>
        <v>0</v>
      </c>
      <c r="BH1181" s="159">
        <f>IF(N1181="zníž. prenesená",J1181,0)</f>
        <v>0</v>
      </c>
      <c r="BI1181" s="159">
        <f>IF(N1181="nulová",J1181,0)</f>
        <v>0</v>
      </c>
      <c r="BJ1181" s="17" t="s">
        <v>89</v>
      </c>
      <c r="BK1181" s="159">
        <f>ROUND(I1181*H1181,2)</f>
        <v>0</v>
      </c>
      <c r="BL1181" s="17" t="s">
        <v>194</v>
      </c>
      <c r="BM1181" s="158" t="s">
        <v>2929</v>
      </c>
    </row>
    <row r="1182" spans="2:65" s="12" customFormat="1">
      <c r="B1182" s="170"/>
      <c r="D1182" s="171" t="s">
        <v>200</v>
      </c>
      <c r="E1182" s="172" t="s">
        <v>1</v>
      </c>
      <c r="F1182" s="173" t="s">
        <v>2930</v>
      </c>
      <c r="H1182" s="172" t="s">
        <v>1</v>
      </c>
      <c r="I1182" s="174"/>
      <c r="L1182" s="170"/>
      <c r="M1182" s="175"/>
      <c r="T1182" s="176"/>
      <c r="AT1182" s="172" t="s">
        <v>200</v>
      </c>
      <c r="AU1182" s="172" t="s">
        <v>89</v>
      </c>
      <c r="AV1182" s="12" t="s">
        <v>83</v>
      </c>
      <c r="AW1182" s="12" t="s">
        <v>31</v>
      </c>
      <c r="AX1182" s="12" t="s">
        <v>76</v>
      </c>
      <c r="AY1182" s="172" t="s">
        <v>187</v>
      </c>
    </row>
    <row r="1183" spans="2:65" s="13" customFormat="1">
      <c r="B1183" s="177"/>
      <c r="D1183" s="171" t="s">
        <v>200</v>
      </c>
      <c r="E1183" s="178" t="s">
        <v>1</v>
      </c>
      <c r="F1183" s="179" t="s">
        <v>2931</v>
      </c>
      <c r="H1183" s="180">
        <v>68.900000000000006</v>
      </c>
      <c r="I1183" s="181"/>
      <c r="L1183" s="177"/>
      <c r="M1183" s="182"/>
      <c r="T1183" s="183"/>
      <c r="AT1183" s="178" t="s">
        <v>200</v>
      </c>
      <c r="AU1183" s="178" t="s">
        <v>89</v>
      </c>
      <c r="AV1183" s="13" t="s">
        <v>89</v>
      </c>
      <c r="AW1183" s="13" t="s">
        <v>31</v>
      </c>
      <c r="AX1183" s="13" t="s">
        <v>76</v>
      </c>
      <c r="AY1183" s="178" t="s">
        <v>187</v>
      </c>
    </row>
    <row r="1184" spans="2:65" s="15" customFormat="1">
      <c r="B1184" s="191"/>
      <c r="D1184" s="171" t="s">
        <v>200</v>
      </c>
      <c r="E1184" s="192" t="s">
        <v>1</v>
      </c>
      <c r="F1184" s="193" t="s">
        <v>234</v>
      </c>
      <c r="H1184" s="194">
        <v>68.900000000000006</v>
      </c>
      <c r="I1184" s="195"/>
      <c r="L1184" s="191"/>
      <c r="M1184" s="196"/>
      <c r="T1184" s="197"/>
      <c r="AT1184" s="192" t="s">
        <v>200</v>
      </c>
      <c r="AU1184" s="192" t="s">
        <v>89</v>
      </c>
      <c r="AV1184" s="15" t="s">
        <v>207</v>
      </c>
      <c r="AW1184" s="15" t="s">
        <v>31</v>
      </c>
      <c r="AX1184" s="15" t="s">
        <v>76</v>
      </c>
      <c r="AY1184" s="192" t="s">
        <v>187</v>
      </c>
    </row>
    <row r="1185" spans="2:65" s="12" customFormat="1">
      <c r="B1185" s="170"/>
      <c r="D1185" s="171" t="s">
        <v>200</v>
      </c>
      <c r="E1185" s="172" t="s">
        <v>1</v>
      </c>
      <c r="F1185" s="173" t="s">
        <v>2930</v>
      </c>
      <c r="H1185" s="172" t="s">
        <v>1</v>
      </c>
      <c r="I1185" s="174"/>
      <c r="L1185" s="170"/>
      <c r="M1185" s="175"/>
      <c r="T1185" s="176"/>
      <c r="AT1185" s="172" t="s">
        <v>200</v>
      </c>
      <c r="AU1185" s="172" t="s">
        <v>89</v>
      </c>
      <c r="AV1185" s="12" t="s">
        <v>83</v>
      </c>
      <c r="AW1185" s="12" t="s">
        <v>31</v>
      </c>
      <c r="AX1185" s="12" t="s">
        <v>76</v>
      </c>
      <c r="AY1185" s="172" t="s">
        <v>187</v>
      </c>
    </row>
    <row r="1186" spans="2:65" s="13" customFormat="1">
      <c r="B1186" s="177"/>
      <c r="D1186" s="171" t="s">
        <v>200</v>
      </c>
      <c r="E1186" s="178" t="s">
        <v>1</v>
      </c>
      <c r="F1186" s="179" t="s">
        <v>2932</v>
      </c>
      <c r="H1186" s="180">
        <v>370.5</v>
      </c>
      <c r="I1186" s="181"/>
      <c r="L1186" s="177"/>
      <c r="M1186" s="182"/>
      <c r="T1186" s="183"/>
      <c r="AT1186" s="178" t="s">
        <v>200</v>
      </c>
      <c r="AU1186" s="178" t="s">
        <v>89</v>
      </c>
      <c r="AV1186" s="13" t="s">
        <v>89</v>
      </c>
      <c r="AW1186" s="13" t="s">
        <v>31</v>
      </c>
      <c r="AX1186" s="13" t="s">
        <v>76</v>
      </c>
      <c r="AY1186" s="178" t="s">
        <v>187</v>
      </c>
    </row>
    <row r="1187" spans="2:65" s="15" customFormat="1">
      <c r="B1187" s="191"/>
      <c r="D1187" s="171" t="s">
        <v>200</v>
      </c>
      <c r="E1187" s="192" t="s">
        <v>1</v>
      </c>
      <c r="F1187" s="193" t="s">
        <v>234</v>
      </c>
      <c r="H1187" s="194">
        <v>370.5</v>
      </c>
      <c r="I1187" s="195"/>
      <c r="L1187" s="191"/>
      <c r="M1187" s="196"/>
      <c r="T1187" s="197"/>
      <c r="AT1187" s="192" t="s">
        <v>200</v>
      </c>
      <c r="AU1187" s="192" t="s">
        <v>89</v>
      </c>
      <c r="AV1187" s="15" t="s">
        <v>207</v>
      </c>
      <c r="AW1187" s="15" t="s">
        <v>31</v>
      </c>
      <c r="AX1187" s="15" t="s">
        <v>76</v>
      </c>
      <c r="AY1187" s="192" t="s">
        <v>187</v>
      </c>
    </row>
    <row r="1188" spans="2:65" s="12" customFormat="1">
      <c r="B1188" s="170"/>
      <c r="D1188" s="171" t="s">
        <v>200</v>
      </c>
      <c r="E1188" s="172" t="s">
        <v>1</v>
      </c>
      <c r="F1188" s="173" t="s">
        <v>2933</v>
      </c>
      <c r="H1188" s="172" t="s">
        <v>1</v>
      </c>
      <c r="I1188" s="174"/>
      <c r="L1188" s="170"/>
      <c r="M1188" s="175"/>
      <c r="T1188" s="176"/>
      <c r="AT1188" s="172" t="s">
        <v>200</v>
      </c>
      <c r="AU1188" s="172" t="s">
        <v>89</v>
      </c>
      <c r="AV1188" s="12" t="s">
        <v>83</v>
      </c>
      <c r="AW1188" s="12" t="s">
        <v>31</v>
      </c>
      <c r="AX1188" s="12" t="s">
        <v>76</v>
      </c>
      <c r="AY1188" s="172" t="s">
        <v>187</v>
      </c>
    </row>
    <row r="1189" spans="2:65" s="13" customFormat="1">
      <c r="B1189" s="177"/>
      <c r="D1189" s="171" t="s">
        <v>200</v>
      </c>
      <c r="E1189" s="178" t="s">
        <v>1</v>
      </c>
      <c r="F1189" s="179" t="s">
        <v>2934</v>
      </c>
      <c r="H1189" s="180">
        <v>354</v>
      </c>
      <c r="I1189" s="181"/>
      <c r="L1189" s="177"/>
      <c r="M1189" s="182"/>
      <c r="T1189" s="183"/>
      <c r="AT1189" s="178" t="s">
        <v>200</v>
      </c>
      <c r="AU1189" s="178" t="s">
        <v>89</v>
      </c>
      <c r="AV1189" s="13" t="s">
        <v>89</v>
      </c>
      <c r="AW1189" s="13" t="s">
        <v>31</v>
      </c>
      <c r="AX1189" s="13" t="s">
        <v>76</v>
      </c>
      <c r="AY1189" s="178" t="s">
        <v>187</v>
      </c>
    </row>
    <row r="1190" spans="2:65" s="15" customFormat="1">
      <c r="B1190" s="191"/>
      <c r="D1190" s="171" t="s">
        <v>200</v>
      </c>
      <c r="E1190" s="192" t="s">
        <v>1</v>
      </c>
      <c r="F1190" s="193" t="s">
        <v>234</v>
      </c>
      <c r="H1190" s="194">
        <v>354</v>
      </c>
      <c r="I1190" s="195"/>
      <c r="L1190" s="191"/>
      <c r="M1190" s="196"/>
      <c r="T1190" s="197"/>
      <c r="AT1190" s="192" t="s">
        <v>200</v>
      </c>
      <c r="AU1190" s="192" t="s">
        <v>89</v>
      </c>
      <c r="AV1190" s="15" t="s">
        <v>207</v>
      </c>
      <c r="AW1190" s="15" t="s">
        <v>31</v>
      </c>
      <c r="AX1190" s="15" t="s">
        <v>76</v>
      </c>
      <c r="AY1190" s="192" t="s">
        <v>187</v>
      </c>
    </row>
    <row r="1191" spans="2:65" s="14" customFormat="1">
      <c r="B1191" s="184"/>
      <c r="D1191" s="171" t="s">
        <v>200</v>
      </c>
      <c r="E1191" s="185" t="s">
        <v>1</v>
      </c>
      <c r="F1191" s="186" t="s">
        <v>2935</v>
      </c>
      <c r="H1191" s="187">
        <v>793.4</v>
      </c>
      <c r="I1191" s="188"/>
      <c r="L1191" s="184"/>
      <c r="M1191" s="189"/>
      <c r="T1191" s="190"/>
      <c r="AT1191" s="185" t="s">
        <v>200</v>
      </c>
      <c r="AU1191" s="185" t="s">
        <v>89</v>
      </c>
      <c r="AV1191" s="14" t="s">
        <v>194</v>
      </c>
      <c r="AW1191" s="14" t="s">
        <v>31</v>
      </c>
      <c r="AX1191" s="14" t="s">
        <v>83</v>
      </c>
      <c r="AY1191" s="185" t="s">
        <v>187</v>
      </c>
    </row>
    <row r="1192" spans="2:65" s="1" customFormat="1" ht="33" customHeight="1">
      <c r="B1192" s="144"/>
      <c r="C1192" s="160" t="s">
        <v>1157</v>
      </c>
      <c r="D1192" s="160" t="s">
        <v>196</v>
      </c>
      <c r="E1192" s="161" t="s">
        <v>2936</v>
      </c>
      <c r="F1192" s="162" t="s">
        <v>2937</v>
      </c>
      <c r="G1192" s="163" t="s">
        <v>144</v>
      </c>
      <c r="H1192" s="164">
        <v>85.158000000000001</v>
      </c>
      <c r="I1192" s="165"/>
      <c r="J1192" s="166">
        <f>ROUND(I1192*H1192,2)</f>
        <v>0</v>
      </c>
      <c r="K1192" s="167"/>
      <c r="L1192" s="32"/>
      <c r="M1192" s="168" t="s">
        <v>1</v>
      </c>
      <c r="N1192" s="169" t="s">
        <v>42</v>
      </c>
      <c r="P1192" s="156">
        <f>O1192*H1192</f>
        <v>0</v>
      </c>
      <c r="Q1192" s="156">
        <v>0</v>
      </c>
      <c r="R1192" s="156">
        <f>Q1192*H1192</f>
        <v>0</v>
      </c>
      <c r="S1192" s="156">
        <v>6.3E-2</v>
      </c>
      <c r="T1192" s="157">
        <f>S1192*H1192</f>
        <v>5.364954</v>
      </c>
      <c r="AR1192" s="158" t="s">
        <v>194</v>
      </c>
      <c r="AT1192" s="158" t="s">
        <v>196</v>
      </c>
      <c r="AU1192" s="158" t="s">
        <v>89</v>
      </c>
      <c r="AY1192" s="17" t="s">
        <v>187</v>
      </c>
      <c r="BE1192" s="159">
        <f>IF(N1192="základná",J1192,0)</f>
        <v>0</v>
      </c>
      <c r="BF1192" s="159">
        <f>IF(N1192="znížená",J1192,0)</f>
        <v>0</v>
      </c>
      <c r="BG1192" s="159">
        <f>IF(N1192="zákl. prenesená",J1192,0)</f>
        <v>0</v>
      </c>
      <c r="BH1192" s="159">
        <f>IF(N1192="zníž. prenesená",J1192,0)</f>
        <v>0</v>
      </c>
      <c r="BI1192" s="159">
        <f>IF(N1192="nulová",J1192,0)</f>
        <v>0</v>
      </c>
      <c r="BJ1192" s="17" t="s">
        <v>89</v>
      </c>
      <c r="BK1192" s="159">
        <f>ROUND(I1192*H1192,2)</f>
        <v>0</v>
      </c>
      <c r="BL1192" s="17" t="s">
        <v>194</v>
      </c>
      <c r="BM1192" s="158" t="s">
        <v>2938</v>
      </c>
    </row>
    <row r="1193" spans="2:65" s="12" customFormat="1">
      <c r="B1193" s="170"/>
      <c r="D1193" s="171" t="s">
        <v>200</v>
      </c>
      <c r="E1193" s="172" t="s">
        <v>1</v>
      </c>
      <c r="F1193" s="173" t="s">
        <v>2939</v>
      </c>
      <c r="H1193" s="172" t="s">
        <v>1</v>
      </c>
      <c r="I1193" s="174"/>
      <c r="L1193" s="170"/>
      <c r="M1193" s="175"/>
      <c r="T1193" s="176"/>
      <c r="AT1193" s="172" t="s">
        <v>200</v>
      </c>
      <c r="AU1193" s="172" t="s">
        <v>89</v>
      </c>
      <c r="AV1193" s="12" t="s">
        <v>83</v>
      </c>
      <c r="AW1193" s="12" t="s">
        <v>31</v>
      </c>
      <c r="AX1193" s="12" t="s">
        <v>76</v>
      </c>
      <c r="AY1193" s="172" t="s">
        <v>187</v>
      </c>
    </row>
    <row r="1194" spans="2:65" s="13" customFormat="1">
      <c r="B1194" s="177"/>
      <c r="D1194" s="171" t="s">
        <v>200</v>
      </c>
      <c r="E1194" s="178" t="s">
        <v>1</v>
      </c>
      <c r="F1194" s="179" t="s">
        <v>2940</v>
      </c>
      <c r="H1194" s="180">
        <v>20.808</v>
      </c>
      <c r="I1194" s="181"/>
      <c r="L1194" s="177"/>
      <c r="M1194" s="182"/>
      <c r="T1194" s="183"/>
      <c r="AT1194" s="178" t="s">
        <v>200</v>
      </c>
      <c r="AU1194" s="178" t="s">
        <v>89</v>
      </c>
      <c r="AV1194" s="13" t="s">
        <v>89</v>
      </c>
      <c r="AW1194" s="13" t="s">
        <v>31</v>
      </c>
      <c r="AX1194" s="13" t="s">
        <v>76</v>
      </c>
      <c r="AY1194" s="178" t="s">
        <v>187</v>
      </c>
    </row>
    <row r="1195" spans="2:65" s="15" customFormat="1">
      <c r="B1195" s="191"/>
      <c r="D1195" s="171" t="s">
        <v>200</v>
      </c>
      <c r="E1195" s="192" t="s">
        <v>1</v>
      </c>
      <c r="F1195" s="193" t="s">
        <v>234</v>
      </c>
      <c r="H1195" s="194">
        <v>20.808</v>
      </c>
      <c r="I1195" s="195"/>
      <c r="L1195" s="191"/>
      <c r="M1195" s="196"/>
      <c r="T1195" s="197"/>
      <c r="AT1195" s="192" t="s">
        <v>200</v>
      </c>
      <c r="AU1195" s="192" t="s">
        <v>89</v>
      </c>
      <c r="AV1195" s="15" t="s">
        <v>207</v>
      </c>
      <c r="AW1195" s="15" t="s">
        <v>31</v>
      </c>
      <c r="AX1195" s="15" t="s">
        <v>76</v>
      </c>
      <c r="AY1195" s="192" t="s">
        <v>187</v>
      </c>
    </row>
    <row r="1196" spans="2:65" s="12" customFormat="1">
      <c r="B1196" s="170"/>
      <c r="D1196" s="171" t="s">
        <v>200</v>
      </c>
      <c r="E1196" s="172" t="s">
        <v>1</v>
      </c>
      <c r="F1196" s="173" t="s">
        <v>2941</v>
      </c>
      <c r="H1196" s="172" t="s">
        <v>1</v>
      </c>
      <c r="I1196" s="174"/>
      <c r="L1196" s="170"/>
      <c r="M1196" s="175"/>
      <c r="T1196" s="176"/>
      <c r="AT1196" s="172" t="s">
        <v>200</v>
      </c>
      <c r="AU1196" s="172" t="s">
        <v>89</v>
      </c>
      <c r="AV1196" s="12" t="s">
        <v>83</v>
      </c>
      <c r="AW1196" s="12" t="s">
        <v>31</v>
      </c>
      <c r="AX1196" s="12" t="s">
        <v>76</v>
      </c>
      <c r="AY1196" s="172" t="s">
        <v>187</v>
      </c>
    </row>
    <row r="1197" spans="2:65" s="13" customFormat="1">
      <c r="B1197" s="177"/>
      <c r="D1197" s="171" t="s">
        <v>200</v>
      </c>
      <c r="E1197" s="178" t="s">
        <v>1</v>
      </c>
      <c r="F1197" s="179" t="s">
        <v>2942</v>
      </c>
      <c r="H1197" s="180">
        <v>64.349999999999994</v>
      </c>
      <c r="I1197" s="181"/>
      <c r="L1197" s="177"/>
      <c r="M1197" s="182"/>
      <c r="T1197" s="183"/>
      <c r="AT1197" s="178" t="s">
        <v>200</v>
      </c>
      <c r="AU1197" s="178" t="s">
        <v>89</v>
      </c>
      <c r="AV1197" s="13" t="s">
        <v>89</v>
      </c>
      <c r="AW1197" s="13" t="s">
        <v>31</v>
      </c>
      <c r="AX1197" s="13" t="s">
        <v>76</v>
      </c>
      <c r="AY1197" s="178" t="s">
        <v>187</v>
      </c>
    </row>
    <row r="1198" spans="2:65" s="15" customFormat="1">
      <c r="B1198" s="191"/>
      <c r="D1198" s="171" t="s">
        <v>200</v>
      </c>
      <c r="E1198" s="192" t="s">
        <v>1</v>
      </c>
      <c r="F1198" s="193" t="s">
        <v>234</v>
      </c>
      <c r="H1198" s="194">
        <v>64.349999999999994</v>
      </c>
      <c r="I1198" s="195"/>
      <c r="L1198" s="191"/>
      <c r="M1198" s="196"/>
      <c r="T1198" s="197"/>
      <c r="AT1198" s="192" t="s">
        <v>200</v>
      </c>
      <c r="AU1198" s="192" t="s">
        <v>89</v>
      </c>
      <c r="AV1198" s="15" t="s">
        <v>207</v>
      </c>
      <c r="AW1198" s="15" t="s">
        <v>31</v>
      </c>
      <c r="AX1198" s="15" t="s">
        <v>76</v>
      </c>
      <c r="AY1198" s="192" t="s">
        <v>187</v>
      </c>
    </row>
    <row r="1199" spans="2:65" s="14" customFormat="1">
      <c r="B1199" s="184"/>
      <c r="D1199" s="171" t="s">
        <v>200</v>
      </c>
      <c r="E1199" s="185" t="s">
        <v>1</v>
      </c>
      <c r="F1199" s="186" t="s">
        <v>206</v>
      </c>
      <c r="H1199" s="187">
        <v>85.158000000000001</v>
      </c>
      <c r="I1199" s="188"/>
      <c r="L1199" s="184"/>
      <c r="M1199" s="189"/>
      <c r="T1199" s="190"/>
      <c r="AT1199" s="185" t="s">
        <v>200</v>
      </c>
      <c r="AU1199" s="185" t="s">
        <v>89</v>
      </c>
      <c r="AV1199" s="14" t="s">
        <v>194</v>
      </c>
      <c r="AW1199" s="14" t="s">
        <v>31</v>
      </c>
      <c r="AX1199" s="14" t="s">
        <v>83</v>
      </c>
      <c r="AY1199" s="185" t="s">
        <v>187</v>
      </c>
    </row>
    <row r="1200" spans="2:65" s="1" customFormat="1" ht="33" customHeight="1">
      <c r="B1200" s="144"/>
      <c r="C1200" s="160" t="s">
        <v>1261</v>
      </c>
      <c r="D1200" s="160" t="s">
        <v>196</v>
      </c>
      <c r="E1200" s="161" t="s">
        <v>2943</v>
      </c>
      <c r="F1200" s="162" t="s">
        <v>2944</v>
      </c>
      <c r="G1200" s="163" t="s">
        <v>320</v>
      </c>
      <c r="H1200" s="164">
        <v>10.5</v>
      </c>
      <c r="I1200" s="165"/>
      <c r="J1200" s="166">
        <f>ROUND(I1200*H1200,2)</f>
        <v>0</v>
      </c>
      <c r="K1200" s="167"/>
      <c r="L1200" s="32"/>
      <c r="M1200" s="168" t="s">
        <v>1</v>
      </c>
      <c r="N1200" s="169" t="s">
        <v>42</v>
      </c>
      <c r="P1200" s="156">
        <f>O1200*H1200</f>
        <v>0</v>
      </c>
      <c r="Q1200" s="156">
        <v>0</v>
      </c>
      <c r="R1200" s="156">
        <f>Q1200*H1200</f>
        <v>0</v>
      </c>
      <c r="S1200" s="156">
        <v>3.6999999999999998E-2</v>
      </c>
      <c r="T1200" s="157">
        <f>S1200*H1200</f>
        <v>0.38849999999999996</v>
      </c>
      <c r="AR1200" s="158" t="s">
        <v>194</v>
      </c>
      <c r="AT1200" s="158" t="s">
        <v>196</v>
      </c>
      <c r="AU1200" s="158" t="s">
        <v>89</v>
      </c>
      <c r="AY1200" s="17" t="s">
        <v>187</v>
      </c>
      <c r="BE1200" s="159">
        <f>IF(N1200="základná",J1200,0)</f>
        <v>0</v>
      </c>
      <c r="BF1200" s="159">
        <f>IF(N1200="znížená",J1200,0)</f>
        <v>0</v>
      </c>
      <c r="BG1200" s="159">
        <f>IF(N1200="zákl. prenesená",J1200,0)</f>
        <v>0</v>
      </c>
      <c r="BH1200" s="159">
        <f>IF(N1200="zníž. prenesená",J1200,0)</f>
        <v>0</v>
      </c>
      <c r="BI1200" s="159">
        <f>IF(N1200="nulová",J1200,0)</f>
        <v>0</v>
      </c>
      <c r="BJ1200" s="17" t="s">
        <v>89</v>
      </c>
      <c r="BK1200" s="159">
        <f>ROUND(I1200*H1200,2)</f>
        <v>0</v>
      </c>
      <c r="BL1200" s="17" t="s">
        <v>194</v>
      </c>
      <c r="BM1200" s="158" t="s">
        <v>2945</v>
      </c>
    </row>
    <row r="1201" spans="2:65" s="12" customFormat="1">
      <c r="B1201" s="170"/>
      <c r="D1201" s="171" t="s">
        <v>200</v>
      </c>
      <c r="E1201" s="172" t="s">
        <v>1</v>
      </c>
      <c r="F1201" s="173" t="s">
        <v>2946</v>
      </c>
      <c r="H1201" s="172" t="s">
        <v>1</v>
      </c>
      <c r="I1201" s="174"/>
      <c r="L1201" s="170"/>
      <c r="M1201" s="175"/>
      <c r="T1201" s="176"/>
      <c r="AT1201" s="172" t="s">
        <v>200</v>
      </c>
      <c r="AU1201" s="172" t="s">
        <v>89</v>
      </c>
      <c r="AV1201" s="12" t="s">
        <v>83</v>
      </c>
      <c r="AW1201" s="12" t="s">
        <v>31</v>
      </c>
      <c r="AX1201" s="12" t="s">
        <v>76</v>
      </c>
      <c r="AY1201" s="172" t="s">
        <v>187</v>
      </c>
    </row>
    <row r="1202" spans="2:65" s="13" customFormat="1">
      <c r="B1202" s="177"/>
      <c r="D1202" s="171" t="s">
        <v>200</v>
      </c>
      <c r="E1202" s="178" t="s">
        <v>1</v>
      </c>
      <c r="F1202" s="179" t="s">
        <v>2947</v>
      </c>
      <c r="H1202" s="180">
        <v>10.5</v>
      </c>
      <c r="I1202" s="181"/>
      <c r="L1202" s="177"/>
      <c r="M1202" s="182"/>
      <c r="T1202" s="183"/>
      <c r="AT1202" s="178" t="s">
        <v>200</v>
      </c>
      <c r="AU1202" s="178" t="s">
        <v>89</v>
      </c>
      <c r="AV1202" s="13" t="s">
        <v>89</v>
      </c>
      <c r="AW1202" s="13" t="s">
        <v>31</v>
      </c>
      <c r="AX1202" s="13" t="s">
        <v>76</v>
      </c>
      <c r="AY1202" s="178" t="s">
        <v>187</v>
      </c>
    </row>
    <row r="1203" spans="2:65" s="15" customFormat="1">
      <c r="B1203" s="191"/>
      <c r="D1203" s="171" t="s">
        <v>200</v>
      </c>
      <c r="E1203" s="192" t="s">
        <v>1</v>
      </c>
      <c r="F1203" s="193" t="s">
        <v>234</v>
      </c>
      <c r="H1203" s="194">
        <v>10.5</v>
      </c>
      <c r="I1203" s="195"/>
      <c r="L1203" s="191"/>
      <c r="M1203" s="196"/>
      <c r="T1203" s="197"/>
      <c r="AT1203" s="192" t="s">
        <v>200</v>
      </c>
      <c r="AU1203" s="192" t="s">
        <v>89</v>
      </c>
      <c r="AV1203" s="15" t="s">
        <v>207</v>
      </c>
      <c r="AW1203" s="15" t="s">
        <v>31</v>
      </c>
      <c r="AX1203" s="15" t="s">
        <v>76</v>
      </c>
      <c r="AY1203" s="192" t="s">
        <v>187</v>
      </c>
    </row>
    <row r="1204" spans="2:65" s="14" customFormat="1">
      <c r="B1204" s="184"/>
      <c r="D1204" s="171" t="s">
        <v>200</v>
      </c>
      <c r="E1204" s="185" t="s">
        <v>1</v>
      </c>
      <c r="F1204" s="186" t="s">
        <v>206</v>
      </c>
      <c r="H1204" s="187">
        <v>10.5</v>
      </c>
      <c r="I1204" s="188"/>
      <c r="L1204" s="184"/>
      <c r="M1204" s="189"/>
      <c r="T1204" s="190"/>
      <c r="AT1204" s="185" t="s">
        <v>200</v>
      </c>
      <c r="AU1204" s="185" t="s">
        <v>89</v>
      </c>
      <c r="AV1204" s="14" t="s">
        <v>194</v>
      </c>
      <c r="AW1204" s="14" t="s">
        <v>31</v>
      </c>
      <c r="AX1204" s="14" t="s">
        <v>83</v>
      </c>
      <c r="AY1204" s="185" t="s">
        <v>187</v>
      </c>
    </row>
    <row r="1205" spans="2:65" s="1" customFormat="1" ht="33" customHeight="1">
      <c r="B1205" s="144"/>
      <c r="C1205" s="160" t="s">
        <v>1160</v>
      </c>
      <c r="D1205" s="160" t="s">
        <v>196</v>
      </c>
      <c r="E1205" s="161" t="s">
        <v>2948</v>
      </c>
      <c r="F1205" s="162" t="s">
        <v>2949</v>
      </c>
      <c r="G1205" s="163" t="s">
        <v>375</v>
      </c>
      <c r="H1205" s="164">
        <v>70.510000000000005</v>
      </c>
      <c r="I1205" s="165"/>
      <c r="J1205" s="166">
        <f>ROUND(I1205*H1205,2)</f>
        <v>0</v>
      </c>
      <c r="K1205" s="167"/>
      <c r="L1205" s="32"/>
      <c r="M1205" s="168" t="s">
        <v>1</v>
      </c>
      <c r="N1205" s="169" t="s">
        <v>42</v>
      </c>
      <c r="P1205" s="156">
        <f>O1205*H1205</f>
        <v>0</v>
      </c>
      <c r="Q1205" s="156">
        <v>0</v>
      </c>
      <c r="R1205" s="156">
        <f>Q1205*H1205</f>
        <v>0</v>
      </c>
      <c r="S1205" s="156">
        <v>0</v>
      </c>
      <c r="T1205" s="157">
        <f>S1205*H1205</f>
        <v>0</v>
      </c>
      <c r="AR1205" s="158" t="s">
        <v>194</v>
      </c>
      <c r="AT1205" s="158" t="s">
        <v>196</v>
      </c>
      <c r="AU1205" s="158" t="s">
        <v>89</v>
      </c>
      <c r="AY1205" s="17" t="s">
        <v>187</v>
      </c>
      <c r="BE1205" s="159">
        <f>IF(N1205="základná",J1205,0)</f>
        <v>0</v>
      </c>
      <c r="BF1205" s="159">
        <f>IF(N1205="znížená",J1205,0)</f>
        <v>0</v>
      </c>
      <c r="BG1205" s="159">
        <f>IF(N1205="zákl. prenesená",J1205,0)</f>
        <v>0</v>
      </c>
      <c r="BH1205" s="159">
        <f>IF(N1205="zníž. prenesená",J1205,0)</f>
        <v>0</v>
      </c>
      <c r="BI1205" s="159">
        <f>IF(N1205="nulová",J1205,0)</f>
        <v>0</v>
      </c>
      <c r="BJ1205" s="17" t="s">
        <v>89</v>
      </c>
      <c r="BK1205" s="159">
        <f>ROUND(I1205*H1205,2)</f>
        <v>0</v>
      </c>
      <c r="BL1205" s="17" t="s">
        <v>194</v>
      </c>
      <c r="BM1205" s="158" t="s">
        <v>2950</v>
      </c>
    </row>
    <row r="1206" spans="2:65" s="11" customFormat="1" ht="22.9" customHeight="1">
      <c r="B1206" s="132"/>
      <c r="D1206" s="133" t="s">
        <v>75</v>
      </c>
      <c r="E1206" s="142" t="s">
        <v>2951</v>
      </c>
      <c r="F1206" s="142" t="s">
        <v>2952</v>
      </c>
      <c r="I1206" s="135"/>
      <c r="J1206" s="143">
        <f>BK1206</f>
        <v>0</v>
      </c>
      <c r="L1206" s="132"/>
      <c r="M1206" s="137"/>
      <c r="P1206" s="138">
        <f>SUM(P1207:P1242)</f>
        <v>0</v>
      </c>
      <c r="R1206" s="138">
        <f>SUM(R1207:R1242)</f>
        <v>0</v>
      </c>
      <c r="T1206" s="139">
        <f>SUM(T1207:T1242)</f>
        <v>127.37239999999998</v>
      </c>
      <c r="AR1206" s="133" t="s">
        <v>83</v>
      </c>
      <c r="AT1206" s="140" t="s">
        <v>75</v>
      </c>
      <c r="AU1206" s="140" t="s">
        <v>83</v>
      </c>
      <c r="AY1206" s="133" t="s">
        <v>187</v>
      </c>
      <c r="BK1206" s="141">
        <f>SUM(BK1207:BK1242)</f>
        <v>0</v>
      </c>
    </row>
    <row r="1207" spans="2:65" s="1" customFormat="1" ht="44.25" customHeight="1">
      <c r="B1207" s="144"/>
      <c r="C1207" s="160" t="s">
        <v>1270</v>
      </c>
      <c r="D1207" s="160" t="s">
        <v>196</v>
      </c>
      <c r="E1207" s="161" t="s">
        <v>2953</v>
      </c>
      <c r="F1207" s="162" t="s">
        <v>2954</v>
      </c>
      <c r="G1207" s="163" t="s">
        <v>144</v>
      </c>
      <c r="H1207" s="164">
        <v>1690.6</v>
      </c>
      <c r="I1207" s="165"/>
      <c r="J1207" s="166">
        <f>ROUND(I1207*H1207,2)</f>
        <v>0</v>
      </c>
      <c r="K1207" s="167"/>
      <c r="L1207" s="32"/>
      <c r="M1207" s="168" t="s">
        <v>1</v>
      </c>
      <c r="N1207" s="169" t="s">
        <v>42</v>
      </c>
      <c r="P1207" s="156">
        <f>O1207*H1207</f>
        <v>0</v>
      </c>
      <c r="Q1207" s="156">
        <v>0</v>
      </c>
      <c r="R1207" s="156">
        <f>Q1207*H1207</f>
        <v>0</v>
      </c>
      <c r="S1207" s="156">
        <v>7.3999999999999996E-2</v>
      </c>
      <c r="T1207" s="157">
        <f>S1207*H1207</f>
        <v>125.10439999999998</v>
      </c>
      <c r="AR1207" s="158" t="s">
        <v>194</v>
      </c>
      <c r="AT1207" s="158" t="s">
        <v>196</v>
      </c>
      <c r="AU1207" s="158" t="s">
        <v>89</v>
      </c>
      <c r="AY1207" s="17" t="s">
        <v>187</v>
      </c>
      <c r="BE1207" s="159">
        <f>IF(N1207="základná",J1207,0)</f>
        <v>0</v>
      </c>
      <c r="BF1207" s="159">
        <f>IF(N1207="znížená",J1207,0)</f>
        <v>0</v>
      </c>
      <c r="BG1207" s="159">
        <f>IF(N1207="zákl. prenesená",J1207,0)</f>
        <v>0</v>
      </c>
      <c r="BH1207" s="159">
        <f>IF(N1207="zníž. prenesená",J1207,0)</f>
        <v>0</v>
      </c>
      <c r="BI1207" s="159">
        <f>IF(N1207="nulová",J1207,0)</f>
        <v>0</v>
      </c>
      <c r="BJ1207" s="17" t="s">
        <v>89</v>
      </c>
      <c r="BK1207" s="159">
        <f>ROUND(I1207*H1207,2)</f>
        <v>0</v>
      </c>
      <c r="BL1207" s="17" t="s">
        <v>194</v>
      </c>
      <c r="BM1207" s="158" t="s">
        <v>2955</v>
      </c>
    </row>
    <row r="1208" spans="2:65" s="12" customFormat="1">
      <c r="B1208" s="170"/>
      <c r="D1208" s="171" t="s">
        <v>200</v>
      </c>
      <c r="E1208" s="172" t="s">
        <v>1</v>
      </c>
      <c r="F1208" s="173" t="s">
        <v>2646</v>
      </c>
      <c r="H1208" s="172" t="s">
        <v>1</v>
      </c>
      <c r="I1208" s="174"/>
      <c r="L1208" s="170"/>
      <c r="M1208" s="175"/>
      <c r="T1208" s="176"/>
      <c r="AT1208" s="172" t="s">
        <v>200</v>
      </c>
      <c r="AU1208" s="172" t="s">
        <v>89</v>
      </c>
      <c r="AV1208" s="12" t="s">
        <v>83</v>
      </c>
      <c r="AW1208" s="12" t="s">
        <v>31</v>
      </c>
      <c r="AX1208" s="12" t="s">
        <v>76</v>
      </c>
      <c r="AY1208" s="172" t="s">
        <v>187</v>
      </c>
    </row>
    <row r="1209" spans="2:65" s="13" customFormat="1">
      <c r="B1209" s="177"/>
      <c r="D1209" s="171" t="s">
        <v>200</v>
      </c>
      <c r="E1209" s="178" t="s">
        <v>1</v>
      </c>
      <c r="F1209" s="179" t="s">
        <v>2956</v>
      </c>
      <c r="H1209" s="180">
        <v>890.4</v>
      </c>
      <c r="I1209" s="181"/>
      <c r="L1209" s="177"/>
      <c r="M1209" s="182"/>
      <c r="T1209" s="183"/>
      <c r="AT1209" s="178" t="s">
        <v>200</v>
      </c>
      <c r="AU1209" s="178" t="s">
        <v>89</v>
      </c>
      <c r="AV1209" s="13" t="s">
        <v>89</v>
      </c>
      <c r="AW1209" s="13" t="s">
        <v>31</v>
      </c>
      <c r="AX1209" s="13" t="s">
        <v>76</v>
      </c>
      <c r="AY1209" s="178" t="s">
        <v>187</v>
      </c>
    </row>
    <row r="1210" spans="2:65" s="12" customFormat="1">
      <c r="B1210" s="170"/>
      <c r="D1210" s="171" t="s">
        <v>200</v>
      </c>
      <c r="E1210" s="172" t="s">
        <v>1</v>
      </c>
      <c r="F1210" s="173" t="s">
        <v>2957</v>
      </c>
      <c r="H1210" s="172" t="s">
        <v>1</v>
      </c>
      <c r="I1210" s="174"/>
      <c r="L1210" s="170"/>
      <c r="M1210" s="175"/>
      <c r="T1210" s="176"/>
      <c r="AT1210" s="172" t="s">
        <v>200</v>
      </c>
      <c r="AU1210" s="172" t="s">
        <v>89</v>
      </c>
      <c r="AV1210" s="12" t="s">
        <v>83</v>
      </c>
      <c r="AW1210" s="12" t="s">
        <v>31</v>
      </c>
      <c r="AX1210" s="12" t="s">
        <v>76</v>
      </c>
      <c r="AY1210" s="172" t="s">
        <v>187</v>
      </c>
    </row>
    <row r="1211" spans="2:65" s="13" customFormat="1">
      <c r="B1211" s="177"/>
      <c r="D1211" s="171" t="s">
        <v>200</v>
      </c>
      <c r="E1211" s="178" t="s">
        <v>1</v>
      </c>
      <c r="F1211" s="179" t="s">
        <v>2958</v>
      </c>
      <c r="H1211" s="180">
        <v>470.4</v>
      </c>
      <c r="I1211" s="181"/>
      <c r="L1211" s="177"/>
      <c r="M1211" s="182"/>
      <c r="T1211" s="183"/>
      <c r="AT1211" s="178" t="s">
        <v>200</v>
      </c>
      <c r="AU1211" s="178" t="s">
        <v>89</v>
      </c>
      <c r="AV1211" s="13" t="s">
        <v>89</v>
      </c>
      <c r="AW1211" s="13" t="s">
        <v>31</v>
      </c>
      <c r="AX1211" s="13" t="s">
        <v>76</v>
      </c>
      <c r="AY1211" s="178" t="s">
        <v>187</v>
      </c>
    </row>
    <row r="1212" spans="2:65" s="12" customFormat="1">
      <c r="B1212" s="170"/>
      <c r="D1212" s="171" t="s">
        <v>200</v>
      </c>
      <c r="E1212" s="172" t="s">
        <v>1</v>
      </c>
      <c r="F1212" s="173" t="s">
        <v>2959</v>
      </c>
      <c r="H1212" s="172" t="s">
        <v>1</v>
      </c>
      <c r="I1212" s="174"/>
      <c r="L1212" s="170"/>
      <c r="M1212" s="175"/>
      <c r="T1212" s="176"/>
      <c r="AT1212" s="172" t="s">
        <v>200</v>
      </c>
      <c r="AU1212" s="172" t="s">
        <v>89</v>
      </c>
      <c r="AV1212" s="12" t="s">
        <v>83</v>
      </c>
      <c r="AW1212" s="12" t="s">
        <v>31</v>
      </c>
      <c r="AX1212" s="12" t="s">
        <v>76</v>
      </c>
      <c r="AY1212" s="172" t="s">
        <v>187</v>
      </c>
    </row>
    <row r="1213" spans="2:65" s="13" customFormat="1">
      <c r="B1213" s="177"/>
      <c r="D1213" s="171" t="s">
        <v>200</v>
      </c>
      <c r="E1213" s="178" t="s">
        <v>1</v>
      </c>
      <c r="F1213" s="179" t="s">
        <v>2960</v>
      </c>
      <c r="H1213" s="180">
        <v>76.8</v>
      </c>
      <c r="I1213" s="181"/>
      <c r="L1213" s="177"/>
      <c r="M1213" s="182"/>
      <c r="T1213" s="183"/>
      <c r="AT1213" s="178" t="s">
        <v>200</v>
      </c>
      <c r="AU1213" s="178" t="s">
        <v>89</v>
      </c>
      <c r="AV1213" s="13" t="s">
        <v>89</v>
      </c>
      <c r="AW1213" s="13" t="s">
        <v>31</v>
      </c>
      <c r="AX1213" s="13" t="s">
        <v>76</v>
      </c>
      <c r="AY1213" s="178" t="s">
        <v>187</v>
      </c>
    </row>
    <row r="1214" spans="2:65" s="12" customFormat="1">
      <c r="B1214" s="170"/>
      <c r="D1214" s="171" t="s">
        <v>200</v>
      </c>
      <c r="E1214" s="172" t="s">
        <v>1</v>
      </c>
      <c r="F1214" s="173" t="s">
        <v>2961</v>
      </c>
      <c r="H1214" s="172" t="s">
        <v>1</v>
      </c>
      <c r="I1214" s="174"/>
      <c r="L1214" s="170"/>
      <c r="M1214" s="175"/>
      <c r="T1214" s="176"/>
      <c r="AT1214" s="172" t="s">
        <v>200</v>
      </c>
      <c r="AU1214" s="172" t="s">
        <v>89</v>
      </c>
      <c r="AV1214" s="12" t="s">
        <v>83</v>
      </c>
      <c r="AW1214" s="12" t="s">
        <v>31</v>
      </c>
      <c r="AX1214" s="12" t="s">
        <v>76</v>
      </c>
      <c r="AY1214" s="172" t="s">
        <v>187</v>
      </c>
    </row>
    <row r="1215" spans="2:65" s="13" customFormat="1">
      <c r="B1215" s="177"/>
      <c r="D1215" s="171" t="s">
        <v>200</v>
      </c>
      <c r="E1215" s="178" t="s">
        <v>1</v>
      </c>
      <c r="F1215" s="179" t="s">
        <v>2962</v>
      </c>
      <c r="H1215" s="180">
        <v>57.6</v>
      </c>
      <c r="I1215" s="181"/>
      <c r="L1215" s="177"/>
      <c r="M1215" s="182"/>
      <c r="T1215" s="183"/>
      <c r="AT1215" s="178" t="s">
        <v>200</v>
      </c>
      <c r="AU1215" s="178" t="s">
        <v>89</v>
      </c>
      <c r="AV1215" s="13" t="s">
        <v>89</v>
      </c>
      <c r="AW1215" s="13" t="s">
        <v>31</v>
      </c>
      <c r="AX1215" s="13" t="s">
        <v>76</v>
      </c>
      <c r="AY1215" s="178" t="s">
        <v>187</v>
      </c>
    </row>
    <row r="1216" spans="2:65" s="12" customFormat="1">
      <c r="B1216" s="170"/>
      <c r="D1216" s="171" t="s">
        <v>200</v>
      </c>
      <c r="E1216" s="172" t="s">
        <v>1</v>
      </c>
      <c r="F1216" s="173" t="s">
        <v>2963</v>
      </c>
      <c r="H1216" s="172" t="s">
        <v>1</v>
      </c>
      <c r="I1216" s="174"/>
      <c r="L1216" s="170"/>
      <c r="M1216" s="175"/>
      <c r="T1216" s="176"/>
      <c r="AT1216" s="172" t="s">
        <v>200</v>
      </c>
      <c r="AU1216" s="172" t="s">
        <v>89</v>
      </c>
      <c r="AV1216" s="12" t="s">
        <v>83</v>
      </c>
      <c r="AW1216" s="12" t="s">
        <v>31</v>
      </c>
      <c r="AX1216" s="12" t="s">
        <v>76</v>
      </c>
      <c r="AY1216" s="172" t="s">
        <v>187</v>
      </c>
    </row>
    <row r="1217" spans="2:65" s="13" customFormat="1">
      <c r="B1217" s="177"/>
      <c r="D1217" s="171" t="s">
        <v>200</v>
      </c>
      <c r="E1217" s="178" t="s">
        <v>1</v>
      </c>
      <c r="F1217" s="179" t="s">
        <v>2964</v>
      </c>
      <c r="H1217" s="180">
        <v>50.4</v>
      </c>
      <c r="I1217" s="181"/>
      <c r="L1217" s="177"/>
      <c r="M1217" s="182"/>
      <c r="T1217" s="183"/>
      <c r="AT1217" s="178" t="s">
        <v>200</v>
      </c>
      <c r="AU1217" s="178" t="s">
        <v>89</v>
      </c>
      <c r="AV1217" s="13" t="s">
        <v>89</v>
      </c>
      <c r="AW1217" s="13" t="s">
        <v>31</v>
      </c>
      <c r="AX1217" s="13" t="s">
        <v>76</v>
      </c>
      <c r="AY1217" s="178" t="s">
        <v>187</v>
      </c>
    </row>
    <row r="1218" spans="2:65" s="12" customFormat="1">
      <c r="B1218" s="170"/>
      <c r="D1218" s="171" t="s">
        <v>200</v>
      </c>
      <c r="E1218" s="172" t="s">
        <v>1</v>
      </c>
      <c r="F1218" s="173" t="s">
        <v>2965</v>
      </c>
      <c r="H1218" s="172" t="s">
        <v>1</v>
      </c>
      <c r="I1218" s="174"/>
      <c r="L1218" s="170"/>
      <c r="M1218" s="175"/>
      <c r="T1218" s="176"/>
      <c r="AT1218" s="172" t="s">
        <v>200</v>
      </c>
      <c r="AU1218" s="172" t="s">
        <v>89</v>
      </c>
      <c r="AV1218" s="12" t="s">
        <v>83</v>
      </c>
      <c r="AW1218" s="12" t="s">
        <v>31</v>
      </c>
      <c r="AX1218" s="12" t="s">
        <v>76</v>
      </c>
      <c r="AY1218" s="172" t="s">
        <v>187</v>
      </c>
    </row>
    <row r="1219" spans="2:65" s="13" customFormat="1">
      <c r="B1219" s="177"/>
      <c r="D1219" s="171" t="s">
        <v>200</v>
      </c>
      <c r="E1219" s="178" t="s">
        <v>1</v>
      </c>
      <c r="F1219" s="179" t="s">
        <v>2966</v>
      </c>
      <c r="H1219" s="180">
        <v>33</v>
      </c>
      <c r="I1219" s="181"/>
      <c r="L1219" s="177"/>
      <c r="M1219" s="182"/>
      <c r="T1219" s="183"/>
      <c r="AT1219" s="178" t="s">
        <v>200</v>
      </c>
      <c r="AU1219" s="178" t="s">
        <v>89</v>
      </c>
      <c r="AV1219" s="13" t="s">
        <v>89</v>
      </c>
      <c r="AW1219" s="13" t="s">
        <v>31</v>
      </c>
      <c r="AX1219" s="13" t="s">
        <v>76</v>
      </c>
      <c r="AY1219" s="178" t="s">
        <v>187</v>
      </c>
    </row>
    <row r="1220" spans="2:65" s="12" customFormat="1">
      <c r="B1220" s="170"/>
      <c r="D1220" s="171" t="s">
        <v>200</v>
      </c>
      <c r="E1220" s="172" t="s">
        <v>1</v>
      </c>
      <c r="F1220" s="173" t="s">
        <v>2967</v>
      </c>
      <c r="H1220" s="172" t="s">
        <v>1</v>
      </c>
      <c r="I1220" s="174"/>
      <c r="L1220" s="170"/>
      <c r="M1220" s="175"/>
      <c r="T1220" s="176"/>
      <c r="AT1220" s="172" t="s">
        <v>200</v>
      </c>
      <c r="AU1220" s="172" t="s">
        <v>89</v>
      </c>
      <c r="AV1220" s="12" t="s">
        <v>83</v>
      </c>
      <c r="AW1220" s="12" t="s">
        <v>31</v>
      </c>
      <c r="AX1220" s="12" t="s">
        <v>76</v>
      </c>
      <c r="AY1220" s="172" t="s">
        <v>187</v>
      </c>
    </row>
    <row r="1221" spans="2:65" s="13" customFormat="1">
      <c r="B1221" s="177"/>
      <c r="D1221" s="171" t="s">
        <v>200</v>
      </c>
      <c r="E1221" s="178" t="s">
        <v>1</v>
      </c>
      <c r="F1221" s="179" t="s">
        <v>2968</v>
      </c>
      <c r="H1221" s="180">
        <v>15</v>
      </c>
      <c r="I1221" s="181"/>
      <c r="L1221" s="177"/>
      <c r="M1221" s="182"/>
      <c r="T1221" s="183"/>
      <c r="AT1221" s="178" t="s">
        <v>200</v>
      </c>
      <c r="AU1221" s="178" t="s">
        <v>89</v>
      </c>
      <c r="AV1221" s="13" t="s">
        <v>89</v>
      </c>
      <c r="AW1221" s="13" t="s">
        <v>31</v>
      </c>
      <c r="AX1221" s="13" t="s">
        <v>76</v>
      </c>
      <c r="AY1221" s="178" t="s">
        <v>187</v>
      </c>
    </row>
    <row r="1222" spans="2:65" s="12" customFormat="1">
      <c r="B1222" s="170"/>
      <c r="D1222" s="171" t="s">
        <v>200</v>
      </c>
      <c r="E1222" s="172" t="s">
        <v>1</v>
      </c>
      <c r="F1222" s="173" t="s">
        <v>2969</v>
      </c>
      <c r="H1222" s="172" t="s">
        <v>1</v>
      </c>
      <c r="I1222" s="174"/>
      <c r="L1222" s="170"/>
      <c r="M1222" s="175"/>
      <c r="T1222" s="176"/>
      <c r="AT1222" s="172" t="s">
        <v>200</v>
      </c>
      <c r="AU1222" s="172" t="s">
        <v>89</v>
      </c>
      <c r="AV1222" s="12" t="s">
        <v>83</v>
      </c>
      <c r="AW1222" s="12" t="s">
        <v>31</v>
      </c>
      <c r="AX1222" s="12" t="s">
        <v>76</v>
      </c>
      <c r="AY1222" s="172" t="s">
        <v>187</v>
      </c>
    </row>
    <row r="1223" spans="2:65" s="13" customFormat="1">
      <c r="B1223" s="177"/>
      <c r="D1223" s="171" t="s">
        <v>200</v>
      </c>
      <c r="E1223" s="178" t="s">
        <v>1</v>
      </c>
      <c r="F1223" s="179" t="s">
        <v>2970</v>
      </c>
      <c r="H1223" s="180">
        <v>5.2</v>
      </c>
      <c r="I1223" s="181"/>
      <c r="L1223" s="177"/>
      <c r="M1223" s="182"/>
      <c r="T1223" s="183"/>
      <c r="AT1223" s="178" t="s">
        <v>200</v>
      </c>
      <c r="AU1223" s="178" t="s">
        <v>89</v>
      </c>
      <c r="AV1223" s="13" t="s">
        <v>89</v>
      </c>
      <c r="AW1223" s="13" t="s">
        <v>31</v>
      </c>
      <c r="AX1223" s="13" t="s">
        <v>76</v>
      </c>
      <c r="AY1223" s="178" t="s">
        <v>187</v>
      </c>
    </row>
    <row r="1224" spans="2:65" s="12" customFormat="1">
      <c r="B1224" s="170"/>
      <c r="D1224" s="171" t="s">
        <v>200</v>
      </c>
      <c r="E1224" s="172" t="s">
        <v>1</v>
      </c>
      <c r="F1224" s="173" t="s">
        <v>2971</v>
      </c>
      <c r="H1224" s="172" t="s">
        <v>1</v>
      </c>
      <c r="I1224" s="174"/>
      <c r="L1224" s="170"/>
      <c r="M1224" s="175"/>
      <c r="T1224" s="176"/>
      <c r="AT1224" s="172" t="s">
        <v>200</v>
      </c>
      <c r="AU1224" s="172" t="s">
        <v>89</v>
      </c>
      <c r="AV1224" s="12" t="s">
        <v>83</v>
      </c>
      <c r="AW1224" s="12" t="s">
        <v>31</v>
      </c>
      <c r="AX1224" s="12" t="s">
        <v>76</v>
      </c>
      <c r="AY1224" s="172" t="s">
        <v>187</v>
      </c>
    </row>
    <row r="1225" spans="2:65" s="13" customFormat="1">
      <c r="B1225" s="177"/>
      <c r="D1225" s="171" t="s">
        <v>200</v>
      </c>
      <c r="E1225" s="178" t="s">
        <v>1</v>
      </c>
      <c r="F1225" s="179" t="s">
        <v>2972</v>
      </c>
      <c r="H1225" s="180">
        <v>39.6</v>
      </c>
      <c r="I1225" s="181"/>
      <c r="L1225" s="177"/>
      <c r="M1225" s="182"/>
      <c r="T1225" s="183"/>
      <c r="AT1225" s="178" t="s">
        <v>200</v>
      </c>
      <c r="AU1225" s="178" t="s">
        <v>89</v>
      </c>
      <c r="AV1225" s="13" t="s">
        <v>89</v>
      </c>
      <c r="AW1225" s="13" t="s">
        <v>31</v>
      </c>
      <c r="AX1225" s="13" t="s">
        <v>76</v>
      </c>
      <c r="AY1225" s="178" t="s">
        <v>187</v>
      </c>
    </row>
    <row r="1226" spans="2:65" s="12" customFormat="1">
      <c r="B1226" s="170"/>
      <c r="D1226" s="171" t="s">
        <v>200</v>
      </c>
      <c r="E1226" s="172" t="s">
        <v>1</v>
      </c>
      <c r="F1226" s="173" t="s">
        <v>2973</v>
      </c>
      <c r="H1226" s="172" t="s">
        <v>1</v>
      </c>
      <c r="I1226" s="174"/>
      <c r="L1226" s="170"/>
      <c r="M1226" s="175"/>
      <c r="T1226" s="176"/>
      <c r="AT1226" s="172" t="s">
        <v>200</v>
      </c>
      <c r="AU1226" s="172" t="s">
        <v>89</v>
      </c>
      <c r="AV1226" s="12" t="s">
        <v>83</v>
      </c>
      <c r="AW1226" s="12" t="s">
        <v>31</v>
      </c>
      <c r="AX1226" s="12" t="s">
        <v>76</v>
      </c>
      <c r="AY1226" s="172" t="s">
        <v>187</v>
      </c>
    </row>
    <row r="1227" spans="2:65" s="13" customFormat="1">
      <c r="B1227" s="177"/>
      <c r="D1227" s="171" t="s">
        <v>200</v>
      </c>
      <c r="E1227" s="178" t="s">
        <v>1</v>
      </c>
      <c r="F1227" s="179" t="s">
        <v>2974</v>
      </c>
      <c r="H1227" s="180">
        <v>27</v>
      </c>
      <c r="I1227" s="181"/>
      <c r="L1227" s="177"/>
      <c r="M1227" s="182"/>
      <c r="T1227" s="183"/>
      <c r="AT1227" s="178" t="s">
        <v>200</v>
      </c>
      <c r="AU1227" s="178" t="s">
        <v>89</v>
      </c>
      <c r="AV1227" s="13" t="s">
        <v>89</v>
      </c>
      <c r="AW1227" s="13" t="s">
        <v>31</v>
      </c>
      <c r="AX1227" s="13" t="s">
        <v>76</v>
      </c>
      <c r="AY1227" s="178" t="s">
        <v>187</v>
      </c>
    </row>
    <row r="1228" spans="2:65" s="12" customFormat="1">
      <c r="B1228" s="170"/>
      <c r="D1228" s="171" t="s">
        <v>200</v>
      </c>
      <c r="E1228" s="172" t="s">
        <v>1</v>
      </c>
      <c r="F1228" s="173" t="s">
        <v>2975</v>
      </c>
      <c r="H1228" s="172" t="s">
        <v>1</v>
      </c>
      <c r="I1228" s="174"/>
      <c r="L1228" s="170"/>
      <c r="M1228" s="175"/>
      <c r="T1228" s="176"/>
      <c r="AT1228" s="172" t="s">
        <v>200</v>
      </c>
      <c r="AU1228" s="172" t="s">
        <v>89</v>
      </c>
      <c r="AV1228" s="12" t="s">
        <v>83</v>
      </c>
      <c r="AW1228" s="12" t="s">
        <v>31</v>
      </c>
      <c r="AX1228" s="12" t="s">
        <v>76</v>
      </c>
      <c r="AY1228" s="172" t="s">
        <v>187</v>
      </c>
    </row>
    <row r="1229" spans="2:65" s="13" customFormat="1">
      <c r="B1229" s="177"/>
      <c r="D1229" s="171" t="s">
        <v>200</v>
      </c>
      <c r="E1229" s="178" t="s">
        <v>1</v>
      </c>
      <c r="F1229" s="179" t="s">
        <v>2976</v>
      </c>
      <c r="H1229" s="180">
        <v>25.2</v>
      </c>
      <c r="I1229" s="181"/>
      <c r="L1229" s="177"/>
      <c r="M1229" s="182"/>
      <c r="T1229" s="183"/>
      <c r="AT1229" s="178" t="s">
        <v>200</v>
      </c>
      <c r="AU1229" s="178" t="s">
        <v>89</v>
      </c>
      <c r="AV1229" s="13" t="s">
        <v>89</v>
      </c>
      <c r="AW1229" s="13" t="s">
        <v>31</v>
      </c>
      <c r="AX1229" s="13" t="s">
        <v>76</v>
      </c>
      <c r="AY1229" s="178" t="s">
        <v>187</v>
      </c>
    </row>
    <row r="1230" spans="2:65" s="15" customFormat="1" ht="22.5">
      <c r="B1230" s="191"/>
      <c r="D1230" s="171" t="s">
        <v>200</v>
      </c>
      <c r="E1230" s="192" t="s">
        <v>1</v>
      </c>
      <c r="F1230" s="193" t="s">
        <v>2977</v>
      </c>
      <c r="H1230" s="194">
        <v>1690.6</v>
      </c>
      <c r="I1230" s="195"/>
      <c r="L1230" s="191"/>
      <c r="M1230" s="196"/>
      <c r="T1230" s="197"/>
      <c r="AT1230" s="192" t="s">
        <v>200</v>
      </c>
      <c r="AU1230" s="192" t="s">
        <v>89</v>
      </c>
      <c r="AV1230" s="15" t="s">
        <v>207</v>
      </c>
      <c r="AW1230" s="15" t="s">
        <v>31</v>
      </c>
      <c r="AX1230" s="15" t="s">
        <v>76</v>
      </c>
      <c r="AY1230" s="192" t="s">
        <v>187</v>
      </c>
    </row>
    <row r="1231" spans="2:65" s="14" customFormat="1">
      <c r="B1231" s="184"/>
      <c r="D1231" s="171" t="s">
        <v>200</v>
      </c>
      <c r="E1231" s="185" t="s">
        <v>1</v>
      </c>
      <c r="F1231" s="186" t="s">
        <v>2978</v>
      </c>
      <c r="H1231" s="187">
        <v>1690.6</v>
      </c>
      <c r="I1231" s="188"/>
      <c r="L1231" s="184"/>
      <c r="M1231" s="189"/>
      <c r="T1231" s="190"/>
      <c r="AT1231" s="185" t="s">
        <v>200</v>
      </c>
      <c r="AU1231" s="185" t="s">
        <v>89</v>
      </c>
      <c r="AV1231" s="14" t="s">
        <v>194</v>
      </c>
      <c r="AW1231" s="14" t="s">
        <v>31</v>
      </c>
      <c r="AX1231" s="14" t="s">
        <v>83</v>
      </c>
      <c r="AY1231" s="185" t="s">
        <v>187</v>
      </c>
    </row>
    <row r="1232" spans="2:65" s="1" customFormat="1" ht="33" customHeight="1">
      <c r="B1232" s="144"/>
      <c r="C1232" s="160" t="s">
        <v>1163</v>
      </c>
      <c r="D1232" s="160" t="s">
        <v>196</v>
      </c>
      <c r="E1232" s="161" t="s">
        <v>2979</v>
      </c>
      <c r="F1232" s="162" t="s">
        <v>2980</v>
      </c>
      <c r="G1232" s="163" t="s">
        <v>144</v>
      </c>
      <c r="H1232" s="164">
        <v>27</v>
      </c>
      <c r="I1232" s="165"/>
      <c r="J1232" s="166">
        <f>ROUND(I1232*H1232,2)</f>
        <v>0</v>
      </c>
      <c r="K1232" s="167"/>
      <c r="L1232" s="32"/>
      <c r="M1232" s="168" t="s">
        <v>1</v>
      </c>
      <c r="N1232" s="169" t="s">
        <v>42</v>
      </c>
      <c r="P1232" s="156">
        <f>O1232*H1232</f>
        <v>0</v>
      </c>
      <c r="Q1232" s="156">
        <v>0</v>
      </c>
      <c r="R1232" s="156">
        <f>Q1232*H1232</f>
        <v>0</v>
      </c>
      <c r="S1232" s="156">
        <v>8.4000000000000005E-2</v>
      </c>
      <c r="T1232" s="157">
        <f>S1232*H1232</f>
        <v>2.2680000000000002</v>
      </c>
      <c r="AR1232" s="158" t="s">
        <v>194</v>
      </c>
      <c r="AT1232" s="158" t="s">
        <v>196</v>
      </c>
      <c r="AU1232" s="158" t="s">
        <v>89</v>
      </c>
      <c r="AY1232" s="17" t="s">
        <v>187</v>
      </c>
      <c r="BE1232" s="159">
        <f>IF(N1232="základná",J1232,0)</f>
        <v>0</v>
      </c>
      <c r="BF1232" s="159">
        <f>IF(N1232="znížená",J1232,0)</f>
        <v>0</v>
      </c>
      <c r="BG1232" s="159">
        <f>IF(N1232="zákl. prenesená",J1232,0)</f>
        <v>0</v>
      </c>
      <c r="BH1232" s="159">
        <f>IF(N1232="zníž. prenesená",J1232,0)</f>
        <v>0</v>
      </c>
      <c r="BI1232" s="159">
        <f>IF(N1232="nulová",J1232,0)</f>
        <v>0</v>
      </c>
      <c r="BJ1232" s="17" t="s">
        <v>89</v>
      </c>
      <c r="BK1232" s="159">
        <f>ROUND(I1232*H1232,2)</f>
        <v>0</v>
      </c>
      <c r="BL1232" s="17" t="s">
        <v>194</v>
      </c>
      <c r="BM1232" s="158" t="s">
        <v>2981</v>
      </c>
    </row>
    <row r="1233" spans="2:65" s="12" customFormat="1">
      <c r="B1233" s="170"/>
      <c r="D1233" s="171" t="s">
        <v>200</v>
      </c>
      <c r="E1233" s="172" t="s">
        <v>1</v>
      </c>
      <c r="F1233" s="173" t="s">
        <v>2982</v>
      </c>
      <c r="H1233" s="172" t="s">
        <v>1</v>
      </c>
      <c r="I1233" s="174"/>
      <c r="L1233" s="170"/>
      <c r="M1233" s="175"/>
      <c r="T1233" s="176"/>
      <c r="AT1233" s="172" t="s">
        <v>200</v>
      </c>
      <c r="AU1233" s="172" t="s">
        <v>89</v>
      </c>
      <c r="AV1233" s="12" t="s">
        <v>83</v>
      </c>
      <c r="AW1233" s="12" t="s">
        <v>31</v>
      </c>
      <c r="AX1233" s="12" t="s">
        <v>76</v>
      </c>
      <c r="AY1233" s="172" t="s">
        <v>187</v>
      </c>
    </row>
    <row r="1234" spans="2:65" s="13" customFormat="1">
      <c r="B1234" s="177"/>
      <c r="D1234" s="171" t="s">
        <v>200</v>
      </c>
      <c r="E1234" s="178" t="s">
        <v>1</v>
      </c>
      <c r="F1234" s="179" t="s">
        <v>2983</v>
      </c>
      <c r="H1234" s="180">
        <v>6</v>
      </c>
      <c r="I1234" s="181"/>
      <c r="L1234" s="177"/>
      <c r="M1234" s="182"/>
      <c r="T1234" s="183"/>
      <c r="AT1234" s="178" t="s">
        <v>200</v>
      </c>
      <c r="AU1234" s="178" t="s">
        <v>89</v>
      </c>
      <c r="AV1234" s="13" t="s">
        <v>89</v>
      </c>
      <c r="AW1234" s="13" t="s">
        <v>31</v>
      </c>
      <c r="AX1234" s="13" t="s">
        <v>76</v>
      </c>
      <c r="AY1234" s="178" t="s">
        <v>187</v>
      </c>
    </row>
    <row r="1235" spans="2:65" s="15" customFormat="1">
      <c r="B1235" s="191"/>
      <c r="D1235" s="171" t="s">
        <v>200</v>
      </c>
      <c r="E1235" s="192" t="s">
        <v>1</v>
      </c>
      <c r="F1235" s="193" t="s">
        <v>234</v>
      </c>
      <c r="H1235" s="194">
        <v>6</v>
      </c>
      <c r="I1235" s="195"/>
      <c r="L1235" s="191"/>
      <c r="M1235" s="196"/>
      <c r="T1235" s="197"/>
      <c r="AT1235" s="192" t="s">
        <v>200</v>
      </c>
      <c r="AU1235" s="192" t="s">
        <v>89</v>
      </c>
      <c r="AV1235" s="15" t="s">
        <v>207</v>
      </c>
      <c r="AW1235" s="15" t="s">
        <v>31</v>
      </c>
      <c r="AX1235" s="15" t="s">
        <v>76</v>
      </c>
      <c r="AY1235" s="192" t="s">
        <v>187</v>
      </c>
    </row>
    <row r="1236" spans="2:65" s="12" customFormat="1">
      <c r="B1236" s="170"/>
      <c r="D1236" s="171" t="s">
        <v>200</v>
      </c>
      <c r="E1236" s="172" t="s">
        <v>1</v>
      </c>
      <c r="F1236" s="173" t="s">
        <v>2984</v>
      </c>
      <c r="H1236" s="172" t="s">
        <v>1</v>
      </c>
      <c r="I1236" s="174"/>
      <c r="L1236" s="170"/>
      <c r="M1236" s="175"/>
      <c r="T1236" s="176"/>
      <c r="AT1236" s="172" t="s">
        <v>200</v>
      </c>
      <c r="AU1236" s="172" t="s">
        <v>89</v>
      </c>
      <c r="AV1236" s="12" t="s">
        <v>83</v>
      </c>
      <c r="AW1236" s="12" t="s">
        <v>31</v>
      </c>
      <c r="AX1236" s="12" t="s">
        <v>76</v>
      </c>
      <c r="AY1236" s="172" t="s">
        <v>187</v>
      </c>
    </row>
    <row r="1237" spans="2:65" s="13" customFormat="1">
      <c r="B1237" s="177"/>
      <c r="D1237" s="171" t="s">
        <v>200</v>
      </c>
      <c r="E1237" s="178" t="s">
        <v>1</v>
      </c>
      <c r="F1237" s="179" t="s">
        <v>2985</v>
      </c>
      <c r="H1237" s="180">
        <v>21</v>
      </c>
      <c r="I1237" s="181"/>
      <c r="L1237" s="177"/>
      <c r="M1237" s="182"/>
      <c r="T1237" s="183"/>
      <c r="AT1237" s="178" t="s">
        <v>200</v>
      </c>
      <c r="AU1237" s="178" t="s">
        <v>89</v>
      </c>
      <c r="AV1237" s="13" t="s">
        <v>89</v>
      </c>
      <c r="AW1237" s="13" t="s">
        <v>31</v>
      </c>
      <c r="AX1237" s="13" t="s">
        <v>76</v>
      </c>
      <c r="AY1237" s="178" t="s">
        <v>187</v>
      </c>
    </row>
    <row r="1238" spans="2:65" s="15" customFormat="1">
      <c r="B1238" s="191"/>
      <c r="D1238" s="171" t="s">
        <v>200</v>
      </c>
      <c r="E1238" s="192" t="s">
        <v>1</v>
      </c>
      <c r="F1238" s="193" t="s">
        <v>234</v>
      </c>
      <c r="H1238" s="194">
        <v>21</v>
      </c>
      <c r="I1238" s="195"/>
      <c r="L1238" s="191"/>
      <c r="M1238" s="196"/>
      <c r="T1238" s="197"/>
      <c r="AT1238" s="192" t="s">
        <v>200</v>
      </c>
      <c r="AU1238" s="192" t="s">
        <v>89</v>
      </c>
      <c r="AV1238" s="15" t="s">
        <v>207</v>
      </c>
      <c r="AW1238" s="15" t="s">
        <v>31</v>
      </c>
      <c r="AX1238" s="15" t="s">
        <v>76</v>
      </c>
      <c r="AY1238" s="192" t="s">
        <v>187</v>
      </c>
    </row>
    <row r="1239" spans="2:65" s="14" customFormat="1">
      <c r="B1239" s="184"/>
      <c r="D1239" s="171" t="s">
        <v>200</v>
      </c>
      <c r="E1239" s="185" t="s">
        <v>1</v>
      </c>
      <c r="F1239" s="186" t="s">
        <v>206</v>
      </c>
      <c r="H1239" s="187">
        <v>27</v>
      </c>
      <c r="I1239" s="188"/>
      <c r="L1239" s="184"/>
      <c r="M1239" s="189"/>
      <c r="T1239" s="190"/>
      <c r="AT1239" s="185" t="s">
        <v>200</v>
      </c>
      <c r="AU1239" s="185" t="s">
        <v>89</v>
      </c>
      <c r="AV1239" s="14" t="s">
        <v>194</v>
      </c>
      <c r="AW1239" s="14" t="s">
        <v>31</v>
      </c>
      <c r="AX1239" s="14" t="s">
        <v>83</v>
      </c>
      <c r="AY1239" s="185" t="s">
        <v>187</v>
      </c>
    </row>
    <row r="1240" spans="2:65" s="1" customFormat="1" ht="24.2" customHeight="1">
      <c r="B1240" s="144"/>
      <c r="C1240" s="160" t="s">
        <v>1277</v>
      </c>
      <c r="D1240" s="160" t="s">
        <v>196</v>
      </c>
      <c r="E1240" s="161" t="s">
        <v>1440</v>
      </c>
      <c r="F1240" s="162" t="s">
        <v>1441</v>
      </c>
      <c r="G1240" s="163" t="s">
        <v>337</v>
      </c>
      <c r="H1240" s="164">
        <v>2</v>
      </c>
      <c r="I1240" s="165"/>
      <c r="J1240" s="166">
        <f>ROUND(I1240*H1240,2)</f>
        <v>0</v>
      </c>
      <c r="K1240" s="167"/>
      <c r="L1240" s="32"/>
      <c r="M1240" s="168" t="s">
        <v>1</v>
      </c>
      <c r="N1240" s="169" t="s">
        <v>42</v>
      </c>
      <c r="P1240" s="156">
        <f>O1240*H1240</f>
        <v>0</v>
      </c>
      <c r="Q1240" s="156">
        <v>0</v>
      </c>
      <c r="R1240" s="156">
        <f>Q1240*H1240</f>
        <v>0</v>
      </c>
      <c r="S1240" s="156">
        <v>0</v>
      </c>
      <c r="T1240" s="157">
        <f>S1240*H1240</f>
        <v>0</v>
      </c>
      <c r="AR1240" s="158" t="s">
        <v>194</v>
      </c>
      <c r="AT1240" s="158" t="s">
        <v>196</v>
      </c>
      <c r="AU1240" s="158" t="s">
        <v>89</v>
      </c>
      <c r="AY1240" s="17" t="s">
        <v>187</v>
      </c>
      <c r="BE1240" s="159">
        <f>IF(N1240="základná",J1240,0)</f>
        <v>0</v>
      </c>
      <c r="BF1240" s="159">
        <f>IF(N1240="znížená",J1240,0)</f>
        <v>0</v>
      </c>
      <c r="BG1240" s="159">
        <f>IF(N1240="zákl. prenesená",J1240,0)</f>
        <v>0</v>
      </c>
      <c r="BH1240" s="159">
        <f>IF(N1240="zníž. prenesená",J1240,0)</f>
        <v>0</v>
      </c>
      <c r="BI1240" s="159">
        <f>IF(N1240="nulová",J1240,0)</f>
        <v>0</v>
      </c>
      <c r="BJ1240" s="17" t="s">
        <v>89</v>
      </c>
      <c r="BK1240" s="159">
        <f>ROUND(I1240*H1240,2)</f>
        <v>0</v>
      </c>
      <c r="BL1240" s="17" t="s">
        <v>194</v>
      </c>
      <c r="BM1240" s="158" t="s">
        <v>2986</v>
      </c>
    </row>
    <row r="1241" spans="2:65" s="13" customFormat="1">
      <c r="B1241" s="177"/>
      <c r="D1241" s="171" t="s">
        <v>200</v>
      </c>
      <c r="E1241" s="178" t="s">
        <v>1</v>
      </c>
      <c r="F1241" s="179" t="s">
        <v>89</v>
      </c>
      <c r="H1241" s="180">
        <v>2</v>
      </c>
      <c r="I1241" s="181"/>
      <c r="L1241" s="177"/>
      <c r="M1241" s="182"/>
      <c r="T1241" s="183"/>
      <c r="AT1241" s="178" t="s">
        <v>200</v>
      </c>
      <c r="AU1241" s="178" t="s">
        <v>89</v>
      </c>
      <c r="AV1241" s="13" t="s">
        <v>89</v>
      </c>
      <c r="AW1241" s="13" t="s">
        <v>31</v>
      </c>
      <c r="AX1241" s="13" t="s">
        <v>76</v>
      </c>
      <c r="AY1241" s="178" t="s">
        <v>187</v>
      </c>
    </row>
    <row r="1242" spans="2:65" s="14" customFormat="1">
      <c r="B1242" s="184"/>
      <c r="D1242" s="171" t="s">
        <v>200</v>
      </c>
      <c r="E1242" s="185" t="s">
        <v>1</v>
      </c>
      <c r="F1242" s="186" t="s">
        <v>206</v>
      </c>
      <c r="H1242" s="187">
        <v>2</v>
      </c>
      <c r="I1242" s="188"/>
      <c r="L1242" s="184"/>
      <c r="M1242" s="189"/>
      <c r="T1242" s="190"/>
      <c r="AT1242" s="185" t="s">
        <v>200</v>
      </c>
      <c r="AU1242" s="185" t="s">
        <v>89</v>
      </c>
      <c r="AV1242" s="14" t="s">
        <v>194</v>
      </c>
      <c r="AW1242" s="14" t="s">
        <v>31</v>
      </c>
      <c r="AX1242" s="14" t="s">
        <v>83</v>
      </c>
      <c r="AY1242" s="185" t="s">
        <v>187</v>
      </c>
    </row>
    <row r="1243" spans="2:65" s="11" customFormat="1" ht="22.9" customHeight="1">
      <c r="B1243" s="132"/>
      <c r="D1243" s="133" t="s">
        <v>75</v>
      </c>
      <c r="E1243" s="142" t="s">
        <v>2987</v>
      </c>
      <c r="F1243" s="142" t="s">
        <v>2988</v>
      </c>
      <c r="I1243" s="135"/>
      <c r="J1243" s="143">
        <f>BK1243</f>
        <v>0</v>
      </c>
      <c r="L1243" s="132"/>
      <c r="M1243" s="137"/>
      <c r="P1243" s="138">
        <f>SUM(P1244:P1276)</f>
        <v>0</v>
      </c>
      <c r="R1243" s="138">
        <f>SUM(R1244:R1276)</f>
        <v>0</v>
      </c>
      <c r="T1243" s="139">
        <f>SUM(T1244:T1276)</f>
        <v>104.43541799999998</v>
      </c>
      <c r="AR1243" s="133" t="s">
        <v>83</v>
      </c>
      <c r="AT1243" s="140" t="s">
        <v>75</v>
      </c>
      <c r="AU1243" s="140" t="s">
        <v>83</v>
      </c>
      <c r="AY1243" s="133" t="s">
        <v>187</v>
      </c>
      <c r="BK1243" s="141">
        <f>SUM(BK1244:BK1276)</f>
        <v>0</v>
      </c>
    </row>
    <row r="1244" spans="2:65" s="1" customFormat="1" ht="44.25" customHeight="1">
      <c r="B1244" s="144"/>
      <c r="C1244" s="160" t="s">
        <v>1166</v>
      </c>
      <c r="D1244" s="160" t="s">
        <v>196</v>
      </c>
      <c r="E1244" s="161" t="s">
        <v>2989</v>
      </c>
      <c r="F1244" s="162" t="s">
        <v>2990</v>
      </c>
      <c r="G1244" s="163" t="s">
        <v>144</v>
      </c>
      <c r="H1244" s="164">
        <v>46</v>
      </c>
      <c r="I1244" s="165"/>
      <c r="J1244" s="166">
        <f>ROUND(I1244*H1244,2)</f>
        <v>0</v>
      </c>
      <c r="K1244" s="167"/>
      <c r="L1244" s="32"/>
      <c r="M1244" s="168" t="s">
        <v>1</v>
      </c>
      <c r="N1244" s="169" t="s">
        <v>42</v>
      </c>
      <c r="P1244" s="156">
        <f>O1244*H1244</f>
        <v>0</v>
      </c>
      <c r="Q1244" s="156">
        <v>0</v>
      </c>
      <c r="R1244" s="156">
        <f>Q1244*H1244</f>
        <v>0</v>
      </c>
      <c r="S1244" s="156">
        <v>8.8999999999999996E-2</v>
      </c>
      <c r="T1244" s="157">
        <f>S1244*H1244</f>
        <v>4.0939999999999994</v>
      </c>
      <c r="AR1244" s="158" t="s">
        <v>194</v>
      </c>
      <c r="AT1244" s="158" t="s">
        <v>196</v>
      </c>
      <c r="AU1244" s="158" t="s">
        <v>89</v>
      </c>
      <c r="AY1244" s="17" t="s">
        <v>187</v>
      </c>
      <c r="BE1244" s="159">
        <f>IF(N1244="základná",J1244,0)</f>
        <v>0</v>
      </c>
      <c r="BF1244" s="159">
        <f>IF(N1244="znížená",J1244,0)</f>
        <v>0</v>
      </c>
      <c r="BG1244" s="159">
        <f>IF(N1244="zákl. prenesená",J1244,0)</f>
        <v>0</v>
      </c>
      <c r="BH1244" s="159">
        <f>IF(N1244="zníž. prenesená",J1244,0)</f>
        <v>0</v>
      </c>
      <c r="BI1244" s="159">
        <f>IF(N1244="nulová",J1244,0)</f>
        <v>0</v>
      </c>
      <c r="BJ1244" s="17" t="s">
        <v>89</v>
      </c>
      <c r="BK1244" s="159">
        <f>ROUND(I1244*H1244,2)</f>
        <v>0</v>
      </c>
      <c r="BL1244" s="17" t="s">
        <v>194</v>
      </c>
      <c r="BM1244" s="158" t="s">
        <v>2991</v>
      </c>
    </row>
    <row r="1245" spans="2:65" s="12" customFormat="1">
      <c r="B1245" s="170"/>
      <c r="D1245" s="171" t="s">
        <v>200</v>
      </c>
      <c r="E1245" s="172" t="s">
        <v>1</v>
      </c>
      <c r="F1245" s="173" t="s">
        <v>2992</v>
      </c>
      <c r="H1245" s="172" t="s">
        <v>1</v>
      </c>
      <c r="I1245" s="174"/>
      <c r="L1245" s="170"/>
      <c r="M1245" s="175"/>
      <c r="T1245" s="176"/>
      <c r="AT1245" s="172" t="s">
        <v>200</v>
      </c>
      <c r="AU1245" s="172" t="s">
        <v>89</v>
      </c>
      <c r="AV1245" s="12" t="s">
        <v>83</v>
      </c>
      <c r="AW1245" s="12" t="s">
        <v>31</v>
      </c>
      <c r="AX1245" s="12" t="s">
        <v>76</v>
      </c>
      <c r="AY1245" s="172" t="s">
        <v>187</v>
      </c>
    </row>
    <row r="1246" spans="2:65" s="12" customFormat="1">
      <c r="B1246" s="170"/>
      <c r="D1246" s="171" t="s">
        <v>200</v>
      </c>
      <c r="E1246" s="172" t="s">
        <v>1</v>
      </c>
      <c r="F1246" s="173" t="s">
        <v>2993</v>
      </c>
      <c r="H1246" s="172" t="s">
        <v>1</v>
      </c>
      <c r="I1246" s="174"/>
      <c r="L1246" s="170"/>
      <c r="M1246" s="175"/>
      <c r="T1246" s="176"/>
      <c r="AT1246" s="172" t="s">
        <v>200</v>
      </c>
      <c r="AU1246" s="172" t="s">
        <v>89</v>
      </c>
      <c r="AV1246" s="12" t="s">
        <v>83</v>
      </c>
      <c r="AW1246" s="12" t="s">
        <v>31</v>
      </c>
      <c r="AX1246" s="12" t="s">
        <v>76</v>
      </c>
      <c r="AY1246" s="172" t="s">
        <v>187</v>
      </c>
    </row>
    <row r="1247" spans="2:65" s="13" customFormat="1">
      <c r="B1247" s="177"/>
      <c r="D1247" s="171" t="s">
        <v>200</v>
      </c>
      <c r="E1247" s="178" t="s">
        <v>1</v>
      </c>
      <c r="F1247" s="179" t="s">
        <v>700</v>
      </c>
      <c r="H1247" s="180">
        <v>46</v>
      </c>
      <c r="I1247" s="181"/>
      <c r="L1247" s="177"/>
      <c r="M1247" s="182"/>
      <c r="T1247" s="183"/>
      <c r="AT1247" s="178" t="s">
        <v>200</v>
      </c>
      <c r="AU1247" s="178" t="s">
        <v>89</v>
      </c>
      <c r="AV1247" s="13" t="s">
        <v>89</v>
      </c>
      <c r="AW1247" s="13" t="s">
        <v>31</v>
      </c>
      <c r="AX1247" s="13" t="s">
        <v>76</v>
      </c>
      <c r="AY1247" s="178" t="s">
        <v>187</v>
      </c>
    </row>
    <row r="1248" spans="2:65" s="14" customFormat="1">
      <c r="B1248" s="184"/>
      <c r="D1248" s="171" t="s">
        <v>200</v>
      </c>
      <c r="E1248" s="185" t="s">
        <v>1</v>
      </c>
      <c r="F1248" s="186" t="s">
        <v>206</v>
      </c>
      <c r="H1248" s="187">
        <v>46</v>
      </c>
      <c r="I1248" s="188"/>
      <c r="L1248" s="184"/>
      <c r="M1248" s="189"/>
      <c r="T1248" s="190"/>
      <c r="AT1248" s="185" t="s">
        <v>200</v>
      </c>
      <c r="AU1248" s="185" t="s">
        <v>89</v>
      </c>
      <c r="AV1248" s="14" t="s">
        <v>194</v>
      </c>
      <c r="AW1248" s="14" t="s">
        <v>31</v>
      </c>
      <c r="AX1248" s="14" t="s">
        <v>83</v>
      </c>
      <c r="AY1248" s="185" t="s">
        <v>187</v>
      </c>
    </row>
    <row r="1249" spans="2:65" s="1" customFormat="1" ht="37.9" customHeight="1">
      <c r="B1249" s="144"/>
      <c r="C1249" s="160" t="s">
        <v>1284</v>
      </c>
      <c r="D1249" s="160" t="s">
        <v>196</v>
      </c>
      <c r="E1249" s="161" t="s">
        <v>2994</v>
      </c>
      <c r="F1249" s="162" t="s">
        <v>2995</v>
      </c>
      <c r="G1249" s="163" t="s">
        <v>144</v>
      </c>
      <c r="H1249" s="164">
        <v>1700.702</v>
      </c>
      <c r="I1249" s="165"/>
      <c r="J1249" s="166">
        <f>ROUND(I1249*H1249,2)</f>
        <v>0</v>
      </c>
      <c r="K1249" s="167"/>
      <c r="L1249" s="32"/>
      <c r="M1249" s="168" t="s">
        <v>1</v>
      </c>
      <c r="N1249" s="169" t="s">
        <v>42</v>
      </c>
      <c r="P1249" s="156">
        <f>O1249*H1249</f>
        <v>0</v>
      </c>
      <c r="Q1249" s="156">
        <v>0</v>
      </c>
      <c r="R1249" s="156">
        <f>Q1249*H1249</f>
        <v>0</v>
      </c>
      <c r="S1249" s="156">
        <v>5.8999999999999997E-2</v>
      </c>
      <c r="T1249" s="157">
        <f>S1249*H1249</f>
        <v>100.34141799999999</v>
      </c>
      <c r="AR1249" s="158" t="s">
        <v>194</v>
      </c>
      <c r="AT1249" s="158" t="s">
        <v>196</v>
      </c>
      <c r="AU1249" s="158" t="s">
        <v>89</v>
      </c>
      <c r="AY1249" s="17" t="s">
        <v>187</v>
      </c>
      <c r="BE1249" s="159">
        <f>IF(N1249="základná",J1249,0)</f>
        <v>0</v>
      </c>
      <c r="BF1249" s="159">
        <f>IF(N1249="znížená",J1249,0)</f>
        <v>0</v>
      </c>
      <c r="BG1249" s="159">
        <f>IF(N1249="zákl. prenesená",J1249,0)</f>
        <v>0</v>
      </c>
      <c r="BH1249" s="159">
        <f>IF(N1249="zníž. prenesená",J1249,0)</f>
        <v>0</v>
      </c>
      <c r="BI1249" s="159">
        <f>IF(N1249="nulová",J1249,0)</f>
        <v>0</v>
      </c>
      <c r="BJ1249" s="17" t="s">
        <v>89</v>
      </c>
      <c r="BK1249" s="159">
        <f>ROUND(I1249*H1249,2)</f>
        <v>0</v>
      </c>
      <c r="BL1249" s="17" t="s">
        <v>194</v>
      </c>
      <c r="BM1249" s="158" t="s">
        <v>2996</v>
      </c>
    </row>
    <row r="1250" spans="2:65" s="12" customFormat="1">
      <c r="B1250" s="170"/>
      <c r="D1250" s="171" t="s">
        <v>200</v>
      </c>
      <c r="E1250" s="172" t="s">
        <v>1</v>
      </c>
      <c r="F1250" s="173" t="s">
        <v>2997</v>
      </c>
      <c r="H1250" s="172" t="s">
        <v>1</v>
      </c>
      <c r="I1250" s="174"/>
      <c r="L1250" s="170"/>
      <c r="M1250" s="175"/>
      <c r="T1250" s="176"/>
      <c r="AT1250" s="172" t="s">
        <v>200</v>
      </c>
      <c r="AU1250" s="172" t="s">
        <v>89</v>
      </c>
      <c r="AV1250" s="12" t="s">
        <v>83</v>
      </c>
      <c r="AW1250" s="12" t="s">
        <v>31</v>
      </c>
      <c r="AX1250" s="12" t="s">
        <v>76</v>
      </c>
      <c r="AY1250" s="172" t="s">
        <v>187</v>
      </c>
    </row>
    <row r="1251" spans="2:65" s="12" customFormat="1">
      <c r="B1251" s="170"/>
      <c r="D1251" s="171" t="s">
        <v>200</v>
      </c>
      <c r="E1251" s="172" t="s">
        <v>1</v>
      </c>
      <c r="F1251" s="173" t="s">
        <v>2998</v>
      </c>
      <c r="H1251" s="172" t="s">
        <v>1</v>
      </c>
      <c r="I1251" s="174"/>
      <c r="L1251" s="170"/>
      <c r="M1251" s="175"/>
      <c r="T1251" s="176"/>
      <c r="AT1251" s="172" t="s">
        <v>200</v>
      </c>
      <c r="AU1251" s="172" t="s">
        <v>89</v>
      </c>
      <c r="AV1251" s="12" t="s">
        <v>83</v>
      </c>
      <c r="AW1251" s="12" t="s">
        <v>31</v>
      </c>
      <c r="AX1251" s="12" t="s">
        <v>76</v>
      </c>
      <c r="AY1251" s="172" t="s">
        <v>187</v>
      </c>
    </row>
    <row r="1252" spans="2:65" s="13" customFormat="1">
      <c r="B1252" s="177"/>
      <c r="D1252" s="171" t="s">
        <v>200</v>
      </c>
      <c r="E1252" s="178" t="s">
        <v>1</v>
      </c>
      <c r="F1252" s="179" t="s">
        <v>154</v>
      </c>
      <c r="H1252" s="180">
        <v>2200</v>
      </c>
      <c r="I1252" s="181"/>
      <c r="L1252" s="177"/>
      <c r="M1252" s="182"/>
      <c r="T1252" s="183"/>
      <c r="AT1252" s="178" t="s">
        <v>200</v>
      </c>
      <c r="AU1252" s="178" t="s">
        <v>89</v>
      </c>
      <c r="AV1252" s="13" t="s">
        <v>89</v>
      </c>
      <c r="AW1252" s="13" t="s">
        <v>31</v>
      </c>
      <c r="AX1252" s="13" t="s">
        <v>76</v>
      </c>
      <c r="AY1252" s="178" t="s">
        <v>187</v>
      </c>
    </row>
    <row r="1253" spans="2:65" s="12" customFormat="1">
      <c r="B1253" s="170"/>
      <c r="D1253" s="171" t="s">
        <v>200</v>
      </c>
      <c r="E1253" s="172" t="s">
        <v>1</v>
      </c>
      <c r="F1253" s="173" t="s">
        <v>2999</v>
      </c>
      <c r="H1253" s="172" t="s">
        <v>1</v>
      </c>
      <c r="I1253" s="174"/>
      <c r="L1253" s="170"/>
      <c r="M1253" s="175"/>
      <c r="T1253" s="176"/>
      <c r="AT1253" s="172" t="s">
        <v>200</v>
      </c>
      <c r="AU1253" s="172" t="s">
        <v>89</v>
      </c>
      <c r="AV1253" s="12" t="s">
        <v>83</v>
      </c>
      <c r="AW1253" s="12" t="s">
        <v>31</v>
      </c>
      <c r="AX1253" s="12" t="s">
        <v>76</v>
      </c>
      <c r="AY1253" s="172" t="s">
        <v>187</v>
      </c>
    </row>
    <row r="1254" spans="2:65" s="13" customFormat="1">
      <c r="B1254" s="177"/>
      <c r="D1254" s="171" t="s">
        <v>200</v>
      </c>
      <c r="E1254" s="178" t="s">
        <v>1</v>
      </c>
      <c r="F1254" s="179" t="s">
        <v>231</v>
      </c>
      <c r="H1254" s="180">
        <v>10.5</v>
      </c>
      <c r="I1254" s="181"/>
      <c r="L1254" s="177"/>
      <c r="M1254" s="182"/>
      <c r="T1254" s="183"/>
      <c r="AT1254" s="178" t="s">
        <v>200</v>
      </c>
      <c r="AU1254" s="178" t="s">
        <v>89</v>
      </c>
      <c r="AV1254" s="13" t="s">
        <v>89</v>
      </c>
      <c r="AW1254" s="13" t="s">
        <v>31</v>
      </c>
      <c r="AX1254" s="13" t="s">
        <v>76</v>
      </c>
      <c r="AY1254" s="178" t="s">
        <v>187</v>
      </c>
    </row>
    <row r="1255" spans="2:65" s="13" customFormat="1">
      <c r="B1255" s="177"/>
      <c r="D1255" s="171" t="s">
        <v>200</v>
      </c>
      <c r="E1255" s="178" t="s">
        <v>1</v>
      </c>
      <c r="F1255" s="179" t="s">
        <v>231</v>
      </c>
      <c r="H1255" s="180">
        <v>10.5</v>
      </c>
      <c r="I1255" s="181"/>
      <c r="L1255" s="177"/>
      <c r="M1255" s="182"/>
      <c r="T1255" s="183"/>
      <c r="AT1255" s="178" t="s">
        <v>200</v>
      </c>
      <c r="AU1255" s="178" t="s">
        <v>89</v>
      </c>
      <c r="AV1255" s="13" t="s">
        <v>89</v>
      </c>
      <c r="AW1255" s="13" t="s">
        <v>31</v>
      </c>
      <c r="AX1255" s="13" t="s">
        <v>76</v>
      </c>
      <c r="AY1255" s="178" t="s">
        <v>187</v>
      </c>
    </row>
    <row r="1256" spans="2:65" s="13" customFormat="1">
      <c r="B1256" s="177"/>
      <c r="D1256" s="171" t="s">
        <v>200</v>
      </c>
      <c r="E1256" s="178" t="s">
        <v>1</v>
      </c>
      <c r="F1256" s="179" t="s">
        <v>231</v>
      </c>
      <c r="H1256" s="180">
        <v>10.5</v>
      </c>
      <c r="I1256" s="181"/>
      <c r="L1256" s="177"/>
      <c r="M1256" s="182"/>
      <c r="T1256" s="183"/>
      <c r="AT1256" s="178" t="s">
        <v>200</v>
      </c>
      <c r="AU1256" s="178" t="s">
        <v>89</v>
      </c>
      <c r="AV1256" s="13" t="s">
        <v>89</v>
      </c>
      <c r="AW1256" s="13" t="s">
        <v>31</v>
      </c>
      <c r="AX1256" s="13" t="s">
        <v>76</v>
      </c>
      <c r="AY1256" s="178" t="s">
        <v>187</v>
      </c>
    </row>
    <row r="1257" spans="2:65" s="15" customFormat="1">
      <c r="B1257" s="191"/>
      <c r="D1257" s="171" t="s">
        <v>200</v>
      </c>
      <c r="E1257" s="192" t="s">
        <v>1</v>
      </c>
      <c r="F1257" s="193" t="s">
        <v>3000</v>
      </c>
      <c r="H1257" s="194">
        <v>2231.5</v>
      </c>
      <c r="I1257" s="195"/>
      <c r="L1257" s="191"/>
      <c r="M1257" s="196"/>
      <c r="T1257" s="197"/>
      <c r="AT1257" s="192" t="s">
        <v>200</v>
      </c>
      <c r="AU1257" s="192" t="s">
        <v>89</v>
      </c>
      <c r="AV1257" s="15" t="s">
        <v>207</v>
      </c>
      <c r="AW1257" s="15" t="s">
        <v>31</v>
      </c>
      <c r="AX1257" s="15" t="s">
        <v>76</v>
      </c>
      <c r="AY1257" s="192" t="s">
        <v>187</v>
      </c>
    </row>
    <row r="1258" spans="2:65" s="12" customFormat="1">
      <c r="B1258" s="170"/>
      <c r="D1258" s="171" t="s">
        <v>200</v>
      </c>
      <c r="E1258" s="172" t="s">
        <v>1</v>
      </c>
      <c r="F1258" s="173" t="s">
        <v>3001</v>
      </c>
      <c r="H1258" s="172" t="s">
        <v>1</v>
      </c>
      <c r="I1258" s="174"/>
      <c r="L1258" s="170"/>
      <c r="M1258" s="175"/>
      <c r="T1258" s="176"/>
      <c r="AT1258" s="172" t="s">
        <v>200</v>
      </c>
      <c r="AU1258" s="172" t="s">
        <v>89</v>
      </c>
      <c r="AV1258" s="12" t="s">
        <v>83</v>
      </c>
      <c r="AW1258" s="12" t="s">
        <v>31</v>
      </c>
      <c r="AX1258" s="12" t="s">
        <v>76</v>
      </c>
      <c r="AY1258" s="172" t="s">
        <v>187</v>
      </c>
    </row>
    <row r="1259" spans="2:65" s="13" customFormat="1">
      <c r="B1259" s="177"/>
      <c r="D1259" s="171" t="s">
        <v>200</v>
      </c>
      <c r="E1259" s="178" t="s">
        <v>1</v>
      </c>
      <c r="F1259" s="179" t="s">
        <v>3002</v>
      </c>
      <c r="H1259" s="180">
        <v>-457.92</v>
      </c>
      <c r="I1259" s="181"/>
      <c r="L1259" s="177"/>
      <c r="M1259" s="182"/>
      <c r="T1259" s="183"/>
      <c r="AT1259" s="178" t="s">
        <v>200</v>
      </c>
      <c r="AU1259" s="178" t="s">
        <v>89</v>
      </c>
      <c r="AV1259" s="13" t="s">
        <v>89</v>
      </c>
      <c r="AW1259" s="13" t="s">
        <v>31</v>
      </c>
      <c r="AX1259" s="13" t="s">
        <v>76</v>
      </c>
      <c r="AY1259" s="178" t="s">
        <v>187</v>
      </c>
    </row>
    <row r="1260" spans="2:65" s="13" customFormat="1">
      <c r="B1260" s="177"/>
      <c r="D1260" s="171" t="s">
        <v>200</v>
      </c>
      <c r="E1260" s="178" t="s">
        <v>1</v>
      </c>
      <c r="F1260" s="179" t="s">
        <v>3003</v>
      </c>
      <c r="H1260" s="180">
        <v>-105.84</v>
      </c>
      <c r="I1260" s="181"/>
      <c r="L1260" s="177"/>
      <c r="M1260" s="182"/>
      <c r="T1260" s="183"/>
      <c r="AT1260" s="178" t="s">
        <v>200</v>
      </c>
      <c r="AU1260" s="178" t="s">
        <v>89</v>
      </c>
      <c r="AV1260" s="13" t="s">
        <v>89</v>
      </c>
      <c r="AW1260" s="13" t="s">
        <v>31</v>
      </c>
      <c r="AX1260" s="13" t="s">
        <v>76</v>
      </c>
      <c r="AY1260" s="178" t="s">
        <v>187</v>
      </c>
    </row>
    <row r="1261" spans="2:65" s="13" customFormat="1">
      <c r="B1261" s="177"/>
      <c r="D1261" s="171" t="s">
        <v>200</v>
      </c>
      <c r="E1261" s="178" t="s">
        <v>1</v>
      </c>
      <c r="F1261" s="179" t="s">
        <v>3004</v>
      </c>
      <c r="H1261" s="180">
        <v>-43.2</v>
      </c>
      <c r="I1261" s="181"/>
      <c r="L1261" s="177"/>
      <c r="M1261" s="182"/>
      <c r="T1261" s="183"/>
      <c r="AT1261" s="178" t="s">
        <v>200</v>
      </c>
      <c r="AU1261" s="178" t="s">
        <v>89</v>
      </c>
      <c r="AV1261" s="13" t="s">
        <v>89</v>
      </c>
      <c r="AW1261" s="13" t="s">
        <v>31</v>
      </c>
      <c r="AX1261" s="13" t="s">
        <v>76</v>
      </c>
      <c r="AY1261" s="178" t="s">
        <v>187</v>
      </c>
    </row>
    <row r="1262" spans="2:65" s="13" customFormat="1">
      <c r="B1262" s="177"/>
      <c r="D1262" s="171" t="s">
        <v>200</v>
      </c>
      <c r="E1262" s="178" t="s">
        <v>1</v>
      </c>
      <c r="F1262" s="179" t="s">
        <v>3005</v>
      </c>
      <c r="H1262" s="180">
        <v>-25.92</v>
      </c>
      <c r="I1262" s="181"/>
      <c r="L1262" s="177"/>
      <c r="M1262" s="182"/>
      <c r="T1262" s="183"/>
      <c r="AT1262" s="178" t="s">
        <v>200</v>
      </c>
      <c r="AU1262" s="178" t="s">
        <v>89</v>
      </c>
      <c r="AV1262" s="13" t="s">
        <v>89</v>
      </c>
      <c r="AW1262" s="13" t="s">
        <v>31</v>
      </c>
      <c r="AX1262" s="13" t="s">
        <v>76</v>
      </c>
      <c r="AY1262" s="178" t="s">
        <v>187</v>
      </c>
    </row>
    <row r="1263" spans="2:65" s="13" customFormat="1">
      <c r="B1263" s="177"/>
      <c r="D1263" s="171" t="s">
        <v>200</v>
      </c>
      <c r="E1263" s="178" t="s">
        <v>1</v>
      </c>
      <c r="F1263" s="179" t="s">
        <v>3006</v>
      </c>
      <c r="H1263" s="180">
        <v>-20.16</v>
      </c>
      <c r="I1263" s="181"/>
      <c r="L1263" s="177"/>
      <c r="M1263" s="182"/>
      <c r="T1263" s="183"/>
      <c r="AT1263" s="178" t="s">
        <v>200</v>
      </c>
      <c r="AU1263" s="178" t="s">
        <v>89</v>
      </c>
      <c r="AV1263" s="13" t="s">
        <v>89</v>
      </c>
      <c r="AW1263" s="13" t="s">
        <v>31</v>
      </c>
      <c r="AX1263" s="13" t="s">
        <v>76</v>
      </c>
      <c r="AY1263" s="178" t="s">
        <v>187</v>
      </c>
    </row>
    <row r="1264" spans="2:65" s="13" customFormat="1">
      <c r="B1264" s="177"/>
      <c r="D1264" s="171" t="s">
        <v>200</v>
      </c>
      <c r="E1264" s="178" t="s">
        <v>1</v>
      </c>
      <c r="F1264" s="179" t="s">
        <v>3007</v>
      </c>
      <c r="H1264" s="180">
        <v>-10.8</v>
      </c>
      <c r="I1264" s="181"/>
      <c r="L1264" s="177"/>
      <c r="M1264" s="182"/>
      <c r="T1264" s="183"/>
      <c r="AT1264" s="178" t="s">
        <v>200</v>
      </c>
      <c r="AU1264" s="178" t="s">
        <v>89</v>
      </c>
      <c r="AV1264" s="13" t="s">
        <v>89</v>
      </c>
      <c r="AW1264" s="13" t="s">
        <v>31</v>
      </c>
      <c r="AX1264" s="13" t="s">
        <v>76</v>
      </c>
      <c r="AY1264" s="178" t="s">
        <v>187</v>
      </c>
    </row>
    <row r="1265" spans="2:65" s="13" customFormat="1">
      <c r="B1265" s="177"/>
      <c r="D1265" s="171" t="s">
        <v>200</v>
      </c>
      <c r="E1265" s="178" t="s">
        <v>1</v>
      </c>
      <c r="F1265" s="179" t="s">
        <v>3008</v>
      </c>
      <c r="H1265" s="180">
        <v>-2.7</v>
      </c>
      <c r="I1265" s="181"/>
      <c r="L1265" s="177"/>
      <c r="M1265" s="182"/>
      <c r="T1265" s="183"/>
      <c r="AT1265" s="178" t="s">
        <v>200</v>
      </c>
      <c r="AU1265" s="178" t="s">
        <v>89</v>
      </c>
      <c r="AV1265" s="13" t="s">
        <v>89</v>
      </c>
      <c r="AW1265" s="13" t="s">
        <v>31</v>
      </c>
      <c r="AX1265" s="13" t="s">
        <v>76</v>
      </c>
      <c r="AY1265" s="178" t="s">
        <v>187</v>
      </c>
    </row>
    <row r="1266" spans="2:65" s="13" customFormat="1">
      <c r="B1266" s="177"/>
      <c r="D1266" s="171" t="s">
        <v>200</v>
      </c>
      <c r="E1266" s="178" t="s">
        <v>1</v>
      </c>
      <c r="F1266" s="179" t="s">
        <v>3009</v>
      </c>
      <c r="H1266" s="180">
        <v>-1.08</v>
      </c>
      <c r="I1266" s="181"/>
      <c r="L1266" s="177"/>
      <c r="M1266" s="182"/>
      <c r="T1266" s="183"/>
      <c r="AT1266" s="178" t="s">
        <v>200</v>
      </c>
      <c r="AU1266" s="178" t="s">
        <v>89</v>
      </c>
      <c r="AV1266" s="13" t="s">
        <v>89</v>
      </c>
      <c r="AW1266" s="13" t="s">
        <v>31</v>
      </c>
      <c r="AX1266" s="13" t="s">
        <v>76</v>
      </c>
      <c r="AY1266" s="178" t="s">
        <v>187</v>
      </c>
    </row>
    <row r="1267" spans="2:65" s="13" customFormat="1">
      <c r="B1267" s="177"/>
      <c r="D1267" s="171" t="s">
        <v>200</v>
      </c>
      <c r="E1267" s="178" t="s">
        <v>1</v>
      </c>
      <c r="F1267" s="179" t="s">
        <v>3010</v>
      </c>
      <c r="H1267" s="180">
        <v>-7.92</v>
      </c>
      <c r="I1267" s="181"/>
      <c r="L1267" s="177"/>
      <c r="M1267" s="182"/>
      <c r="T1267" s="183"/>
      <c r="AT1267" s="178" t="s">
        <v>200</v>
      </c>
      <c r="AU1267" s="178" t="s">
        <v>89</v>
      </c>
      <c r="AV1267" s="13" t="s">
        <v>89</v>
      </c>
      <c r="AW1267" s="13" t="s">
        <v>31</v>
      </c>
      <c r="AX1267" s="13" t="s">
        <v>76</v>
      </c>
      <c r="AY1267" s="178" t="s">
        <v>187</v>
      </c>
    </row>
    <row r="1268" spans="2:65" s="13" customFormat="1">
      <c r="B1268" s="177"/>
      <c r="D1268" s="171" t="s">
        <v>200</v>
      </c>
      <c r="E1268" s="178" t="s">
        <v>1</v>
      </c>
      <c r="F1268" s="179" t="s">
        <v>3011</v>
      </c>
      <c r="H1268" s="180">
        <v>-9.9</v>
      </c>
      <c r="I1268" s="181"/>
      <c r="L1268" s="177"/>
      <c r="M1268" s="182"/>
      <c r="T1268" s="183"/>
      <c r="AT1268" s="178" t="s">
        <v>200</v>
      </c>
      <c r="AU1268" s="178" t="s">
        <v>89</v>
      </c>
      <c r="AV1268" s="13" t="s">
        <v>89</v>
      </c>
      <c r="AW1268" s="13" t="s">
        <v>31</v>
      </c>
      <c r="AX1268" s="13" t="s">
        <v>76</v>
      </c>
      <c r="AY1268" s="178" t="s">
        <v>187</v>
      </c>
    </row>
    <row r="1269" spans="2:65" s="13" customFormat="1">
      <c r="B1269" s="177"/>
      <c r="D1269" s="171" t="s">
        <v>200</v>
      </c>
      <c r="E1269" s="178" t="s">
        <v>1</v>
      </c>
      <c r="F1269" s="179" t="s">
        <v>3012</v>
      </c>
      <c r="H1269" s="180">
        <v>-21.6</v>
      </c>
      <c r="I1269" s="181"/>
      <c r="L1269" s="177"/>
      <c r="M1269" s="182"/>
      <c r="T1269" s="183"/>
      <c r="AT1269" s="178" t="s">
        <v>200</v>
      </c>
      <c r="AU1269" s="178" t="s">
        <v>89</v>
      </c>
      <c r="AV1269" s="13" t="s">
        <v>89</v>
      </c>
      <c r="AW1269" s="13" t="s">
        <v>31</v>
      </c>
      <c r="AX1269" s="13" t="s">
        <v>76</v>
      </c>
      <c r="AY1269" s="178" t="s">
        <v>187</v>
      </c>
    </row>
    <row r="1270" spans="2:65" s="12" customFormat="1">
      <c r="B1270" s="170"/>
      <c r="D1270" s="171" t="s">
        <v>200</v>
      </c>
      <c r="E1270" s="172" t="s">
        <v>1</v>
      </c>
      <c r="F1270" s="173" t="s">
        <v>3013</v>
      </c>
      <c r="H1270" s="172" t="s">
        <v>1</v>
      </c>
      <c r="I1270" s="174"/>
      <c r="L1270" s="170"/>
      <c r="M1270" s="175"/>
      <c r="T1270" s="176"/>
      <c r="AT1270" s="172" t="s">
        <v>200</v>
      </c>
      <c r="AU1270" s="172" t="s">
        <v>89</v>
      </c>
      <c r="AV1270" s="12" t="s">
        <v>83</v>
      </c>
      <c r="AW1270" s="12" t="s">
        <v>31</v>
      </c>
      <c r="AX1270" s="12" t="s">
        <v>76</v>
      </c>
      <c r="AY1270" s="172" t="s">
        <v>187</v>
      </c>
    </row>
    <row r="1271" spans="2:65" s="13" customFormat="1">
      <c r="B1271" s="177"/>
      <c r="D1271" s="171" t="s">
        <v>200</v>
      </c>
      <c r="E1271" s="178" t="s">
        <v>1</v>
      </c>
      <c r="F1271" s="179" t="s">
        <v>3014</v>
      </c>
      <c r="H1271" s="180">
        <v>-7.28</v>
      </c>
      <c r="I1271" s="181"/>
      <c r="L1271" s="177"/>
      <c r="M1271" s="182"/>
      <c r="T1271" s="183"/>
      <c r="AT1271" s="178" t="s">
        <v>200</v>
      </c>
      <c r="AU1271" s="178" t="s">
        <v>89</v>
      </c>
      <c r="AV1271" s="13" t="s">
        <v>89</v>
      </c>
      <c r="AW1271" s="13" t="s">
        <v>31</v>
      </c>
      <c r="AX1271" s="13" t="s">
        <v>76</v>
      </c>
      <c r="AY1271" s="178" t="s">
        <v>187</v>
      </c>
    </row>
    <row r="1272" spans="2:65" s="13" customFormat="1">
      <c r="B1272" s="177"/>
      <c r="D1272" s="171" t="s">
        <v>200</v>
      </c>
      <c r="E1272" s="178" t="s">
        <v>1</v>
      </c>
      <c r="F1272" s="179" t="s">
        <v>3015</v>
      </c>
      <c r="H1272" s="180">
        <v>-34.200000000000003</v>
      </c>
      <c r="I1272" s="181"/>
      <c r="L1272" s="177"/>
      <c r="M1272" s="182"/>
      <c r="T1272" s="183"/>
      <c r="AT1272" s="178" t="s">
        <v>200</v>
      </c>
      <c r="AU1272" s="178" t="s">
        <v>89</v>
      </c>
      <c r="AV1272" s="13" t="s">
        <v>89</v>
      </c>
      <c r="AW1272" s="13" t="s">
        <v>31</v>
      </c>
      <c r="AX1272" s="13" t="s">
        <v>76</v>
      </c>
      <c r="AY1272" s="178" t="s">
        <v>187</v>
      </c>
    </row>
    <row r="1273" spans="2:65" s="15" customFormat="1">
      <c r="B1273" s="191"/>
      <c r="D1273" s="171" t="s">
        <v>200</v>
      </c>
      <c r="E1273" s="192" t="s">
        <v>1</v>
      </c>
      <c r="F1273" s="193" t="s">
        <v>3016</v>
      </c>
      <c r="H1273" s="194">
        <v>-748.52</v>
      </c>
      <c r="I1273" s="195"/>
      <c r="L1273" s="191"/>
      <c r="M1273" s="196"/>
      <c r="T1273" s="197"/>
      <c r="AT1273" s="192" t="s">
        <v>200</v>
      </c>
      <c r="AU1273" s="192" t="s">
        <v>89</v>
      </c>
      <c r="AV1273" s="15" t="s">
        <v>207</v>
      </c>
      <c r="AW1273" s="15" t="s">
        <v>31</v>
      </c>
      <c r="AX1273" s="15" t="s">
        <v>76</v>
      </c>
      <c r="AY1273" s="192" t="s">
        <v>187</v>
      </c>
    </row>
    <row r="1274" spans="2:65" s="13" customFormat="1">
      <c r="B1274" s="177"/>
      <c r="D1274" s="171" t="s">
        <v>200</v>
      </c>
      <c r="E1274" s="178" t="s">
        <v>1</v>
      </c>
      <c r="F1274" s="179" t="s">
        <v>3017</v>
      </c>
      <c r="H1274" s="180">
        <v>217.72200000000001</v>
      </c>
      <c r="I1274" s="181"/>
      <c r="L1274" s="177"/>
      <c r="M1274" s="182"/>
      <c r="T1274" s="183"/>
      <c r="AT1274" s="178" t="s">
        <v>200</v>
      </c>
      <c r="AU1274" s="178" t="s">
        <v>89</v>
      </c>
      <c r="AV1274" s="13" t="s">
        <v>89</v>
      </c>
      <c r="AW1274" s="13" t="s">
        <v>31</v>
      </c>
      <c r="AX1274" s="13" t="s">
        <v>76</v>
      </c>
      <c r="AY1274" s="178" t="s">
        <v>187</v>
      </c>
    </row>
    <row r="1275" spans="2:65" s="15" customFormat="1">
      <c r="B1275" s="191"/>
      <c r="D1275" s="171" t="s">
        <v>200</v>
      </c>
      <c r="E1275" s="192" t="s">
        <v>1</v>
      </c>
      <c r="F1275" s="193" t="s">
        <v>234</v>
      </c>
      <c r="H1275" s="194">
        <v>217.72200000000001</v>
      </c>
      <c r="I1275" s="195"/>
      <c r="L1275" s="191"/>
      <c r="M1275" s="196"/>
      <c r="T1275" s="197"/>
      <c r="AT1275" s="192" t="s">
        <v>200</v>
      </c>
      <c r="AU1275" s="192" t="s">
        <v>89</v>
      </c>
      <c r="AV1275" s="15" t="s">
        <v>207</v>
      </c>
      <c r="AW1275" s="15" t="s">
        <v>31</v>
      </c>
      <c r="AX1275" s="15" t="s">
        <v>76</v>
      </c>
      <c r="AY1275" s="192" t="s">
        <v>187</v>
      </c>
    </row>
    <row r="1276" spans="2:65" s="14" customFormat="1">
      <c r="B1276" s="184"/>
      <c r="D1276" s="171" t="s">
        <v>200</v>
      </c>
      <c r="E1276" s="185" t="s">
        <v>3018</v>
      </c>
      <c r="F1276" s="186" t="s">
        <v>3019</v>
      </c>
      <c r="H1276" s="187">
        <v>1700.702</v>
      </c>
      <c r="I1276" s="188"/>
      <c r="L1276" s="184"/>
      <c r="M1276" s="189"/>
      <c r="T1276" s="190"/>
      <c r="AT1276" s="185" t="s">
        <v>200</v>
      </c>
      <c r="AU1276" s="185" t="s">
        <v>89</v>
      </c>
      <c r="AV1276" s="14" t="s">
        <v>194</v>
      </c>
      <c r="AW1276" s="14" t="s">
        <v>31</v>
      </c>
      <c r="AX1276" s="14" t="s">
        <v>83</v>
      </c>
      <c r="AY1276" s="185" t="s">
        <v>187</v>
      </c>
    </row>
    <row r="1277" spans="2:65" s="11" customFormat="1" ht="22.9" customHeight="1">
      <c r="B1277" s="132"/>
      <c r="D1277" s="133" t="s">
        <v>75</v>
      </c>
      <c r="E1277" s="142" t="s">
        <v>794</v>
      </c>
      <c r="F1277" s="142" t="s">
        <v>3020</v>
      </c>
      <c r="I1277" s="135"/>
      <c r="J1277" s="143">
        <f>BK1277</f>
        <v>0</v>
      </c>
      <c r="L1277" s="132"/>
      <c r="M1277" s="137"/>
      <c r="P1277" s="138">
        <f>SUM(P1278:P1284)</f>
        <v>0</v>
      </c>
      <c r="R1277" s="138">
        <f>SUM(R1278:R1284)</f>
        <v>3.7079999999999997</v>
      </c>
      <c r="T1277" s="139">
        <f>SUM(T1278:T1284)</f>
        <v>0</v>
      </c>
      <c r="AR1277" s="133" t="s">
        <v>83</v>
      </c>
      <c r="AT1277" s="140" t="s">
        <v>75</v>
      </c>
      <c r="AU1277" s="140" t="s">
        <v>83</v>
      </c>
      <c r="AY1277" s="133" t="s">
        <v>187</v>
      </c>
      <c r="BK1277" s="141">
        <f>SUM(BK1278:BK1284)</f>
        <v>0</v>
      </c>
    </row>
    <row r="1278" spans="2:65" s="1" customFormat="1" ht="33" customHeight="1">
      <c r="B1278" s="144"/>
      <c r="C1278" s="160" t="s">
        <v>1169</v>
      </c>
      <c r="D1278" s="160" t="s">
        <v>196</v>
      </c>
      <c r="E1278" s="161" t="s">
        <v>3021</v>
      </c>
      <c r="F1278" s="162" t="s">
        <v>3022</v>
      </c>
      <c r="G1278" s="163" t="s">
        <v>144</v>
      </c>
      <c r="H1278" s="164">
        <v>600</v>
      </c>
      <c r="I1278" s="165"/>
      <c r="J1278" s="166">
        <f>ROUND(I1278*H1278,2)</f>
        <v>0</v>
      </c>
      <c r="K1278" s="167"/>
      <c r="L1278" s="32"/>
      <c r="M1278" s="168" t="s">
        <v>1</v>
      </c>
      <c r="N1278" s="169" t="s">
        <v>42</v>
      </c>
      <c r="P1278" s="156">
        <f>O1278*H1278</f>
        <v>0</v>
      </c>
      <c r="Q1278" s="156">
        <v>6.1799999999999997E-3</v>
      </c>
      <c r="R1278" s="156">
        <f>Q1278*H1278</f>
        <v>3.7079999999999997</v>
      </c>
      <c r="S1278" s="156">
        <v>0</v>
      </c>
      <c r="T1278" s="157">
        <f>S1278*H1278</f>
        <v>0</v>
      </c>
      <c r="AR1278" s="158" t="s">
        <v>194</v>
      </c>
      <c r="AT1278" s="158" t="s">
        <v>196</v>
      </c>
      <c r="AU1278" s="158" t="s">
        <v>89</v>
      </c>
      <c r="AY1278" s="17" t="s">
        <v>187</v>
      </c>
      <c r="BE1278" s="159">
        <f>IF(N1278="základná",J1278,0)</f>
        <v>0</v>
      </c>
      <c r="BF1278" s="159">
        <f>IF(N1278="znížená",J1278,0)</f>
        <v>0</v>
      </c>
      <c r="BG1278" s="159">
        <f>IF(N1278="zákl. prenesená",J1278,0)</f>
        <v>0</v>
      </c>
      <c r="BH1278" s="159">
        <f>IF(N1278="zníž. prenesená",J1278,0)</f>
        <v>0</v>
      </c>
      <c r="BI1278" s="159">
        <f>IF(N1278="nulová",J1278,0)</f>
        <v>0</v>
      </c>
      <c r="BJ1278" s="17" t="s">
        <v>89</v>
      </c>
      <c r="BK1278" s="159">
        <f>ROUND(I1278*H1278,2)</f>
        <v>0</v>
      </c>
      <c r="BL1278" s="17" t="s">
        <v>194</v>
      </c>
      <c r="BM1278" s="158" t="s">
        <v>3023</v>
      </c>
    </row>
    <row r="1279" spans="2:65" s="12" customFormat="1">
      <c r="B1279" s="170"/>
      <c r="D1279" s="171" t="s">
        <v>200</v>
      </c>
      <c r="E1279" s="172" t="s">
        <v>1</v>
      </c>
      <c r="F1279" s="173" t="s">
        <v>3024</v>
      </c>
      <c r="H1279" s="172" t="s">
        <v>1</v>
      </c>
      <c r="I1279" s="174"/>
      <c r="L1279" s="170"/>
      <c r="M1279" s="175"/>
      <c r="T1279" s="176"/>
      <c r="AT1279" s="172" t="s">
        <v>200</v>
      </c>
      <c r="AU1279" s="172" t="s">
        <v>89</v>
      </c>
      <c r="AV1279" s="12" t="s">
        <v>83</v>
      </c>
      <c r="AW1279" s="12" t="s">
        <v>31</v>
      </c>
      <c r="AX1279" s="12" t="s">
        <v>76</v>
      </c>
      <c r="AY1279" s="172" t="s">
        <v>187</v>
      </c>
    </row>
    <row r="1280" spans="2:65" s="13" customFormat="1">
      <c r="B1280" s="177"/>
      <c r="D1280" s="171" t="s">
        <v>200</v>
      </c>
      <c r="E1280" s="178" t="s">
        <v>1</v>
      </c>
      <c r="F1280" s="179" t="s">
        <v>1294</v>
      </c>
      <c r="H1280" s="180">
        <v>150</v>
      </c>
      <c r="I1280" s="181"/>
      <c r="L1280" s="177"/>
      <c r="M1280" s="182"/>
      <c r="T1280" s="183"/>
      <c r="AT1280" s="178" t="s">
        <v>200</v>
      </c>
      <c r="AU1280" s="178" t="s">
        <v>89</v>
      </c>
      <c r="AV1280" s="13" t="s">
        <v>89</v>
      </c>
      <c r="AW1280" s="13" t="s">
        <v>31</v>
      </c>
      <c r="AX1280" s="13" t="s">
        <v>76</v>
      </c>
      <c r="AY1280" s="178" t="s">
        <v>187</v>
      </c>
    </row>
    <row r="1281" spans="2:65" s="13" customFormat="1">
      <c r="B1281" s="177"/>
      <c r="D1281" s="171" t="s">
        <v>200</v>
      </c>
      <c r="E1281" s="178" t="s">
        <v>1</v>
      </c>
      <c r="F1281" s="179" t="s">
        <v>1294</v>
      </c>
      <c r="H1281" s="180">
        <v>150</v>
      </c>
      <c r="I1281" s="181"/>
      <c r="L1281" s="177"/>
      <c r="M1281" s="182"/>
      <c r="T1281" s="183"/>
      <c r="AT1281" s="178" t="s">
        <v>200</v>
      </c>
      <c r="AU1281" s="178" t="s">
        <v>89</v>
      </c>
      <c r="AV1281" s="13" t="s">
        <v>89</v>
      </c>
      <c r="AW1281" s="13" t="s">
        <v>31</v>
      </c>
      <c r="AX1281" s="13" t="s">
        <v>76</v>
      </c>
      <c r="AY1281" s="178" t="s">
        <v>187</v>
      </c>
    </row>
    <row r="1282" spans="2:65" s="13" customFormat="1">
      <c r="B1282" s="177"/>
      <c r="D1282" s="171" t="s">
        <v>200</v>
      </c>
      <c r="E1282" s="178" t="s">
        <v>1</v>
      </c>
      <c r="F1282" s="179" t="s">
        <v>1294</v>
      </c>
      <c r="H1282" s="180">
        <v>150</v>
      </c>
      <c r="I1282" s="181"/>
      <c r="L1282" s="177"/>
      <c r="M1282" s="182"/>
      <c r="T1282" s="183"/>
      <c r="AT1282" s="178" t="s">
        <v>200</v>
      </c>
      <c r="AU1282" s="178" t="s">
        <v>89</v>
      </c>
      <c r="AV1282" s="13" t="s">
        <v>89</v>
      </c>
      <c r="AW1282" s="13" t="s">
        <v>31</v>
      </c>
      <c r="AX1282" s="13" t="s">
        <v>76</v>
      </c>
      <c r="AY1282" s="178" t="s">
        <v>187</v>
      </c>
    </row>
    <row r="1283" spans="2:65" s="13" customFormat="1">
      <c r="B1283" s="177"/>
      <c r="D1283" s="171" t="s">
        <v>200</v>
      </c>
      <c r="E1283" s="178" t="s">
        <v>1</v>
      </c>
      <c r="F1283" s="179" t="s">
        <v>1294</v>
      </c>
      <c r="H1283" s="180">
        <v>150</v>
      </c>
      <c r="I1283" s="181"/>
      <c r="L1283" s="177"/>
      <c r="M1283" s="182"/>
      <c r="T1283" s="183"/>
      <c r="AT1283" s="178" t="s">
        <v>200</v>
      </c>
      <c r="AU1283" s="178" t="s">
        <v>89</v>
      </c>
      <c r="AV1283" s="13" t="s">
        <v>89</v>
      </c>
      <c r="AW1283" s="13" t="s">
        <v>31</v>
      </c>
      <c r="AX1283" s="13" t="s">
        <v>76</v>
      </c>
      <c r="AY1283" s="178" t="s">
        <v>187</v>
      </c>
    </row>
    <row r="1284" spans="2:65" s="14" customFormat="1">
      <c r="B1284" s="184"/>
      <c r="D1284" s="171" t="s">
        <v>200</v>
      </c>
      <c r="E1284" s="185" t="s">
        <v>1</v>
      </c>
      <c r="F1284" s="186" t="s">
        <v>3025</v>
      </c>
      <c r="H1284" s="187">
        <v>600</v>
      </c>
      <c r="I1284" s="188"/>
      <c r="L1284" s="184"/>
      <c r="M1284" s="189"/>
      <c r="T1284" s="190"/>
      <c r="AT1284" s="185" t="s">
        <v>200</v>
      </c>
      <c r="AU1284" s="185" t="s">
        <v>89</v>
      </c>
      <c r="AV1284" s="14" t="s">
        <v>194</v>
      </c>
      <c r="AW1284" s="14" t="s">
        <v>31</v>
      </c>
      <c r="AX1284" s="14" t="s">
        <v>83</v>
      </c>
      <c r="AY1284" s="185" t="s">
        <v>187</v>
      </c>
    </row>
    <row r="1285" spans="2:65" s="11" customFormat="1" ht="22.9" customHeight="1">
      <c r="B1285" s="132"/>
      <c r="D1285" s="133" t="s">
        <v>75</v>
      </c>
      <c r="E1285" s="142" t="s">
        <v>346</v>
      </c>
      <c r="F1285" s="142" t="s">
        <v>347</v>
      </c>
      <c r="I1285" s="135"/>
      <c r="J1285" s="143">
        <f>BK1285</f>
        <v>0</v>
      </c>
      <c r="L1285" s="132"/>
      <c r="M1285" s="137"/>
      <c r="P1285" s="138">
        <f>SUM(P1286:P1300)</f>
        <v>0</v>
      </c>
      <c r="R1285" s="138">
        <f>SUM(R1286:R1300)</f>
        <v>105.666</v>
      </c>
      <c r="T1285" s="139">
        <f>SUM(T1286:T1300)</f>
        <v>0</v>
      </c>
      <c r="AR1285" s="133" t="s">
        <v>83</v>
      </c>
      <c r="AT1285" s="140" t="s">
        <v>75</v>
      </c>
      <c r="AU1285" s="140" t="s">
        <v>83</v>
      </c>
      <c r="AY1285" s="133" t="s">
        <v>187</v>
      </c>
      <c r="BK1285" s="141">
        <f>SUM(BK1286:BK1300)</f>
        <v>0</v>
      </c>
    </row>
    <row r="1286" spans="2:65" s="1" customFormat="1" ht="37.9" customHeight="1">
      <c r="B1286" s="144"/>
      <c r="C1286" s="160" t="s">
        <v>1291</v>
      </c>
      <c r="D1286" s="160" t="s">
        <v>196</v>
      </c>
      <c r="E1286" s="161" t="s">
        <v>349</v>
      </c>
      <c r="F1286" s="162" t="s">
        <v>350</v>
      </c>
      <c r="G1286" s="163" t="s">
        <v>144</v>
      </c>
      <c r="H1286" s="164">
        <v>2200</v>
      </c>
      <c r="I1286" s="165"/>
      <c r="J1286" s="166">
        <f>ROUND(I1286*H1286,2)</f>
        <v>0</v>
      </c>
      <c r="K1286" s="167"/>
      <c r="L1286" s="32"/>
      <c r="M1286" s="168" t="s">
        <v>1</v>
      </c>
      <c r="N1286" s="169" t="s">
        <v>42</v>
      </c>
      <c r="P1286" s="156">
        <f>O1286*H1286</f>
        <v>0</v>
      </c>
      <c r="Q1286" s="156">
        <v>2.3990000000000001E-2</v>
      </c>
      <c r="R1286" s="156">
        <f>Q1286*H1286</f>
        <v>52.777999999999999</v>
      </c>
      <c r="S1286" s="156">
        <v>0</v>
      </c>
      <c r="T1286" s="157">
        <f>S1286*H1286</f>
        <v>0</v>
      </c>
      <c r="AR1286" s="158" t="s">
        <v>194</v>
      </c>
      <c r="AT1286" s="158" t="s">
        <v>196</v>
      </c>
      <c r="AU1286" s="158" t="s">
        <v>89</v>
      </c>
      <c r="AY1286" s="17" t="s">
        <v>187</v>
      </c>
      <c r="BE1286" s="159">
        <f>IF(N1286="základná",J1286,0)</f>
        <v>0</v>
      </c>
      <c r="BF1286" s="159">
        <f>IF(N1286="znížená",J1286,0)</f>
        <v>0</v>
      </c>
      <c r="BG1286" s="159">
        <f>IF(N1286="zákl. prenesená",J1286,0)</f>
        <v>0</v>
      </c>
      <c r="BH1286" s="159">
        <f>IF(N1286="zníž. prenesená",J1286,0)</f>
        <v>0</v>
      </c>
      <c r="BI1286" s="159">
        <f>IF(N1286="nulová",J1286,0)</f>
        <v>0</v>
      </c>
      <c r="BJ1286" s="17" t="s">
        <v>89</v>
      </c>
      <c r="BK1286" s="159">
        <f>ROUND(I1286*H1286,2)</f>
        <v>0</v>
      </c>
      <c r="BL1286" s="17" t="s">
        <v>194</v>
      </c>
      <c r="BM1286" s="158" t="s">
        <v>3026</v>
      </c>
    </row>
    <row r="1287" spans="2:65" s="13" customFormat="1">
      <c r="B1287" s="177"/>
      <c r="D1287" s="171" t="s">
        <v>200</v>
      </c>
      <c r="E1287" s="178" t="s">
        <v>1</v>
      </c>
      <c r="F1287" s="179" t="s">
        <v>154</v>
      </c>
      <c r="H1287" s="180">
        <v>2200</v>
      </c>
      <c r="I1287" s="181"/>
      <c r="L1287" s="177"/>
      <c r="M1287" s="182"/>
      <c r="T1287" s="183"/>
      <c r="AT1287" s="178" t="s">
        <v>200</v>
      </c>
      <c r="AU1287" s="178" t="s">
        <v>89</v>
      </c>
      <c r="AV1287" s="13" t="s">
        <v>89</v>
      </c>
      <c r="AW1287" s="13" t="s">
        <v>31</v>
      </c>
      <c r="AX1287" s="13" t="s">
        <v>76</v>
      </c>
      <c r="AY1287" s="178" t="s">
        <v>187</v>
      </c>
    </row>
    <row r="1288" spans="2:65" s="14" customFormat="1">
      <c r="B1288" s="184"/>
      <c r="D1288" s="171" t="s">
        <v>200</v>
      </c>
      <c r="E1288" s="185" t="s">
        <v>153</v>
      </c>
      <c r="F1288" s="186" t="s">
        <v>352</v>
      </c>
      <c r="H1288" s="187">
        <v>2200</v>
      </c>
      <c r="I1288" s="188"/>
      <c r="L1288" s="184"/>
      <c r="M1288" s="189"/>
      <c r="T1288" s="190"/>
      <c r="AT1288" s="185" t="s">
        <v>200</v>
      </c>
      <c r="AU1288" s="185" t="s">
        <v>89</v>
      </c>
      <c r="AV1288" s="14" t="s">
        <v>194</v>
      </c>
      <c r="AW1288" s="14" t="s">
        <v>31</v>
      </c>
      <c r="AX1288" s="14" t="s">
        <v>83</v>
      </c>
      <c r="AY1288" s="185" t="s">
        <v>187</v>
      </c>
    </row>
    <row r="1289" spans="2:65" s="1" customFormat="1" ht="44.25" customHeight="1">
      <c r="B1289" s="144"/>
      <c r="C1289" s="160" t="s">
        <v>1172</v>
      </c>
      <c r="D1289" s="160" t="s">
        <v>196</v>
      </c>
      <c r="E1289" s="161" t="s">
        <v>354</v>
      </c>
      <c r="F1289" s="162" t="s">
        <v>355</v>
      </c>
      <c r="G1289" s="163" t="s">
        <v>144</v>
      </c>
      <c r="H1289" s="164">
        <v>2200</v>
      </c>
      <c r="I1289" s="165"/>
      <c r="J1289" s="166">
        <f>ROUND(I1289*H1289,2)</f>
        <v>0</v>
      </c>
      <c r="K1289" s="167"/>
      <c r="L1289" s="32"/>
      <c r="M1289" s="168" t="s">
        <v>1</v>
      </c>
      <c r="N1289" s="169" t="s">
        <v>42</v>
      </c>
      <c r="P1289" s="156">
        <f>O1289*H1289</f>
        <v>0</v>
      </c>
      <c r="Q1289" s="156">
        <v>0</v>
      </c>
      <c r="R1289" s="156">
        <f>Q1289*H1289</f>
        <v>0</v>
      </c>
      <c r="S1289" s="156">
        <v>0</v>
      </c>
      <c r="T1289" s="157">
        <f>S1289*H1289</f>
        <v>0</v>
      </c>
      <c r="AR1289" s="158" t="s">
        <v>194</v>
      </c>
      <c r="AT1289" s="158" t="s">
        <v>196</v>
      </c>
      <c r="AU1289" s="158" t="s">
        <v>89</v>
      </c>
      <c r="AY1289" s="17" t="s">
        <v>187</v>
      </c>
      <c r="BE1289" s="159">
        <f>IF(N1289="základná",J1289,0)</f>
        <v>0</v>
      </c>
      <c r="BF1289" s="159">
        <f>IF(N1289="znížená",J1289,0)</f>
        <v>0</v>
      </c>
      <c r="BG1289" s="159">
        <f>IF(N1289="zákl. prenesená",J1289,0)</f>
        <v>0</v>
      </c>
      <c r="BH1289" s="159">
        <f>IF(N1289="zníž. prenesená",J1289,0)</f>
        <v>0</v>
      </c>
      <c r="BI1289" s="159">
        <f>IF(N1289="nulová",J1289,0)</f>
        <v>0</v>
      </c>
      <c r="BJ1289" s="17" t="s">
        <v>89</v>
      </c>
      <c r="BK1289" s="159">
        <f>ROUND(I1289*H1289,2)</f>
        <v>0</v>
      </c>
      <c r="BL1289" s="17" t="s">
        <v>194</v>
      </c>
      <c r="BM1289" s="158" t="s">
        <v>3027</v>
      </c>
    </row>
    <row r="1290" spans="2:65" s="13" customFormat="1">
      <c r="B1290" s="177"/>
      <c r="D1290" s="171" t="s">
        <v>200</v>
      </c>
      <c r="E1290" s="178" t="s">
        <v>1</v>
      </c>
      <c r="F1290" s="179" t="s">
        <v>153</v>
      </c>
      <c r="H1290" s="180">
        <v>2200</v>
      </c>
      <c r="I1290" s="181"/>
      <c r="L1290" s="177"/>
      <c r="M1290" s="182"/>
      <c r="T1290" s="183"/>
      <c r="AT1290" s="178" t="s">
        <v>200</v>
      </c>
      <c r="AU1290" s="178" t="s">
        <v>89</v>
      </c>
      <c r="AV1290" s="13" t="s">
        <v>89</v>
      </c>
      <c r="AW1290" s="13" t="s">
        <v>31</v>
      </c>
      <c r="AX1290" s="13" t="s">
        <v>76</v>
      </c>
      <c r="AY1290" s="178" t="s">
        <v>187</v>
      </c>
    </row>
    <row r="1291" spans="2:65" s="14" customFormat="1">
      <c r="B1291" s="184"/>
      <c r="D1291" s="171" t="s">
        <v>200</v>
      </c>
      <c r="E1291" s="185" t="s">
        <v>1</v>
      </c>
      <c r="F1291" s="186" t="s">
        <v>206</v>
      </c>
      <c r="H1291" s="187">
        <v>2200</v>
      </c>
      <c r="I1291" s="188"/>
      <c r="L1291" s="184"/>
      <c r="M1291" s="189"/>
      <c r="T1291" s="190"/>
      <c r="AT1291" s="185" t="s">
        <v>200</v>
      </c>
      <c r="AU1291" s="185" t="s">
        <v>89</v>
      </c>
      <c r="AV1291" s="14" t="s">
        <v>194</v>
      </c>
      <c r="AW1291" s="14" t="s">
        <v>31</v>
      </c>
      <c r="AX1291" s="14" t="s">
        <v>83</v>
      </c>
      <c r="AY1291" s="185" t="s">
        <v>187</v>
      </c>
    </row>
    <row r="1292" spans="2:65" s="1" customFormat="1" ht="37.9" customHeight="1">
      <c r="B1292" s="144"/>
      <c r="C1292" s="160" t="s">
        <v>1298</v>
      </c>
      <c r="D1292" s="160" t="s">
        <v>196</v>
      </c>
      <c r="E1292" s="161" t="s">
        <v>360</v>
      </c>
      <c r="F1292" s="162" t="s">
        <v>361</v>
      </c>
      <c r="G1292" s="163" t="s">
        <v>144</v>
      </c>
      <c r="H1292" s="164">
        <v>2200</v>
      </c>
      <c r="I1292" s="165"/>
      <c r="J1292" s="166">
        <f>ROUND(I1292*H1292,2)</f>
        <v>0</v>
      </c>
      <c r="K1292" s="167"/>
      <c r="L1292" s="32"/>
      <c r="M1292" s="168" t="s">
        <v>1</v>
      </c>
      <c r="N1292" s="169" t="s">
        <v>42</v>
      </c>
      <c r="P1292" s="156">
        <f>O1292*H1292</f>
        <v>0</v>
      </c>
      <c r="Q1292" s="156">
        <v>2.3990000000000001E-2</v>
      </c>
      <c r="R1292" s="156">
        <f>Q1292*H1292</f>
        <v>52.777999999999999</v>
      </c>
      <c r="S1292" s="156">
        <v>0</v>
      </c>
      <c r="T1292" s="157">
        <f>S1292*H1292</f>
        <v>0</v>
      </c>
      <c r="AR1292" s="158" t="s">
        <v>194</v>
      </c>
      <c r="AT1292" s="158" t="s">
        <v>196</v>
      </c>
      <c r="AU1292" s="158" t="s">
        <v>89</v>
      </c>
      <c r="AY1292" s="17" t="s">
        <v>187</v>
      </c>
      <c r="BE1292" s="159">
        <f>IF(N1292="základná",J1292,0)</f>
        <v>0</v>
      </c>
      <c r="BF1292" s="159">
        <f>IF(N1292="znížená",J1292,0)</f>
        <v>0</v>
      </c>
      <c r="BG1292" s="159">
        <f>IF(N1292="zákl. prenesená",J1292,0)</f>
        <v>0</v>
      </c>
      <c r="BH1292" s="159">
        <f>IF(N1292="zníž. prenesená",J1292,0)</f>
        <v>0</v>
      </c>
      <c r="BI1292" s="159">
        <f>IF(N1292="nulová",J1292,0)</f>
        <v>0</v>
      </c>
      <c r="BJ1292" s="17" t="s">
        <v>89</v>
      </c>
      <c r="BK1292" s="159">
        <f>ROUND(I1292*H1292,2)</f>
        <v>0</v>
      </c>
      <c r="BL1292" s="17" t="s">
        <v>194</v>
      </c>
      <c r="BM1292" s="158" t="s">
        <v>3028</v>
      </c>
    </row>
    <row r="1293" spans="2:65" s="13" customFormat="1">
      <c r="B1293" s="177"/>
      <c r="D1293" s="171" t="s">
        <v>200</v>
      </c>
      <c r="E1293" s="178" t="s">
        <v>1</v>
      </c>
      <c r="F1293" s="179" t="s">
        <v>153</v>
      </c>
      <c r="H1293" s="180">
        <v>2200</v>
      </c>
      <c r="I1293" s="181"/>
      <c r="L1293" s="177"/>
      <c r="M1293" s="182"/>
      <c r="T1293" s="183"/>
      <c r="AT1293" s="178" t="s">
        <v>200</v>
      </c>
      <c r="AU1293" s="178" t="s">
        <v>89</v>
      </c>
      <c r="AV1293" s="13" t="s">
        <v>89</v>
      </c>
      <c r="AW1293" s="13" t="s">
        <v>31</v>
      </c>
      <c r="AX1293" s="13" t="s">
        <v>76</v>
      </c>
      <c r="AY1293" s="178" t="s">
        <v>187</v>
      </c>
    </row>
    <row r="1294" spans="2:65" s="14" customFormat="1">
      <c r="B1294" s="184"/>
      <c r="D1294" s="171" t="s">
        <v>200</v>
      </c>
      <c r="E1294" s="185" t="s">
        <v>1</v>
      </c>
      <c r="F1294" s="186" t="s">
        <v>206</v>
      </c>
      <c r="H1294" s="187">
        <v>2200</v>
      </c>
      <c r="I1294" s="188"/>
      <c r="L1294" s="184"/>
      <c r="M1294" s="189"/>
      <c r="T1294" s="190"/>
      <c r="AT1294" s="185" t="s">
        <v>200</v>
      </c>
      <c r="AU1294" s="185" t="s">
        <v>89</v>
      </c>
      <c r="AV1294" s="14" t="s">
        <v>194</v>
      </c>
      <c r="AW1294" s="14" t="s">
        <v>31</v>
      </c>
      <c r="AX1294" s="14" t="s">
        <v>83</v>
      </c>
      <c r="AY1294" s="185" t="s">
        <v>187</v>
      </c>
    </row>
    <row r="1295" spans="2:65" s="1" customFormat="1" ht="16.5" customHeight="1">
      <c r="B1295" s="144"/>
      <c r="C1295" s="160" t="s">
        <v>1175</v>
      </c>
      <c r="D1295" s="160" t="s">
        <v>196</v>
      </c>
      <c r="E1295" s="161" t="s">
        <v>364</v>
      </c>
      <c r="F1295" s="162" t="s">
        <v>365</v>
      </c>
      <c r="G1295" s="163" t="s">
        <v>144</v>
      </c>
      <c r="H1295" s="164">
        <v>2200</v>
      </c>
      <c r="I1295" s="165"/>
      <c r="J1295" s="166">
        <f>ROUND(I1295*H1295,2)</f>
        <v>0</v>
      </c>
      <c r="K1295" s="167"/>
      <c r="L1295" s="32"/>
      <c r="M1295" s="168" t="s">
        <v>1</v>
      </c>
      <c r="N1295" s="169" t="s">
        <v>42</v>
      </c>
      <c r="P1295" s="156">
        <f>O1295*H1295</f>
        <v>0</v>
      </c>
      <c r="Q1295" s="156">
        <v>5.0000000000000002E-5</v>
      </c>
      <c r="R1295" s="156">
        <f>Q1295*H1295</f>
        <v>0.11</v>
      </c>
      <c r="S1295" s="156">
        <v>0</v>
      </c>
      <c r="T1295" s="157">
        <f>S1295*H1295</f>
        <v>0</v>
      </c>
      <c r="AR1295" s="158" t="s">
        <v>194</v>
      </c>
      <c r="AT1295" s="158" t="s">
        <v>196</v>
      </c>
      <c r="AU1295" s="158" t="s">
        <v>89</v>
      </c>
      <c r="AY1295" s="17" t="s">
        <v>187</v>
      </c>
      <c r="BE1295" s="159">
        <f>IF(N1295="základná",J1295,0)</f>
        <v>0</v>
      </c>
      <c r="BF1295" s="159">
        <f>IF(N1295="znížená",J1295,0)</f>
        <v>0</v>
      </c>
      <c r="BG1295" s="159">
        <f>IF(N1295="zákl. prenesená",J1295,0)</f>
        <v>0</v>
      </c>
      <c r="BH1295" s="159">
        <f>IF(N1295="zníž. prenesená",J1295,0)</f>
        <v>0</v>
      </c>
      <c r="BI1295" s="159">
        <f>IF(N1295="nulová",J1295,0)</f>
        <v>0</v>
      </c>
      <c r="BJ1295" s="17" t="s">
        <v>89</v>
      </c>
      <c r="BK1295" s="159">
        <f>ROUND(I1295*H1295,2)</f>
        <v>0</v>
      </c>
      <c r="BL1295" s="17" t="s">
        <v>194</v>
      </c>
      <c r="BM1295" s="158" t="s">
        <v>3029</v>
      </c>
    </row>
    <row r="1296" spans="2:65" s="13" customFormat="1">
      <c r="B1296" s="177"/>
      <c r="D1296" s="171" t="s">
        <v>200</v>
      </c>
      <c r="E1296" s="178" t="s">
        <v>1</v>
      </c>
      <c r="F1296" s="179" t="s">
        <v>153</v>
      </c>
      <c r="H1296" s="180">
        <v>2200</v>
      </c>
      <c r="I1296" s="181"/>
      <c r="L1296" s="177"/>
      <c r="M1296" s="182"/>
      <c r="T1296" s="183"/>
      <c r="AT1296" s="178" t="s">
        <v>200</v>
      </c>
      <c r="AU1296" s="178" t="s">
        <v>89</v>
      </c>
      <c r="AV1296" s="13" t="s">
        <v>89</v>
      </c>
      <c r="AW1296" s="13" t="s">
        <v>31</v>
      </c>
      <c r="AX1296" s="13" t="s">
        <v>76</v>
      </c>
      <c r="AY1296" s="178" t="s">
        <v>187</v>
      </c>
    </row>
    <row r="1297" spans="2:65" s="14" customFormat="1">
      <c r="B1297" s="184"/>
      <c r="D1297" s="171" t="s">
        <v>200</v>
      </c>
      <c r="E1297" s="185" t="s">
        <v>1</v>
      </c>
      <c r="F1297" s="186" t="s">
        <v>206</v>
      </c>
      <c r="H1297" s="187">
        <v>2200</v>
      </c>
      <c r="I1297" s="188"/>
      <c r="L1297" s="184"/>
      <c r="M1297" s="189"/>
      <c r="T1297" s="190"/>
      <c r="AT1297" s="185" t="s">
        <v>200</v>
      </c>
      <c r="AU1297" s="185" t="s">
        <v>89</v>
      </c>
      <c r="AV1297" s="14" t="s">
        <v>194</v>
      </c>
      <c r="AW1297" s="14" t="s">
        <v>31</v>
      </c>
      <c r="AX1297" s="14" t="s">
        <v>83</v>
      </c>
      <c r="AY1297" s="185" t="s">
        <v>187</v>
      </c>
    </row>
    <row r="1298" spans="2:65" s="1" customFormat="1" ht="16.5" customHeight="1">
      <c r="B1298" s="144"/>
      <c r="C1298" s="160" t="s">
        <v>1305</v>
      </c>
      <c r="D1298" s="160" t="s">
        <v>196</v>
      </c>
      <c r="E1298" s="161" t="s">
        <v>368</v>
      </c>
      <c r="F1298" s="162" t="s">
        <v>369</v>
      </c>
      <c r="G1298" s="163" t="s">
        <v>144</v>
      </c>
      <c r="H1298" s="164">
        <v>2200</v>
      </c>
      <c r="I1298" s="165"/>
      <c r="J1298" s="166">
        <f>ROUND(I1298*H1298,2)</f>
        <v>0</v>
      </c>
      <c r="K1298" s="167"/>
      <c r="L1298" s="32"/>
      <c r="M1298" s="168" t="s">
        <v>1</v>
      </c>
      <c r="N1298" s="169" t="s">
        <v>42</v>
      </c>
      <c r="P1298" s="156">
        <f>O1298*H1298</f>
        <v>0</v>
      </c>
      <c r="Q1298" s="156">
        <v>0</v>
      </c>
      <c r="R1298" s="156">
        <f>Q1298*H1298</f>
        <v>0</v>
      </c>
      <c r="S1298" s="156">
        <v>0</v>
      </c>
      <c r="T1298" s="157">
        <f>S1298*H1298</f>
        <v>0</v>
      </c>
      <c r="AR1298" s="158" t="s">
        <v>194</v>
      </c>
      <c r="AT1298" s="158" t="s">
        <v>196</v>
      </c>
      <c r="AU1298" s="158" t="s">
        <v>89</v>
      </c>
      <c r="AY1298" s="17" t="s">
        <v>187</v>
      </c>
      <c r="BE1298" s="159">
        <f>IF(N1298="základná",J1298,0)</f>
        <v>0</v>
      </c>
      <c r="BF1298" s="159">
        <f>IF(N1298="znížená",J1298,0)</f>
        <v>0</v>
      </c>
      <c r="BG1298" s="159">
        <f>IF(N1298="zákl. prenesená",J1298,0)</f>
        <v>0</v>
      </c>
      <c r="BH1298" s="159">
        <f>IF(N1298="zníž. prenesená",J1298,0)</f>
        <v>0</v>
      </c>
      <c r="BI1298" s="159">
        <f>IF(N1298="nulová",J1298,0)</f>
        <v>0</v>
      </c>
      <c r="BJ1298" s="17" t="s">
        <v>89</v>
      </c>
      <c r="BK1298" s="159">
        <f>ROUND(I1298*H1298,2)</f>
        <v>0</v>
      </c>
      <c r="BL1298" s="17" t="s">
        <v>194</v>
      </c>
      <c r="BM1298" s="158" t="s">
        <v>3030</v>
      </c>
    </row>
    <row r="1299" spans="2:65" s="13" customFormat="1">
      <c r="B1299" s="177"/>
      <c r="D1299" s="171" t="s">
        <v>200</v>
      </c>
      <c r="E1299" s="178" t="s">
        <v>1</v>
      </c>
      <c r="F1299" s="179" t="s">
        <v>153</v>
      </c>
      <c r="H1299" s="180">
        <v>2200</v>
      </c>
      <c r="I1299" s="181"/>
      <c r="L1299" s="177"/>
      <c r="M1299" s="182"/>
      <c r="T1299" s="183"/>
      <c r="AT1299" s="178" t="s">
        <v>200</v>
      </c>
      <c r="AU1299" s="178" t="s">
        <v>89</v>
      </c>
      <c r="AV1299" s="13" t="s">
        <v>89</v>
      </c>
      <c r="AW1299" s="13" t="s">
        <v>31</v>
      </c>
      <c r="AX1299" s="13" t="s">
        <v>76</v>
      </c>
      <c r="AY1299" s="178" t="s">
        <v>187</v>
      </c>
    </row>
    <row r="1300" spans="2:65" s="14" customFormat="1">
      <c r="B1300" s="184"/>
      <c r="D1300" s="171" t="s">
        <v>200</v>
      </c>
      <c r="E1300" s="185" t="s">
        <v>1</v>
      </c>
      <c r="F1300" s="186" t="s">
        <v>206</v>
      </c>
      <c r="H1300" s="187">
        <v>2200</v>
      </c>
      <c r="I1300" s="188"/>
      <c r="L1300" s="184"/>
      <c r="M1300" s="189"/>
      <c r="T1300" s="190"/>
      <c r="AT1300" s="185" t="s">
        <v>200</v>
      </c>
      <c r="AU1300" s="185" t="s">
        <v>89</v>
      </c>
      <c r="AV1300" s="14" t="s">
        <v>194</v>
      </c>
      <c r="AW1300" s="14" t="s">
        <v>31</v>
      </c>
      <c r="AX1300" s="14" t="s">
        <v>83</v>
      </c>
      <c r="AY1300" s="185" t="s">
        <v>187</v>
      </c>
    </row>
    <row r="1301" spans="2:65" s="11" customFormat="1" ht="22.9" customHeight="1">
      <c r="B1301" s="132"/>
      <c r="D1301" s="133" t="s">
        <v>75</v>
      </c>
      <c r="E1301" s="142" t="s">
        <v>1370</v>
      </c>
      <c r="F1301" s="142" t="s">
        <v>3031</v>
      </c>
      <c r="I1301" s="135"/>
      <c r="J1301" s="143">
        <f>BK1301</f>
        <v>0</v>
      </c>
      <c r="L1301" s="132"/>
      <c r="M1301" s="137"/>
      <c r="P1301" s="138">
        <f>SUM(P1302:P1316)</f>
        <v>0</v>
      </c>
      <c r="R1301" s="138">
        <f>SUM(R1302:R1316)</f>
        <v>2.98E-3</v>
      </c>
      <c r="T1301" s="139">
        <f>SUM(T1302:T1316)</f>
        <v>0</v>
      </c>
      <c r="AR1301" s="133" t="s">
        <v>83</v>
      </c>
      <c r="AT1301" s="140" t="s">
        <v>75</v>
      </c>
      <c r="AU1301" s="140" t="s">
        <v>83</v>
      </c>
      <c r="AY1301" s="133" t="s">
        <v>187</v>
      </c>
      <c r="BK1301" s="141">
        <f>SUM(BK1302:BK1316)</f>
        <v>0</v>
      </c>
    </row>
    <row r="1302" spans="2:65" s="1" customFormat="1" ht="16.5" customHeight="1">
      <c r="B1302" s="144"/>
      <c r="C1302" s="160" t="s">
        <v>1178</v>
      </c>
      <c r="D1302" s="160" t="s">
        <v>196</v>
      </c>
      <c r="E1302" s="161" t="s">
        <v>3032</v>
      </c>
      <c r="F1302" s="162" t="s">
        <v>3033</v>
      </c>
      <c r="G1302" s="163" t="s">
        <v>337</v>
      </c>
      <c r="H1302" s="164">
        <v>1</v>
      </c>
      <c r="I1302" s="165"/>
      <c r="J1302" s="166">
        <f>ROUND(I1302*H1302,2)</f>
        <v>0</v>
      </c>
      <c r="K1302" s="167"/>
      <c r="L1302" s="32"/>
      <c r="M1302" s="168" t="s">
        <v>1</v>
      </c>
      <c r="N1302" s="169" t="s">
        <v>42</v>
      </c>
      <c r="P1302" s="156">
        <f>O1302*H1302</f>
        <v>0</v>
      </c>
      <c r="Q1302" s="156">
        <v>1.58E-3</v>
      </c>
      <c r="R1302" s="156">
        <f>Q1302*H1302</f>
        <v>1.58E-3</v>
      </c>
      <c r="S1302" s="156">
        <v>0</v>
      </c>
      <c r="T1302" s="157">
        <f>S1302*H1302</f>
        <v>0</v>
      </c>
      <c r="AR1302" s="158" t="s">
        <v>194</v>
      </c>
      <c r="AT1302" s="158" t="s">
        <v>196</v>
      </c>
      <c r="AU1302" s="158" t="s">
        <v>89</v>
      </c>
      <c r="AY1302" s="17" t="s">
        <v>187</v>
      </c>
      <c r="BE1302" s="159">
        <f>IF(N1302="základná",J1302,0)</f>
        <v>0</v>
      </c>
      <c r="BF1302" s="159">
        <f>IF(N1302="znížená",J1302,0)</f>
        <v>0</v>
      </c>
      <c r="BG1302" s="159">
        <f>IF(N1302="zákl. prenesená",J1302,0)</f>
        <v>0</v>
      </c>
      <c r="BH1302" s="159">
        <f>IF(N1302="zníž. prenesená",J1302,0)</f>
        <v>0</v>
      </c>
      <c r="BI1302" s="159">
        <f>IF(N1302="nulová",J1302,0)</f>
        <v>0</v>
      </c>
      <c r="BJ1302" s="17" t="s">
        <v>89</v>
      </c>
      <c r="BK1302" s="159">
        <f>ROUND(I1302*H1302,2)</f>
        <v>0</v>
      </c>
      <c r="BL1302" s="17" t="s">
        <v>194</v>
      </c>
      <c r="BM1302" s="158" t="s">
        <v>3034</v>
      </c>
    </row>
    <row r="1303" spans="2:65" s="12" customFormat="1">
      <c r="B1303" s="170"/>
      <c r="D1303" s="171" t="s">
        <v>200</v>
      </c>
      <c r="E1303" s="172" t="s">
        <v>1</v>
      </c>
      <c r="F1303" s="173" t="s">
        <v>3035</v>
      </c>
      <c r="H1303" s="172" t="s">
        <v>1</v>
      </c>
      <c r="I1303" s="174"/>
      <c r="L1303" s="170"/>
      <c r="M1303" s="175"/>
      <c r="T1303" s="176"/>
      <c r="AT1303" s="172" t="s">
        <v>200</v>
      </c>
      <c r="AU1303" s="172" t="s">
        <v>89</v>
      </c>
      <c r="AV1303" s="12" t="s">
        <v>83</v>
      </c>
      <c r="AW1303" s="12" t="s">
        <v>31</v>
      </c>
      <c r="AX1303" s="12" t="s">
        <v>76</v>
      </c>
      <c r="AY1303" s="172" t="s">
        <v>187</v>
      </c>
    </row>
    <row r="1304" spans="2:65" s="13" customFormat="1">
      <c r="B1304" s="177"/>
      <c r="D1304" s="171" t="s">
        <v>200</v>
      </c>
      <c r="E1304" s="178" t="s">
        <v>1</v>
      </c>
      <c r="F1304" s="179" t="s">
        <v>83</v>
      </c>
      <c r="H1304" s="180">
        <v>1</v>
      </c>
      <c r="I1304" s="181"/>
      <c r="L1304" s="177"/>
      <c r="M1304" s="182"/>
      <c r="T1304" s="183"/>
      <c r="AT1304" s="178" t="s">
        <v>200</v>
      </c>
      <c r="AU1304" s="178" t="s">
        <v>89</v>
      </c>
      <c r="AV1304" s="13" t="s">
        <v>89</v>
      </c>
      <c r="AW1304" s="13" t="s">
        <v>31</v>
      </c>
      <c r="AX1304" s="13" t="s">
        <v>76</v>
      </c>
      <c r="AY1304" s="178" t="s">
        <v>187</v>
      </c>
    </row>
    <row r="1305" spans="2:65" s="14" customFormat="1">
      <c r="B1305" s="184"/>
      <c r="D1305" s="171" t="s">
        <v>200</v>
      </c>
      <c r="E1305" s="185" t="s">
        <v>1</v>
      </c>
      <c r="F1305" s="186" t="s">
        <v>206</v>
      </c>
      <c r="H1305" s="187">
        <v>1</v>
      </c>
      <c r="I1305" s="188"/>
      <c r="L1305" s="184"/>
      <c r="M1305" s="189"/>
      <c r="T1305" s="190"/>
      <c r="AT1305" s="185" t="s">
        <v>200</v>
      </c>
      <c r="AU1305" s="185" t="s">
        <v>89</v>
      </c>
      <c r="AV1305" s="14" t="s">
        <v>194</v>
      </c>
      <c r="AW1305" s="14" t="s">
        <v>31</v>
      </c>
      <c r="AX1305" s="14" t="s">
        <v>83</v>
      </c>
      <c r="AY1305" s="185" t="s">
        <v>187</v>
      </c>
    </row>
    <row r="1306" spans="2:65" s="1" customFormat="1" ht="21.75" customHeight="1">
      <c r="B1306" s="144"/>
      <c r="C1306" s="160" t="s">
        <v>1312</v>
      </c>
      <c r="D1306" s="160" t="s">
        <v>196</v>
      </c>
      <c r="E1306" s="161" t="s">
        <v>3036</v>
      </c>
      <c r="F1306" s="162" t="s">
        <v>3037</v>
      </c>
      <c r="G1306" s="163" t="s">
        <v>320</v>
      </c>
      <c r="H1306" s="164">
        <v>10</v>
      </c>
      <c r="I1306" s="165"/>
      <c r="J1306" s="166">
        <f>ROUND(I1306*H1306,2)</f>
        <v>0</v>
      </c>
      <c r="K1306" s="167"/>
      <c r="L1306" s="32"/>
      <c r="M1306" s="168" t="s">
        <v>1</v>
      </c>
      <c r="N1306" s="169" t="s">
        <v>42</v>
      </c>
      <c r="P1306" s="156">
        <f>O1306*H1306</f>
        <v>0</v>
      </c>
      <c r="Q1306" s="156">
        <v>1.3999999999999999E-4</v>
      </c>
      <c r="R1306" s="156">
        <f>Q1306*H1306</f>
        <v>1.3999999999999998E-3</v>
      </c>
      <c r="S1306" s="156">
        <v>0</v>
      </c>
      <c r="T1306" s="157">
        <f>S1306*H1306</f>
        <v>0</v>
      </c>
      <c r="AR1306" s="158" t="s">
        <v>194</v>
      </c>
      <c r="AT1306" s="158" t="s">
        <v>196</v>
      </c>
      <c r="AU1306" s="158" t="s">
        <v>89</v>
      </c>
      <c r="AY1306" s="17" t="s">
        <v>187</v>
      </c>
      <c r="BE1306" s="159">
        <f>IF(N1306="základná",J1306,0)</f>
        <v>0</v>
      </c>
      <c r="BF1306" s="159">
        <f>IF(N1306="znížená",J1306,0)</f>
        <v>0</v>
      </c>
      <c r="BG1306" s="159">
        <f>IF(N1306="zákl. prenesená",J1306,0)</f>
        <v>0</v>
      </c>
      <c r="BH1306" s="159">
        <f>IF(N1306="zníž. prenesená",J1306,0)</f>
        <v>0</v>
      </c>
      <c r="BI1306" s="159">
        <f>IF(N1306="nulová",J1306,0)</f>
        <v>0</v>
      </c>
      <c r="BJ1306" s="17" t="s">
        <v>89</v>
      </c>
      <c r="BK1306" s="159">
        <f>ROUND(I1306*H1306,2)</f>
        <v>0</v>
      </c>
      <c r="BL1306" s="17" t="s">
        <v>194</v>
      </c>
      <c r="BM1306" s="158" t="s">
        <v>3038</v>
      </c>
    </row>
    <row r="1307" spans="2:65" s="13" customFormat="1">
      <c r="B1307" s="177"/>
      <c r="D1307" s="171" t="s">
        <v>200</v>
      </c>
      <c r="E1307" s="178" t="s">
        <v>1</v>
      </c>
      <c r="F1307" s="179" t="s">
        <v>317</v>
      </c>
      <c r="H1307" s="180">
        <v>10</v>
      </c>
      <c r="I1307" s="181"/>
      <c r="L1307" s="177"/>
      <c r="M1307" s="182"/>
      <c r="T1307" s="183"/>
      <c r="AT1307" s="178" t="s">
        <v>200</v>
      </c>
      <c r="AU1307" s="178" t="s">
        <v>89</v>
      </c>
      <c r="AV1307" s="13" t="s">
        <v>89</v>
      </c>
      <c r="AW1307" s="13" t="s">
        <v>31</v>
      </c>
      <c r="AX1307" s="13" t="s">
        <v>83</v>
      </c>
      <c r="AY1307" s="178" t="s">
        <v>187</v>
      </c>
    </row>
    <row r="1308" spans="2:65" s="1" customFormat="1" ht="21.75" customHeight="1">
      <c r="B1308" s="144"/>
      <c r="C1308" s="160" t="s">
        <v>1181</v>
      </c>
      <c r="D1308" s="160" t="s">
        <v>196</v>
      </c>
      <c r="E1308" s="161" t="s">
        <v>3039</v>
      </c>
      <c r="F1308" s="162" t="s">
        <v>3040</v>
      </c>
      <c r="G1308" s="163" t="s">
        <v>320</v>
      </c>
      <c r="H1308" s="164">
        <v>20</v>
      </c>
      <c r="I1308" s="165"/>
      <c r="J1308" s="166">
        <f>ROUND(I1308*H1308,2)</f>
        <v>0</v>
      </c>
      <c r="K1308" s="167"/>
      <c r="L1308" s="32"/>
      <c r="M1308" s="168" t="s">
        <v>1</v>
      </c>
      <c r="N1308" s="169" t="s">
        <v>42</v>
      </c>
      <c r="P1308" s="156">
        <f>O1308*H1308</f>
        <v>0</v>
      </c>
      <c r="Q1308" s="156">
        <v>0</v>
      </c>
      <c r="R1308" s="156">
        <f>Q1308*H1308</f>
        <v>0</v>
      </c>
      <c r="S1308" s="156">
        <v>0</v>
      </c>
      <c r="T1308" s="157">
        <f>S1308*H1308</f>
        <v>0</v>
      </c>
      <c r="AR1308" s="158" t="s">
        <v>194</v>
      </c>
      <c r="AT1308" s="158" t="s">
        <v>196</v>
      </c>
      <c r="AU1308" s="158" t="s">
        <v>89</v>
      </c>
      <c r="AY1308" s="17" t="s">
        <v>187</v>
      </c>
      <c r="BE1308" s="159">
        <f>IF(N1308="základná",J1308,0)</f>
        <v>0</v>
      </c>
      <c r="BF1308" s="159">
        <f>IF(N1308="znížená",J1308,0)</f>
        <v>0</v>
      </c>
      <c r="BG1308" s="159">
        <f>IF(N1308="zákl. prenesená",J1308,0)</f>
        <v>0</v>
      </c>
      <c r="BH1308" s="159">
        <f>IF(N1308="zníž. prenesená",J1308,0)</f>
        <v>0</v>
      </c>
      <c r="BI1308" s="159">
        <f>IF(N1308="nulová",J1308,0)</f>
        <v>0</v>
      </c>
      <c r="BJ1308" s="17" t="s">
        <v>89</v>
      </c>
      <c r="BK1308" s="159">
        <f>ROUND(I1308*H1308,2)</f>
        <v>0</v>
      </c>
      <c r="BL1308" s="17" t="s">
        <v>194</v>
      </c>
      <c r="BM1308" s="158" t="s">
        <v>3041</v>
      </c>
    </row>
    <row r="1309" spans="2:65" s="13" customFormat="1">
      <c r="B1309" s="177"/>
      <c r="D1309" s="171" t="s">
        <v>200</v>
      </c>
      <c r="E1309" s="178" t="s">
        <v>1</v>
      </c>
      <c r="F1309" s="179" t="s">
        <v>7</v>
      </c>
      <c r="H1309" s="180">
        <v>20</v>
      </c>
      <c r="I1309" s="181"/>
      <c r="L1309" s="177"/>
      <c r="M1309" s="182"/>
      <c r="T1309" s="183"/>
      <c r="AT1309" s="178" t="s">
        <v>200</v>
      </c>
      <c r="AU1309" s="178" t="s">
        <v>89</v>
      </c>
      <c r="AV1309" s="13" t="s">
        <v>89</v>
      </c>
      <c r="AW1309" s="13" t="s">
        <v>31</v>
      </c>
      <c r="AX1309" s="13" t="s">
        <v>76</v>
      </c>
      <c r="AY1309" s="178" t="s">
        <v>187</v>
      </c>
    </row>
    <row r="1310" spans="2:65" s="14" customFormat="1">
      <c r="B1310" s="184"/>
      <c r="D1310" s="171" t="s">
        <v>200</v>
      </c>
      <c r="E1310" s="185" t="s">
        <v>1</v>
      </c>
      <c r="F1310" s="186" t="s">
        <v>206</v>
      </c>
      <c r="H1310" s="187">
        <v>20</v>
      </c>
      <c r="I1310" s="188"/>
      <c r="L1310" s="184"/>
      <c r="M1310" s="189"/>
      <c r="T1310" s="190"/>
      <c r="AT1310" s="185" t="s">
        <v>200</v>
      </c>
      <c r="AU1310" s="185" t="s">
        <v>89</v>
      </c>
      <c r="AV1310" s="14" t="s">
        <v>194</v>
      </c>
      <c r="AW1310" s="14" t="s">
        <v>31</v>
      </c>
      <c r="AX1310" s="14" t="s">
        <v>83</v>
      </c>
      <c r="AY1310" s="185" t="s">
        <v>187</v>
      </c>
    </row>
    <row r="1311" spans="2:65" s="1" customFormat="1" ht="24.2" customHeight="1">
      <c r="B1311" s="144"/>
      <c r="C1311" s="160" t="s">
        <v>1319</v>
      </c>
      <c r="D1311" s="160" t="s">
        <v>196</v>
      </c>
      <c r="E1311" s="161" t="s">
        <v>3042</v>
      </c>
      <c r="F1311" s="162" t="s">
        <v>3043</v>
      </c>
      <c r="G1311" s="163" t="s">
        <v>375</v>
      </c>
      <c r="H1311" s="164">
        <v>1098.8699999999999</v>
      </c>
      <c r="I1311" s="165"/>
      <c r="J1311" s="166">
        <f>ROUND(I1311*H1311,2)</f>
        <v>0</v>
      </c>
      <c r="K1311" s="167"/>
      <c r="L1311" s="32"/>
      <c r="M1311" s="168" t="s">
        <v>1</v>
      </c>
      <c r="N1311" s="169" t="s">
        <v>42</v>
      </c>
      <c r="P1311" s="156">
        <f>O1311*H1311</f>
        <v>0</v>
      </c>
      <c r="Q1311" s="156">
        <v>0</v>
      </c>
      <c r="R1311" s="156">
        <f>Q1311*H1311</f>
        <v>0</v>
      </c>
      <c r="S1311" s="156">
        <v>0</v>
      </c>
      <c r="T1311" s="157">
        <f>S1311*H1311</f>
        <v>0</v>
      </c>
      <c r="AR1311" s="158" t="s">
        <v>194</v>
      </c>
      <c r="AT1311" s="158" t="s">
        <v>196</v>
      </c>
      <c r="AU1311" s="158" t="s">
        <v>89</v>
      </c>
      <c r="AY1311" s="17" t="s">
        <v>187</v>
      </c>
      <c r="BE1311" s="159">
        <f>IF(N1311="základná",J1311,0)</f>
        <v>0</v>
      </c>
      <c r="BF1311" s="159">
        <f>IF(N1311="znížená",J1311,0)</f>
        <v>0</v>
      </c>
      <c r="BG1311" s="159">
        <f>IF(N1311="zákl. prenesená",J1311,0)</f>
        <v>0</v>
      </c>
      <c r="BH1311" s="159">
        <f>IF(N1311="zníž. prenesená",J1311,0)</f>
        <v>0</v>
      </c>
      <c r="BI1311" s="159">
        <f>IF(N1311="nulová",J1311,0)</f>
        <v>0</v>
      </c>
      <c r="BJ1311" s="17" t="s">
        <v>89</v>
      </c>
      <c r="BK1311" s="159">
        <f>ROUND(I1311*H1311,2)</f>
        <v>0</v>
      </c>
      <c r="BL1311" s="17" t="s">
        <v>194</v>
      </c>
      <c r="BM1311" s="158" t="s">
        <v>3044</v>
      </c>
    </row>
    <row r="1312" spans="2:65" s="1" customFormat="1" ht="24.2" customHeight="1">
      <c r="B1312" s="144"/>
      <c r="C1312" s="160" t="s">
        <v>1184</v>
      </c>
      <c r="D1312" s="160" t="s">
        <v>196</v>
      </c>
      <c r="E1312" s="161" t="s">
        <v>3045</v>
      </c>
      <c r="F1312" s="162" t="s">
        <v>3046</v>
      </c>
      <c r="G1312" s="163" t="s">
        <v>375</v>
      </c>
      <c r="H1312" s="164">
        <v>10988.7</v>
      </c>
      <c r="I1312" s="165"/>
      <c r="J1312" s="166">
        <f>ROUND(I1312*H1312,2)</f>
        <v>0</v>
      </c>
      <c r="K1312" s="167"/>
      <c r="L1312" s="32"/>
      <c r="M1312" s="168" t="s">
        <v>1</v>
      </c>
      <c r="N1312" s="169" t="s">
        <v>42</v>
      </c>
      <c r="P1312" s="156">
        <f>O1312*H1312</f>
        <v>0</v>
      </c>
      <c r="Q1312" s="156">
        <v>0</v>
      </c>
      <c r="R1312" s="156">
        <f>Q1312*H1312</f>
        <v>0</v>
      </c>
      <c r="S1312" s="156">
        <v>0</v>
      </c>
      <c r="T1312" s="157">
        <f>S1312*H1312</f>
        <v>0</v>
      </c>
      <c r="AR1312" s="158" t="s">
        <v>194</v>
      </c>
      <c r="AT1312" s="158" t="s">
        <v>196</v>
      </c>
      <c r="AU1312" s="158" t="s">
        <v>89</v>
      </c>
      <c r="AY1312" s="17" t="s">
        <v>187</v>
      </c>
      <c r="BE1312" s="159">
        <f>IF(N1312="základná",J1312,0)</f>
        <v>0</v>
      </c>
      <c r="BF1312" s="159">
        <f>IF(N1312="znížená",J1312,0)</f>
        <v>0</v>
      </c>
      <c r="BG1312" s="159">
        <f>IF(N1312="zákl. prenesená",J1312,0)</f>
        <v>0</v>
      </c>
      <c r="BH1312" s="159">
        <f>IF(N1312="zníž. prenesená",J1312,0)</f>
        <v>0</v>
      </c>
      <c r="BI1312" s="159">
        <f>IF(N1312="nulová",J1312,0)</f>
        <v>0</v>
      </c>
      <c r="BJ1312" s="17" t="s">
        <v>89</v>
      </c>
      <c r="BK1312" s="159">
        <f>ROUND(I1312*H1312,2)</f>
        <v>0</v>
      </c>
      <c r="BL1312" s="17" t="s">
        <v>194</v>
      </c>
      <c r="BM1312" s="158" t="s">
        <v>3047</v>
      </c>
    </row>
    <row r="1313" spans="2:65" s="13" customFormat="1">
      <c r="B1313" s="177"/>
      <c r="D1313" s="171" t="s">
        <v>200</v>
      </c>
      <c r="F1313" s="179" t="s">
        <v>3048</v>
      </c>
      <c r="H1313" s="180">
        <v>10988.7</v>
      </c>
      <c r="I1313" s="181"/>
      <c r="L1313" s="177"/>
      <c r="M1313" s="182"/>
      <c r="T1313" s="183"/>
      <c r="AT1313" s="178" t="s">
        <v>200</v>
      </c>
      <c r="AU1313" s="178" t="s">
        <v>89</v>
      </c>
      <c r="AV1313" s="13" t="s">
        <v>89</v>
      </c>
      <c r="AW1313" s="13" t="s">
        <v>3</v>
      </c>
      <c r="AX1313" s="13" t="s">
        <v>83</v>
      </c>
      <c r="AY1313" s="178" t="s">
        <v>187</v>
      </c>
    </row>
    <row r="1314" spans="2:65" s="1" customFormat="1" ht="24.2" customHeight="1">
      <c r="B1314" s="144"/>
      <c r="C1314" s="160" t="s">
        <v>1326</v>
      </c>
      <c r="D1314" s="160" t="s">
        <v>196</v>
      </c>
      <c r="E1314" s="161" t="s">
        <v>3049</v>
      </c>
      <c r="F1314" s="162" t="s">
        <v>3050</v>
      </c>
      <c r="G1314" s="163" t="s">
        <v>375</v>
      </c>
      <c r="H1314" s="164">
        <v>1098.8699999999999</v>
      </c>
      <c r="I1314" s="165"/>
      <c r="J1314" s="166">
        <f>ROUND(I1314*H1314,2)</f>
        <v>0</v>
      </c>
      <c r="K1314" s="167"/>
      <c r="L1314" s="32"/>
      <c r="M1314" s="168" t="s">
        <v>1</v>
      </c>
      <c r="N1314" s="169" t="s">
        <v>42</v>
      </c>
      <c r="P1314" s="156">
        <f>O1314*H1314</f>
        <v>0</v>
      </c>
      <c r="Q1314" s="156">
        <v>0</v>
      </c>
      <c r="R1314" s="156">
        <f>Q1314*H1314</f>
        <v>0</v>
      </c>
      <c r="S1314" s="156">
        <v>0</v>
      </c>
      <c r="T1314" s="157">
        <f>S1314*H1314</f>
        <v>0</v>
      </c>
      <c r="AR1314" s="158" t="s">
        <v>194</v>
      </c>
      <c r="AT1314" s="158" t="s">
        <v>196</v>
      </c>
      <c r="AU1314" s="158" t="s">
        <v>89</v>
      </c>
      <c r="AY1314" s="17" t="s">
        <v>187</v>
      </c>
      <c r="BE1314" s="159">
        <f>IF(N1314="základná",J1314,0)</f>
        <v>0</v>
      </c>
      <c r="BF1314" s="159">
        <f>IF(N1314="znížená",J1314,0)</f>
        <v>0</v>
      </c>
      <c r="BG1314" s="159">
        <f>IF(N1314="zákl. prenesená",J1314,0)</f>
        <v>0</v>
      </c>
      <c r="BH1314" s="159">
        <f>IF(N1314="zníž. prenesená",J1314,0)</f>
        <v>0</v>
      </c>
      <c r="BI1314" s="159">
        <f>IF(N1314="nulová",J1314,0)</f>
        <v>0</v>
      </c>
      <c r="BJ1314" s="17" t="s">
        <v>89</v>
      </c>
      <c r="BK1314" s="159">
        <f>ROUND(I1314*H1314,2)</f>
        <v>0</v>
      </c>
      <c r="BL1314" s="17" t="s">
        <v>194</v>
      </c>
      <c r="BM1314" s="158" t="s">
        <v>3051</v>
      </c>
    </row>
    <row r="1315" spans="2:65" s="1" customFormat="1" ht="24.2" customHeight="1">
      <c r="B1315" s="144"/>
      <c r="C1315" s="160" t="s">
        <v>1187</v>
      </c>
      <c r="D1315" s="160" t="s">
        <v>196</v>
      </c>
      <c r="E1315" s="161" t="s">
        <v>3052</v>
      </c>
      <c r="F1315" s="162" t="s">
        <v>3053</v>
      </c>
      <c r="G1315" s="163" t="s">
        <v>375</v>
      </c>
      <c r="H1315" s="164">
        <v>4395.4799999999996</v>
      </c>
      <c r="I1315" s="165"/>
      <c r="J1315" s="166">
        <f>ROUND(I1315*H1315,2)</f>
        <v>0</v>
      </c>
      <c r="K1315" s="167"/>
      <c r="L1315" s="32"/>
      <c r="M1315" s="168" t="s">
        <v>1</v>
      </c>
      <c r="N1315" s="169" t="s">
        <v>42</v>
      </c>
      <c r="P1315" s="156">
        <f>O1315*H1315</f>
        <v>0</v>
      </c>
      <c r="Q1315" s="156">
        <v>0</v>
      </c>
      <c r="R1315" s="156">
        <f>Q1315*H1315</f>
        <v>0</v>
      </c>
      <c r="S1315" s="156">
        <v>0</v>
      </c>
      <c r="T1315" s="157">
        <f>S1315*H1315</f>
        <v>0</v>
      </c>
      <c r="AR1315" s="158" t="s">
        <v>194</v>
      </c>
      <c r="AT1315" s="158" t="s">
        <v>196</v>
      </c>
      <c r="AU1315" s="158" t="s">
        <v>89</v>
      </c>
      <c r="AY1315" s="17" t="s">
        <v>187</v>
      </c>
      <c r="BE1315" s="159">
        <f>IF(N1315="základná",J1315,0)</f>
        <v>0</v>
      </c>
      <c r="BF1315" s="159">
        <f>IF(N1315="znížená",J1315,0)</f>
        <v>0</v>
      </c>
      <c r="BG1315" s="159">
        <f>IF(N1315="zákl. prenesená",J1315,0)</f>
        <v>0</v>
      </c>
      <c r="BH1315" s="159">
        <f>IF(N1315="zníž. prenesená",J1315,0)</f>
        <v>0</v>
      </c>
      <c r="BI1315" s="159">
        <f>IF(N1315="nulová",J1315,0)</f>
        <v>0</v>
      </c>
      <c r="BJ1315" s="17" t="s">
        <v>89</v>
      </c>
      <c r="BK1315" s="159">
        <f>ROUND(I1315*H1315,2)</f>
        <v>0</v>
      </c>
      <c r="BL1315" s="17" t="s">
        <v>194</v>
      </c>
      <c r="BM1315" s="158" t="s">
        <v>3054</v>
      </c>
    </row>
    <row r="1316" spans="2:65" s="13" customFormat="1">
      <c r="B1316" s="177"/>
      <c r="D1316" s="171" t="s">
        <v>200</v>
      </c>
      <c r="F1316" s="179" t="s">
        <v>3055</v>
      </c>
      <c r="H1316" s="180">
        <v>4395.4799999999996</v>
      </c>
      <c r="I1316" s="181"/>
      <c r="L1316" s="177"/>
      <c r="M1316" s="182"/>
      <c r="T1316" s="183"/>
      <c r="AT1316" s="178" t="s">
        <v>200</v>
      </c>
      <c r="AU1316" s="178" t="s">
        <v>89</v>
      </c>
      <c r="AV1316" s="13" t="s">
        <v>89</v>
      </c>
      <c r="AW1316" s="13" t="s">
        <v>3</v>
      </c>
      <c r="AX1316" s="13" t="s">
        <v>83</v>
      </c>
      <c r="AY1316" s="178" t="s">
        <v>187</v>
      </c>
    </row>
    <row r="1317" spans="2:65" s="11" customFormat="1" ht="22.9" customHeight="1">
      <c r="B1317" s="132"/>
      <c r="D1317" s="133" t="s">
        <v>75</v>
      </c>
      <c r="E1317" s="142" t="s">
        <v>3056</v>
      </c>
      <c r="F1317" s="142" t="s">
        <v>3057</v>
      </c>
      <c r="I1317" s="135"/>
      <c r="J1317" s="143">
        <f>BK1317</f>
        <v>0</v>
      </c>
      <c r="L1317" s="132"/>
      <c r="M1317" s="137"/>
      <c r="P1317" s="138">
        <f>SUM(P1318:P1320)</f>
        <v>0</v>
      </c>
      <c r="R1317" s="138">
        <f>SUM(R1318:R1320)</f>
        <v>0</v>
      </c>
      <c r="T1317" s="139">
        <f>SUM(T1318:T1320)</f>
        <v>0</v>
      </c>
      <c r="AR1317" s="133" t="s">
        <v>83</v>
      </c>
      <c r="AT1317" s="140" t="s">
        <v>75</v>
      </c>
      <c r="AU1317" s="140" t="s">
        <v>83</v>
      </c>
      <c r="AY1317" s="133" t="s">
        <v>187</v>
      </c>
      <c r="BK1317" s="141">
        <f>SUM(BK1318:BK1320)</f>
        <v>0</v>
      </c>
    </row>
    <row r="1318" spans="2:65" s="1" customFormat="1" ht="21.75" customHeight="1">
      <c r="B1318" s="144"/>
      <c r="C1318" s="160" t="s">
        <v>1333</v>
      </c>
      <c r="D1318" s="160" t="s">
        <v>196</v>
      </c>
      <c r="E1318" s="161" t="s">
        <v>3058</v>
      </c>
      <c r="F1318" s="162" t="s">
        <v>3059</v>
      </c>
      <c r="G1318" s="163" t="s">
        <v>375</v>
      </c>
      <c r="H1318" s="164">
        <v>1098.8699999999999</v>
      </c>
      <c r="I1318" s="165"/>
      <c r="J1318" s="166">
        <f>ROUND(I1318*H1318,2)</f>
        <v>0</v>
      </c>
      <c r="K1318" s="167"/>
      <c r="L1318" s="32"/>
      <c r="M1318" s="168" t="s">
        <v>1</v>
      </c>
      <c r="N1318" s="169" t="s">
        <v>42</v>
      </c>
      <c r="P1318" s="156">
        <f>O1318*H1318</f>
        <v>0</v>
      </c>
      <c r="Q1318" s="156">
        <v>0</v>
      </c>
      <c r="R1318" s="156">
        <f>Q1318*H1318</f>
        <v>0</v>
      </c>
      <c r="S1318" s="156">
        <v>0</v>
      </c>
      <c r="T1318" s="157">
        <f>S1318*H1318</f>
        <v>0</v>
      </c>
      <c r="AR1318" s="158" t="s">
        <v>194</v>
      </c>
      <c r="AT1318" s="158" t="s">
        <v>196</v>
      </c>
      <c r="AU1318" s="158" t="s">
        <v>89</v>
      </c>
      <c r="AY1318" s="17" t="s">
        <v>187</v>
      </c>
      <c r="BE1318" s="159">
        <f>IF(N1318="základná",J1318,0)</f>
        <v>0</v>
      </c>
      <c r="BF1318" s="159">
        <f>IF(N1318="znížená",J1318,0)</f>
        <v>0</v>
      </c>
      <c r="BG1318" s="159">
        <f>IF(N1318="zákl. prenesená",J1318,0)</f>
        <v>0</v>
      </c>
      <c r="BH1318" s="159">
        <f>IF(N1318="zníž. prenesená",J1318,0)</f>
        <v>0</v>
      </c>
      <c r="BI1318" s="159">
        <f>IF(N1318="nulová",J1318,0)</f>
        <v>0</v>
      </c>
      <c r="BJ1318" s="17" t="s">
        <v>89</v>
      </c>
      <c r="BK1318" s="159">
        <f>ROUND(I1318*H1318,2)</f>
        <v>0</v>
      </c>
      <c r="BL1318" s="17" t="s">
        <v>194</v>
      </c>
      <c r="BM1318" s="158" t="s">
        <v>3060</v>
      </c>
    </row>
    <row r="1319" spans="2:65" s="1" customFormat="1" ht="24.2" customHeight="1">
      <c r="B1319" s="144"/>
      <c r="C1319" s="160" t="s">
        <v>1192</v>
      </c>
      <c r="D1319" s="160" t="s">
        <v>196</v>
      </c>
      <c r="E1319" s="161" t="s">
        <v>3061</v>
      </c>
      <c r="F1319" s="162" t="s">
        <v>3062</v>
      </c>
      <c r="G1319" s="163" t="s">
        <v>375</v>
      </c>
      <c r="H1319" s="164">
        <v>10988.7</v>
      </c>
      <c r="I1319" s="165"/>
      <c r="J1319" s="166">
        <f>ROUND(I1319*H1319,2)</f>
        <v>0</v>
      </c>
      <c r="K1319" s="167"/>
      <c r="L1319" s="32"/>
      <c r="M1319" s="168" t="s">
        <v>1</v>
      </c>
      <c r="N1319" s="169" t="s">
        <v>42</v>
      </c>
      <c r="P1319" s="156">
        <f>O1319*H1319</f>
        <v>0</v>
      </c>
      <c r="Q1319" s="156">
        <v>0</v>
      </c>
      <c r="R1319" s="156">
        <f>Q1319*H1319</f>
        <v>0</v>
      </c>
      <c r="S1319" s="156">
        <v>0</v>
      </c>
      <c r="T1319" s="157">
        <f>S1319*H1319</f>
        <v>0</v>
      </c>
      <c r="AR1319" s="158" t="s">
        <v>194</v>
      </c>
      <c r="AT1319" s="158" t="s">
        <v>196</v>
      </c>
      <c r="AU1319" s="158" t="s">
        <v>89</v>
      </c>
      <c r="AY1319" s="17" t="s">
        <v>187</v>
      </c>
      <c r="BE1319" s="159">
        <f>IF(N1319="základná",J1319,0)</f>
        <v>0</v>
      </c>
      <c r="BF1319" s="159">
        <f>IF(N1319="znížená",J1319,0)</f>
        <v>0</v>
      </c>
      <c r="BG1319" s="159">
        <f>IF(N1319="zákl. prenesená",J1319,0)</f>
        <v>0</v>
      </c>
      <c r="BH1319" s="159">
        <f>IF(N1319="zníž. prenesená",J1319,0)</f>
        <v>0</v>
      </c>
      <c r="BI1319" s="159">
        <f>IF(N1319="nulová",J1319,0)</f>
        <v>0</v>
      </c>
      <c r="BJ1319" s="17" t="s">
        <v>89</v>
      </c>
      <c r="BK1319" s="159">
        <f>ROUND(I1319*H1319,2)</f>
        <v>0</v>
      </c>
      <c r="BL1319" s="17" t="s">
        <v>194</v>
      </c>
      <c r="BM1319" s="158" t="s">
        <v>3063</v>
      </c>
    </row>
    <row r="1320" spans="2:65" s="13" customFormat="1">
      <c r="B1320" s="177"/>
      <c r="D1320" s="171" t="s">
        <v>200</v>
      </c>
      <c r="F1320" s="179" t="s">
        <v>3048</v>
      </c>
      <c r="H1320" s="180">
        <v>10988.7</v>
      </c>
      <c r="I1320" s="181"/>
      <c r="L1320" s="177"/>
      <c r="M1320" s="182"/>
      <c r="T1320" s="183"/>
      <c r="AT1320" s="178" t="s">
        <v>200</v>
      </c>
      <c r="AU1320" s="178" t="s">
        <v>89</v>
      </c>
      <c r="AV1320" s="13" t="s">
        <v>89</v>
      </c>
      <c r="AW1320" s="13" t="s">
        <v>3</v>
      </c>
      <c r="AX1320" s="13" t="s">
        <v>83</v>
      </c>
      <c r="AY1320" s="178" t="s">
        <v>187</v>
      </c>
    </row>
    <row r="1321" spans="2:65" s="11" customFormat="1" ht="22.9" customHeight="1">
      <c r="B1321" s="132"/>
      <c r="D1321" s="133" t="s">
        <v>75</v>
      </c>
      <c r="E1321" s="142" t="s">
        <v>3064</v>
      </c>
      <c r="F1321" s="142" t="s">
        <v>3065</v>
      </c>
      <c r="I1321" s="135"/>
      <c r="J1321" s="143">
        <f>BK1321</f>
        <v>0</v>
      </c>
      <c r="L1321" s="132"/>
      <c r="M1321" s="137"/>
      <c r="P1321" s="138">
        <f>P1322</f>
        <v>0</v>
      </c>
      <c r="R1321" s="138">
        <f>R1322</f>
        <v>0</v>
      </c>
      <c r="T1321" s="139">
        <f>T1322</f>
        <v>0</v>
      </c>
      <c r="AR1321" s="133" t="s">
        <v>83</v>
      </c>
      <c r="AT1321" s="140" t="s">
        <v>75</v>
      </c>
      <c r="AU1321" s="140" t="s">
        <v>83</v>
      </c>
      <c r="AY1321" s="133" t="s">
        <v>187</v>
      </c>
      <c r="BK1321" s="141">
        <f>BK1322</f>
        <v>0</v>
      </c>
    </row>
    <row r="1322" spans="2:65" s="1" customFormat="1" ht="24.2" customHeight="1">
      <c r="B1322" s="144"/>
      <c r="C1322" s="160" t="s">
        <v>1340</v>
      </c>
      <c r="D1322" s="160" t="s">
        <v>196</v>
      </c>
      <c r="E1322" s="161" t="s">
        <v>3066</v>
      </c>
      <c r="F1322" s="162" t="s">
        <v>3067</v>
      </c>
      <c r="G1322" s="163" t="s">
        <v>375</v>
      </c>
      <c r="H1322" s="164">
        <v>1040.962</v>
      </c>
      <c r="I1322" s="165"/>
      <c r="J1322" s="166">
        <f>ROUND(I1322*H1322,2)</f>
        <v>0</v>
      </c>
      <c r="K1322" s="167"/>
      <c r="L1322" s="32"/>
      <c r="M1322" s="168" t="s">
        <v>1</v>
      </c>
      <c r="N1322" s="169" t="s">
        <v>42</v>
      </c>
      <c r="P1322" s="156">
        <f>O1322*H1322</f>
        <v>0</v>
      </c>
      <c r="Q1322" s="156">
        <v>0</v>
      </c>
      <c r="R1322" s="156">
        <f>Q1322*H1322</f>
        <v>0</v>
      </c>
      <c r="S1322" s="156">
        <v>0</v>
      </c>
      <c r="T1322" s="157">
        <f>S1322*H1322</f>
        <v>0</v>
      </c>
      <c r="AR1322" s="158" t="s">
        <v>194</v>
      </c>
      <c r="AT1322" s="158" t="s">
        <v>196</v>
      </c>
      <c r="AU1322" s="158" t="s">
        <v>89</v>
      </c>
      <c r="AY1322" s="17" t="s">
        <v>187</v>
      </c>
      <c r="BE1322" s="159">
        <f>IF(N1322="základná",J1322,0)</f>
        <v>0</v>
      </c>
      <c r="BF1322" s="159">
        <f>IF(N1322="znížená",J1322,0)</f>
        <v>0</v>
      </c>
      <c r="BG1322" s="159">
        <f>IF(N1322="zákl. prenesená",J1322,0)</f>
        <v>0</v>
      </c>
      <c r="BH1322" s="159">
        <f>IF(N1322="zníž. prenesená",J1322,0)</f>
        <v>0</v>
      </c>
      <c r="BI1322" s="159">
        <f>IF(N1322="nulová",J1322,0)</f>
        <v>0</v>
      </c>
      <c r="BJ1322" s="17" t="s">
        <v>89</v>
      </c>
      <c r="BK1322" s="159">
        <f>ROUND(I1322*H1322,2)</f>
        <v>0</v>
      </c>
      <c r="BL1322" s="17" t="s">
        <v>194</v>
      </c>
      <c r="BM1322" s="158" t="s">
        <v>3068</v>
      </c>
    </row>
    <row r="1323" spans="2:65" s="11" customFormat="1" ht="22.9" customHeight="1">
      <c r="B1323" s="132"/>
      <c r="D1323" s="133" t="s">
        <v>75</v>
      </c>
      <c r="E1323" s="142" t="s">
        <v>371</v>
      </c>
      <c r="F1323" s="142" t="s">
        <v>372</v>
      </c>
      <c r="I1323" s="135"/>
      <c r="J1323" s="143">
        <f>BK1323</f>
        <v>0</v>
      </c>
      <c r="L1323" s="132"/>
      <c r="M1323" s="137"/>
      <c r="P1323" s="138">
        <f>P1324</f>
        <v>0</v>
      </c>
      <c r="R1323" s="138">
        <f>R1324</f>
        <v>0</v>
      </c>
      <c r="T1323" s="139">
        <f>T1324</f>
        <v>0</v>
      </c>
      <c r="AR1323" s="133" t="s">
        <v>83</v>
      </c>
      <c r="AT1323" s="140" t="s">
        <v>75</v>
      </c>
      <c r="AU1323" s="140" t="s">
        <v>83</v>
      </c>
      <c r="AY1323" s="133" t="s">
        <v>187</v>
      </c>
      <c r="BK1323" s="141">
        <f>BK1324</f>
        <v>0</v>
      </c>
    </row>
    <row r="1324" spans="2:65" s="1" customFormat="1" ht="24.2" customHeight="1">
      <c r="B1324" s="144"/>
      <c r="C1324" s="160" t="s">
        <v>1195</v>
      </c>
      <c r="D1324" s="160" t="s">
        <v>196</v>
      </c>
      <c r="E1324" s="161" t="s">
        <v>373</v>
      </c>
      <c r="F1324" s="162" t="s">
        <v>374</v>
      </c>
      <c r="G1324" s="163" t="s">
        <v>375</v>
      </c>
      <c r="H1324" s="164">
        <v>109.45699999999999</v>
      </c>
      <c r="I1324" s="165"/>
      <c r="J1324" s="166">
        <f>ROUND(I1324*H1324,2)</f>
        <v>0</v>
      </c>
      <c r="K1324" s="167"/>
      <c r="L1324" s="32"/>
      <c r="M1324" s="168" t="s">
        <v>1</v>
      </c>
      <c r="N1324" s="169" t="s">
        <v>42</v>
      </c>
      <c r="P1324" s="156">
        <f>O1324*H1324</f>
        <v>0</v>
      </c>
      <c r="Q1324" s="156">
        <v>0</v>
      </c>
      <c r="R1324" s="156">
        <f>Q1324*H1324</f>
        <v>0</v>
      </c>
      <c r="S1324" s="156">
        <v>0</v>
      </c>
      <c r="T1324" s="157">
        <f>S1324*H1324</f>
        <v>0</v>
      </c>
      <c r="AR1324" s="158" t="s">
        <v>194</v>
      </c>
      <c r="AT1324" s="158" t="s">
        <v>196</v>
      </c>
      <c r="AU1324" s="158" t="s">
        <v>89</v>
      </c>
      <c r="AY1324" s="17" t="s">
        <v>187</v>
      </c>
      <c r="BE1324" s="159">
        <f>IF(N1324="základná",J1324,0)</f>
        <v>0</v>
      </c>
      <c r="BF1324" s="159">
        <f>IF(N1324="znížená",J1324,0)</f>
        <v>0</v>
      </c>
      <c r="BG1324" s="159">
        <f>IF(N1324="zákl. prenesená",J1324,0)</f>
        <v>0</v>
      </c>
      <c r="BH1324" s="159">
        <f>IF(N1324="zníž. prenesená",J1324,0)</f>
        <v>0</v>
      </c>
      <c r="BI1324" s="159">
        <f>IF(N1324="nulová",J1324,0)</f>
        <v>0</v>
      </c>
      <c r="BJ1324" s="17" t="s">
        <v>89</v>
      </c>
      <c r="BK1324" s="159">
        <f>ROUND(I1324*H1324,2)</f>
        <v>0</v>
      </c>
      <c r="BL1324" s="17" t="s">
        <v>194</v>
      </c>
      <c r="BM1324" s="158" t="s">
        <v>3069</v>
      </c>
    </row>
    <row r="1325" spans="2:65" s="11" customFormat="1" ht="25.9" customHeight="1">
      <c r="B1325" s="132"/>
      <c r="D1325" s="133" t="s">
        <v>75</v>
      </c>
      <c r="E1325" s="134" t="s">
        <v>377</v>
      </c>
      <c r="F1325" s="134" t="s">
        <v>378</v>
      </c>
      <c r="I1325" s="135"/>
      <c r="J1325" s="136">
        <f>BK1325</f>
        <v>0</v>
      </c>
      <c r="L1325" s="132"/>
      <c r="M1325" s="137"/>
      <c r="P1325" s="138">
        <f>P1326+P1345+P1354+P1369+P1394+P1416+P1445+P1560+P1574</f>
        <v>0</v>
      </c>
      <c r="R1325" s="138">
        <f>R1326+R1345+R1354+R1369+R1394+R1416+R1445+R1560+R1574</f>
        <v>0.11512171000000002</v>
      </c>
      <c r="T1325" s="139">
        <f>T1326+T1345+T1354+T1369+T1394+T1416+T1445+T1560+T1574</f>
        <v>60.332208219999998</v>
      </c>
      <c r="AR1325" s="133" t="s">
        <v>89</v>
      </c>
      <c r="AT1325" s="140" t="s">
        <v>75</v>
      </c>
      <c r="AU1325" s="140" t="s">
        <v>76</v>
      </c>
      <c r="AY1325" s="133" t="s">
        <v>187</v>
      </c>
      <c r="BK1325" s="141">
        <f>BK1326+BK1345+BK1354+BK1369+BK1394+BK1416+BK1445+BK1560+BK1574</f>
        <v>0</v>
      </c>
    </row>
    <row r="1326" spans="2:65" s="11" customFormat="1" ht="22.9" customHeight="1">
      <c r="B1326" s="132"/>
      <c r="D1326" s="133" t="s">
        <v>75</v>
      </c>
      <c r="E1326" s="142" t="s">
        <v>478</v>
      </c>
      <c r="F1326" s="142" t="s">
        <v>479</v>
      </c>
      <c r="I1326" s="135"/>
      <c r="J1326" s="143">
        <f>BK1326</f>
        <v>0</v>
      </c>
      <c r="L1326" s="132"/>
      <c r="M1326" s="137"/>
      <c r="P1326" s="138">
        <f>SUM(P1327:P1344)</f>
        <v>0</v>
      </c>
      <c r="R1326" s="138">
        <f>SUM(R1327:R1344)</f>
        <v>0</v>
      </c>
      <c r="T1326" s="139">
        <f>SUM(T1327:T1344)</f>
        <v>16.832000000000001</v>
      </c>
      <c r="AR1326" s="133" t="s">
        <v>89</v>
      </c>
      <c r="AT1326" s="140" t="s">
        <v>75</v>
      </c>
      <c r="AU1326" s="140" t="s">
        <v>83</v>
      </c>
      <c r="AY1326" s="133" t="s">
        <v>187</v>
      </c>
      <c r="BK1326" s="141">
        <f>SUM(BK1327:BK1344)</f>
        <v>0</v>
      </c>
    </row>
    <row r="1327" spans="2:65" s="1" customFormat="1" ht="24.2" customHeight="1">
      <c r="B1327" s="144"/>
      <c r="C1327" s="160" t="s">
        <v>1348</v>
      </c>
      <c r="D1327" s="160" t="s">
        <v>196</v>
      </c>
      <c r="E1327" s="161" t="s">
        <v>3070</v>
      </c>
      <c r="F1327" s="162" t="s">
        <v>3071</v>
      </c>
      <c r="G1327" s="163" t="s">
        <v>144</v>
      </c>
      <c r="H1327" s="164">
        <v>1052</v>
      </c>
      <c r="I1327" s="165"/>
      <c r="J1327" s="166">
        <f>ROUND(I1327*H1327,2)</f>
        <v>0</v>
      </c>
      <c r="K1327" s="167"/>
      <c r="L1327" s="32"/>
      <c r="M1327" s="168" t="s">
        <v>1</v>
      </c>
      <c r="N1327" s="169" t="s">
        <v>42</v>
      </c>
      <c r="P1327" s="156">
        <f>O1327*H1327</f>
        <v>0</v>
      </c>
      <c r="Q1327" s="156">
        <v>0</v>
      </c>
      <c r="R1327" s="156">
        <f>Q1327*H1327</f>
        <v>0</v>
      </c>
      <c r="S1327" s="156">
        <v>2E-3</v>
      </c>
      <c r="T1327" s="157">
        <f>S1327*H1327</f>
        <v>2.1040000000000001</v>
      </c>
      <c r="AR1327" s="158" t="s">
        <v>353</v>
      </c>
      <c r="AT1327" s="158" t="s">
        <v>196</v>
      </c>
      <c r="AU1327" s="158" t="s">
        <v>89</v>
      </c>
      <c r="AY1327" s="17" t="s">
        <v>187</v>
      </c>
      <c r="BE1327" s="159">
        <f>IF(N1327="základná",J1327,0)</f>
        <v>0</v>
      </c>
      <c r="BF1327" s="159">
        <f>IF(N1327="znížená",J1327,0)</f>
        <v>0</v>
      </c>
      <c r="BG1327" s="159">
        <f>IF(N1327="zákl. prenesená",J1327,0)</f>
        <v>0</v>
      </c>
      <c r="BH1327" s="159">
        <f>IF(N1327="zníž. prenesená",J1327,0)</f>
        <v>0</v>
      </c>
      <c r="BI1327" s="159">
        <f>IF(N1327="nulová",J1327,0)</f>
        <v>0</v>
      </c>
      <c r="BJ1327" s="17" t="s">
        <v>89</v>
      </c>
      <c r="BK1327" s="159">
        <f>ROUND(I1327*H1327,2)</f>
        <v>0</v>
      </c>
      <c r="BL1327" s="17" t="s">
        <v>353</v>
      </c>
      <c r="BM1327" s="158" t="s">
        <v>3072</v>
      </c>
    </row>
    <row r="1328" spans="2:65" s="13" customFormat="1">
      <c r="B1328" s="177"/>
      <c r="D1328" s="171" t="s">
        <v>200</v>
      </c>
      <c r="E1328" s="178" t="s">
        <v>1</v>
      </c>
      <c r="F1328" s="179" t="s">
        <v>2068</v>
      </c>
      <c r="H1328" s="180">
        <v>1052</v>
      </c>
      <c r="I1328" s="181"/>
      <c r="L1328" s="177"/>
      <c r="M1328" s="182"/>
      <c r="T1328" s="183"/>
      <c r="AT1328" s="178" t="s">
        <v>200</v>
      </c>
      <c r="AU1328" s="178" t="s">
        <v>89</v>
      </c>
      <c r="AV1328" s="13" t="s">
        <v>89</v>
      </c>
      <c r="AW1328" s="13" t="s">
        <v>31</v>
      </c>
      <c r="AX1328" s="13" t="s">
        <v>76</v>
      </c>
      <c r="AY1328" s="178" t="s">
        <v>187</v>
      </c>
    </row>
    <row r="1329" spans="2:65" s="14" customFormat="1">
      <c r="B1329" s="184"/>
      <c r="D1329" s="171" t="s">
        <v>200</v>
      </c>
      <c r="E1329" s="185" t="s">
        <v>1</v>
      </c>
      <c r="F1329" s="186" t="s">
        <v>206</v>
      </c>
      <c r="H1329" s="187">
        <v>1052</v>
      </c>
      <c r="I1329" s="188"/>
      <c r="L1329" s="184"/>
      <c r="M1329" s="189"/>
      <c r="T1329" s="190"/>
      <c r="AT1329" s="185" t="s">
        <v>200</v>
      </c>
      <c r="AU1329" s="185" t="s">
        <v>89</v>
      </c>
      <c r="AV1329" s="14" t="s">
        <v>194</v>
      </c>
      <c r="AW1329" s="14" t="s">
        <v>31</v>
      </c>
      <c r="AX1329" s="14" t="s">
        <v>83</v>
      </c>
      <c r="AY1329" s="185" t="s">
        <v>187</v>
      </c>
    </row>
    <row r="1330" spans="2:65" s="1" customFormat="1" ht="24.2" customHeight="1">
      <c r="B1330" s="144"/>
      <c r="C1330" s="160" t="s">
        <v>1198</v>
      </c>
      <c r="D1330" s="160" t="s">
        <v>196</v>
      </c>
      <c r="E1330" s="161" t="s">
        <v>3073</v>
      </c>
      <c r="F1330" s="162" t="s">
        <v>3074</v>
      </c>
      <c r="G1330" s="163" t="s">
        <v>144</v>
      </c>
      <c r="H1330" s="164">
        <v>1052</v>
      </c>
      <c r="I1330" s="165"/>
      <c r="J1330" s="166">
        <f>ROUND(I1330*H1330,2)</f>
        <v>0</v>
      </c>
      <c r="K1330" s="167"/>
      <c r="L1330" s="32"/>
      <c r="M1330" s="168" t="s">
        <v>1</v>
      </c>
      <c r="N1330" s="169" t="s">
        <v>42</v>
      </c>
      <c r="P1330" s="156">
        <f>O1330*H1330</f>
        <v>0</v>
      </c>
      <c r="Q1330" s="156">
        <v>0</v>
      </c>
      <c r="R1330" s="156">
        <f>Q1330*H1330</f>
        <v>0</v>
      </c>
      <c r="S1330" s="156">
        <v>1.4E-2</v>
      </c>
      <c r="T1330" s="157">
        <f>S1330*H1330</f>
        <v>14.728</v>
      </c>
      <c r="AR1330" s="158" t="s">
        <v>353</v>
      </c>
      <c r="AT1330" s="158" t="s">
        <v>196</v>
      </c>
      <c r="AU1330" s="158" t="s">
        <v>89</v>
      </c>
      <c r="AY1330" s="17" t="s">
        <v>187</v>
      </c>
      <c r="BE1330" s="159">
        <f>IF(N1330="základná",J1330,0)</f>
        <v>0</v>
      </c>
      <c r="BF1330" s="159">
        <f>IF(N1330="znížená",J1330,0)</f>
        <v>0</v>
      </c>
      <c r="BG1330" s="159">
        <f>IF(N1330="zákl. prenesená",J1330,0)</f>
        <v>0</v>
      </c>
      <c r="BH1330" s="159">
        <f>IF(N1330="zníž. prenesená",J1330,0)</f>
        <v>0</v>
      </c>
      <c r="BI1330" s="159">
        <f>IF(N1330="nulová",J1330,0)</f>
        <v>0</v>
      </c>
      <c r="BJ1330" s="17" t="s">
        <v>89</v>
      </c>
      <c r="BK1330" s="159">
        <f>ROUND(I1330*H1330,2)</f>
        <v>0</v>
      </c>
      <c r="BL1330" s="17" t="s">
        <v>353</v>
      </c>
      <c r="BM1330" s="158" t="s">
        <v>3075</v>
      </c>
    </row>
    <row r="1331" spans="2:65" s="12" customFormat="1">
      <c r="B1331" s="170"/>
      <c r="D1331" s="171" t="s">
        <v>200</v>
      </c>
      <c r="E1331" s="172" t="s">
        <v>1</v>
      </c>
      <c r="F1331" s="173" t="s">
        <v>3076</v>
      </c>
      <c r="H1331" s="172" t="s">
        <v>1</v>
      </c>
      <c r="I1331" s="174"/>
      <c r="L1331" s="170"/>
      <c r="M1331" s="175"/>
      <c r="T1331" s="176"/>
      <c r="AT1331" s="172" t="s">
        <v>200</v>
      </c>
      <c r="AU1331" s="172" t="s">
        <v>89</v>
      </c>
      <c r="AV1331" s="12" t="s">
        <v>83</v>
      </c>
      <c r="AW1331" s="12" t="s">
        <v>31</v>
      </c>
      <c r="AX1331" s="12" t="s">
        <v>76</v>
      </c>
      <c r="AY1331" s="172" t="s">
        <v>187</v>
      </c>
    </row>
    <row r="1332" spans="2:65" s="12" customFormat="1">
      <c r="B1332" s="170"/>
      <c r="D1332" s="171" t="s">
        <v>200</v>
      </c>
      <c r="E1332" s="172" t="s">
        <v>1</v>
      </c>
      <c r="F1332" s="173" t="s">
        <v>3077</v>
      </c>
      <c r="H1332" s="172" t="s">
        <v>1</v>
      </c>
      <c r="I1332" s="174"/>
      <c r="L1332" s="170"/>
      <c r="M1332" s="175"/>
      <c r="T1332" s="176"/>
      <c r="AT1332" s="172" t="s">
        <v>200</v>
      </c>
      <c r="AU1332" s="172" t="s">
        <v>89</v>
      </c>
      <c r="AV1332" s="12" t="s">
        <v>83</v>
      </c>
      <c r="AW1332" s="12" t="s">
        <v>31</v>
      </c>
      <c r="AX1332" s="12" t="s">
        <v>76</v>
      </c>
      <c r="AY1332" s="172" t="s">
        <v>187</v>
      </c>
    </row>
    <row r="1333" spans="2:65" s="12" customFormat="1">
      <c r="B1333" s="170"/>
      <c r="D1333" s="171" t="s">
        <v>200</v>
      </c>
      <c r="E1333" s="172" t="s">
        <v>1</v>
      </c>
      <c r="F1333" s="173" t="s">
        <v>3078</v>
      </c>
      <c r="H1333" s="172" t="s">
        <v>1</v>
      </c>
      <c r="I1333" s="174"/>
      <c r="L1333" s="170"/>
      <c r="M1333" s="175"/>
      <c r="T1333" s="176"/>
      <c r="AT1333" s="172" t="s">
        <v>200</v>
      </c>
      <c r="AU1333" s="172" t="s">
        <v>89</v>
      </c>
      <c r="AV1333" s="12" t="s">
        <v>83</v>
      </c>
      <c r="AW1333" s="12" t="s">
        <v>31</v>
      </c>
      <c r="AX1333" s="12" t="s">
        <v>76</v>
      </c>
      <c r="AY1333" s="172" t="s">
        <v>187</v>
      </c>
    </row>
    <row r="1334" spans="2:65" s="12" customFormat="1">
      <c r="B1334" s="170"/>
      <c r="D1334" s="171" t="s">
        <v>200</v>
      </c>
      <c r="E1334" s="172" t="s">
        <v>1</v>
      </c>
      <c r="F1334" s="173" t="s">
        <v>3079</v>
      </c>
      <c r="H1334" s="172" t="s">
        <v>1</v>
      </c>
      <c r="I1334" s="174"/>
      <c r="L1334" s="170"/>
      <c r="M1334" s="175"/>
      <c r="T1334" s="176"/>
      <c r="AT1334" s="172" t="s">
        <v>200</v>
      </c>
      <c r="AU1334" s="172" t="s">
        <v>89</v>
      </c>
      <c r="AV1334" s="12" t="s">
        <v>83</v>
      </c>
      <c r="AW1334" s="12" t="s">
        <v>31</v>
      </c>
      <c r="AX1334" s="12" t="s">
        <v>76</v>
      </c>
      <c r="AY1334" s="172" t="s">
        <v>187</v>
      </c>
    </row>
    <row r="1335" spans="2:65" s="12" customFormat="1">
      <c r="B1335" s="170"/>
      <c r="D1335" s="171" t="s">
        <v>200</v>
      </c>
      <c r="E1335" s="172" t="s">
        <v>1</v>
      </c>
      <c r="F1335" s="173" t="s">
        <v>3080</v>
      </c>
      <c r="H1335" s="172" t="s">
        <v>1</v>
      </c>
      <c r="I1335" s="174"/>
      <c r="L1335" s="170"/>
      <c r="M1335" s="175"/>
      <c r="T1335" s="176"/>
      <c r="AT1335" s="172" t="s">
        <v>200</v>
      </c>
      <c r="AU1335" s="172" t="s">
        <v>89</v>
      </c>
      <c r="AV1335" s="12" t="s">
        <v>83</v>
      </c>
      <c r="AW1335" s="12" t="s">
        <v>31</v>
      </c>
      <c r="AX1335" s="12" t="s">
        <v>76</v>
      </c>
      <c r="AY1335" s="172" t="s">
        <v>187</v>
      </c>
    </row>
    <row r="1336" spans="2:65" s="12" customFormat="1">
      <c r="B1336" s="170"/>
      <c r="D1336" s="171" t="s">
        <v>200</v>
      </c>
      <c r="E1336" s="172" t="s">
        <v>1</v>
      </c>
      <c r="F1336" s="173" t="s">
        <v>3081</v>
      </c>
      <c r="H1336" s="172" t="s">
        <v>1</v>
      </c>
      <c r="I1336" s="174"/>
      <c r="L1336" s="170"/>
      <c r="M1336" s="175"/>
      <c r="T1336" s="176"/>
      <c r="AT1336" s="172" t="s">
        <v>200</v>
      </c>
      <c r="AU1336" s="172" t="s">
        <v>89</v>
      </c>
      <c r="AV1336" s="12" t="s">
        <v>83</v>
      </c>
      <c r="AW1336" s="12" t="s">
        <v>31</v>
      </c>
      <c r="AX1336" s="12" t="s">
        <v>76</v>
      </c>
      <c r="AY1336" s="172" t="s">
        <v>187</v>
      </c>
    </row>
    <row r="1337" spans="2:65" s="12" customFormat="1">
      <c r="B1337" s="170"/>
      <c r="D1337" s="171" t="s">
        <v>200</v>
      </c>
      <c r="E1337" s="172" t="s">
        <v>1</v>
      </c>
      <c r="F1337" s="173" t="s">
        <v>3082</v>
      </c>
      <c r="H1337" s="172" t="s">
        <v>1</v>
      </c>
      <c r="I1337" s="174"/>
      <c r="L1337" s="170"/>
      <c r="M1337" s="175"/>
      <c r="T1337" s="176"/>
      <c r="AT1337" s="172" t="s">
        <v>200</v>
      </c>
      <c r="AU1337" s="172" t="s">
        <v>89</v>
      </c>
      <c r="AV1337" s="12" t="s">
        <v>83</v>
      </c>
      <c r="AW1337" s="12" t="s">
        <v>31</v>
      </c>
      <c r="AX1337" s="12" t="s">
        <v>76</v>
      </c>
      <c r="AY1337" s="172" t="s">
        <v>187</v>
      </c>
    </row>
    <row r="1338" spans="2:65" s="12" customFormat="1" ht="22.5">
      <c r="B1338" s="170"/>
      <c r="D1338" s="171" t="s">
        <v>200</v>
      </c>
      <c r="E1338" s="172" t="s">
        <v>1</v>
      </c>
      <c r="F1338" s="173" t="s">
        <v>3083</v>
      </c>
      <c r="H1338" s="172" t="s">
        <v>1</v>
      </c>
      <c r="I1338" s="174"/>
      <c r="L1338" s="170"/>
      <c r="M1338" s="175"/>
      <c r="T1338" s="176"/>
      <c r="AT1338" s="172" t="s">
        <v>200</v>
      </c>
      <c r="AU1338" s="172" t="s">
        <v>89</v>
      </c>
      <c r="AV1338" s="12" t="s">
        <v>83</v>
      </c>
      <c r="AW1338" s="12" t="s">
        <v>31</v>
      </c>
      <c r="AX1338" s="12" t="s">
        <v>76</v>
      </c>
      <c r="AY1338" s="172" t="s">
        <v>187</v>
      </c>
    </row>
    <row r="1339" spans="2:65" s="13" customFormat="1">
      <c r="B1339" s="177"/>
      <c r="D1339" s="171" t="s">
        <v>200</v>
      </c>
      <c r="E1339" s="178" t="s">
        <v>1</v>
      </c>
      <c r="F1339" s="179" t="s">
        <v>2070</v>
      </c>
      <c r="H1339" s="180">
        <v>1052</v>
      </c>
      <c r="I1339" s="181"/>
      <c r="L1339" s="177"/>
      <c r="M1339" s="182"/>
      <c r="T1339" s="183"/>
      <c r="AT1339" s="178" t="s">
        <v>200</v>
      </c>
      <c r="AU1339" s="178" t="s">
        <v>89</v>
      </c>
      <c r="AV1339" s="13" t="s">
        <v>89</v>
      </c>
      <c r="AW1339" s="13" t="s">
        <v>31</v>
      </c>
      <c r="AX1339" s="13" t="s">
        <v>76</v>
      </c>
      <c r="AY1339" s="178" t="s">
        <v>187</v>
      </c>
    </row>
    <row r="1340" spans="2:65" s="14" customFormat="1">
      <c r="B1340" s="184"/>
      <c r="D1340" s="171" t="s">
        <v>200</v>
      </c>
      <c r="E1340" s="185" t="s">
        <v>2068</v>
      </c>
      <c r="F1340" s="186" t="s">
        <v>3084</v>
      </c>
      <c r="H1340" s="187">
        <v>1052</v>
      </c>
      <c r="I1340" s="188"/>
      <c r="L1340" s="184"/>
      <c r="M1340" s="189"/>
      <c r="T1340" s="190"/>
      <c r="AT1340" s="185" t="s">
        <v>200</v>
      </c>
      <c r="AU1340" s="185" t="s">
        <v>89</v>
      </c>
      <c r="AV1340" s="14" t="s">
        <v>194</v>
      </c>
      <c r="AW1340" s="14" t="s">
        <v>31</v>
      </c>
      <c r="AX1340" s="14" t="s">
        <v>83</v>
      </c>
      <c r="AY1340" s="185" t="s">
        <v>187</v>
      </c>
    </row>
    <row r="1341" spans="2:65" s="1" customFormat="1" ht="33" customHeight="1">
      <c r="B1341" s="144"/>
      <c r="C1341" s="160" t="s">
        <v>1354</v>
      </c>
      <c r="D1341" s="160" t="s">
        <v>196</v>
      </c>
      <c r="E1341" s="161" t="s">
        <v>3085</v>
      </c>
      <c r="F1341" s="162" t="s">
        <v>3086</v>
      </c>
      <c r="G1341" s="163" t="s">
        <v>375</v>
      </c>
      <c r="H1341" s="164">
        <v>16.832000000000001</v>
      </c>
      <c r="I1341" s="165"/>
      <c r="J1341" s="166">
        <f>ROUND(I1341*H1341,2)</f>
        <v>0</v>
      </c>
      <c r="K1341" s="167"/>
      <c r="L1341" s="32"/>
      <c r="M1341" s="168" t="s">
        <v>1</v>
      </c>
      <c r="N1341" s="169" t="s">
        <v>42</v>
      </c>
      <c r="P1341" s="156">
        <f>O1341*H1341</f>
        <v>0</v>
      </c>
      <c r="Q1341" s="156">
        <v>0</v>
      </c>
      <c r="R1341" s="156">
        <f>Q1341*H1341</f>
        <v>0</v>
      </c>
      <c r="S1341" s="156">
        <v>0</v>
      </c>
      <c r="T1341" s="157">
        <f>S1341*H1341</f>
        <v>0</v>
      </c>
      <c r="AR1341" s="158" t="s">
        <v>194</v>
      </c>
      <c r="AT1341" s="158" t="s">
        <v>196</v>
      </c>
      <c r="AU1341" s="158" t="s">
        <v>89</v>
      </c>
      <c r="AY1341" s="17" t="s">
        <v>187</v>
      </c>
      <c r="BE1341" s="159">
        <f>IF(N1341="základná",J1341,0)</f>
        <v>0</v>
      </c>
      <c r="BF1341" s="159">
        <f>IF(N1341="znížená",J1341,0)</f>
        <v>0</v>
      </c>
      <c r="BG1341" s="159">
        <f>IF(N1341="zákl. prenesená",J1341,0)</f>
        <v>0</v>
      </c>
      <c r="BH1341" s="159">
        <f>IF(N1341="zníž. prenesená",J1341,0)</f>
        <v>0</v>
      </c>
      <c r="BI1341" s="159">
        <f>IF(N1341="nulová",J1341,0)</f>
        <v>0</v>
      </c>
      <c r="BJ1341" s="17" t="s">
        <v>89</v>
      </c>
      <c r="BK1341" s="159">
        <f>ROUND(I1341*H1341,2)</f>
        <v>0</v>
      </c>
      <c r="BL1341" s="17" t="s">
        <v>194</v>
      </c>
      <c r="BM1341" s="158" t="s">
        <v>3087</v>
      </c>
    </row>
    <row r="1342" spans="2:65" s="13" customFormat="1">
      <c r="B1342" s="177"/>
      <c r="D1342" s="171" t="s">
        <v>200</v>
      </c>
      <c r="E1342" s="178" t="s">
        <v>1</v>
      </c>
      <c r="F1342" s="179" t="s">
        <v>3088</v>
      </c>
      <c r="H1342" s="180">
        <v>2.1040000000000001</v>
      </c>
      <c r="I1342" s="181"/>
      <c r="L1342" s="177"/>
      <c r="M1342" s="182"/>
      <c r="T1342" s="183"/>
      <c r="AT1342" s="178" t="s">
        <v>200</v>
      </c>
      <c r="AU1342" s="178" t="s">
        <v>89</v>
      </c>
      <c r="AV1342" s="13" t="s">
        <v>89</v>
      </c>
      <c r="AW1342" s="13" t="s">
        <v>31</v>
      </c>
      <c r="AX1342" s="13" t="s">
        <v>76</v>
      </c>
      <c r="AY1342" s="178" t="s">
        <v>187</v>
      </c>
    </row>
    <row r="1343" spans="2:65" s="13" customFormat="1">
      <c r="B1343" s="177"/>
      <c r="D1343" s="171" t="s">
        <v>200</v>
      </c>
      <c r="E1343" s="178" t="s">
        <v>1</v>
      </c>
      <c r="F1343" s="179" t="s">
        <v>3089</v>
      </c>
      <c r="H1343" s="180">
        <v>14.728</v>
      </c>
      <c r="I1343" s="181"/>
      <c r="L1343" s="177"/>
      <c r="M1343" s="182"/>
      <c r="T1343" s="183"/>
      <c r="AT1343" s="178" t="s">
        <v>200</v>
      </c>
      <c r="AU1343" s="178" t="s">
        <v>89</v>
      </c>
      <c r="AV1343" s="13" t="s">
        <v>89</v>
      </c>
      <c r="AW1343" s="13" t="s">
        <v>31</v>
      </c>
      <c r="AX1343" s="13" t="s">
        <v>76</v>
      </c>
      <c r="AY1343" s="178" t="s">
        <v>187</v>
      </c>
    </row>
    <row r="1344" spans="2:65" s="14" customFormat="1">
      <c r="B1344" s="184"/>
      <c r="D1344" s="171" t="s">
        <v>200</v>
      </c>
      <c r="E1344" s="185" t="s">
        <v>1</v>
      </c>
      <c r="F1344" s="186" t="s">
        <v>206</v>
      </c>
      <c r="H1344" s="187">
        <v>16.832000000000001</v>
      </c>
      <c r="I1344" s="188"/>
      <c r="L1344" s="184"/>
      <c r="M1344" s="189"/>
      <c r="T1344" s="190"/>
      <c r="AT1344" s="185" t="s">
        <v>200</v>
      </c>
      <c r="AU1344" s="185" t="s">
        <v>89</v>
      </c>
      <c r="AV1344" s="14" t="s">
        <v>194</v>
      </c>
      <c r="AW1344" s="14" t="s">
        <v>31</v>
      </c>
      <c r="AX1344" s="14" t="s">
        <v>83</v>
      </c>
      <c r="AY1344" s="185" t="s">
        <v>187</v>
      </c>
    </row>
    <row r="1345" spans="2:65" s="11" customFormat="1" ht="22.9" customHeight="1">
      <c r="B1345" s="132"/>
      <c r="D1345" s="133" t="s">
        <v>75</v>
      </c>
      <c r="E1345" s="142" t="s">
        <v>656</v>
      </c>
      <c r="F1345" s="142" t="s">
        <v>657</v>
      </c>
      <c r="I1345" s="135"/>
      <c r="J1345" s="143">
        <f>BK1345</f>
        <v>0</v>
      </c>
      <c r="L1345" s="132"/>
      <c r="M1345" s="137"/>
      <c r="P1345" s="138">
        <f>SUM(P1346:P1353)</f>
        <v>0</v>
      </c>
      <c r="R1345" s="138">
        <f>SUM(R1346:R1353)</f>
        <v>0</v>
      </c>
      <c r="T1345" s="139">
        <f>SUM(T1346:T1353)</f>
        <v>25.248000000000001</v>
      </c>
      <c r="AR1345" s="133" t="s">
        <v>89</v>
      </c>
      <c r="AT1345" s="140" t="s">
        <v>75</v>
      </c>
      <c r="AU1345" s="140" t="s">
        <v>83</v>
      </c>
      <c r="AY1345" s="133" t="s">
        <v>187</v>
      </c>
      <c r="BK1345" s="141">
        <f>SUM(BK1346:BK1353)</f>
        <v>0</v>
      </c>
    </row>
    <row r="1346" spans="2:65" s="1" customFormat="1" ht="24.2" customHeight="1">
      <c r="B1346" s="144"/>
      <c r="C1346" s="160" t="s">
        <v>346</v>
      </c>
      <c r="D1346" s="160" t="s">
        <v>196</v>
      </c>
      <c r="E1346" s="161" t="s">
        <v>3090</v>
      </c>
      <c r="F1346" s="162" t="s">
        <v>3091</v>
      </c>
      <c r="G1346" s="163" t="s">
        <v>144</v>
      </c>
      <c r="H1346" s="164">
        <v>1052</v>
      </c>
      <c r="I1346" s="165"/>
      <c r="J1346" s="166">
        <f>ROUND(I1346*H1346,2)</f>
        <v>0</v>
      </c>
      <c r="K1346" s="167"/>
      <c r="L1346" s="32"/>
      <c r="M1346" s="168" t="s">
        <v>1</v>
      </c>
      <c r="N1346" s="169" t="s">
        <v>42</v>
      </c>
      <c r="P1346" s="156">
        <f>O1346*H1346</f>
        <v>0</v>
      </c>
      <c r="Q1346" s="156">
        <v>0</v>
      </c>
      <c r="R1346" s="156">
        <f>Q1346*H1346</f>
        <v>0</v>
      </c>
      <c r="S1346" s="156">
        <v>2.4E-2</v>
      </c>
      <c r="T1346" s="157">
        <f>S1346*H1346</f>
        <v>25.248000000000001</v>
      </c>
      <c r="AR1346" s="158" t="s">
        <v>353</v>
      </c>
      <c r="AT1346" s="158" t="s">
        <v>196</v>
      </c>
      <c r="AU1346" s="158" t="s">
        <v>89</v>
      </c>
      <c r="AY1346" s="17" t="s">
        <v>187</v>
      </c>
      <c r="BE1346" s="159">
        <f>IF(N1346="základná",J1346,0)</f>
        <v>0</v>
      </c>
      <c r="BF1346" s="159">
        <f>IF(N1346="znížená",J1346,0)</f>
        <v>0</v>
      </c>
      <c r="BG1346" s="159">
        <f>IF(N1346="zákl. prenesená",J1346,0)</f>
        <v>0</v>
      </c>
      <c r="BH1346" s="159">
        <f>IF(N1346="zníž. prenesená",J1346,0)</f>
        <v>0</v>
      </c>
      <c r="BI1346" s="159">
        <f>IF(N1346="nulová",J1346,0)</f>
        <v>0</v>
      </c>
      <c r="BJ1346" s="17" t="s">
        <v>89</v>
      </c>
      <c r="BK1346" s="159">
        <f>ROUND(I1346*H1346,2)</f>
        <v>0</v>
      </c>
      <c r="BL1346" s="17" t="s">
        <v>353</v>
      </c>
      <c r="BM1346" s="158" t="s">
        <v>3092</v>
      </c>
    </row>
    <row r="1347" spans="2:65" s="12" customFormat="1">
      <c r="B1347" s="170"/>
      <c r="D1347" s="171" t="s">
        <v>200</v>
      </c>
      <c r="E1347" s="172" t="s">
        <v>1</v>
      </c>
      <c r="F1347" s="173" t="s">
        <v>2469</v>
      </c>
      <c r="H1347" s="172" t="s">
        <v>1</v>
      </c>
      <c r="I1347" s="174"/>
      <c r="L1347" s="170"/>
      <c r="M1347" s="175"/>
      <c r="T1347" s="176"/>
      <c r="AT1347" s="172" t="s">
        <v>200</v>
      </c>
      <c r="AU1347" s="172" t="s">
        <v>89</v>
      </c>
      <c r="AV1347" s="12" t="s">
        <v>83</v>
      </c>
      <c r="AW1347" s="12" t="s">
        <v>31</v>
      </c>
      <c r="AX1347" s="12" t="s">
        <v>76</v>
      </c>
      <c r="AY1347" s="172" t="s">
        <v>187</v>
      </c>
    </row>
    <row r="1348" spans="2:65" s="12" customFormat="1">
      <c r="B1348" s="170"/>
      <c r="D1348" s="171" t="s">
        <v>200</v>
      </c>
      <c r="E1348" s="172" t="s">
        <v>1</v>
      </c>
      <c r="F1348" s="173" t="s">
        <v>3093</v>
      </c>
      <c r="H1348" s="172" t="s">
        <v>1</v>
      </c>
      <c r="I1348" s="174"/>
      <c r="L1348" s="170"/>
      <c r="M1348" s="175"/>
      <c r="T1348" s="176"/>
      <c r="AT1348" s="172" t="s">
        <v>200</v>
      </c>
      <c r="AU1348" s="172" t="s">
        <v>89</v>
      </c>
      <c r="AV1348" s="12" t="s">
        <v>83</v>
      </c>
      <c r="AW1348" s="12" t="s">
        <v>31</v>
      </c>
      <c r="AX1348" s="12" t="s">
        <v>76</v>
      </c>
      <c r="AY1348" s="172" t="s">
        <v>187</v>
      </c>
    </row>
    <row r="1349" spans="2:65" s="13" customFormat="1">
      <c r="B1349" s="177"/>
      <c r="D1349" s="171" t="s">
        <v>200</v>
      </c>
      <c r="E1349" s="178" t="s">
        <v>1</v>
      </c>
      <c r="F1349" s="179" t="s">
        <v>2068</v>
      </c>
      <c r="H1349" s="180">
        <v>1052</v>
      </c>
      <c r="I1349" s="181"/>
      <c r="L1349" s="177"/>
      <c r="M1349" s="182"/>
      <c r="T1349" s="183"/>
      <c r="AT1349" s="178" t="s">
        <v>200</v>
      </c>
      <c r="AU1349" s="178" t="s">
        <v>89</v>
      </c>
      <c r="AV1349" s="13" t="s">
        <v>89</v>
      </c>
      <c r="AW1349" s="13" t="s">
        <v>31</v>
      </c>
      <c r="AX1349" s="13" t="s">
        <v>76</v>
      </c>
      <c r="AY1349" s="178" t="s">
        <v>187</v>
      </c>
    </row>
    <row r="1350" spans="2:65" s="14" customFormat="1">
      <c r="B1350" s="184"/>
      <c r="D1350" s="171" t="s">
        <v>200</v>
      </c>
      <c r="E1350" s="185" t="s">
        <v>1</v>
      </c>
      <c r="F1350" s="186" t="s">
        <v>206</v>
      </c>
      <c r="H1350" s="187">
        <v>1052</v>
      </c>
      <c r="I1350" s="188"/>
      <c r="L1350" s="184"/>
      <c r="M1350" s="189"/>
      <c r="T1350" s="190"/>
      <c r="AT1350" s="185" t="s">
        <v>200</v>
      </c>
      <c r="AU1350" s="185" t="s">
        <v>89</v>
      </c>
      <c r="AV1350" s="14" t="s">
        <v>194</v>
      </c>
      <c r="AW1350" s="14" t="s">
        <v>31</v>
      </c>
      <c r="AX1350" s="14" t="s">
        <v>83</v>
      </c>
      <c r="AY1350" s="185" t="s">
        <v>187</v>
      </c>
    </row>
    <row r="1351" spans="2:65" s="1" customFormat="1" ht="24.2" customHeight="1">
      <c r="B1351" s="144"/>
      <c r="C1351" s="160" t="s">
        <v>1361</v>
      </c>
      <c r="D1351" s="160" t="s">
        <v>196</v>
      </c>
      <c r="E1351" s="161" t="s">
        <v>3094</v>
      </c>
      <c r="F1351" s="162" t="s">
        <v>3095</v>
      </c>
      <c r="G1351" s="163" t="s">
        <v>375</v>
      </c>
      <c r="H1351" s="164">
        <v>25.248000000000001</v>
      </c>
      <c r="I1351" s="165"/>
      <c r="J1351" s="166">
        <f>ROUND(I1351*H1351,2)</f>
        <v>0</v>
      </c>
      <c r="K1351" s="167"/>
      <c r="L1351" s="32"/>
      <c r="M1351" s="168" t="s">
        <v>1</v>
      </c>
      <c r="N1351" s="169" t="s">
        <v>42</v>
      </c>
      <c r="P1351" s="156">
        <f>O1351*H1351</f>
        <v>0</v>
      </c>
      <c r="Q1351" s="156">
        <v>0</v>
      </c>
      <c r="R1351" s="156">
        <f>Q1351*H1351</f>
        <v>0</v>
      </c>
      <c r="S1351" s="156">
        <v>0</v>
      </c>
      <c r="T1351" s="157">
        <f>S1351*H1351</f>
        <v>0</v>
      </c>
      <c r="AR1351" s="158" t="s">
        <v>194</v>
      </c>
      <c r="AT1351" s="158" t="s">
        <v>196</v>
      </c>
      <c r="AU1351" s="158" t="s">
        <v>89</v>
      </c>
      <c r="AY1351" s="17" t="s">
        <v>187</v>
      </c>
      <c r="BE1351" s="159">
        <f>IF(N1351="základná",J1351,0)</f>
        <v>0</v>
      </c>
      <c r="BF1351" s="159">
        <f>IF(N1351="znížená",J1351,0)</f>
        <v>0</v>
      </c>
      <c r="BG1351" s="159">
        <f>IF(N1351="zákl. prenesená",J1351,0)</f>
        <v>0</v>
      </c>
      <c r="BH1351" s="159">
        <f>IF(N1351="zníž. prenesená",J1351,0)</f>
        <v>0</v>
      </c>
      <c r="BI1351" s="159">
        <f>IF(N1351="nulová",J1351,0)</f>
        <v>0</v>
      </c>
      <c r="BJ1351" s="17" t="s">
        <v>89</v>
      </c>
      <c r="BK1351" s="159">
        <f>ROUND(I1351*H1351,2)</f>
        <v>0</v>
      </c>
      <c r="BL1351" s="17" t="s">
        <v>194</v>
      </c>
      <c r="BM1351" s="158" t="s">
        <v>3096</v>
      </c>
    </row>
    <row r="1352" spans="2:65" s="13" customFormat="1">
      <c r="B1352" s="177"/>
      <c r="D1352" s="171" t="s">
        <v>200</v>
      </c>
      <c r="E1352" s="178" t="s">
        <v>1</v>
      </c>
      <c r="F1352" s="179" t="s">
        <v>3097</v>
      </c>
      <c r="H1352" s="180">
        <v>25.248000000000001</v>
      </c>
      <c r="I1352" s="181"/>
      <c r="L1352" s="177"/>
      <c r="M1352" s="182"/>
      <c r="T1352" s="183"/>
      <c r="AT1352" s="178" t="s">
        <v>200</v>
      </c>
      <c r="AU1352" s="178" t="s">
        <v>89</v>
      </c>
      <c r="AV1352" s="13" t="s">
        <v>89</v>
      </c>
      <c r="AW1352" s="13" t="s">
        <v>31</v>
      </c>
      <c r="AX1352" s="13" t="s">
        <v>76</v>
      </c>
      <c r="AY1352" s="178" t="s">
        <v>187</v>
      </c>
    </row>
    <row r="1353" spans="2:65" s="14" customFormat="1">
      <c r="B1353" s="184"/>
      <c r="D1353" s="171" t="s">
        <v>200</v>
      </c>
      <c r="E1353" s="185" t="s">
        <v>1</v>
      </c>
      <c r="F1353" s="186" t="s">
        <v>206</v>
      </c>
      <c r="H1353" s="187">
        <v>25.248000000000001</v>
      </c>
      <c r="I1353" s="188"/>
      <c r="L1353" s="184"/>
      <c r="M1353" s="189"/>
      <c r="T1353" s="190"/>
      <c r="AT1353" s="185" t="s">
        <v>200</v>
      </c>
      <c r="AU1353" s="185" t="s">
        <v>89</v>
      </c>
      <c r="AV1353" s="14" t="s">
        <v>194</v>
      </c>
      <c r="AW1353" s="14" t="s">
        <v>31</v>
      </c>
      <c r="AX1353" s="14" t="s">
        <v>83</v>
      </c>
      <c r="AY1353" s="185" t="s">
        <v>187</v>
      </c>
    </row>
    <row r="1354" spans="2:65" s="11" customFormat="1" ht="22.9" customHeight="1">
      <c r="B1354" s="132"/>
      <c r="D1354" s="133" t="s">
        <v>75</v>
      </c>
      <c r="E1354" s="142" t="s">
        <v>3098</v>
      </c>
      <c r="F1354" s="142" t="s">
        <v>3099</v>
      </c>
      <c r="I1354" s="135"/>
      <c r="J1354" s="143">
        <f>BK1354</f>
        <v>0</v>
      </c>
      <c r="L1354" s="132"/>
      <c r="M1354" s="137"/>
      <c r="P1354" s="138">
        <f>SUM(P1355:P1368)</f>
        <v>0</v>
      </c>
      <c r="R1354" s="138">
        <f>SUM(R1355:R1368)</f>
        <v>0</v>
      </c>
      <c r="T1354" s="139">
        <f>SUM(T1355:T1368)</f>
        <v>0.99067692000000007</v>
      </c>
      <c r="AR1354" s="133" t="s">
        <v>89</v>
      </c>
      <c r="AT1354" s="140" t="s">
        <v>75</v>
      </c>
      <c r="AU1354" s="140" t="s">
        <v>83</v>
      </c>
      <c r="AY1354" s="133" t="s">
        <v>187</v>
      </c>
      <c r="BK1354" s="141">
        <f>SUM(BK1355:BK1368)</f>
        <v>0</v>
      </c>
    </row>
    <row r="1355" spans="2:65" s="1" customFormat="1" ht="24.2" customHeight="1">
      <c r="B1355" s="144"/>
      <c r="C1355" s="160" t="s">
        <v>1203</v>
      </c>
      <c r="D1355" s="160" t="s">
        <v>196</v>
      </c>
      <c r="E1355" s="161" t="s">
        <v>3100</v>
      </c>
      <c r="F1355" s="162" t="s">
        <v>3101</v>
      </c>
      <c r="G1355" s="163" t="s">
        <v>144</v>
      </c>
      <c r="H1355" s="164">
        <v>197.346</v>
      </c>
      <c r="I1355" s="165"/>
      <c r="J1355" s="166">
        <f>ROUND(I1355*H1355,2)</f>
        <v>0</v>
      </c>
      <c r="K1355" s="167"/>
      <c r="L1355" s="32"/>
      <c r="M1355" s="168" t="s">
        <v>1</v>
      </c>
      <c r="N1355" s="169" t="s">
        <v>42</v>
      </c>
      <c r="P1355" s="156">
        <f>O1355*H1355</f>
        <v>0</v>
      </c>
      <c r="Q1355" s="156">
        <v>0</v>
      </c>
      <c r="R1355" s="156">
        <f>Q1355*H1355</f>
        <v>0</v>
      </c>
      <c r="S1355" s="156">
        <v>5.0200000000000002E-3</v>
      </c>
      <c r="T1355" s="157">
        <f>S1355*H1355</f>
        <v>0.99067692000000007</v>
      </c>
      <c r="AR1355" s="158" t="s">
        <v>353</v>
      </c>
      <c r="AT1355" s="158" t="s">
        <v>196</v>
      </c>
      <c r="AU1355" s="158" t="s">
        <v>89</v>
      </c>
      <c r="AY1355" s="17" t="s">
        <v>187</v>
      </c>
      <c r="BE1355" s="159">
        <f>IF(N1355="základná",J1355,0)</f>
        <v>0</v>
      </c>
      <c r="BF1355" s="159">
        <f>IF(N1355="znížená",J1355,0)</f>
        <v>0</v>
      </c>
      <c r="BG1355" s="159">
        <f>IF(N1355="zákl. prenesená",J1355,0)</f>
        <v>0</v>
      </c>
      <c r="BH1355" s="159">
        <f>IF(N1355="zníž. prenesená",J1355,0)</f>
        <v>0</v>
      </c>
      <c r="BI1355" s="159">
        <f>IF(N1355="nulová",J1355,0)</f>
        <v>0</v>
      </c>
      <c r="BJ1355" s="17" t="s">
        <v>89</v>
      </c>
      <c r="BK1355" s="159">
        <f>ROUND(I1355*H1355,2)</f>
        <v>0</v>
      </c>
      <c r="BL1355" s="17" t="s">
        <v>353</v>
      </c>
      <c r="BM1355" s="158" t="s">
        <v>3102</v>
      </c>
    </row>
    <row r="1356" spans="2:65" s="12" customFormat="1">
      <c r="B1356" s="170"/>
      <c r="D1356" s="171" t="s">
        <v>200</v>
      </c>
      <c r="E1356" s="172" t="s">
        <v>1</v>
      </c>
      <c r="F1356" s="173" t="s">
        <v>3103</v>
      </c>
      <c r="H1356" s="172" t="s">
        <v>1</v>
      </c>
      <c r="I1356" s="174"/>
      <c r="L1356" s="170"/>
      <c r="M1356" s="175"/>
      <c r="T1356" s="176"/>
      <c r="AT1356" s="172" t="s">
        <v>200</v>
      </c>
      <c r="AU1356" s="172" t="s">
        <v>89</v>
      </c>
      <c r="AV1356" s="12" t="s">
        <v>83</v>
      </c>
      <c r="AW1356" s="12" t="s">
        <v>31</v>
      </c>
      <c r="AX1356" s="12" t="s">
        <v>76</v>
      </c>
      <c r="AY1356" s="172" t="s">
        <v>187</v>
      </c>
    </row>
    <row r="1357" spans="2:65" s="13" customFormat="1">
      <c r="B1357" s="177"/>
      <c r="D1357" s="171" t="s">
        <v>200</v>
      </c>
      <c r="E1357" s="178" t="s">
        <v>1</v>
      </c>
      <c r="F1357" s="179" t="s">
        <v>3104</v>
      </c>
      <c r="H1357" s="180">
        <v>85.98</v>
      </c>
      <c r="I1357" s="181"/>
      <c r="L1357" s="177"/>
      <c r="M1357" s="182"/>
      <c r="T1357" s="183"/>
      <c r="AT1357" s="178" t="s">
        <v>200</v>
      </c>
      <c r="AU1357" s="178" t="s">
        <v>89</v>
      </c>
      <c r="AV1357" s="13" t="s">
        <v>89</v>
      </c>
      <c r="AW1357" s="13" t="s">
        <v>31</v>
      </c>
      <c r="AX1357" s="13" t="s">
        <v>76</v>
      </c>
      <c r="AY1357" s="178" t="s">
        <v>187</v>
      </c>
    </row>
    <row r="1358" spans="2:65" s="12" customFormat="1">
      <c r="B1358" s="170"/>
      <c r="D1358" s="171" t="s">
        <v>200</v>
      </c>
      <c r="E1358" s="172" t="s">
        <v>1</v>
      </c>
      <c r="F1358" s="173" t="s">
        <v>3105</v>
      </c>
      <c r="H1358" s="172" t="s">
        <v>1</v>
      </c>
      <c r="I1358" s="174"/>
      <c r="L1358" s="170"/>
      <c r="M1358" s="175"/>
      <c r="T1358" s="176"/>
      <c r="AT1358" s="172" t="s">
        <v>200</v>
      </c>
      <c r="AU1358" s="172" t="s">
        <v>89</v>
      </c>
      <c r="AV1358" s="12" t="s">
        <v>83</v>
      </c>
      <c r="AW1358" s="12" t="s">
        <v>31</v>
      </c>
      <c r="AX1358" s="12" t="s">
        <v>76</v>
      </c>
      <c r="AY1358" s="172" t="s">
        <v>187</v>
      </c>
    </row>
    <row r="1359" spans="2:65" s="13" customFormat="1">
      <c r="B1359" s="177"/>
      <c r="D1359" s="171" t="s">
        <v>200</v>
      </c>
      <c r="E1359" s="178" t="s">
        <v>1</v>
      </c>
      <c r="F1359" s="179" t="s">
        <v>3106</v>
      </c>
      <c r="H1359" s="180">
        <v>62.393000000000001</v>
      </c>
      <c r="I1359" s="181"/>
      <c r="L1359" s="177"/>
      <c r="M1359" s="182"/>
      <c r="T1359" s="183"/>
      <c r="AT1359" s="178" t="s">
        <v>200</v>
      </c>
      <c r="AU1359" s="178" t="s">
        <v>89</v>
      </c>
      <c r="AV1359" s="13" t="s">
        <v>89</v>
      </c>
      <c r="AW1359" s="13" t="s">
        <v>31</v>
      </c>
      <c r="AX1359" s="13" t="s">
        <v>76</v>
      </c>
      <c r="AY1359" s="178" t="s">
        <v>187</v>
      </c>
    </row>
    <row r="1360" spans="2:65" s="13" customFormat="1">
      <c r="B1360" s="177"/>
      <c r="D1360" s="171" t="s">
        <v>200</v>
      </c>
      <c r="E1360" s="178" t="s">
        <v>1</v>
      </c>
      <c r="F1360" s="179" t="s">
        <v>3107</v>
      </c>
      <c r="H1360" s="180">
        <v>-1.8</v>
      </c>
      <c r="I1360" s="181"/>
      <c r="L1360" s="177"/>
      <c r="M1360" s="182"/>
      <c r="T1360" s="183"/>
      <c r="AT1360" s="178" t="s">
        <v>200</v>
      </c>
      <c r="AU1360" s="178" t="s">
        <v>89</v>
      </c>
      <c r="AV1360" s="13" t="s">
        <v>89</v>
      </c>
      <c r="AW1360" s="13" t="s">
        <v>31</v>
      </c>
      <c r="AX1360" s="13" t="s">
        <v>76</v>
      </c>
      <c r="AY1360" s="178" t="s">
        <v>187</v>
      </c>
    </row>
    <row r="1361" spans="2:65" s="13" customFormat="1">
      <c r="B1361" s="177"/>
      <c r="D1361" s="171" t="s">
        <v>200</v>
      </c>
      <c r="E1361" s="178" t="s">
        <v>1</v>
      </c>
      <c r="F1361" s="179" t="s">
        <v>2199</v>
      </c>
      <c r="H1361" s="180">
        <v>-4.32</v>
      </c>
      <c r="I1361" s="181"/>
      <c r="L1361" s="177"/>
      <c r="M1361" s="182"/>
      <c r="T1361" s="183"/>
      <c r="AT1361" s="178" t="s">
        <v>200</v>
      </c>
      <c r="AU1361" s="178" t="s">
        <v>89</v>
      </c>
      <c r="AV1361" s="13" t="s">
        <v>89</v>
      </c>
      <c r="AW1361" s="13" t="s">
        <v>31</v>
      </c>
      <c r="AX1361" s="13" t="s">
        <v>76</v>
      </c>
      <c r="AY1361" s="178" t="s">
        <v>187</v>
      </c>
    </row>
    <row r="1362" spans="2:65" s="13" customFormat="1">
      <c r="B1362" s="177"/>
      <c r="D1362" s="171" t="s">
        <v>200</v>
      </c>
      <c r="E1362" s="178" t="s">
        <v>1</v>
      </c>
      <c r="F1362" s="179" t="s">
        <v>3108</v>
      </c>
      <c r="H1362" s="180">
        <v>0</v>
      </c>
      <c r="I1362" s="181"/>
      <c r="L1362" s="177"/>
      <c r="M1362" s="182"/>
      <c r="T1362" s="183"/>
      <c r="AT1362" s="178" t="s">
        <v>200</v>
      </c>
      <c r="AU1362" s="178" t="s">
        <v>89</v>
      </c>
      <c r="AV1362" s="13" t="s">
        <v>89</v>
      </c>
      <c r="AW1362" s="13" t="s">
        <v>31</v>
      </c>
      <c r="AX1362" s="13" t="s">
        <v>76</v>
      </c>
      <c r="AY1362" s="178" t="s">
        <v>187</v>
      </c>
    </row>
    <row r="1363" spans="2:65" s="13" customFormat="1">
      <c r="B1363" s="177"/>
      <c r="D1363" s="171" t="s">
        <v>200</v>
      </c>
      <c r="E1363" s="178" t="s">
        <v>1</v>
      </c>
      <c r="F1363" s="179" t="s">
        <v>3109</v>
      </c>
      <c r="H1363" s="180">
        <v>61.213000000000001</v>
      </c>
      <c r="I1363" s="181"/>
      <c r="L1363" s="177"/>
      <c r="M1363" s="182"/>
      <c r="T1363" s="183"/>
      <c r="AT1363" s="178" t="s">
        <v>200</v>
      </c>
      <c r="AU1363" s="178" t="s">
        <v>89</v>
      </c>
      <c r="AV1363" s="13" t="s">
        <v>89</v>
      </c>
      <c r="AW1363" s="13" t="s">
        <v>31</v>
      </c>
      <c r="AX1363" s="13" t="s">
        <v>76</v>
      </c>
      <c r="AY1363" s="178" t="s">
        <v>187</v>
      </c>
    </row>
    <row r="1364" spans="2:65" s="13" customFormat="1">
      <c r="B1364" s="177"/>
      <c r="D1364" s="171" t="s">
        <v>200</v>
      </c>
      <c r="E1364" s="178" t="s">
        <v>1</v>
      </c>
      <c r="F1364" s="179" t="s">
        <v>3107</v>
      </c>
      <c r="H1364" s="180">
        <v>-1.8</v>
      </c>
      <c r="I1364" s="181"/>
      <c r="L1364" s="177"/>
      <c r="M1364" s="182"/>
      <c r="T1364" s="183"/>
      <c r="AT1364" s="178" t="s">
        <v>200</v>
      </c>
      <c r="AU1364" s="178" t="s">
        <v>89</v>
      </c>
      <c r="AV1364" s="13" t="s">
        <v>89</v>
      </c>
      <c r="AW1364" s="13" t="s">
        <v>31</v>
      </c>
      <c r="AX1364" s="13" t="s">
        <v>76</v>
      </c>
      <c r="AY1364" s="178" t="s">
        <v>187</v>
      </c>
    </row>
    <row r="1365" spans="2:65" s="13" customFormat="1">
      <c r="B1365" s="177"/>
      <c r="D1365" s="171" t="s">
        <v>200</v>
      </c>
      <c r="E1365" s="178" t="s">
        <v>1</v>
      </c>
      <c r="F1365" s="179" t="s">
        <v>2199</v>
      </c>
      <c r="H1365" s="180">
        <v>-4.32</v>
      </c>
      <c r="I1365" s="181"/>
      <c r="L1365" s="177"/>
      <c r="M1365" s="182"/>
      <c r="T1365" s="183"/>
      <c r="AT1365" s="178" t="s">
        <v>200</v>
      </c>
      <c r="AU1365" s="178" t="s">
        <v>89</v>
      </c>
      <c r="AV1365" s="13" t="s">
        <v>89</v>
      </c>
      <c r="AW1365" s="13" t="s">
        <v>31</v>
      </c>
      <c r="AX1365" s="13" t="s">
        <v>76</v>
      </c>
      <c r="AY1365" s="178" t="s">
        <v>187</v>
      </c>
    </row>
    <row r="1366" spans="2:65" s="15" customFormat="1">
      <c r="B1366" s="191"/>
      <c r="D1366" s="171" t="s">
        <v>200</v>
      </c>
      <c r="E1366" s="192" t="s">
        <v>1</v>
      </c>
      <c r="F1366" s="193" t="s">
        <v>3110</v>
      </c>
      <c r="H1366" s="194">
        <v>197.346</v>
      </c>
      <c r="I1366" s="195"/>
      <c r="L1366" s="191"/>
      <c r="M1366" s="196"/>
      <c r="T1366" s="197"/>
      <c r="AT1366" s="192" t="s">
        <v>200</v>
      </c>
      <c r="AU1366" s="192" t="s">
        <v>89</v>
      </c>
      <c r="AV1366" s="15" t="s">
        <v>207</v>
      </c>
      <c r="AW1366" s="15" t="s">
        <v>31</v>
      </c>
      <c r="AX1366" s="15" t="s">
        <v>76</v>
      </c>
      <c r="AY1366" s="192" t="s">
        <v>187</v>
      </c>
    </row>
    <row r="1367" spans="2:65" s="14" customFormat="1">
      <c r="B1367" s="184"/>
      <c r="D1367" s="171" t="s">
        <v>200</v>
      </c>
      <c r="E1367" s="185" t="s">
        <v>1</v>
      </c>
      <c r="F1367" s="186" t="s">
        <v>206</v>
      </c>
      <c r="H1367" s="187">
        <v>197.346</v>
      </c>
      <c r="I1367" s="188"/>
      <c r="L1367" s="184"/>
      <c r="M1367" s="189"/>
      <c r="T1367" s="190"/>
      <c r="AT1367" s="185" t="s">
        <v>200</v>
      </c>
      <c r="AU1367" s="185" t="s">
        <v>89</v>
      </c>
      <c r="AV1367" s="14" t="s">
        <v>194</v>
      </c>
      <c r="AW1367" s="14" t="s">
        <v>31</v>
      </c>
      <c r="AX1367" s="14" t="s">
        <v>83</v>
      </c>
      <c r="AY1367" s="185" t="s">
        <v>187</v>
      </c>
    </row>
    <row r="1368" spans="2:65" s="1" customFormat="1" ht="24.2" customHeight="1">
      <c r="B1368" s="144"/>
      <c r="C1368" s="160" t="s">
        <v>1370</v>
      </c>
      <c r="D1368" s="160" t="s">
        <v>196</v>
      </c>
      <c r="E1368" s="161" t="s">
        <v>3094</v>
      </c>
      <c r="F1368" s="162" t="s">
        <v>3095</v>
      </c>
      <c r="G1368" s="163" t="s">
        <v>375</v>
      </c>
      <c r="H1368" s="164">
        <v>0.99099999999999999</v>
      </c>
      <c r="I1368" s="165"/>
      <c r="J1368" s="166">
        <f>ROUND(I1368*H1368,2)</f>
        <v>0</v>
      </c>
      <c r="K1368" s="167"/>
      <c r="L1368" s="32"/>
      <c r="M1368" s="168" t="s">
        <v>1</v>
      </c>
      <c r="N1368" s="169" t="s">
        <v>42</v>
      </c>
      <c r="P1368" s="156">
        <f>O1368*H1368</f>
        <v>0</v>
      </c>
      <c r="Q1368" s="156">
        <v>0</v>
      </c>
      <c r="R1368" s="156">
        <f>Q1368*H1368</f>
        <v>0</v>
      </c>
      <c r="S1368" s="156">
        <v>0</v>
      </c>
      <c r="T1368" s="157">
        <f>S1368*H1368</f>
        <v>0</v>
      </c>
      <c r="AR1368" s="158" t="s">
        <v>194</v>
      </c>
      <c r="AT1368" s="158" t="s">
        <v>196</v>
      </c>
      <c r="AU1368" s="158" t="s">
        <v>89</v>
      </c>
      <c r="AY1368" s="17" t="s">
        <v>187</v>
      </c>
      <c r="BE1368" s="159">
        <f>IF(N1368="základná",J1368,0)</f>
        <v>0</v>
      </c>
      <c r="BF1368" s="159">
        <f>IF(N1368="znížená",J1368,0)</f>
        <v>0</v>
      </c>
      <c r="BG1368" s="159">
        <f>IF(N1368="zákl. prenesená",J1368,0)</f>
        <v>0</v>
      </c>
      <c r="BH1368" s="159">
        <f>IF(N1368="zníž. prenesená",J1368,0)</f>
        <v>0</v>
      </c>
      <c r="BI1368" s="159">
        <f>IF(N1368="nulová",J1368,0)</f>
        <v>0</v>
      </c>
      <c r="BJ1368" s="17" t="s">
        <v>89</v>
      </c>
      <c r="BK1368" s="159">
        <f>ROUND(I1368*H1368,2)</f>
        <v>0</v>
      </c>
      <c r="BL1368" s="17" t="s">
        <v>194</v>
      </c>
      <c r="BM1368" s="158" t="s">
        <v>3111</v>
      </c>
    </row>
    <row r="1369" spans="2:65" s="11" customFormat="1" ht="22.9" customHeight="1">
      <c r="B1369" s="132"/>
      <c r="D1369" s="133" t="s">
        <v>75</v>
      </c>
      <c r="E1369" s="142" t="s">
        <v>731</v>
      </c>
      <c r="F1369" s="142" t="s">
        <v>732</v>
      </c>
      <c r="I1369" s="135"/>
      <c r="J1369" s="143">
        <f>BK1369</f>
        <v>0</v>
      </c>
      <c r="L1369" s="132"/>
      <c r="M1369" s="137"/>
      <c r="P1369" s="138">
        <f>SUM(P1370:P1393)</f>
        <v>0</v>
      </c>
      <c r="R1369" s="138">
        <f>SUM(R1370:R1393)</f>
        <v>0</v>
      </c>
      <c r="T1369" s="139">
        <f>SUM(T1370:T1393)</f>
        <v>1.573372</v>
      </c>
      <c r="AR1369" s="133" t="s">
        <v>89</v>
      </c>
      <c r="AT1369" s="140" t="s">
        <v>75</v>
      </c>
      <c r="AU1369" s="140" t="s">
        <v>83</v>
      </c>
      <c r="AY1369" s="133" t="s">
        <v>187</v>
      </c>
      <c r="BK1369" s="141">
        <f>SUM(BK1370:BK1393)</f>
        <v>0</v>
      </c>
    </row>
    <row r="1370" spans="2:65" s="1" customFormat="1" ht="37.9" customHeight="1">
      <c r="B1370" s="144"/>
      <c r="C1370" s="160" t="s">
        <v>1206</v>
      </c>
      <c r="D1370" s="160" t="s">
        <v>196</v>
      </c>
      <c r="E1370" s="161" t="s">
        <v>3112</v>
      </c>
      <c r="F1370" s="162" t="s">
        <v>3113</v>
      </c>
      <c r="G1370" s="163" t="s">
        <v>320</v>
      </c>
      <c r="H1370" s="164">
        <v>170</v>
      </c>
      <c r="I1370" s="165"/>
      <c r="J1370" s="166">
        <f>ROUND(I1370*H1370,2)</f>
        <v>0</v>
      </c>
      <c r="K1370" s="167"/>
      <c r="L1370" s="32"/>
      <c r="M1370" s="168" t="s">
        <v>1</v>
      </c>
      <c r="N1370" s="169" t="s">
        <v>42</v>
      </c>
      <c r="P1370" s="156">
        <f>O1370*H1370</f>
        <v>0</v>
      </c>
      <c r="Q1370" s="156">
        <v>0</v>
      </c>
      <c r="R1370" s="156">
        <f>Q1370*H1370</f>
        <v>0</v>
      </c>
      <c r="S1370" s="156">
        <v>4.1999999999999997E-3</v>
      </c>
      <c r="T1370" s="157">
        <f>S1370*H1370</f>
        <v>0.71399999999999997</v>
      </c>
      <c r="AR1370" s="158" t="s">
        <v>353</v>
      </c>
      <c r="AT1370" s="158" t="s">
        <v>196</v>
      </c>
      <c r="AU1370" s="158" t="s">
        <v>89</v>
      </c>
      <c r="AY1370" s="17" t="s">
        <v>187</v>
      </c>
      <c r="BE1370" s="159">
        <f>IF(N1370="základná",J1370,0)</f>
        <v>0</v>
      </c>
      <c r="BF1370" s="159">
        <f>IF(N1370="znížená",J1370,0)</f>
        <v>0</v>
      </c>
      <c r="BG1370" s="159">
        <f>IF(N1370="zákl. prenesená",J1370,0)</f>
        <v>0</v>
      </c>
      <c r="BH1370" s="159">
        <f>IF(N1370="zníž. prenesená",J1370,0)</f>
        <v>0</v>
      </c>
      <c r="BI1370" s="159">
        <f>IF(N1370="nulová",J1370,0)</f>
        <v>0</v>
      </c>
      <c r="BJ1370" s="17" t="s">
        <v>89</v>
      </c>
      <c r="BK1370" s="159">
        <f>ROUND(I1370*H1370,2)</f>
        <v>0</v>
      </c>
      <c r="BL1370" s="17" t="s">
        <v>353</v>
      </c>
      <c r="BM1370" s="158" t="s">
        <v>3114</v>
      </c>
    </row>
    <row r="1371" spans="2:65" s="13" customFormat="1">
      <c r="B1371" s="177"/>
      <c r="D1371" s="171" t="s">
        <v>200</v>
      </c>
      <c r="E1371" s="178" t="s">
        <v>1</v>
      </c>
      <c r="F1371" s="179" t="s">
        <v>1329</v>
      </c>
      <c r="H1371" s="180">
        <v>170</v>
      </c>
      <c r="I1371" s="181"/>
      <c r="L1371" s="177"/>
      <c r="M1371" s="182"/>
      <c r="T1371" s="183"/>
      <c r="AT1371" s="178" t="s">
        <v>200</v>
      </c>
      <c r="AU1371" s="178" t="s">
        <v>89</v>
      </c>
      <c r="AV1371" s="13" t="s">
        <v>89</v>
      </c>
      <c r="AW1371" s="13" t="s">
        <v>31</v>
      </c>
      <c r="AX1371" s="13" t="s">
        <v>83</v>
      </c>
      <c r="AY1371" s="178" t="s">
        <v>187</v>
      </c>
    </row>
    <row r="1372" spans="2:65" s="1" customFormat="1" ht="24.2" customHeight="1">
      <c r="B1372" s="144"/>
      <c r="C1372" s="160" t="s">
        <v>371</v>
      </c>
      <c r="D1372" s="160" t="s">
        <v>196</v>
      </c>
      <c r="E1372" s="161" t="s">
        <v>3115</v>
      </c>
      <c r="F1372" s="162" t="s">
        <v>3116</v>
      </c>
      <c r="G1372" s="163" t="s">
        <v>320</v>
      </c>
      <c r="H1372" s="164">
        <v>18.8</v>
      </c>
      <c r="I1372" s="165"/>
      <c r="J1372" s="166">
        <f>ROUND(I1372*H1372,2)</f>
        <v>0</v>
      </c>
      <c r="K1372" s="167"/>
      <c r="L1372" s="32"/>
      <c r="M1372" s="168" t="s">
        <v>1</v>
      </c>
      <c r="N1372" s="169" t="s">
        <v>42</v>
      </c>
      <c r="P1372" s="156">
        <f>O1372*H1372</f>
        <v>0</v>
      </c>
      <c r="Q1372" s="156">
        <v>0</v>
      </c>
      <c r="R1372" s="156">
        <f>Q1372*H1372</f>
        <v>0</v>
      </c>
      <c r="S1372" s="156">
        <v>4.7000000000000002E-3</v>
      </c>
      <c r="T1372" s="157">
        <f>S1372*H1372</f>
        <v>8.8360000000000008E-2</v>
      </c>
      <c r="AR1372" s="158" t="s">
        <v>353</v>
      </c>
      <c r="AT1372" s="158" t="s">
        <v>196</v>
      </c>
      <c r="AU1372" s="158" t="s">
        <v>89</v>
      </c>
      <c r="AY1372" s="17" t="s">
        <v>187</v>
      </c>
      <c r="BE1372" s="159">
        <f>IF(N1372="základná",J1372,0)</f>
        <v>0</v>
      </c>
      <c r="BF1372" s="159">
        <f>IF(N1372="znížená",J1372,0)</f>
        <v>0</v>
      </c>
      <c r="BG1372" s="159">
        <f>IF(N1372="zákl. prenesená",J1372,0)</f>
        <v>0</v>
      </c>
      <c r="BH1372" s="159">
        <f>IF(N1372="zníž. prenesená",J1372,0)</f>
        <v>0</v>
      </c>
      <c r="BI1372" s="159">
        <f>IF(N1372="nulová",J1372,0)</f>
        <v>0</v>
      </c>
      <c r="BJ1372" s="17" t="s">
        <v>89</v>
      </c>
      <c r="BK1372" s="159">
        <f>ROUND(I1372*H1372,2)</f>
        <v>0</v>
      </c>
      <c r="BL1372" s="17" t="s">
        <v>353</v>
      </c>
      <c r="BM1372" s="158" t="s">
        <v>3117</v>
      </c>
    </row>
    <row r="1373" spans="2:65" s="13" customFormat="1">
      <c r="B1373" s="177"/>
      <c r="D1373" s="171" t="s">
        <v>200</v>
      </c>
      <c r="E1373" s="178" t="s">
        <v>1</v>
      </c>
      <c r="F1373" s="179" t="s">
        <v>3118</v>
      </c>
      <c r="H1373" s="180">
        <v>18.8</v>
      </c>
      <c r="I1373" s="181"/>
      <c r="L1373" s="177"/>
      <c r="M1373" s="182"/>
      <c r="T1373" s="183"/>
      <c r="AT1373" s="178" t="s">
        <v>200</v>
      </c>
      <c r="AU1373" s="178" t="s">
        <v>89</v>
      </c>
      <c r="AV1373" s="13" t="s">
        <v>89</v>
      </c>
      <c r="AW1373" s="13" t="s">
        <v>31</v>
      </c>
      <c r="AX1373" s="13" t="s">
        <v>83</v>
      </c>
      <c r="AY1373" s="178" t="s">
        <v>187</v>
      </c>
    </row>
    <row r="1374" spans="2:65" s="1" customFormat="1" ht="24.2" customHeight="1">
      <c r="B1374" s="144"/>
      <c r="C1374" s="160" t="s">
        <v>1209</v>
      </c>
      <c r="D1374" s="160" t="s">
        <v>196</v>
      </c>
      <c r="E1374" s="161" t="s">
        <v>3119</v>
      </c>
      <c r="F1374" s="162" t="s">
        <v>3120</v>
      </c>
      <c r="G1374" s="163" t="s">
        <v>320</v>
      </c>
      <c r="H1374" s="164">
        <v>7.8</v>
      </c>
      <c r="I1374" s="165"/>
      <c r="J1374" s="166">
        <f>ROUND(I1374*H1374,2)</f>
        <v>0</v>
      </c>
      <c r="K1374" s="167"/>
      <c r="L1374" s="32"/>
      <c r="M1374" s="168" t="s">
        <v>1</v>
      </c>
      <c r="N1374" s="169" t="s">
        <v>42</v>
      </c>
      <c r="P1374" s="156">
        <f>O1374*H1374</f>
        <v>0</v>
      </c>
      <c r="Q1374" s="156">
        <v>0</v>
      </c>
      <c r="R1374" s="156">
        <f>Q1374*H1374</f>
        <v>0</v>
      </c>
      <c r="S1374" s="156">
        <v>2.5999999999999999E-3</v>
      </c>
      <c r="T1374" s="157">
        <f>S1374*H1374</f>
        <v>2.0279999999999999E-2</v>
      </c>
      <c r="AR1374" s="158" t="s">
        <v>353</v>
      </c>
      <c r="AT1374" s="158" t="s">
        <v>196</v>
      </c>
      <c r="AU1374" s="158" t="s">
        <v>89</v>
      </c>
      <c r="AY1374" s="17" t="s">
        <v>187</v>
      </c>
      <c r="BE1374" s="159">
        <f>IF(N1374="základná",J1374,0)</f>
        <v>0</v>
      </c>
      <c r="BF1374" s="159">
        <f>IF(N1374="znížená",J1374,0)</f>
        <v>0</v>
      </c>
      <c r="BG1374" s="159">
        <f>IF(N1374="zákl. prenesená",J1374,0)</f>
        <v>0</v>
      </c>
      <c r="BH1374" s="159">
        <f>IF(N1374="zníž. prenesená",J1374,0)</f>
        <v>0</v>
      </c>
      <c r="BI1374" s="159">
        <f>IF(N1374="nulová",J1374,0)</f>
        <v>0</v>
      </c>
      <c r="BJ1374" s="17" t="s">
        <v>89</v>
      </c>
      <c r="BK1374" s="159">
        <f>ROUND(I1374*H1374,2)</f>
        <v>0</v>
      </c>
      <c r="BL1374" s="17" t="s">
        <v>353</v>
      </c>
      <c r="BM1374" s="158" t="s">
        <v>3121</v>
      </c>
    </row>
    <row r="1375" spans="2:65" s="13" customFormat="1">
      <c r="B1375" s="177"/>
      <c r="D1375" s="171" t="s">
        <v>200</v>
      </c>
      <c r="E1375" s="178" t="s">
        <v>1</v>
      </c>
      <c r="F1375" s="179" t="s">
        <v>3122</v>
      </c>
      <c r="H1375" s="180">
        <v>7.8</v>
      </c>
      <c r="I1375" s="181"/>
      <c r="L1375" s="177"/>
      <c r="M1375" s="182"/>
      <c r="T1375" s="183"/>
      <c r="AT1375" s="178" t="s">
        <v>200</v>
      </c>
      <c r="AU1375" s="178" t="s">
        <v>89</v>
      </c>
      <c r="AV1375" s="13" t="s">
        <v>89</v>
      </c>
      <c r="AW1375" s="13" t="s">
        <v>31</v>
      </c>
      <c r="AX1375" s="13" t="s">
        <v>83</v>
      </c>
      <c r="AY1375" s="178" t="s">
        <v>187</v>
      </c>
    </row>
    <row r="1376" spans="2:65" s="1" customFormat="1" ht="33" customHeight="1">
      <c r="B1376" s="144"/>
      <c r="C1376" s="160" t="s">
        <v>1383</v>
      </c>
      <c r="D1376" s="160" t="s">
        <v>196</v>
      </c>
      <c r="E1376" s="161" t="s">
        <v>3123</v>
      </c>
      <c r="F1376" s="162" t="s">
        <v>3124</v>
      </c>
      <c r="G1376" s="163" t="s">
        <v>144</v>
      </c>
      <c r="H1376" s="164">
        <v>11.84</v>
      </c>
      <c r="I1376" s="165"/>
      <c r="J1376" s="166">
        <f>ROUND(I1376*H1376,2)</f>
        <v>0</v>
      </c>
      <c r="K1376" s="167"/>
      <c r="L1376" s="32"/>
      <c r="M1376" s="168" t="s">
        <v>1</v>
      </c>
      <c r="N1376" s="169" t="s">
        <v>42</v>
      </c>
      <c r="P1376" s="156">
        <f>O1376*H1376</f>
        <v>0</v>
      </c>
      <c r="Q1376" s="156">
        <v>0</v>
      </c>
      <c r="R1376" s="156">
        <f>Q1376*H1376</f>
        <v>0</v>
      </c>
      <c r="S1376" s="156">
        <v>5.7999999999999996E-3</v>
      </c>
      <c r="T1376" s="157">
        <f>S1376*H1376</f>
        <v>6.8671999999999997E-2</v>
      </c>
      <c r="AR1376" s="158" t="s">
        <v>353</v>
      </c>
      <c r="AT1376" s="158" t="s">
        <v>196</v>
      </c>
      <c r="AU1376" s="158" t="s">
        <v>89</v>
      </c>
      <c r="AY1376" s="17" t="s">
        <v>187</v>
      </c>
      <c r="BE1376" s="159">
        <f>IF(N1376="základná",J1376,0)</f>
        <v>0</v>
      </c>
      <c r="BF1376" s="159">
        <f>IF(N1376="znížená",J1376,0)</f>
        <v>0</v>
      </c>
      <c r="BG1376" s="159">
        <f>IF(N1376="zákl. prenesená",J1376,0)</f>
        <v>0</v>
      </c>
      <c r="BH1376" s="159">
        <f>IF(N1376="zníž. prenesená",J1376,0)</f>
        <v>0</v>
      </c>
      <c r="BI1376" s="159">
        <f>IF(N1376="nulová",J1376,0)</f>
        <v>0</v>
      </c>
      <c r="BJ1376" s="17" t="s">
        <v>89</v>
      </c>
      <c r="BK1376" s="159">
        <f>ROUND(I1376*H1376,2)</f>
        <v>0</v>
      </c>
      <c r="BL1376" s="17" t="s">
        <v>353</v>
      </c>
      <c r="BM1376" s="158" t="s">
        <v>3125</v>
      </c>
    </row>
    <row r="1377" spans="2:65" s="12" customFormat="1">
      <c r="B1377" s="170"/>
      <c r="D1377" s="171" t="s">
        <v>200</v>
      </c>
      <c r="E1377" s="172" t="s">
        <v>1</v>
      </c>
      <c r="F1377" s="173" t="s">
        <v>3126</v>
      </c>
      <c r="H1377" s="172" t="s">
        <v>1</v>
      </c>
      <c r="I1377" s="174"/>
      <c r="L1377" s="170"/>
      <c r="M1377" s="175"/>
      <c r="T1377" s="176"/>
      <c r="AT1377" s="172" t="s">
        <v>200</v>
      </c>
      <c r="AU1377" s="172" t="s">
        <v>89</v>
      </c>
      <c r="AV1377" s="12" t="s">
        <v>83</v>
      </c>
      <c r="AW1377" s="12" t="s">
        <v>31</v>
      </c>
      <c r="AX1377" s="12" t="s">
        <v>76</v>
      </c>
      <c r="AY1377" s="172" t="s">
        <v>187</v>
      </c>
    </row>
    <row r="1378" spans="2:65" s="13" customFormat="1">
      <c r="B1378" s="177"/>
      <c r="D1378" s="171" t="s">
        <v>200</v>
      </c>
      <c r="E1378" s="178" t="s">
        <v>1</v>
      </c>
      <c r="F1378" s="179" t="s">
        <v>3127</v>
      </c>
      <c r="H1378" s="180">
        <v>1.89</v>
      </c>
      <c r="I1378" s="181"/>
      <c r="L1378" s="177"/>
      <c r="M1378" s="182"/>
      <c r="T1378" s="183"/>
      <c r="AT1378" s="178" t="s">
        <v>200</v>
      </c>
      <c r="AU1378" s="178" t="s">
        <v>89</v>
      </c>
      <c r="AV1378" s="13" t="s">
        <v>89</v>
      </c>
      <c r="AW1378" s="13" t="s">
        <v>31</v>
      </c>
      <c r="AX1378" s="13" t="s">
        <v>76</v>
      </c>
      <c r="AY1378" s="178" t="s">
        <v>187</v>
      </c>
    </row>
    <row r="1379" spans="2:65" s="13" customFormat="1">
      <c r="B1379" s="177"/>
      <c r="D1379" s="171" t="s">
        <v>200</v>
      </c>
      <c r="E1379" s="178" t="s">
        <v>1</v>
      </c>
      <c r="F1379" s="179" t="s">
        <v>3127</v>
      </c>
      <c r="H1379" s="180">
        <v>1.89</v>
      </c>
      <c r="I1379" s="181"/>
      <c r="L1379" s="177"/>
      <c r="M1379" s="182"/>
      <c r="T1379" s="183"/>
      <c r="AT1379" s="178" t="s">
        <v>200</v>
      </c>
      <c r="AU1379" s="178" t="s">
        <v>89</v>
      </c>
      <c r="AV1379" s="13" t="s">
        <v>89</v>
      </c>
      <c r="AW1379" s="13" t="s">
        <v>31</v>
      </c>
      <c r="AX1379" s="13" t="s">
        <v>76</v>
      </c>
      <c r="AY1379" s="178" t="s">
        <v>187</v>
      </c>
    </row>
    <row r="1380" spans="2:65" s="12" customFormat="1">
      <c r="B1380" s="170"/>
      <c r="D1380" s="171" t="s">
        <v>200</v>
      </c>
      <c r="E1380" s="172" t="s">
        <v>1</v>
      </c>
      <c r="F1380" s="173" t="s">
        <v>3128</v>
      </c>
      <c r="H1380" s="172" t="s">
        <v>1</v>
      </c>
      <c r="I1380" s="174"/>
      <c r="L1380" s="170"/>
      <c r="M1380" s="175"/>
      <c r="T1380" s="176"/>
      <c r="AT1380" s="172" t="s">
        <v>200</v>
      </c>
      <c r="AU1380" s="172" t="s">
        <v>89</v>
      </c>
      <c r="AV1380" s="12" t="s">
        <v>83</v>
      </c>
      <c r="AW1380" s="12" t="s">
        <v>31</v>
      </c>
      <c r="AX1380" s="12" t="s">
        <v>76</v>
      </c>
      <c r="AY1380" s="172" t="s">
        <v>187</v>
      </c>
    </row>
    <row r="1381" spans="2:65" s="13" customFormat="1">
      <c r="B1381" s="177"/>
      <c r="D1381" s="171" t="s">
        <v>200</v>
      </c>
      <c r="E1381" s="178" t="s">
        <v>1</v>
      </c>
      <c r="F1381" s="179" t="s">
        <v>3129</v>
      </c>
      <c r="H1381" s="180">
        <v>0.54</v>
      </c>
      <c r="I1381" s="181"/>
      <c r="L1381" s="177"/>
      <c r="M1381" s="182"/>
      <c r="T1381" s="183"/>
      <c r="AT1381" s="178" t="s">
        <v>200</v>
      </c>
      <c r="AU1381" s="178" t="s">
        <v>89</v>
      </c>
      <c r="AV1381" s="13" t="s">
        <v>89</v>
      </c>
      <c r="AW1381" s="13" t="s">
        <v>31</v>
      </c>
      <c r="AX1381" s="13" t="s">
        <v>76</v>
      </c>
      <c r="AY1381" s="178" t="s">
        <v>187</v>
      </c>
    </row>
    <row r="1382" spans="2:65" s="12" customFormat="1">
      <c r="B1382" s="170"/>
      <c r="D1382" s="171" t="s">
        <v>200</v>
      </c>
      <c r="E1382" s="172" t="s">
        <v>1</v>
      </c>
      <c r="F1382" s="173" t="s">
        <v>3130</v>
      </c>
      <c r="H1382" s="172" t="s">
        <v>1</v>
      </c>
      <c r="I1382" s="174"/>
      <c r="L1382" s="170"/>
      <c r="M1382" s="175"/>
      <c r="T1382" s="176"/>
      <c r="AT1382" s="172" t="s">
        <v>200</v>
      </c>
      <c r="AU1382" s="172" t="s">
        <v>89</v>
      </c>
      <c r="AV1382" s="12" t="s">
        <v>83</v>
      </c>
      <c r="AW1382" s="12" t="s">
        <v>31</v>
      </c>
      <c r="AX1382" s="12" t="s">
        <v>76</v>
      </c>
      <c r="AY1382" s="172" t="s">
        <v>187</v>
      </c>
    </row>
    <row r="1383" spans="2:65" s="13" customFormat="1">
      <c r="B1383" s="177"/>
      <c r="D1383" s="171" t="s">
        <v>200</v>
      </c>
      <c r="E1383" s="178" t="s">
        <v>1</v>
      </c>
      <c r="F1383" s="179" t="s">
        <v>3131</v>
      </c>
      <c r="H1383" s="180">
        <v>7.52</v>
      </c>
      <c r="I1383" s="181"/>
      <c r="L1383" s="177"/>
      <c r="M1383" s="182"/>
      <c r="T1383" s="183"/>
      <c r="AT1383" s="178" t="s">
        <v>200</v>
      </c>
      <c r="AU1383" s="178" t="s">
        <v>89</v>
      </c>
      <c r="AV1383" s="13" t="s">
        <v>89</v>
      </c>
      <c r="AW1383" s="13" t="s">
        <v>31</v>
      </c>
      <c r="AX1383" s="13" t="s">
        <v>76</v>
      </c>
      <c r="AY1383" s="178" t="s">
        <v>187</v>
      </c>
    </row>
    <row r="1384" spans="2:65" s="14" customFormat="1">
      <c r="B1384" s="184"/>
      <c r="D1384" s="171" t="s">
        <v>200</v>
      </c>
      <c r="E1384" s="185" t="s">
        <v>1</v>
      </c>
      <c r="F1384" s="186" t="s">
        <v>206</v>
      </c>
      <c r="H1384" s="187">
        <v>11.84</v>
      </c>
      <c r="I1384" s="188"/>
      <c r="L1384" s="184"/>
      <c r="M1384" s="189"/>
      <c r="T1384" s="190"/>
      <c r="AT1384" s="185" t="s">
        <v>200</v>
      </c>
      <c r="AU1384" s="185" t="s">
        <v>89</v>
      </c>
      <c r="AV1384" s="14" t="s">
        <v>194</v>
      </c>
      <c r="AW1384" s="14" t="s">
        <v>31</v>
      </c>
      <c r="AX1384" s="14" t="s">
        <v>83</v>
      </c>
      <c r="AY1384" s="185" t="s">
        <v>187</v>
      </c>
    </row>
    <row r="1385" spans="2:65" s="1" customFormat="1" ht="24.2" customHeight="1">
      <c r="B1385" s="144"/>
      <c r="C1385" s="160" t="s">
        <v>1212</v>
      </c>
      <c r="D1385" s="160" t="s">
        <v>196</v>
      </c>
      <c r="E1385" s="161" t="s">
        <v>3132</v>
      </c>
      <c r="F1385" s="162" t="s">
        <v>3133</v>
      </c>
      <c r="G1385" s="163" t="s">
        <v>320</v>
      </c>
      <c r="H1385" s="164">
        <v>475.6</v>
      </c>
      <c r="I1385" s="165"/>
      <c r="J1385" s="166">
        <f>ROUND(I1385*H1385,2)</f>
        <v>0</v>
      </c>
      <c r="K1385" s="167"/>
      <c r="L1385" s="32"/>
      <c r="M1385" s="168" t="s">
        <v>1</v>
      </c>
      <c r="N1385" s="169" t="s">
        <v>42</v>
      </c>
      <c r="P1385" s="156">
        <f>O1385*H1385</f>
        <v>0</v>
      </c>
      <c r="Q1385" s="156">
        <v>0</v>
      </c>
      <c r="R1385" s="156">
        <f>Q1385*H1385</f>
        <v>0</v>
      </c>
      <c r="S1385" s="156">
        <v>1.3500000000000001E-3</v>
      </c>
      <c r="T1385" s="157">
        <f>S1385*H1385</f>
        <v>0.64206000000000008</v>
      </c>
      <c r="AR1385" s="158" t="s">
        <v>353</v>
      </c>
      <c r="AT1385" s="158" t="s">
        <v>196</v>
      </c>
      <c r="AU1385" s="158" t="s">
        <v>89</v>
      </c>
      <c r="AY1385" s="17" t="s">
        <v>187</v>
      </c>
      <c r="BE1385" s="159">
        <f>IF(N1385="základná",J1385,0)</f>
        <v>0</v>
      </c>
      <c r="BF1385" s="159">
        <f>IF(N1385="znížená",J1385,0)</f>
        <v>0</v>
      </c>
      <c r="BG1385" s="159">
        <f>IF(N1385="zákl. prenesená",J1385,0)</f>
        <v>0</v>
      </c>
      <c r="BH1385" s="159">
        <f>IF(N1385="zníž. prenesená",J1385,0)</f>
        <v>0</v>
      </c>
      <c r="BI1385" s="159">
        <f>IF(N1385="nulová",J1385,0)</f>
        <v>0</v>
      </c>
      <c r="BJ1385" s="17" t="s">
        <v>89</v>
      </c>
      <c r="BK1385" s="159">
        <f>ROUND(I1385*H1385,2)</f>
        <v>0</v>
      </c>
      <c r="BL1385" s="17" t="s">
        <v>353</v>
      </c>
      <c r="BM1385" s="158" t="s">
        <v>3134</v>
      </c>
    </row>
    <row r="1386" spans="2:65" s="12" customFormat="1">
      <c r="B1386" s="170"/>
      <c r="D1386" s="171" t="s">
        <v>200</v>
      </c>
      <c r="E1386" s="172" t="s">
        <v>1</v>
      </c>
      <c r="F1386" s="173" t="s">
        <v>3135</v>
      </c>
      <c r="H1386" s="172" t="s">
        <v>1</v>
      </c>
      <c r="I1386" s="174"/>
      <c r="L1386" s="170"/>
      <c r="M1386" s="175"/>
      <c r="T1386" s="176"/>
      <c r="AT1386" s="172" t="s">
        <v>200</v>
      </c>
      <c r="AU1386" s="172" t="s">
        <v>89</v>
      </c>
      <c r="AV1386" s="12" t="s">
        <v>83</v>
      </c>
      <c r="AW1386" s="12" t="s">
        <v>31</v>
      </c>
      <c r="AX1386" s="12" t="s">
        <v>76</v>
      </c>
      <c r="AY1386" s="172" t="s">
        <v>187</v>
      </c>
    </row>
    <row r="1387" spans="2:65" s="13" customFormat="1">
      <c r="B1387" s="177"/>
      <c r="D1387" s="171" t="s">
        <v>200</v>
      </c>
      <c r="E1387" s="178" t="s">
        <v>1</v>
      </c>
      <c r="F1387" s="179" t="s">
        <v>3136</v>
      </c>
      <c r="H1387" s="180">
        <v>475.6</v>
      </c>
      <c r="I1387" s="181"/>
      <c r="L1387" s="177"/>
      <c r="M1387" s="182"/>
      <c r="T1387" s="183"/>
      <c r="AT1387" s="178" t="s">
        <v>200</v>
      </c>
      <c r="AU1387" s="178" t="s">
        <v>89</v>
      </c>
      <c r="AV1387" s="13" t="s">
        <v>89</v>
      </c>
      <c r="AW1387" s="13" t="s">
        <v>31</v>
      </c>
      <c r="AX1387" s="13" t="s">
        <v>76</v>
      </c>
      <c r="AY1387" s="178" t="s">
        <v>187</v>
      </c>
    </row>
    <row r="1388" spans="2:65" s="14" customFormat="1">
      <c r="B1388" s="184"/>
      <c r="D1388" s="171" t="s">
        <v>200</v>
      </c>
      <c r="E1388" s="185" t="s">
        <v>1</v>
      </c>
      <c r="F1388" s="186" t="s">
        <v>206</v>
      </c>
      <c r="H1388" s="187">
        <v>475.6</v>
      </c>
      <c r="I1388" s="188"/>
      <c r="L1388" s="184"/>
      <c r="M1388" s="189"/>
      <c r="T1388" s="190"/>
      <c r="AT1388" s="185" t="s">
        <v>200</v>
      </c>
      <c r="AU1388" s="185" t="s">
        <v>89</v>
      </c>
      <c r="AV1388" s="14" t="s">
        <v>194</v>
      </c>
      <c r="AW1388" s="14" t="s">
        <v>31</v>
      </c>
      <c r="AX1388" s="14" t="s">
        <v>83</v>
      </c>
      <c r="AY1388" s="185" t="s">
        <v>187</v>
      </c>
    </row>
    <row r="1389" spans="2:65" s="1" customFormat="1" ht="24.2" customHeight="1">
      <c r="B1389" s="144"/>
      <c r="C1389" s="160" t="s">
        <v>1390</v>
      </c>
      <c r="D1389" s="160" t="s">
        <v>196</v>
      </c>
      <c r="E1389" s="161" t="s">
        <v>3137</v>
      </c>
      <c r="F1389" s="162" t="s">
        <v>3138</v>
      </c>
      <c r="G1389" s="163" t="s">
        <v>337</v>
      </c>
      <c r="H1389" s="164">
        <v>2</v>
      </c>
      <c r="I1389" s="165"/>
      <c r="J1389" s="166">
        <f>ROUND(I1389*H1389,2)</f>
        <v>0</v>
      </c>
      <c r="K1389" s="167"/>
      <c r="L1389" s="32"/>
      <c r="M1389" s="168" t="s">
        <v>1</v>
      </c>
      <c r="N1389" s="169" t="s">
        <v>42</v>
      </c>
      <c r="P1389" s="156">
        <f>O1389*H1389</f>
        <v>0</v>
      </c>
      <c r="Q1389" s="156">
        <v>0</v>
      </c>
      <c r="R1389" s="156">
        <f>Q1389*H1389</f>
        <v>0</v>
      </c>
      <c r="S1389" s="156">
        <v>0.02</v>
      </c>
      <c r="T1389" s="157">
        <f>S1389*H1389</f>
        <v>0.04</v>
      </c>
      <c r="AR1389" s="158" t="s">
        <v>353</v>
      </c>
      <c r="AT1389" s="158" t="s">
        <v>196</v>
      </c>
      <c r="AU1389" s="158" t="s">
        <v>89</v>
      </c>
      <c r="AY1389" s="17" t="s">
        <v>187</v>
      </c>
      <c r="BE1389" s="159">
        <f>IF(N1389="základná",J1389,0)</f>
        <v>0</v>
      </c>
      <c r="BF1389" s="159">
        <f>IF(N1389="znížená",J1389,0)</f>
        <v>0</v>
      </c>
      <c r="BG1389" s="159">
        <f>IF(N1389="zákl. prenesená",J1389,0)</f>
        <v>0</v>
      </c>
      <c r="BH1389" s="159">
        <f>IF(N1389="zníž. prenesená",J1389,0)</f>
        <v>0</v>
      </c>
      <c r="BI1389" s="159">
        <f>IF(N1389="nulová",J1389,0)</f>
        <v>0</v>
      </c>
      <c r="BJ1389" s="17" t="s">
        <v>89</v>
      </c>
      <c r="BK1389" s="159">
        <f>ROUND(I1389*H1389,2)</f>
        <v>0</v>
      </c>
      <c r="BL1389" s="17" t="s">
        <v>353</v>
      </c>
      <c r="BM1389" s="158" t="s">
        <v>3139</v>
      </c>
    </row>
    <row r="1390" spans="2:65" s="12" customFormat="1">
      <c r="B1390" s="170"/>
      <c r="D1390" s="171" t="s">
        <v>200</v>
      </c>
      <c r="E1390" s="172" t="s">
        <v>1</v>
      </c>
      <c r="F1390" s="173" t="s">
        <v>3140</v>
      </c>
      <c r="H1390" s="172" t="s">
        <v>1</v>
      </c>
      <c r="I1390" s="174"/>
      <c r="L1390" s="170"/>
      <c r="M1390" s="175"/>
      <c r="T1390" s="176"/>
      <c r="AT1390" s="172" t="s">
        <v>200</v>
      </c>
      <c r="AU1390" s="172" t="s">
        <v>89</v>
      </c>
      <c r="AV1390" s="12" t="s">
        <v>83</v>
      </c>
      <c r="AW1390" s="12" t="s">
        <v>31</v>
      </c>
      <c r="AX1390" s="12" t="s">
        <v>76</v>
      </c>
      <c r="AY1390" s="172" t="s">
        <v>187</v>
      </c>
    </row>
    <row r="1391" spans="2:65" s="13" customFormat="1">
      <c r="B1391" s="177"/>
      <c r="D1391" s="171" t="s">
        <v>200</v>
      </c>
      <c r="E1391" s="178" t="s">
        <v>1</v>
      </c>
      <c r="F1391" s="179" t="s">
        <v>3141</v>
      </c>
      <c r="H1391" s="180">
        <v>2</v>
      </c>
      <c r="I1391" s="181"/>
      <c r="L1391" s="177"/>
      <c r="M1391" s="182"/>
      <c r="T1391" s="183"/>
      <c r="AT1391" s="178" t="s">
        <v>200</v>
      </c>
      <c r="AU1391" s="178" t="s">
        <v>89</v>
      </c>
      <c r="AV1391" s="13" t="s">
        <v>89</v>
      </c>
      <c r="AW1391" s="13" t="s">
        <v>31</v>
      </c>
      <c r="AX1391" s="13" t="s">
        <v>76</v>
      </c>
      <c r="AY1391" s="178" t="s">
        <v>187</v>
      </c>
    </row>
    <row r="1392" spans="2:65" s="14" customFormat="1">
      <c r="B1392" s="184"/>
      <c r="D1392" s="171" t="s">
        <v>200</v>
      </c>
      <c r="E1392" s="185" t="s">
        <v>1</v>
      </c>
      <c r="F1392" s="186" t="s">
        <v>206</v>
      </c>
      <c r="H1392" s="187">
        <v>2</v>
      </c>
      <c r="I1392" s="188"/>
      <c r="L1392" s="184"/>
      <c r="M1392" s="189"/>
      <c r="T1392" s="190"/>
      <c r="AT1392" s="185" t="s">
        <v>200</v>
      </c>
      <c r="AU1392" s="185" t="s">
        <v>89</v>
      </c>
      <c r="AV1392" s="14" t="s">
        <v>194</v>
      </c>
      <c r="AW1392" s="14" t="s">
        <v>31</v>
      </c>
      <c r="AX1392" s="14" t="s">
        <v>83</v>
      </c>
      <c r="AY1392" s="185" t="s">
        <v>187</v>
      </c>
    </row>
    <row r="1393" spans="2:65" s="1" customFormat="1" ht="33" customHeight="1">
      <c r="B1393" s="144"/>
      <c r="C1393" s="160" t="s">
        <v>1215</v>
      </c>
      <c r="D1393" s="160" t="s">
        <v>196</v>
      </c>
      <c r="E1393" s="161" t="s">
        <v>2948</v>
      </c>
      <c r="F1393" s="162" t="s">
        <v>2949</v>
      </c>
      <c r="G1393" s="163" t="s">
        <v>375</v>
      </c>
      <c r="H1393" s="164">
        <v>1.573</v>
      </c>
      <c r="I1393" s="165"/>
      <c r="J1393" s="166">
        <f>ROUND(I1393*H1393,2)</f>
        <v>0</v>
      </c>
      <c r="K1393" s="167"/>
      <c r="L1393" s="32"/>
      <c r="M1393" s="168" t="s">
        <v>1</v>
      </c>
      <c r="N1393" s="169" t="s">
        <v>42</v>
      </c>
      <c r="P1393" s="156">
        <f>O1393*H1393</f>
        <v>0</v>
      </c>
      <c r="Q1393" s="156">
        <v>0</v>
      </c>
      <c r="R1393" s="156">
        <f>Q1393*H1393</f>
        <v>0</v>
      </c>
      <c r="S1393" s="156">
        <v>0</v>
      </c>
      <c r="T1393" s="157">
        <f>S1393*H1393</f>
        <v>0</v>
      </c>
      <c r="AR1393" s="158" t="s">
        <v>194</v>
      </c>
      <c r="AT1393" s="158" t="s">
        <v>196</v>
      </c>
      <c r="AU1393" s="158" t="s">
        <v>89</v>
      </c>
      <c r="AY1393" s="17" t="s">
        <v>187</v>
      </c>
      <c r="BE1393" s="159">
        <f>IF(N1393="základná",J1393,0)</f>
        <v>0</v>
      </c>
      <c r="BF1393" s="159">
        <f>IF(N1393="znížená",J1393,0)</f>
        <v>0</v>
      </c>
      <c r="BG1393" s="159">
        <f>IF(N1393="zákl. prenesená",J1393,0)</f>
        <v>0</v>
      </c>
      <c r="BH1393" s="159">
        <f>IF(N1393="zníž. prenesená",J1393,0)</f>
        <v>0</v>
      </c>
      <c r="BI1393" s="159">
        <f>IF(N1393="nulová",J1393,0)</f>
        <v>0</v>
      </c>
      <c r="BJ1393" s="17" t="s">
        <v>89</v>
      </c>
      <c r="BK1393" s="159">
        <f>ROUND(I1393*H1393,2)</f>
        <v>0</v>
      </c>
      <c r="BL1393" s="17" t="s">
        <v>194</v>
      </c>
      <c r="BM1393" s="158" t="s">
        <v>3142</v>
      </c>
    </row>
    <row r="1394" spans="2:65" s="11" customFormat="1" ht="22.9" customHeight="1">
      <c r="B1394" s="132"/>
      <c r="D1394" s="133" t="s">
        <v>75</v>
      </c>
      <c r="E1394" s="142" t="s">
        <v>3143</v>
      </c>
      <c r="F1394" s="142" t="s">
        <v>3144</v>
      </c>
      <c r="I1394" s="135"/>
      <c r="J1394" s="143">
        <f>BK1394</f>
        <v>0</v>
      </c>
      <c r="L1394" s="132"/>
      <c r="M1394" s="137"/>
      <c r="P1394" s="138">
        <f>SUM(P1395:P1415)</f>
        <v>0</v>
      </c>
      <c r="R1394" s="138">
        <f>SUM(R1395:R1415)</f>
        <v>0</v>
      </c>
      <c r="T1394" s="139">
        <f>SUM(T1395:T1415)</f>
        <v>0.8919999999999999</v>
      </c>
      <c r="AR1394" s="133" t="s">
        <v>89</v>
      </c>
      <c r="AT1394" s="140" t="s">
        <v>75</v>
      </c>
      <c r="AU1394" s="140" t="s">
        <v>83</v>
      </c>
      <c r="AY1394" s="133" t="s">
        <v>187</v>
      </c>
      <c r="BK1394" s="141">
        <f>SUM(BK1395:BK1415)</f>
        <v>0</v>
      </c>
    </row>
    <row r="1395" spans="2:65" s="1" customFormat="1" ht="24.2" customHeight="1">
      <c r="B1395" s="144"/>
      <c r="C1395" s="160" t="s">
        <v>1397</v>
      </c>
      <c r="D1395" s="160" t="s">
        <v>196</v>
      </c>
      <c r="E1395" s="161" t="s">
        <v>3145</v>
      </c>
      <c r="F1395" s="162" t="s">
        <v>3146</v>
      </c>
      <c r="G1395" s="163" t="s">
        <v>337</v>
      </c>
      <c r="H1395" s="164">
        <v>32</v>
      </c>
      <c r="I1395" s="165"/>
      <c r="J1395" s="166">
        <f>ROUND(I1395*H1395,2)</f>
        <v>0</v>
      </c>
      <c r="K1395" s="167"/>
      <c r="L1395" s="32"/>
      <c r="M1395" s="168" t="s">
        <v>1</v>
      </c>
      <c r="N1395" s="169" t="s">
        <v>42</v>
      </c>
      <c r="P1395" s="156">
        <f>O1395*H1395</f>
        <v>0</v>
      </c>
      <c r="Q1395" s="156">
        <v>0</v>
      </c>
      <c r="R1395" s="156">
        <f>Q1395*H1395</f>
        <v>0</v>
      </c>
      <c r="S1395" s="156">
        <v>1.2999999999999999E-2</v>
      </c>
      <c r="T1395" s="157">
        <f>S1395*H1395</f>
        <v>0.41599999999999998</v>
      </c>
      <c r="AR1395" s="158" t="s">
        <v>353</v>
      </c>
      <c r="AT1395" s="158" t="s">
        <v>196</v>
      </c>
      <c r="AU1395" s="158" t="s">
        <v>89</v>
      </c>
      <c r="AY1395" s="17" t="s">
        <v>187</v>
      </c>
      <c r="BE1395" s="159">
        <f>IF(N1395="základná",J1395,0)</f>
        <v>0</v>
      </c>
      <c r="BF1395" s="159">
        <f>IF(N1395="znížená",J1395,0)</f>
        <v>0</v>
      </c>
      <c r="BG1395" s="159">
        <f>IF(N1395="zákl. prenesená",J1395,0)</f>
        <v>0</v>
      </c>
      <c r="BH1395" s="159">
        <f>IF(N1395="zníž. prenesená",J1395,0)</f>
        <v>0</v>
      </c>
      <c r="BI1395" s="159">
        <f>IF(N1395="nulová",J1395,0)</f>
        <v>0</v>
      </c>
      <c r="BJ1395" s="17" t="s">
        <v>89</v>
      </c>
      <c r="BK1395" s="159">
        <f>ROUND(I1395*H1395,2)</f>
        <v>0</v>
      </c>
      <c r="BL1395" s="17" t="s">
        <v>353</v>
      </c>
      <c r="BM1395" s="158" t="s">
        <v>3147</v>
      </c>
    </row>
    <row r="1396" spans="2:65" s="13" customFormat="1">
      <c r="B1396" s="177"/>
      <c r="D1396" s="171" t="s">
        <v>200</v>
      </c>
      <c r="E1396" s="178" t="s">
        <v>1</v>
      </c>
      <c r="F1396" s="179" t="s">
        <v>3148</v>
      </c>
      <c r="H1396" s="180">
        <v>8</v>
      </c>
      <c r="I1396" s="181"/>
      <c r="L1396" s="177"/>
      <c r="M1396" s="182"/>
      <c r="T1396" s="183"/>
      <c r="AT1396" s="178" t="s">
        <v>200</v>
      </c>
      <c r="AU1396" s="178" t="s">
        <v>89</v>
      </c>
      <c r="AV1396" s="13" t="s">
        <v>89</v>
      </c>
      <c r="AW1396" s="13" t="s">
        <v>31</v>
      </c>
      <c r="AX1396" s="13" t="s">
        <v>76</v>
      </c>
      <c r="AY1396" s="178" t="s">
        <v>187</v>
      </c>
    </row>
    <row r="1397" spans="2:65" s="13" customFormat="1">
      <c r="B1397" s="177"/>
      <c r="D1397" s="171" t="s">
        <v>200</v>
      </c>
      <c r="E1397" s="178" t="s">
        <v>1</v>
      </c>
      <c r="F1397" s="179" t="s">
        <v>3149</v>
      </c>
      <c r="H1397" s="180">
        <v>8</v>
      </c>
      <c r="I1397" s="181"/>
      <c r="L1397" s="177"/>
      <c r="M1397" s="182"/>
      <c r="T1397" s="183"/>
      <c r="AT1397" s="178" t="s">
        <v>200</v>
      </c>
      <c r="AU1397" s="178" t="s">
        <v>89</v>
      </c>
      <c r="AV1397" s="13" t="s">
        <v>89</v>
      </c>
      <c r="AW1397" s="13" t="s">
        <v>31</v>
      </c>
      <c r="AX1397" s="13" t="s">
        <v>76</v>
      </c>
      <c r="AY1397" s="178" t="s">
        <v>187</v>
      </c>
    </row>
    <row r="1398" spans="2:65" s="13" customFormat="1">
      <c r="B1398" s="177"/>
      <c r="D1398" s="171" t="s">
        <v>200</v>
      </c>
      <c r="E1398" s="178" t="s">
        <v>1</v>
      </c>
      <c r="F1398" s="179" t="s">
        <v>3150</v>
      </c>
      <c r="H1398" s="180">
        <v>8</v>
      </c>
      <c r="I1398" s="181"/>
      <c r="L1398" s="177"/>
      <c r="M1398" s="182"/>
      <c r="T1398" s="183"/>
      <c r="AT1398" s="178" t="s">
        <v>200</v>
      </c>
      <c r="AU1398" s="178" t="s">
        <v>89</v>
      </c>
      <c r="AV1398" s="13" t="s">
        <v>89</v>
      </c>
      <c r="AW1398" s="13" t="s">
        <v>31</v>
      </c>
      <c r="AX1398" s="13" t="s">
        <v>76</v>
      </c>
      <c r="AY1398" s="178" t="s">
        <v>187</v>
      </c>
    </row>
    <row r="1399" spans="2:65" s="13" customFormat="1">
      <c r="B1399" s="177"/>
      <c r="D1399" s="171" t="s">
        <v>200</v>
      </c>
      <c r="E1399" s="178" t="s">
        <v>1</v>
      </c>
      <c r="F1399" s="179" t="s">
        <v>3151</v>
      </c>
      <c r="H1399" s="180">
        <v>8</v>
      </c>
      <c r="I1399" s="181"/>
      <c r="L1399" s="177"/>
      <c r="M1399" s="182"/>
      <c r="T1399" s="183"/>
      <c r="AT1399" s="178" t="s">
        <v>200</v>
      </c>
      <c r="AU1399" s="178" t="s">
        <v>89</v>
      </c>
      <c r="AV1399" s="13" t="s">
        <v>89</v>
      </c>
      <c r="AW1399" s="13" t="s">
        <v>31</v>
      </c>
      <c r="AX1399" s="13" t="s">
        <v>76</v>
      </c>
      <c r="AY1399" s="178" t="s">
        <v>187</v>
      </c>
    </row>
    <row r="1400" spans="2:65" s="14" customFormat="1">
      <c r="B1400" s="184"/>
      <c r="D1400" s="171" t="s">
        <v>200</v>
      </c>
      <c r="E1400" s="185" t="s">
        <v>1</v>
      </c>
      <c r="F1400" s="186" t="s">
        <v>206</v>
      </c>
      <c r="H1400" s="187">
        <v>32</v>
      </c>
      <c r="I1400" s="188"/>
      <c r="L1400" s="184"/>
      <c r="M1400" s="189"/>
      <c r="T1400" s="190"/>
      <c r="AT1400" s="185" t="s">
        <v>200</v>
      </c>
      <c r="AU1400" s="185" t="s">
        <v>89</v>
      </c>
      <c r="AV1400" s="14" t="s">
        <v>194</v>
      </c>
      <c r="AW1400" s="14" t="s">
        <v>31</v>
      </c>
      <c r="AX1400" s="14" t="s">
        <v>83</v>
      </c>
      <c r="AY1400" s="185" t="s">
        <v>187</v>
      </c>
    </row>
    <row r="1401" spans="2:65" s="1" customFormat="1" ht="24.2" customHeight="1">
      <c r="B1401" s="144"/>
      <c r="C1401" s="160" t="s">
        <v>1218</v>
      </c>
      <c r="D1401" s="160" t="s">
        <v>196</v>
      </c>
      <c r="E1401" s="161" t="s">
        <v>3152</v>
      </c>
      <c r="F1401" s="162" t="s">
        <v>3153</v>
      </c>
      <c r="G1401" s="163" t="s">
        <v>337</v>
      </c>
      <c r="H1401" s="164">
        <v>32</v>
      </c>
      <c r="I1401" s="165"/>
      <c r="J1401" s="166">
        <f>ROUND(I1401*H1401,2)</f>
        <v>0</v>
      </c>
      <c r="K1401" s="167"/>
      <c r="L1401" s="32"/>
      <c r="M1401" s="168" t="s">
        <v>1</v>
      </c>
      <c r="N1401" s="169" t="s">
        <v>42</v>
      </c>
      <c r="P1401" s="156">
        <f>O1401*H1401</f>
        <v>0</v>
      </c>
      <c r="Q1401" s="156">
        <v>0</v>
      </c>
      <c r="R1401" s="156">
        <f>Q1401*H1401</f>
        <v>0</v>
      </c>
      <c r="S1401" s="156">
        <v>0.01</v>
      </c>
      <c r="T1401" s="157">
        <f>S1401*H1401</f>
        <v>0.32</v>
      </c>
      <c r="AR1401" s="158" t="s">
        <v>353</v>
      </c>
      <c r="AT1401" s="158" t="s">
        <v>196</v>
      </c>
      <c r="AU1401" s="158" t="s">
        <v>89</v>
      </c>
      <c r="AY1401" s="17" t="s">
        <v>187</v>
      </c>
      <c r="BE1401" s="159">
        <f>IF(N1401="základná",J1401,0)</f>
        <v>0</v>
      </c>
      <c r="BF1401" s="159">
        <f>IF(N1401="znížená",J1401,0)</f>
        <v>0</v>
      </c>
      <c r="BG1401" s="159">
        <f>IF(N1401="zákl. prenesená",J1401,0)</f>
        <v>0</v>
      </c>
      <c r="BH1401" s="159">
        <f>IF(N1401="zníž. prenesená",J1401,0)</f>
        <v>0</v>
      </c>
      <c r="BI1401" s="159">
        <f>IF(N1401="nulová",J1401,0)</f>
        <v>0</v>
      </c>
      <c r="BJ1401" s="17" t="s">
        <v>89</v>
      </c>
      <c r="BK1401" s="159">
        <f>ROUND(I1401*H1401,2)</f>
        <v>0</v>
      </c>
      <c r="BL1401" s="17" t="s">
        <v>353</v>
      </c>
      <c r="BM1401" s="158" t="s">
        <v>3154</v>
      </c>
    </row>
    <row r="1402" spans="2:65" s="13" customFormat="1">
      <c r="B1402" s="177"/>
      <c r="D1402" s="171" t="s">
        <v>200</v>
      </c>
      <c r="E1402" s="178" t="s">
        <v>1</v>
      </c>
      <c r="F1402" s="179" t="s">
        <v>3148</v>
      </c>
      <c r="H1402" s="180">
        <v>8</v>
      </c>
      <c r="I1402" s="181"/>
      <c r="L1402" s="177"/>
      <c r="M1402" s="182"/>
      <c r="T1402" s="183"/>
      <c r="AT1402" s="178" t="s">
        <v>200</v>
      </c>
      <c r="AU1402" s="178" t="s">
        <v>89</v>
      </c>
      <c r="AV1402" s="13" t="s">
        <v>89</v>
      </c>
      <c r="AW1402" s="13" t="s">
        <v>31</v>
      </c>
      <c r="AX1402" s="13" t="s">
        <v>76</v>
      </c>
      <c r="AY1402" s="178" t="s">
        <v>187</v>
      </c>
    </row>
    <row r="1403" spans="2:65" s="13" customFormat="1">
      <c r="B1403" s="177"/>
      <c r="D1403" s="171" t="s">
        <v>200</v>
      </c>
      <c r="E1403" s="178" t="s">
        <v>1</v>
      </c>
      <c r="F1403" s="179" t="s">
        <v>3149</v>
      </c>
      <c r="H1403" s="180">
        <v>8</v>
      </c>
      <c r="I1403" s="181"/>
      <c r="L1403" s="177"/>
      <c r="M1403" s="182"/>
      <c r="T1403" s="183"/>
      <c r="AT1403" s="178" t="s">
        <v>200</v>
      </c>
      <c r="AU1403" s="178" t="s">
        <v>89</v>
      </c>
      <c r="AV1403" s="13" t="s">
        <v>89</v>
      </c>
      <c r="AW1403" s="13" t="s">
        <v>31</v>
      </c>
      <c r="AX1403" s="13" t="s">
        <v>76</v>
      </c>
      <c r="AY1403" s="178" t="s">
        <v>187</v>
      </c>
    </row>
    <row r="1404" spans="2:65" s="13" customFormat="1">
      <c r="B1404" s="177"/>
      <c r="D1404" s="171" t="s">
        <v>200</v>
      </c>
      <c r="E1404" s="178" t="s">
        <v>1</v>
      </c>
      <c r="F1404" s="179" t="s">
        <v>3150</v>
      </c>
      <c r="H1404" s="180">
        <v>8</v>
      </c>
      <c r="I1404" s="181"/>
      <c r="L1404" s="177"/>
      <c r="M1404" s="182"/>
      <c r="T1404" s="183"/>
      <c r="AT1404" s="178" t="s">
        <v>200</v>
      </c>
      <c r="AU1404" s="178" t="s">
        <v>89</v>
      </c>
      <c r="AV1404" s="13" t="s">
        <v>89</v>
      </c>
      <c r="AW1404" s="13" t="s">
        <v>31</v>
      </c>
      <c r="AX1404" s="13" t="s">
        <v>76</v>
      </c>
      <c r="AY1404" s="178" t="s">
        <v>187</v>
      </c>
    </row>
    <row r="1405" spans="2:65" s="13" customFormat="1">
      <c r="B1405" s="177"/>
      <c r="D1405" s="171" t="s">
        <v>200</v>
      </c>
      <c r="E1405" s="178" t="s">
        <v>1</v>
      </c>
      <c r="F1405" s="179" t="s">
        <v>3151</v>
      </c>
      <c r="H1405" s="180">
        <v>8</v>
      </c>
      <c r="I1405" s="181"/>
      <c r="L1405" s="177"/>
      <c r="M1405" s="182"/>
      <c r="T1405" s="183"/>
      <c r="AT1405" s="178" t="s">
        <v>200</v>
      </c>
      <c r="AU1405" s="178" t="s">
        <v>89</v>
      </c>
      <c r="AV1405" s="13" t="s">
        <v>89</v>
      </c>
      <c r="AW1405" s="13" t="s">
        <v>31</v>
      </c>
      <c r="AX1405" s="13" t="s">
        <v>76</v>
      </c>
      <c r="AY1405" s="178" t="s">
        <v>187</v>
      </c>
    </row>
    <row r="1406" spans="2:65" s="14" customFormat="1">
      <c r="B1406" s="184"/>
      <c r="D1406" s="171" t="s">
        <v>200</v>
      </c>
      <c r="E1406" s="185" t="s">
        <v>1</v>
      </c>
      <c r="F1406" s="186" t="s">
        <v>206</v>
      </c>
      <c r="H1406" s="187">
        <v>32</v>
      </c>
      <c r="I1406" s="188"/>
      <c r="L1406" s="184"/>
      <c r="M1406" s="189"/>
      <c r="T1406" s="190"/>
      <c r="AT1406" s="185" t="s">
        <v>200</v>
      </c>
      <c r="AU1406" s="185" t="s">
        <v>89</v>
      </c>
      <c r="AV1406" s="14" t="s">
        <v>194</v>
      </c>
      <c r="AW1406" s="14" t="s">
        <v>31</v>
      </c>
      <c r="AX1406" s="14" t="s">
        <v>83</v>
      </c>
      <c r="AY1406" s="185" t="s">
        <v>187</v>
      </c>
    </row>
    <row r="1407" spans="2:65" s="1" customFormat="1" ht="24.2" customHeight="1">
      <c r="B1407" s="144"/>
      <c r="C1407" s="160" t="s">
        <v>1404</v>
      </c>
      <c r="D1407" s="160" t="s">
        <v>196</v>
      </c>
      <c r="E1407" s="161" t="s">
        <v>3155</v>
      </c>
      <c r="F1407" s="162" t="s">
        <v>3156</v>
      </c>
      <c r="G1407" s="163" t="s">
        <v>337</v>
      </c>
      <c r="H1407" s="164">
        <v>4</v>
      </c>
      <c r="I1407" s="165"/>
      <c r="J1407" s="166">
        <f>ROUND(I1407*H1407,2)</f>
        <v>0</v>
      </c>
      <c r="K1407" s="167"/>
      <c r="L1407" s="32"/>
      <c r="M1407" s="168" t="s">
        <v>1</v>
      </c>
      <c r="N1407" s="169" t="s">
        <v>42</v>
      </c>
      <c r="P1407" s="156">
        <f>O1407*H1407</f>
        <v>0</v>
      </c>
      <c r="Q1407" s="156">
        <v>0</v>
      </c>
      <c r="R1407" s="156">
        <f>Q1407*H1407</f>
        <v>0</v>
      </c>
      <c r="S1407" s="156">
        <v>2.1000000000000001E-2</v>
      </c>
      <c r="T1407" s="157">
        <f>S1407*H1407</f>
        <v>8.4000000000000005E-2</v>
      </c>
      <c r="AR1407" s="158" t="s">
        <v>353</v>
      </c>
      <c r="AT1407" s="158" t="s">
        <v>196</v>
      </c>
      <c r="AU1407" s="158" t="s">
        <v>89</v>
      </c>
      <c r="AY1407" s="17" t="s">
        <v>187</v>
      </c>
      <c r="BE1407" s="159">
        <f>IF(N1407="základná",J1407,0)</f>
        <v>0</v>
      </c>
      <c r="BF1407" s="159">
        <f>IF(N1407="znížená",J1407,0)</f>
        <v>0</v>
      </c>
      <c r="BG1407" s="159">
        <f>IF(N1407="zákl. prenesená",J1407,0)</f>
        <v>0</v>
      </c>
      <c r="BH1407" s="159">
        <f>IF(N1407="zníž. prenesená",J1407,0)</f>
        <v>0</v>
      </c>
      <c r="BI1407" s="159">
        <f>IF(N1407="nulová",J1407,0)</f>
        <v>0</v>
      </c>
      <c r="BJ1407" s="17" t="s">
        <v>89</v>
      </c>
      <c r="BK1407" s="159">
        <f>ROUND(I1407*H1407,2)</f>
        <v>0</v>
      </c>
      <c r="BL1407" s="17" t="s">
        <v>353</v>
      </c>
      <c r="BM1407" s="158" t="s">
        <v>3157</v>
      </c>
    </row>
    <row r="1408" spans="2:65" s="13" customFormat="1">
      <c r="B1408" s="177"/>
      <c r="D1408" s="171" t="s">
        <v>200</v>
      </c>
      <c r="E1408" s="178" t="s">
        <v>1</v>
      </c>
      <c r="F1408" s="179" t="s">
        <v>3158</v>
      </c>
      <c r="H1408" s="180">
        <v>1</v>
      </c>
      <c r="I1408" s="181"/>
      <c r="L1408" s="177"/>
      <c r="M1408" s="182"/>
      <c r="T1408" s="183"/>
      <c r="AT1408" s="178" t="s">
        <v>200</v>
      </c>
      <c r="AU1408" s="178" t="s">
        <v>89</v>
      </c>
      <c r="AV1408" s="13" t="s">
        <v>89</v>
      </c>
      <c r="AW1408" s="13" t="s">
        <v>31</v>
      </c>
      <c r="AX1408" s="13" t="s">
        <v>76</v>
      </c>
      <c r="AY1408" s="178" t="s">
        <v>187</v>
      </c>
    </row>
    <row r="1409" spans="2:65" s="13" customFormat="1">
      <c r="B1409" s="177"/>
      <c r="D1409" s="171" t="s">
        <v>200</v>
      </c>
      <c r="E1409" s="178" t="s">
        <v>1</v>
      </c>
      <c r="F1409" s="179" t="s">
        <v>3159</v>
      </c>
      <c r="H1409" s="180">
        <v>1</v>
      </c>
      <c r="I1409" s="181"/>
      <c r="L1409" s="177"/>
      <c r="M1409" s="182"/>
      <c r="T1409" s="183"/>
      <c r="AT1409" s="178" t="s">
        <v>200</v>
      </c>
      <c r="AU1409" s="178" t="s">
        <v>89</v>
      </c>
      <c r="AV1409" s="13" t="s">
        <v>89</v>
      </c>
      <c r="AW1409" s="13" t="s">
        <v>31</v>
      </c>
      <c r="AX1409" s="13" t="s">
        <v>76</v>
      </c>
      <c r="AY1409" s="178" t="s">
        <v>187</v>
      </c>
    </row>
    <row r="1410" spans="2:65" s="13" customFormat="1">
      <c r="B1410" s="177"/>
      <c r="D1410" s="171" t="s">
        <v>200</v>
      </c>
      <c r="E1410" s="178" t="s">
        <v>1</v>
      </c>
      <c r="F1410" s="179" t="s">
        <v>3160</v>
      </c>
      <c r="H1410" s="180">
        <v>1</v>
      </c>
      <c r="I1410" s="181"/>
      <c r="L1410" s="177"/>
      <c r="M1410" s="182"/>
      <c r="T1410" s="183"/>
      <c r="AT1410" s="178" t="s">
        <v>200</v>
      </c>
      <c r="AU1410" s="178" t="s">
        <v>89</v>
      </c>
      <c r="AV1410" s="13" t="s">
        <v>89</v>
      </c>
      <c r="AW1410" s="13" t="s">
        <v>31</v>
      </c>
      <c r="AX1410" s="13" t="s">
        <v>76</v>
      </c>
      <c r="AY1410" s="178" t="s">
        <v>187</v>
      </c>
    </row>
    <row r="1411" spans="2:65" s="13" customFormat="1">
      <c r="B1411" s="177"/>
      <c r="D1411" s="171" t="s">
        <v>200</v>
      </c>
      <c r="E1411" s="178" t="s">
        <v>1</v>
      </c>
      <c r="F1411" s="179" t="s">
        <v>3161</v>
      </c>
      <c r="H1411" s="180">
        <v>1</v>
      </c>
      <c r="I1411" s="181"/>
      <c r="L1411" s="177"/>
      <c r="M1411" s="182"/>
      <c r="T1411" s="183"/>
      <c r="AT1411" s="178" t="s">
        <v>200</v>
      </c>
      <c r="AU1411" s="178" t="s">
        <v>89</v>
      </c>
      <c r="AV1411" s="13" t="s">
        <v>89</v>
      </c>
      <c r="AW1411" s="13" t="s">
        <v>31</v>
      </c>
      <c r="AX1411" s="13" t="s">
        <v>76</v>
      </c>
      <c r="AY1411" s="178" t="s">
        <v>187</v>
      </c>
    </row>
    <row r="1412" spans="2:65" s="14" customFormat="1">
      <c r="B1412" s="184"/>
      <c r="D1412" s="171" t="s">
        <v>200</v>
      </c>
      <c r="E1412" s="185" t="s">
        <v>1</v>
      </c>
      <c r="F1412" s="186" t="s">
        <v>206</v>
      </c>
      <c r="H1412" s="187">
        <v>4</v>
      </c>
      <c r="I1412" s="188"/>
      <c r="L1412" s="184"/>
      <c r="M1412" s="189"/>
      <c r="T1412" s="190"/>
      <c r="AT1412" s="185" t="s">
        <v>200</v>
      </c>
      <c r="AU1412" s="185" t="s">
        <v>89</v>
      </c>
      <c r="AV1412" s="14" t="s">
        <v>194</v>
      </c>
      <c r="AW1412" s="14" t="s">
        <v>31</v>
      </c>
      <c r="AX1412" s="14" t="s">
        <v>83</v>
      </c>
      <c r="AY1412" s="185" t="s">
        <v>187</v>
      </c>
    </row>
    <row r="1413" spans="2:65" s="1" customFormat="1" ht="24.2" customHeight="1">
      <c r="B1413" s="144"/>
      <c r="C1413" s="160" t="s">
        <v>1221</v>
      </c>
      <c r="D1413" s="160" t="s">
        <v>196</v>
      </c>
      <c r="E1413" s="161" t="s">
        <v>3162</v>
      </c>
      <c r="F1413" s="162" t="s">
        <v>3163</v>
      </c>
      <c r="G1413" s="163" t="s">
        <v>337</v>
      </c>
      <c r="H1413" s="164">
        <v>4</v>
      </c>
      <c r="I1413" s="165"/>
      <c r="J1413" s="166">
        <f>ROUND(I1413*H1413,2)</f>
        <v>0</v>
      </c>
      <c r="K1413" s="167"/>
      <c r="L1413" s="32"/>
      <c r="M1413" s="168" t="s">
        <v>1</v>
      </c>
      <c r="N1413" s="169" t="s">
        <v>42</v>
      </c>
      <c r="P1413" s="156">
        <f>O1413*H1413</f>
        <v>0</v>
      </c>
      <c r="Q1413" s="156">
        <v>0</v>
      </c>
      <c r="R1413" s="156">
        <f>Q1413*H1413</f>
        <v>0</v>
      </c>
      <c r="S1413" s="156">
        <v>1.7999999999999999E-2</v>
      </c>
      <c r="T1413" s="157">
        <f>S1413*H1413</f>
        <v>7.1999999999999995E-2</v>
      </c>
      <c r="AR1413" s="158" t="s">
        <v>353</v>
      </c>
      <c r="AT1413" s="158" t="s">
        <v>196</v>
      </c>
      <c r="AU1413" s="158" t="s">
        <v>89</v>
      </c>
      <c r="AY1413" s="17" t="s">
        <v>187</v>
      </c>
      <c r="BE1413" s="159">
        <f>IF(N1413="základná",J1413,0)</f>
        <v>0</v>
      </c>
      <c r="BF1413" s="159">
        <f>IF(N1413="znížená",J1413,0)</f>
        <v>0</v>
      </c>
      <c r="BG1413" s="159">
        <f>IF(N1413="zákl. prenesená",J1413,0)</f>
        <v>0</v>
      </c>
      <c r="BH1413" s="159">
        <f>IF(N1413="zníž. prenesená",J1413,0)</f>
        <v>0</v>
      </c>
      <c r="BI1413" s="159">
        <f>IF(N1413="nulová",J1413,0)</f>
        <v>0</v>
      </c>
      <c r="BJ1413" s="17" t="s">
        <v>89</v>
      </c>
      <c r="BK1413" s="159">
        <f>ROUND(I1413*H1413,2)</f>
        <v>0</v>
      </c>
      <c r="BL1413" s="17" t="s">
        <v>353</v>
      </c>
      <c r="BM1413" s="158" t="s">
        <v>3164</v>
      </c>
    </row>
    <row r="1414" spans="2:65" s="13" customFormat="1">
      <c r="B1414" s="177"/>
      <c r="D1414" s="171" t="s">
        <v>200</v>
      </c>
      <c r="E1414" s="178" t="s">
        <v>1</v>
      </c>
      <c r="F1414" s="179" t="s">
        <v>3165</v>
      </c>
      <c r="H1414" s="180">
        <v>4</v>
      </c>
      <c r="I1414" s="181"/>
      <c r="L1414" s="177"/>
      <c r="M1414" s="182"/>
      <c r="T1414" s="183"/>
      <c r="AT1414" s="178" t="s">
        <v>200</v>
      </c>
      <c r="AU1414" s="178" t="s">
        <v>89</v>
      </c>
      <c r="AV1414" s="13" t="s">
        <v>89</v>
      </c>
      <c r="AW1414" s="13" t="s">
        <v>31</v>
      </c>
      <c r="AX1414" s="13" t="s">
        <v>76</v>
      </c>
      <c r="AY1414" s="178" t="s">
        <v>187</v>
      </c>
    </row>
    <row r="1415" spans="2:65" s="14" customFormat="1">
      <c r="B1415" s="184"/>
      <c r="D1415" s="171" t="s">
        <v>200</v>
      </c>
      <c r="E1415" s="185" t="s">
        <v>1</v>
      </c>
      <c r="F1415" s="186" t="s">
        <v>206</v>
      </c>
      <c r="H1415" s="187">
        <v>4</v>
      </c>
      <c r="I1415" s="188"/>
      <c r="L1415" s="184"/>
      <c r="M1415" s="189"/>
      <c r="T1415" s="190"/>
      <c r="AT1415" s="185" t="s">
        <v>200</v>
      </c>
      <c r="AU1415" s="185" t="s">
        <v>89</v>
      </c>
      <c r="AV1415" s="14" t="s">
        <v>194</v>
      </c>
      <c r="AW1415" s="14" t="s">
        <v>31</v>
      </c>
      <c r="AX1415" s="14" t="s">
        <v>83</v>
      </c>
      <c r="AY1415" s="185" t="s">
        <v>187</v>
      </c>
    </row>
    <row r="1416" spans="2:65" s="11" customFormat="1" ht="22.9" customHeight="1">
      <c r="B1416" s="132"/>
      <c r="D1416" s="133" t="s">
        <v>75</v>
      </c>
      <c r="E1416" s="142" t="s">
        <v>758</v>
      </c>
      <c r="F1416" s="142" t="s">
        <v>759</v>
      </c>
      <c r="I1416" s="135"/>
      <c r="J1416" s="143">
        <f>BK1416</f>
        <v>0</v>
      </c>
      <c r="L1416" s="132"/>
      <c r="M1416" s="137"/>
      <c r="P1416" s="138">
        <f>SUM(P1417:P1444)</f>
        <v>0</v>
      </c>
      <c r="R1416" s="138">
        <f>SUM(R1417:R1444)</f>
        <v>7.5000000000000006E-3</v>
      </c>
      <c r="T1416" s="139">
        <f>SUM(T1417:T1444)</f>
        <v>1.6335999999999999</v>
      </c>
      <c r="AR1416" s="133" t="s">
        <v>89</v>
      </c>
      <c r="AT1416" s="140" t="s">
        <v>75</v>
      </c>
      <c r="AU1416" s="140" t="s">
        <v>83</v>
      </c>
      <c r="AY1416" s="133" t="s">
        <v>187</v>
      </c>
      <c r="BK1416" s="141">
        <f>SUM(BK1417:BK1444)</f>
        <v>0</v>
      </c>
    </row>
    <row r="1417" spans="2:65" s="1" customFormat="1" ht="24.2" customHeight="1">
      <c r="B1417" s="144"/>
      <c r="C1417" s="160" t="s">
        <v>1411</v>
      </c>
      <c r="D1417" s="160" t="s">
        <v>196</v>
      </c>
      <c r="E1417" s="161" t="s">
        <v>3166</v>
      </c>
      <c r="F1417" s="162" t="s">
        <v>3167</v>
      </c>
      <c r="G1417" s="163" t="s">
        <v>144</v>
      </c>
      <c r="H1417" s="164">
        <v>32</v>
      </c>
      <c r="I1417" s="165"/>
      <c r="J1417" s="166">
        <f>ROUND(I1417*H1417,2)</f>
        <v>0</v>
      </c>
      <c r="K1417" s="167"/>
      <c r="L1417" s="32"/>
      <c r="M1417" s="168" t="s">
        <v>1</v>
      </c>
      <c r="N1417" s="169" t="s">
        <v>42</v>
      </c>
      <c r="P1417" s="156">
        <f>O1417*H1417</f>
        <v>0</v>
      </c>
      <c r="Q1417" s="156">
        <v>0</v>
      </c>
      <c r="R1417" s="156">
        <f>Q1417*H1417</f>
        <v>0</v>
      </c>
      <c r="S1417" s="156">
        <v>1.7000000000000001E-2</v>
      </c>
      <c r="T1417" s="157">
        <f>S1417*H1417</f>
        <v>0.54400000000000004</v>
      </c>
      <c r="AR1417" s="158" t="s">
        <v>353</v>
      </c>
      <c r="AT1417" s="158" t="s">
        <v>196</v>
      </c>
      <c r="AU1417" s="158" t="s">
        <v>89</v>
      </c>
      <c r="AY1417" s="17" t="s">
        <v>187</v>
      </c>
      <c r="BE1417" s="159">
        <f>IF(N1417="základná",J1417,0)</f>
        <v>0</v>
      </c>
      <c r="BF1417" s="159">
        <f>IF(N1417="znížená",J1417,0)</f>
        <v>0</v>
      </c>
      <c r="BG1417" s="159">
        <f>IF(N1417="zákl. prenesená",J1417,0)</f>
        <v>0</v>
      </c>
      <c r="BH1417" s="159">
        <f>IF(N1417="zníž. prenesená",J1417,0)</f>
        <v>0</v>
      </c>
      <c r="BI1417" s="159">
        <f>IF(N1417="nulová",J1417,0)</f>
        <v>0</v>
      </c>
      <c r="BJ1417" s="17" t="s">
        <v>89</v>
      </c>
      <c r="BK1417" s="159">
        <f>ROUND(I1417*H1417,2)</f>
        <v>0</v>
      </c>
      <c r="BL1417" s="17" t="s">
        <v>353</v>
      </c>
      <c r="BM1417" s="158" t="s">
        <v>3168</v>
      </c>
    </row>
    <row r="1418" spans="2:65" s="12" customFormat="1">
      <c r="B1418" s="170"/>
      <c r="D1418" s="171" t="s">
        <v>200</v>
      </c>
      <c r="E1418" s="172" t="s">
        <v>1</v>
      </c>
      <c r="F1418" s="173" t="s">
        <v>3169</v>
      </c>
      <c r="H1418" s="172" t="s">
        <v>1</v>
      </c>
      <c r="I1418" s="174"/>
      <c r="L1418" s="170"/>
      <c r="M1418" s="175"/>
      <c r="T1418" s="176"/>
      <c r="AT1418" s="172" t="s">
        <v>200</v>
      </c>
      <c r="AU1418" s="172" t="s">
        <v>89</v>
      </c>
      <c r="AV1418" s="12" t="s">
        <v>83</v>
      </c>
      <c r="AW1418" s="12" t="s">
        <v>31</v>
      </c>
      <c r="AX1418" s="12" t="s">
        <v>76</v>
      </c>
      <c r="AY1418" s="172" t="s">
        <v>187</v>
      </c>
    </row>
    <row r="1419" spans="2:65" s="13" customFormat="1">
      <c r="B1419" s="177"/>
      <c r="D1419" s="171" t="s">
        <v>200</v>
      </c>
      <c r="E1419" s="178" t="s">
        <v>1</v>
      </c>
      <c r="F1419" s="179" t="s">
        <v>3170</v>
      </c>
      <c r="H1419" s="180">
        <v>8</v>
      </c>
      <c r="I1419" s="181"/>
      <c r="L1419" s="177"/>
      <c r="M1419" s="182"/>
      <c r="T1419" s="183"/>
      <c r="AT1419" s="178" t="s">
        <v>200</v>
      </c>
      <c r="AU1419" s="178" t="s">
        <v>89</v>
      </c>
      <c r="AV1419" s="13" t="s">
        <v>89</v>
      </c>
      <c r="AW1419" s="13" t="s">
        <v>31</v>
      </c>
      <c r="AX1419" s="13" t="s">
        <v>76</v>
      </c>
      <c r="AY1419" s="178" t="s">
        <v>187</v>
      </c>
    </row>
    <row r="1420" spans="2:65" s="12" customFormat="1">
      <c r="B1420" s="170"/>
      <c r="D1420" s="171" t="s">
        <v>200</v>
      </c>
      <c r="E1420" s="172" t="s">
        <v>1</v>
      </c>
      <c r="F1420" s="173" t="s">
        <v>3171</v>
      </c>
      <c r="H1420" s="172" t="s">
        <v>1</v>
      </c>
      <c r="I1420" s="174"/>
      <c r="L1420" s="170"/>
      <c r="M1420" s="175"/>
      <c r="T1420" s="176"/>
      <c r="AT1420" s="172" t="s">
        <v>200</v>
      </c>
      <c r="AU1420" s="172" t="s">
        <v>89</v>
      </c>
      <c r="AV1420" s="12" t="s">
        <v>83</v>
      </c>
      <c r="AW1420" s="12" t="s">
        <v>31</v>
      </c>
      <c r="AX1420" s="12" t="s">
        <v>76</v>
      </c>
      <c r="AY1420" s="172" t="s">
        <v>187</v>
      </c>
    </row>
    <row r="1421" spans="2:65" s="13" customFormat="1">
      <c r="B1421" s="177"/>
      <c r="D1421" s="171" t="s">
        <v>200</v>
      </c>
      <c r="E1421" s="178" t="s">
        <v>1</v>
      </c>
      <c r="F1421" s="179" t="s">
        <v>3172</v>
      </c>
      <c r="H1421" s="180">
        <v>24</v>
      </c>
      <c r="I1421" s="181"/>
      <c r="L1421" s="177"/>
      <c r="M1421" s="182"/>
      <c r="T1421" s="183"/>
      <c r="AT1421" s="178" t="s">
        <v>200</v>
      </c>
      <c r="AU1421" s="178" t="s">
        <v>89</v>
      </c>
      <c r="AV1421" s="13" t="s">
        <v>89</v>
      </c>
      <c r="AW1421" s="13" t="s">
        <v>31</v>
      </c>
      <c r="AX1421" s="13" t="s">
        <v>76</v>
      </c>
      <c r="AY1421" s="178" t="s">
        <v>187</v>
      </c>
    </row>
    <row r="1422" spans="2:65" s="14" customFormat="1">
      <c r="B1422" s="184"/>
      <c r="D1422" s="171" t="s">
        <v>200</v>
      </c>
      <c r="E1422" s="185" t="s">
        <v>1</v>
      </c>
      <c r="F1422" s="186" t="s">
        <v>206</v>
      </c>
      <c r="H1422" s="187">
        <v>32</v>
      </c>
      <c r="I1422" s="188"/>
      <c r="L1422" s="184"/>
      <c r="M1422" s="189"/>
      <c r="T1422" s="190"/>
      <c r="AT1422" s="185" t="s">
        <v>200</v>
      </c>
      <c r="AU1422" s="185" t="s">
        <v>89</v>
      </c>
      <c r="AV1422" s="14" t="s">
        <v>194</v>
      </c>
      <c r="AW1422" s="14" t="s">
        <v>31</v>
      </c>
      <c r="AX1422" s="14" t="s">
        <v>83</v>
      </c>
      <c r="AY1422" s="185" t="s">
        <v>187</v>
      </c>
    </row>
    <row r="1423" spans="2:65" s="1" customFormat="1" ht="33" customHeight="1">
      <c r="B1423" s="144"/>
      <c r="C1423" s="160" t="s">
        <v>1224</v>
      </c>
      <c r="D1423" s="160" t="s">
        <v>196</v>
      </c>
      <c r="E1423" s="161" t="s">
        <v>3173</v>
      </c>
      <c r="F1423" s="162" t="s">
        <v>3174</v>
      </c>
      <c r="G1423" s="163" t="s">
        <v>144</v>
      </c>
      <c r="H1423" s="164">
        <v>21.6</v>
      </c>
      <c r="I1423" s="165"/>
      <c r="J1423" s="166">
        <f>ROUND(I1423*H1423,2)</f>
        <v>0</v>
      </c>
      <c r="K1423" s="167"/>
      <c r="L1423" s="32"/>
      <c r="M1423" s="168" t="s">
        <v>1</v>
      </c>
      <c r="N1423" s="169" t="s">
        <v>42</v>
      </c>
      <c r="P1423" s="156">
        <f>O1423*H1423</f>
        <v>0</v>
      </c>
      <c r="Q1423" s="156">
        <v>0</v>
      </c>
      <c r="R1423" s="156">
        <f>Q1423*H1423</f>
        <v>0</v>
      </c>
      <c r="S1423" s="156">
        <v>5.0000000000000001E-3</v>
      </c>
      <c r="T1423" s="157">
        <f>S1423*H1423</f>
        <v>0.10800000000000001</v>
      </c>
      <c r="AR1423" s="158" t="s">
        <v>353</v>
      </c>
      <c r="AT1423" s="158" t="s">
        <v>196</v>
      </c>
      <c r="AU1423" s="158" t="s">
        <v>89</v>
      </c>
      <c r="AY1423" s="17" t="s">
        <v>187</v>
      </c>
      <c r="BE1423" s="159">
        <f>IF(N1423="základná",J1423,0)</f>
        <v>0</v>
      </c>
      <c r="BF1423" s="159">
        <f>IF(N1423="znížená",J1423,0)</f>
        <v>0</v>
      </c>
      <c r="BG1423" s="159">
        <f>IF(N1423="zákl. prenesená",J1423,0)</f>
        <v>0</v>
      </c>
      <c r="BH1423" s="159">
        <f>IF(N1423="zníž. prenesená",J1423,0)</f>
        <v>0</v>
      </c>
      <c r="BI1423" s="159">
        <f>IF(N1423="nulová",J1423,0)</f>
        <v>0</v>
      </c>
      <c r="BJ1423" s="17" t="s">
        <v>89</v>
      </c>
      <c r="BK1423" s="159">
        <f>ROUND(I1423*H1423,2)</f>
        <v>0</v>
      </c>
      <c r="BL1423" s="17" t="s">
        <v>353</v>
      </c>
      <c r="BM1423" s="158" t="s">
        <v>3175</v>
      </c>
    </row>
    <row r="1424" spans="2:65" s="12" customFormat="1">
      <c r="B1424" s="170"/>
      <c r="D1424" s="171" t="s">
        <v>200</v>
      </c>
      <c r="E1424" s="172" t="s">
        <v>1</v>
      </c>
      <c r="F1424" s="173" t="s">
        <v>3176</v>
      </c>
      <c r="H1424" s="172" t="s">
        <v>1</v>
      </c>
      <c r="I1424" s="174"/>
      <c r="L1424" s="170"/>
      <c r="M1424" s="175"/>
      <c r="T1424" s="176"/>
      <c r="AT1424" s="172" t="s">
        <v>200</v>
      </c>
      <c r="AU1424" s="172" t="s">
        <v>89</v>
      </c>
      <c r="AV1424" s="12" t="s">
        <v>83</v>
      </c>
      <c r="AW1424" s="12" t="s">
        <v>31</v>
      </c>
      <c r="AX1424" s="12" t="s">
        <v>76</v>
      </c>
      <c r="AY1424" s="172" t="s">
        <v>187</v>
      </c>
    </row>
    <row r="1425" spans="2:65" s="13" customFormat="1">
      <c r="B1425" s="177"/>
      <c r="D1425" s="171" t="s">
        <v>200</v>
      </c>
      <c r="E1425" s="178" t="s">
        <v>1</v>
      </c>
      <c r="F1425" s="179" t="s">
        <v>3177</v>
      </c>
      <c r="H1425" s="180">
        <v>7.2</v>
      </c>
      <c r="I1425" s="181"/>
      <c r="L1425" s="177"/>
      <c r="M1425" s="182"/>
      <c r="T1425" s="183"/>
      <c r="AT1425" s="178" t="s">
        <v>200</v>
      </c>
      <c r="AU1425" s="178" t="s">
        <v>89</v>
      </c>
      <c r="AV1425" s="13" t="s">
        <v>89</v>
      </c>
      <c r="AW1425" s="13" t="s">
        <v>31</v>
      </c>
      <c r="AX1425" s="13" t="s">
        <v>76</v>
      </c>
      <c r="AY1425" s="178" t="s">
        <v>187</v>
      </c>
    </row>
    <row r="1426" spans="2:65" s="13" customFormat="1">
      <c r="B1426" s="177"/>
      <c r="D1426" s="171" t="s">
        <v>200</v>
      </c>
      <c r="E1426" s="178" t="s">
        <v>1</v>
      </c>
      <c r="F1426" s="179" t="s">
        <v>3178</v>
      </c>
      <c r="H1426" s="180">
        <v>7.2</v>
      </c>
      <c r="I1426" s="181"/>
      <c r="L1426" s="177"/>
      <c r="M1426" s="182"/>
      <c r="T1426" s="183"/>
      <c r="AT1426" s="178" t="s">
        <v>200</v>
      </c>
      <c r="AU1426" s="178" t="s">
        <v>89</v>
      </c>
      <c r="AV1426" s="13" t="s">
        <v>89</v>
      </c>
      <c r="AW1426" s="13" t="s">
        <v>31</v>
      </c>
      <c r="AX1426" s="13" t="s">
        <v>76</v>
      </c>
      <c r="AY1426" s="178" t="s">
        <v>187</v>
      </c>
    </row>
    <row r="1427" spans="2:65" s="13" customFormat="1">
      <c r="B1427" s="177"/>
      <c r="D1427" s="171" t="s">
        <v>200</v>
      </c>
      <c r="E1427" s="178" t="s">
        <v>1</v>
      </c>
      <c r="F1427" s="179" t="s">
        <v>3179</v>
      </c>
      <c r="H1427" s="180">
        <v>7.2</v>
      </c>
      <c r="I1427" s="181"/>
      <c r="L1427" s="177"/>
      <c r="M1427" s="182"/>
      <c r="T1427" s="183"/>
      <c r="AT1427" s="178" t="s">
        <v>200</v>
      </c>
      <c r="AU1427" s="178" t="s">
        <v>89</v>
      </c>
      <c r="AV1427" s="13" t="s">
        <v>89</v>
      </c>
      <c r="AW1427" s="13" t="s">
        <v>31</v>
      </c>
      <c r="AX1427" s="13" t="s">
        <v>76</v>
      </c>
      <c r="AY1427" s="178" t="s">
        <v>187</v>
      </c>
    </row>
    <row r="1428" spans="2:65" s="15" customFormat="1">
      <c r="B1428" s="191"/>
      <c r="D1428" s="171" t="s">
        <v>200</v>
      </c>
      <c r="E1428" s="192" t="s">
        <v>1</v>
      </c>
      <c r="F1428" s="193" t="s">
        <v>234</v>
      </c>
      <c r="H1428" s="194">
        <v>21.6</v>
      </c>
      <c r="I1428" s="195"/>
      <c r="L1428" s="191"/>
      <c r="M1428" s="196"/>
      <c r="T1428" s="197"/>
      <c r="AT1428" s="192" t="s">
        <v>200</v>
      </c>
      <c r="AU1428" s="192" t="s">
        <v>89</v>
      </c>
      <c r="AV1428" s="15" t="s">
        <v>207</v>
      </c>
      <c r="AW1428" s="15" t="s">
        <v>31</v>
      </c>
      <c r="AX1428" s="15" t="s">
        <v>76</v>
      </c>
      <c r="AY1428" s="192" t="s">
        <v>187</v>
      </c>
    </row>
    <row r="1429" spans="2:65" s="14" customFormat="1">
      <c r="B1429" s="184"/>
      <c r="D1429" s="171" t="s">
        <v>200</v>
      </c>
      <c r="E1429" s="185" t="s">
        <v>1</v>
      </c>
      <c r="F1429" s="186" t="s">
        <v>206</v>
      </c>
      <c r="H1429" s="187">
        <v>21.6</v>
      </c>
      <c r="I1429" s="188"/>
      <c r="L1429" s="184"/>
      <c r="M1429" s="189"/>
      <c r="T1429" s="190"/>
      <c r="AT1429" s="185" t="s">
        <v>200</v>
      </c>
      <c r="AU1429" s="185" t="s">
        <v>89</v>
      </c>
      <c r="AV1429" s="14" t="s">
        <v>194</v>
      </c>
      <c r="AW1429" s="14" t="s">
        <v>31</v>
      </c>
      <c r="AX1429" s="14" t="s">
        <v>83</v>
      </c>
      <c r="AY1429" s="185" t="s">
        <v>187</v>
      </c>
    </row>
    <row r="1430" spans="2:65" s="1" customFormat="1" ht="24.2" customHeight="1">
      <c r="B1430" s="144"/>
      <c r="C1430" s="160" t="s">
        <v>1418</v>
      </c>
      <c r="D1430" s="160" t="s">
        <v>196</v>
      </c>
      <c r="E1430" s="161" t="s">
        <v>3180</v>
      </c>
      <c r="F1430" s="162" t="s">
        <v>3181</v>
      </c>
      <c r="G1430" s="163" t="s">
        <v>320</v>
      </c>
      <c r="H1430" s="164">
        <v>7.2</v>
      </c>
      <c r="I1430" s="165"/>
      <c r="J1430" s="166">
        <f>ROUND(I1430*H1430,2)</f>
        <v>0</v>
      </c>
      <c r="K1430" s="167"/>
      <c r="L1430" s="32"/>
      <c r="M1430" s="168" t="s">
        <v>1</v>
      </c>
      <c r="N1430" s="169" t="s">
        <v>42</v>
      </c>
      <c r="P1430" s="156">
        <f>O1430*H1430</f>
        <v>0</v>
      </c>
      <c r="Q1430" s="156">
        <v>0</v>
      </c>
      <c r="R1430" s="156">
        <f>Q1430*H1430</f>
        <v>0</v>
      </c>
      <c r="S1430" s="156">
        <v>0</v>
      </c>
      <c r="T1430" s="157">
        <f>S1430*H1430</f>
        <v>0</v>
      </c>
      <c r="AR1430" s="158" t="s">
        <v>353</v>
      </c>
      <c r="AT1430" s="158" t="s">
        <v>196</v>
      </c>
      <c r="AU1430" s="158" t="s">
        <v>89</v>
      </c>
      <c r="AY1430" s="17" t="s">
        <v>187</v>
      </c>
      <c r="BE1430" s="159">
        <f>IF(N1430="základná",J1430,0)</f>
        <v>0</v>
      </c>
      <c r="BF1430" s="159">
        <f>IF(N1430="znížená",J1430,0)</f>
        <v>0</v>
      </c>
      <c r="BG1430" s="159">
        <f>IF(N1430="zákl. prenesená",J1430,0)</f>
        <v>0</v>
      </c>
      <c r="BH1430" s="159">
        <f>IF(N1430="zníž. prenesená",J1430,0)</f>
        <v>0</v>
      </c>
      <c r="BI1430" s="159">
        <f>IF(N1430="nulová",J1430,0)</f>
        <v>0</v>
      </c>
      <c r="BJ1430" s="17" t="s">
        <v>89</v>
      </c>
      <c r="BK1430" s="159">
        <f>ROUND(I1430*H1430,2)</f>
        <v>0</v>
      </c>
      <c r="BL1430" s="17" t="s">
        <v>353</v>
      </c>
      <c r="BM1430" s="158" t="s">
        <v>3182</v>
      </c>
    </row>
    <row r="1431" spans="2:65" s="12" customFormat="1">
      <c r="B1431" s="170"/>
      <c r="D1431" s="171" t="s">
        <v>200</v>
      </c>
      <c r="E1431" s="172" t="s">
        <v>1</v>
      </c>
      <c r="F1431" s="173" t="s">
        <v>3183</v>
      </c>
      <c r="H1431" s="172" t="s">
        <v>1</v>
      </c>
      <c r="I1431" s="174"/>
      <c r="L1431" s="170"/>
      <c r="M1431" s="175"/>
      <c r="T1431" s="176"/>
      <c r="AT1431" s="172" t="s">
        <v>200</v>
      </c>
      <c r="AU1431" s="172" t="s">
        <v>89</v>
      </c>
      <c r="AV1431" s="12" t="s">
        <v>83</v>
      </c>
      <c r="AW1431" s="12" t="s">
        <v>31</v>
      </c>
      <c r="AX1431" s="12" t="s">
        <v>76</v>
      </c>
      <c r="AY1431" s="172" t="s">
        <v>187</v>
      </c>
    </row>
    <row r="1432" spans="2:65" s="13" customFormat="1">
      <c r="B1432" s="177"/>
      <c r="D1432" s="171" t="s">
        <v>200</v>
      </c>
      <c r="E1432" s="178" t="s">
        <v>1</v>
      </c>
      <c r="F1432" s="179" t="s">
        <v>3184</v>
      </c>
      <c r="H1432" s="180">
        <v>7.2</v>
      </c>
      <c r="I1432" s="181"/>
      <c r="L1432" s="177"/>
      <c r="M1432" s="182"/>
      <c r="T1432" s="183"/>
      <c r="AT1432" s="178" t="s">
        <v>200</v>
      </c>
      <c r="AU1432" s="178" t="s">
        <v>89</v>
      </c>
      <c r="AV1432" s="13" t="s">
        <v>89</v>
      </c>
      <c r="AW1432" s="13" t="s">
        <v>31</v>
      </c>
      <c r="AX1432" s="13" t="s">
        <v>76</v>
      </c>
      <c r="AY1432" s="178" t="s">
        <v>187</v>
      </c>
    </row>
    <row r="1433" spans="2:65" s="14" customFormat="1">
      <c r="B1433" s="184"/>
      <c r="D1433" s="171" t="s">
        <v>200</v>
      </c>
      <c r="E1433" s="185" t="s">
        <v>1</v>
      </c>
      <c r="F1433" s="186" t="s">
        <v>206</v>
      </c>
      <c r="H1433" s="187">
        <v>7.2</v>
      </c>
      <c r="I1433" s="188"/>
      <c r="L1433" s="184"/>
      <c r="M1433" s="189"/>
      <c r="T1433" s="190"/>
      <c r="AT1433" s="185" t="s">
        <v>200</v>
      </c>
      <c r="AU1433" s="185" t="s">
        <v>89</v>
      </c>
      <c r="AV1433" s="14" t="s">
        <v>194</v>
      </c>
      <c r="AW1433" s="14" t="s">
        <v>31</v>
      </c>
      <c r="AX1433" s="14" t="s">
        <v>83</v>
      </c>
      <c r="AY1433" s="185" t="s">
        <v>187</v>
      </c>
    </row>
    <row r="1434" spans="2:65" s="1" customFormat="1" ht="44.25" customHeight="1">
      <c r="B1434" s="144"/>
      <c r="C1434" s="160" t="s">
        <v>1228</v>
      </c>
      <c r="D1434" s="160" t="s">
        <v>196</v>
      </c>
      <c r="E1434" s="161" t="s">
        <v>3185</v>
      </c>
      <c r="F1434" s="162" t="s">
        <v>3186</v>
      </c>
      <c r="G1434" s="163" t="s">
        <v>1031</v>
      </c>
      <c r="H1434" s="164">
        <v>150</v>
      </c>
      <c r="I1434" s="165"/>
      <c r="J1434" s="166">
        <f>ROUND(I1434*H1434,2)</f>
        <v>0</v>
      </c>
      <c r="K1434" s="167"/>
      <c r="L1434" s="32"/>
      <c r="M1434" s="168" t="s">
        <v>1</v>
      </c>
      <c r="N1434" s="169" t="s">
        <v>42</v>
      </c>
      <c r="P1434" s="156">
        <f>O1434*H1434</f>
        <v>0</v>
      </c>
      <c r="Q1434" s="156">
        <v>5.0000000000000002E-5</v>
      </c>
      <c r="R1434" s="156">
        <f>Q1434*H1434</f>
        <v>7.5000000000000006E-3</v>
      </c>
      <c r="S1434" s="156">
        <v>1E-3</v>
      </c>
      <c r="T1434" s="157">
        <f>S1434*H1434</f>
        <v>0.15</v>
      </c>
      <c r="AR1434" s="158" t="s">
        <v>353</v>
      </c>
      <c r="AT1434" s="158" t="s">
        <v>196</v>
      </c>
      <c r="AU1434" s="158" t="s">
        <v>89</v>
      </c>
      <c r="AY1434" s="17" t="s">
        <v>187</v>
      </c>
      <c r="BE1434" s="159">
        <f>IF(N1434="základná",J1434,0)</f>
        <v>0</v>
      </c>
      <c r="BF1434" s="159">
        <f>IF(N1434="znížená",J1434,0)</f>
        <v>0</v>
      </c>
      <c r="BG1434" s="159">
        <f>IF(N1434="zákl. prenesená",J1434,0)</f>
        <v>0</v>
      </c>
      <c r="BH1434" s="159">
        <f>IF(N1434="zníž. prenesená",J1434,0)</f>
        <v>0</v>
      </c>
      <c r="BI1434" s="159">
        <f>IF(N1434="nulová",J1434,0)</f>
        <v>0</v>
      </c>
      <c r="BJ1434" s="17" t="s">
        <v>89</v>
      </c>
      <c r="BK1434" s="159">
        <f>ROUND(I1434*H1434,2)</f>
        <v>0</v>
      </c>
      <c r="BL1434" s="17" t="s">
        <v>353</v>
      </c>
      <c r="BM1434" s="158" t="s">
        <v>3187</v>
      </c>
    </row>
    <row r="1435" spans="2:65" s="12" customFormat="1">
      <c r="B1435" s="170"/>
      <c r="D1435" s="171" t="s">
        <v>200</v>
      </c>
      <c r="E1435" s="172" t="s">
        <v>1</v>
      </c>
      <c r="F1435" s="173" t="s">
        <v>3188</v>
      </c>
      <c r="H1435" s="172" t="s">
        <v>1</v>
      </c>
      <c r="I1435" s="174"/>
      <c r="L1435" s="170"/>
      <c r="M1435" s="175"/>
      <c r="T1435" s="176"/>
      <c r="AT1435" s="172" t="s">
        <v>200</v>
      </c>
      <c r="AU1435" s="172" t="s">
        <v>89</v>
      </c>
      <c r="AV1435" s="12" t="s">
        <v>83</v>
      </c>
      <c r="AW1435" s="12" t="s">
        <v>31</v>
      </c>
      <c r="AX1435" s="12" t="s">
        <v>76</v>
      </c>
      <c r="AY1435" s="172" t="s">
        <v>187</v>
      </c>
    </row>
    <row r="1436" spans="2:65" s="13" customFormat="1">
      <c r="B1436" s="177"/>
      <c r="D1436" s="171" t="s">
        <v>200</v>
      </c>
      <c r="E1436" s="178" t="s">
        <v>1</v>
      </c>
      <c r="F1436" s="179" t="s">
        <v>3189</v>
      </c>
      <c r="H1436" s="180">
        <v>150</v>
      </c>
      <c r="I1436" s="181"/>
      <c r="L1436" s="177"/>
      <c r="M1436" s="182"/>
      <c r="T1436" s="183"/>
      <c r="AT1436" s="178" t="s">
        <v>200</v>
      </c>
      <c r="AU1436" s="178" t="s">
        <v>89</v>
      </c>
      <c r="AV1436" s="13" t="s">
        <v>89</v>
      </c>
      <c r="AW1436" s="13" t="s">
        <v>31</v>
      </c>
      <c r="AX1436" s="13" t="s">
        <v>76</v>
      </c>
      <c r="AY1436" s="178" t="s">
        <v>187</v>
      </c>
    </row>
    <row r="1437" spans="2:65" s="14" customFormat="1">
      <c r="B1437" s="184"/>
      <c r="D1437" s="171" t="s">
        <v>200</v>
      </c>
      <c r="E1437" s="185" t="s">
        <v>1</v>
      </c>
      <c r="F1437" s="186" t="s">
        <v>2472</v>
      </c>
      <c r="H1437" s="187">
        <v>150</v>
      </c>
      <c r="I1437" s="188"/>
      <c r="L1437" s="184"/>
      <c r="M1437" s="189"/>
      <c r="T1437" s="190"/>
      <c r="AT1437" s="185" t="s">
        <v>200</v>
      </c>
      <c r="AU1437" s="185" t="s">
        <v>89</v>
      </c>
      <c r="AV1437" s="14" t="s">
        <v>194</v>
      </c>
      <c r="AW1437" s="14" t="s">
        <v>31</v>
      </c>
      <c r="AX1437" s="14" t="s">
        <v>83</v>
      </c>
      <c r="AY1437" s="185" t="s">
        <v>187</v>
      </c>
    </row>
    <row r="1438" spans="2:65" s="1" customFormat="1" ht="16.5" customHeight="1">
      <c r="B1438" s="144"/>
      <c r="C1438" s="160" t="s">
        <v>1425</v>
      </c>
      <c r="D1438" s="160" t="s">
        <v>196</v>
      </c>
      <c r="E1438" s="161" t="s">
        <v>3190</v>
      </c>
      <c r="F1438" s="162" t="s">
        <v>3191</v>
      </c>
      <c r="G1438" s="163" t="s">
        <v>144</v>
      </c>
      <c r="H1438" s="164">
        <v>92.4</v>
      </c>
      <c r="I1438" s="165"/>
      <c r="J1438" s="166">
        <f>ROUND(I1438*H1438,2)</f>
        <v>0</v>
      </c>
      <c r="K1438" s="167"/>
      <c r="L1438" s="32"/>
      <c r="M1438" s="168" t="s">
        <v>1</v>
      </c>
      <c r="N1438" s="169" t="s">
        <v>42</v>
      </c>
      <c r="P1438" s="156">
        <f>O1438*H1438</f>
        <v>0</v>
      </c>
      <c r="Q1438" s="156">
        <v>0</v>
      </c>
      <c r="R1438" s="156">
        <f>Q1438*H1438</f>
        <v>0</v>
      </c>
      <c r="S1438" s="156">
        <v>8.9999999999999993E-3</v>
      </c>
      <c r="T1438" s="157">
        <f>S1438*H1438</f>
        <v>0.83160000000000001</v>
      </c>
      <c r="AR1438" s="158" t="s">
        <v>353</v>
      </c>
      <c r="AT1438" s="158" t="s">
        <v>196</v>
      </c>
      <c r="AU1438" s="158" t="s">
        <v>89</v>
      </c>
      <c r="AY1438" s="17" t="s">
        <v>187</v>
      </c>
      <c r="BE1438" s="159">
        <f>IF(N1438="základná",J1438,0)</f>
        <v>0</v>
      </c>
      <c r="BF1438" s="159">
        <f>IF(N1438="znížená",J1438,0)</f>
        <v>0</v>
      </c>
      <c r="BG1438" s="159">
        <f>IF(N1438="zákl. prenesená",J1438,0)</f>
        <v>0</v>
      </c>
      <c r="BH1438" s="159">
        <f>IF(N1438="zníž. prenesená",J1438,0)</f>
        <v>0</v>
      </c>
      <c r="BI1438" s="159">
        <f>IF(N1438="nulová",J1438,0)</f>
        <v>0</v>
      </c>
      <c r="BJ1438" s="17" t="s">
        <v>89</v>
      </c>
      <c r="BK1438" s="159">
        <f>ROUND(I1438*H1438,2)</f>
        <v>0</v>
      </c>
      <c r="BL1438" s="17" t="s">
        <v>353</v>
      </c>
      <c r="BM1438" s="158" t="s">
        <v>3192</v>
      </c>
    </row>
    <row r="1439" spans="2:65" s="13" customFormat="1">
      <c r="B1439" s="177"/>
      <c r="D1439" s="171" t="s">
        <v>200</v>
      </c>
      <c r="E1439" s="178" t="s">
        <v>1</v>
      </c>
      <c r="F1439" s="179" t="s">
        <v>3193</v>
      </c>
      <c r="H1439" s="180">
        <v>46.2</v>
      </c>
      <c r="I1439" s="181"/>
      <c r="L1439" s="177"/>
      <c r="M1439" s="182"/>
      <c r="T1439" s="183"/>
      <c r="AT1439" s="178" t="s">
        <v>200</v>
      </c>
      <c r="AU1439" s="178" t="s">
        <v>89</v>
      </c>
      <c r="AV1439" s="13" t="s">
        <v>89</v>
      </c>
      <c r="AW1439" s="13" t="s">
        <v>31</v>
      </c>
      <c r="AX1439" s="13" t="s">
        <v>76</v>
      </c>
      <c r="AY1439" s="178" t="s">
        <v>187</v>
      </c>
    </row>
    <row r="1440" spans="2:65" s="15" customFormat="1">
      <c r="B1440" s="191"/>
      <c r="D1440" s="171" t="s">
        <v>200</v>
      </c>
      <c r="E1440" s="192" t="s">
        <v>1</v>
      </c>
      <c r="F1440" s="193" t="s">
        <v>3194</v>
      </c>
      <c r="H1440" s="194">
        <v>46.2</v>
      </c>
      <c r="I1440" s="195"/>
      <c r="L1440" s="191"/>
      <c r="M1440" s="196"/>
      <c r="T1440" s="197"/>
      <c r="AT1440" s="192" t="s">
        <v>200</v>
      </c>
      <c r="AU1440" s="192" t="s">
        <v>89</v>
      </c>
      <c r="AV1440" s="15" t="s">
        <v>207</v>
      </c>
      <c r="AW1440" s="15" t="s">
        <v>31</v>
      </c>
      <c r="AX1440" s="15" t="s">
        <v>76</v>
      </c>
      <c r="AY1440" s="192" t="s">
        <v>187</v>
      </c>
    </row>
    <row r="1441" spans="2:65" s="13" customFormat="1">
      <c r="B1441" s="177"/>
      <c r="D1441" s="171" t="s">
        <v>200</v>
      </c>
      <c r="E1441" s="178" t="s">
        <v>1</v>
      </c>
      <c r="F1441" s="179" t="s">
        <v>3195</v>
      </c>
      <c r="H1441" s="180">
        <v>46.2</v>
      </c>
      <c r="I1441" s="181"/>
      <c r="L1441" s="177"/>
      <c r="M1441" s="182"/>
      <c r="T1441" s="183"/>
      <c r="AT1441" s="178" t="s">
        <v>200</v>
      </c>
      <c r="AU1441" s="178" t="s">
        <v>89</v>
      </c>
      <c r="AV1441" s="13" t="s">
        <v>89</v>
      </c>
      <c r="AW1441" s="13" t="s">
        <v>31</v>
      </c>
      <c r="AX1441" s="13" t="s">
        <v>76</v>
      </c>
      <c r="AY1441" s="178" t="s">
        <v>187</v>
      </c>
    </row>
    <row r="1442" spans="2:65" s="15" customFormat="1">
      <c r="B1442" s="191"/>
      <c r="D1442" s="171" t="s">
        <v>200</v>
      </c>
      <c r="E1442" s="192" t="s">
        <v>1</v>
      </c>
      <c r="F1442" s="193" t="s">
        <v>3194</v>
      </c>
      <c r="H1442" s="194">
        <v>46.2</v>
      </c>
      <c r="I1442" s="195"/>
      <c r="L1442" s="191"/>
      <c r="M1442" s="196"/>
      <c r="T1442" s="197"/>
      <c r="AT1442" s="192" t="s">
        <v>200</v>
      </c>
      <c r="AU1442" s="192" t="s">
        <v>89</v>
      </c>
      <c r="AV1442" s="15" t="s">
        <v>207</v>
      </c>
      <c r="AW1442" s="15" t="s">
        <v>31</v>
      </c>
      <c r="AX1442" s="15" t="s">
        <v>76</v>
      </c>
      <c r="AY1442" s="192" t="s">
        <v>187</v>
      </c>
    </row>
    <row r="1443" spans="2:65" s="14" customFormat="1">
      <c r="B1443" s="184"/>
      <c r="D1443" s="171" t="s">
        <v>200</v>
      </c>
      <c r="E1443" s="185" t="s">
        <v>1</v>
      </c>
      <c r="F1443" s="186" t="s">
        <v>206</v>
      </c>
      <c r="H1443" s="187">
        <v>92.4</v>
      </c>
      <c r="I1443" s="188"/>
      <c r="L1443" s="184"/>
      <c r="M1443" s="189"/>
      <c r="T1443" s="190"/>
      <c r="AT1443" s="185" t="s">
        <v>200</v>
      </c>
      <c r="AU1443" s="185" t="s">
        <v>89</v>
      </c>
      <c r="AV1443" s="14" t="s">
        <v>194</v>
      </c>
      <c r="AW1443" s="14" t="s">
        <v>31</v>
      </c>
      <c r="AX1443" s="14" t="s">
        <v>83</v>
      </c>
      <c r="AY1443" s="185" t="s">
        <v>187</v>
      </c>
    </row>
    <row r="1444" spans="2:65" s="1" customFormat="1" ht="33" customHeight="1">
      <c r="B1444" s="144"/>
      <c r="C1444" s="160" t="s">
        <v>1231</v>
      </c>
      <c r="D1444" s="160" t="s">
        <v>196</v>
      </c>
      <c r="E1444" s="161" t="s">
        <v>2948</v>
      </c>
      <c r="F1444" s="162" t="s">
        <v>2949</v>
      </c>
      <c r="G1444" s="163" t="s">
        <v>375</v>
      </c>
      <c r="H1444" s="164">
        <v>1.6339999999999999</v>
      </c>
      <c r="I1444" s="165"/>
      <c r="J1444" s="166">
        <f>ROUND(I1444*H1444,2)</f>
        <v>0</v>
      </c>
      <c r="K1444" s="167"/>
      <c r="L1444" s="32"/>
      <c r="M1444" s="168" t="s">
        <v>1</v>
      </c>
      <c r="N1444" s="169" t="s">
        <v>42</v>
      </c>
      <c r="P1444" s="156">
        <f>O1444*H1444</f>
        <v>0</v>
      </c>
      <c r="Q1444" s="156">
        <v>0</v>
      </c>
      <c r="R1444" s="156">
        <f>Q1444*H1444</f>
        <v>0</v>
      </c>
      <c r="S1444" s="156">
        <v>0</v>
      </c>
      <c r="T1444" s="157">
        <f>S1444*H1444</f>
        <v>0</v>
      </c>
      <c r="AR1444" s="158" t="s">
        <v>194</v>
      </c>
      <c r="AT1444" s="158" t="s">
        <v>196</v>
      </c>
      <c r="AU1444" s="158" t="s">
        <v>89</v>
      </c>
      <c r="AY1444" s="17" t="s">
        <v>187</v>
      </c>
      <c r="BE1444" s="159">
        <f>IF(N1444="základná",J1444,0)</f>
        <v>0</v>
      </c>
      <c r="BF1444" s="159">
        <f>IF(N1444="znížená",J1444,0)</f>
        <v>0</v>
      </c>
      <c r="BG1444" s="159">
        <f>IF(N1444="zákl. prenesená",J1444,0)</f>
        <v>0</v>
      </c>
      <c r="BH1444" s="159">
        <f>IF(N1444="zníž. prenesená",J1444,0)</f>
        <v>0</v>
      </c>
      <c r="BI1444" s="159">
        <f>IF(N1444="nulová",J1444,0)</f>
        <v>0</v>
      </c>
      <c r="BJ1444" s="17" t="s">
        <v>89</v>
      </c>
      <c r="BK1444" s="159">
        <f>ROUND(I1444*H1444,2)</f>
        <v>0</v>
      </c>
      <c r="BL1444" s="17" t="s">
        <v>194</v>
      </c>
      <c r="BM1444" s="158" t="s">
        <v>3196</v>
      </c>
    </row>
    <row r="1445" spans="2:65" s="11" customFormat="1" ht="22.9" customHeight="1">
      <c r="B1445" s="132"/>
      <c r="D1445" s="133" t="s">
        <v>75</v>
      </c>
      <c r="E1445" s="142" t="s">
        <v>3197</v>
      </c>
      <c r="F1445" s="142" t="s">
        <v>3198</v>
      </c>
      <c r="I1445" s="135"/>
      <c r="J1445" s="143">
        <f>BK1445</f>
        <v>0</v>
      </c>
      <c r="L1445" s="132"/>
      <c r="M1445" s="137"/>
      <c r="P1445" s="138">
        <f>SUM(P1446:P1559)</f>
        <v>0</v>
      </c>
      <c r="R1445" s="138">
        <f>SUM(R1446:R1559)</f>
        <v>0</v>
      </c>
      <c r="T1445" s="139">
        <f>SUM(T1446:T1559)</f>
        <v>1.9227880000000002</v>
      </c>
      <c r="AR1445" s="133" t="s">
        <v>89</v>
      </c>
      <c r="AT1445" s="140" t="s">
        <v>75</v>
      </c>
      <c r="AU1445" s="140" t="s">
        <v>83</v>
      </c>
      <c r="AY1445" s="133" t="s">
        <v>187</v>
      </c>
      <c r="BK1445" s="141">
        <f>SUM(BK1446:BK1559)</f>
        <v>0</v>
      </c>
    </row>
    <row r="1446" spans="2:65" s="1" customFormat="1" ht="33" customHeight="1">
      <c r="B1446" s="144"/>
      <c r="C1446" s="160" t="s">
        <v>1432</v>
      </c>
      <c r="D1446" s="160" t="s">
        <v>196</v>
      </c>
      <c r="E1446" s="161" t="s">
        <v>3199</v>
      </c>
      <c r="F1446" s="162" t="s">
        <v>3200</v>
      </c>
      <c r="G1446" s="163" t="s">
        <v>144</v>
      </c>
      <c r="H1446" s="164">
        <v>1778.67</v>
      </c>
      <c r="I1446" s="165"/>
      <c r="J1446" s="166">
        <f>ROUND(I1446*H1446,2)</f>
        <v>0</v>
      </c>
      <c r="K1446" s="167"/>
      <c r="L1446" s="32"/>
      <c r="M1446" s="168" t="s">
        <v>1</v>
      </c>
      <c r="N1446" s="169" t="s">
        <v>42</v>
      </c>
      <c r="P1446" s="156">
        <f>O1446*H1446</f>
        <v>0</v>
      </c>
      <c r="Q1446" s="156">
        <v>0</v>
      </c>
      <c r="R1446" s="156">
        <f>Q1446*H1446</f>
        <v>0</v>
      </c>
      <c r="S1446" s="156">
        <v>1E-3</v>
      </c>
      <c r="T1446" s="157">
        <f>S1446*H1446</f>
        <v>1.7786700000000002</v>
      </c>
      <c r="AR1446" s="158" t="s">
        <v>353</v>
      </c>
      <c r="AT1446" s="158" t="s">
        <v>196</v>
      </c>
      <c r="AU1446" s="158" t="s">
        <v>89</v>
      </c>
      <c r="AY1446" s="17" t="s">
        <v>187</v>
      </c>
      <c r="BE1446" s="159">
        <f>IF(N1446="základná",J1446,0)</f>
        <v>0</v>
      </c>
      <c r="BF1446" s="159">
        <f>IF(N1446="znížená",J1446,0)</f>
        <v>0</v>
      </c>
      <c r="BG1446" s="159">
        <f>IF(N1446="zákl. prenesená",J1446,0)</f>
        <v>0</v>
      </c>
      <c r="BH1446" s="159">
        <f>IF(N1446="zníž. prenesená",J1446,0)</f>
        <v>0</v>
      </c>
      <c r="BI1446" s="159">
        <f>IF(N1446="nulová",J1446,0)</f>
        <v>0</v>
      </c>
      <c r="BJ1446" s="17" t="s">
        <v>89</v>
      </c>
      <c r="BK1446" s="159">
        <f>ROUND(I1446*H1446,2)</f>
        <v>0</v>
      </c>
      <c r="BL1446" s="17" t="s">
        <v>353</v>
      </c>
      <c r="BM1446" s="158" t="s">
        <v>3201</v>
      </c>
    </row>
    <row r="1447" spans="2:65" s="12" customFormat="1">
      <c r="B1447" s="170"/>
      <c r="D1447" s="171" t="s">
        <v>200</v>
      </c>
      <c r="E1447" s="172" t="s">
        <v>1</v>
      </c>
      <c r="F1447" s="173" t="s">
        <v>3202</v>
      </c>
      <c r="H1447" s="172" t="s">
        <v>1</v>
      </c>
      <c r="I1447" s="174"/>
      <c r="L1447" s="170"/>
      <c r="M1447" s="175"/>
      <c r="T1447" s="176"/>
      <c r="AT1447" s="172" t="s">
        <v>200</v>
      </c>
      <c r="AU1447" s="172" t="s">
        <v>89</v>
      </c>
      <c r="AV1447" s="12" t="s">
        <v>83</v>
      </c>
      <c r="AW1447" s="12" t="s">
        <v>31</v>
      </c>
      <c r="AX1447" s="12" t="s">
        <v>76</v>
      </c>
      <c r="AY1447" s="172" t="s">
        <v>187</v>
      </c>
    </row>
    <row r="1448" spans="2:65" s="12" customFormat="1">
      <c r="B1448" s="170"/>
      <c r="D1448" s="171" t="s">
        <v>200</v>
      </c>
      <c r="E1448" s="172" t="s">
        <v>1</v>
      </c>
      <c r="F1448" s="173" t="s">
        <v>3203</v>
      </c>
      <c r="H1448" s="172" t="s">
        <v>1</v>
      </c>
      <c r="I1448" s="174"/>
      <c r="L1448" s="170"/>
      <c r="M1448" s="175"/>
      <c r="T1448" s="176"/>
      <c r="AT1448" s="172" t="s">
        <v>200</v>
      </c>
      <c r="AU1448" s="172" t="s">
        <v>89</v>
      </c>
      <c r="AV1448" s="12" t="s">
        <v>83</v>
      </c>
      <c r="AW1448" s="12" t="s">
        <v>31</v>
      </c>
      <c r="AX1448" s="12" t="s">
        <v>76</v>
      </c>
      <c r="AY1448" s="172" t="s">
        <v>187</v>
      </c>
    </row>
    <row r="1449" spans="2:65" s="12" customFormat="1">
      <c r="B1449" s="170"/>
      <c r="D1449" s="171" t="s">
        <v>200</v>
      </c>
      <c r="E1449" s="172" t="s">
        <v>1</v>
      </c>
      <c r="F1449" s="173" t="s">
        <v>3204</v>
      </c>
      <c r="H1449" s="172" t="s">
        <v>1</v>
      </c>
      <c r="I1449" s="174"/>
      <c r="L1449" s="170"/>
      <c r="M1449" s="175"/>
      <c r="T1449" s="176"/>
      <c r="AT1449" s="172" t="s">
        <v>200</v>
      </c>
      <c r="AU1449" s="172" t="s">
        <v>89</v>
      </c>
      <c r="AV1449" s="12" t="s">
        <v>83</v>
      </c>
      <c r="AW1449" s="12" t="s">
        <v>31</v>
      </c>
      <c r="AX1449" s="12" t="s">
        <v>76</v>
      </c>
      <c r="AY1449" s="172" t="s">
        <v>187</v>
      </c>
    </row>
    <row r="1450" spans="2:65" s="12" customFormat="1">
      <c r="B1450" s="170"/>
      <c r="D1450" s="171" t="s">
        <v>200</v>
      </c>
      <c r="E1450" s="172" t="s">
        <v>1</v>
      </c>
      <c r="F1450" s="173" t="s">
        <v>2646</v>
      </c>
      <c r="H1450" s="172" t="s">
        <v>1</v>
      </c>
      <c r="I1450" s="174"/>
      <c r="L1450" s="170"/>
      <c r="M1450" s="175"/>
      <c r="T1450" s="176"/>
      <c r="AT1450" s="172" t="s">
        <v>200</v>
      </c>
      <c r="AU1450" s="172" t="s">
        <v>89</v>
      </c>
      <c r="AV1450" s="12" t="s">
        <v>83</v>
      </c>
      <c r="AW1450" s="12" t="s">
        <v>31</v>
      </c>
      <c r="AX1450" s="12" t="s">
        <v>76</v>
      </c>
      <c r="AY1450" s="172" t="s">
        <v>187</v>
      </c>
    </row>
    <row r="1451" spans="2:65" s="13" customFormat="1">
      <c r="B1451" s="177"/>
      <c r="D1451" s="171" t="s">
        <v>200</v>
      </c>
      <c r="E1451" s="178" t="s">
        <v>1</v>
      </c>
      <c r="F1451" s="179" t="s">
        <v>3205</v>
      </c>
      <c r="H1451" s="180">
        <v>38.78</v>
      </c>
      <c r="I1451" s="181"/>
      <c r="L1451" s="177"/>
      <c r="M1451" s="182"/>
      <c r="T1451" s="183"/>
      <c r="AT1451" s="178" t="s">
        <v>200</v>
      </c>
      <c r="AU1451" s="178" t="s">
        <v>89</v>
      </c>
      <c r="AV1451" s="13" t="s">
        <v>89</v>
      </c>
      <c r="AW1451" s="13" t="s">
        <v>31</v>
      </c>
      <c r="AX1451" s="13" t="s">
        <v>76</v>
      </c>
      <c r="AY1451" s="178" t="s">
        <v>187</v>
      </c>
    </row>
    <row r="1452" spans="2:65" s="13" customFormat="1">
      <c r="B1452" s="177"/>
      <c r="D1452" s="171" t="s">
        <v>200</v>
      </c>
      <c r="E1452" s="178" t="s">
        <v>1</v>
      </c>
      <c r="F1452" s="179" t="s">
        <v>3206</v>
      </c>
      <c r="H1452" s="180">
        <v>26.37</v>
      </c>
      <c r="I1452" s="181"/>
      <c r="L1452" s="177"/>
      <c r="M1452" s="182"/>
      <c r="T1452" s="183"/>
      <c r="AT1452" s="178" t="s">
        <v>200</v>
      </c>
      <c r="AU1452" s="178" t="s">
        <v>89</v>
      </c>
      <c r="AV1452" s="13" t="s">
        <v>89</v>
      </c>
      <c r="AW1452" s="13" t="s">
        <v>31</v>
      </c>
      <c r="AX1452" s="13" t="s">
        <v>76</v>
      </c>
      <c r="AY1452" s="178" t="s">
        <v>187</v>
      </c>
    </row>
    <row r="1453" spans="2:65" s="13" customFormat="1">
      <c r="B1453" s="177"/>
      <c r="D1453" s="171" t="s">
        <v>200</v>
      </c>
      <c r="E1453" s="178" t="s">
        <v>1</v>
      </c>
      <c r="F1453" s="179" t="s">
        <v>3207</v>
      </c>
      <c r="H1453" s="180">
        <v>44.82</v>
      </c>
      <c r="I1453" s="181"/>
      <c r="L1453" s="177"/>
      <c r="M1453" s="182"/>
      <c r="T1453" s="183"/>
      <c r="AT1453" s="178" t="s">
        <v>200</v>
      </c>
      <c r="AU1453" s="178" t="s">
        <v>89</v>
      </c>
      <c r="AV1453" s="13" t="s">
        <v>89</v>
      </c>
      <c r="AW1453" s="13" t="s">
        <v>31</v>
      </c>
      <c r="AX1453" s="13" t="s">
        <v>76</v>
      </c>
      <c r="AY1453" s="178" t="s">
        <v>187</v>
      </c>
    </row>
    <row r="1454" spans="2:65" s="13" customFormat="1">
      <c r="B1454" s="177"/>
      <c r="D1454" s="171" t="s">
        <v>200</v>
      </c>
      <c r="E1454" s="178" t="s">
        <v>1</v>
      </c>
      <c r="F1454" s="179" t="s">
        <v>3208</v>
      </c>
      <c r="H1454" s="180">
        <v>21.75</v>
      </c>
      <c r="I1454" s="181"/>
      <c r="L1454" s="177"/>
      <c r="M1454" s="182"/>
      <c r="T1454" s="183"/>
      <c r="AT1454" s="178" t="s">
        <v>200</v>
      </c>
      <c r="AU1454" s="178" t="s">
        <v>89</v>
      </c>
      <c r="AV1454" s="13" t="s">
        <v>89</v>
      </c>
      <c r="AW1454" s="13" t="s">
        <v>31</v>
      </c>
      <c r="AX1454" s="13" t="s">
        <v>76</v>
      </c>
      <c r="AY1454" s="178" t="s">
        <v>187</v>
      </c>
    </row>
    <row r="1455" spans="2:65" s="13" customFormat="1">
      <c r="B1455" s="177"/>
      <c r="D1455" s="171" t="s">
        <v>200</v>
      </c>
      <c r="E1455" s="178" t="s">
        <v>1</v>
      </c>
      <c r="F1455" s="179" t="s">
        <v>3209</v>
      </c>
      <c r="H1455" s="180">
        <v>44.26</v>
      </c>
      <c r="I1455" s="181"/>
      <c r="L1455" s="177"/>
      <c r="M1455" s="182"/>
      <c r="T1455" s="183"/>
      <c r="AT1455" s="178" t="s">
        <v>200</v>
      </c>
      <c r="AU1455" s="178" t="s">
        <v>89</v>
      </c>
      <c r="AV1455" s="13" t="s">
        <v>89</v>
      </c>
      <c r="AW1455" s="13" t="s">
        <v>31</v>
      </c>
      <c r="AX1455" s="13" t="s">
        <v>76</v>
      </c>
      <c r="AY1455" s="178" t="s">
        <v>187</v>
      </c>
    </row>
    <row r="1456" spans="2:65" s="13" customFormat="1">
      <c r="B1456" s="177"/>
      <c r="D1456" s="171" t="s">
        <v>200</v>
      </c>
      <c r="E1456" s="178" t="s">
        <v>1</v>
      </c>
      <c r="F1456" s="179" t="s">
        <v>3210</v>
      </c>
      <c r="H1456" s="180">
        <v>19.97</v>
      </c>
      <c r="I1456" s="181"/>
      <c r="L1456" s="177"/>
      <c r="M1456" s="182"/>
      <c r="T1456" s="183"/>
      <c r="AT1456" s="178" t="s">
        <v>200</v>
      </c>
      <c r="AU1456" s="178" t="s">
        <v>89</v>
      </c>
      <c r="AV1456" s="13" t="s">
        <v>89</v>
      </c>
      <c r="AW1456" s="13" t="s">
        <v>31</v>
      </c>
      <c r="AX1456" s="13" t="s">
        <v>76</v>
      </c>
      <c r="AY1456" s="178" t="s">
        <v>187</v>
      </c>
    </row>
    <row r="1457" spans="2:51" s="13" customFormat="1">
      <c r="B1457" s="177"/>
      <c r="D1457" s="171" t="s">
        <v>200</v>
      </c>
      <c r="E1457" s="178" t="s">
        <v>1</v>
      </c>
      <c r="F1457" s="179" t="s">
        <v>3211</v>
      </c>
      <c r="H1457" s="180">
        <v>21.77</v>
      </c>
      <c r="I1457" s="181"/>
      <c r="L1457" s="177"/>
      <c r="M1457" s="182"/>
      <c r="T1457" s="183"/>
      <c r="AT1457" s="178" t="s">
        <v>200</v>
      </c>
      <c r="AU1457" s="178" t="s">
        <v>89</v>
      </c>
      <c r="AV1457" s="13" t="s">
        <v>89</v>
      </c>
      <c r="AW1457" s="13" t="s">
        <v>31</v>
      </c>
      <c r="AX1457" s="13" t="s">
        <v>76</v>
      </c>
      <c r="AY1457" s="178" t="s">
        <v>187</v>
      </c>
    </row>
    <row r="1458" spans="2:51" s="13" customFormat="1">
      <c r="B1458" s="177"/>
      <c r="D1458" s="171" t="s">
        <v>200</v>
      </c>
      <c r="E1458" s="178" t="s">
        <v>1</v>
      </c>
      <c r="F1458" s="179" t="s">
        <v>3212</v>
      </c>
      <c r="H1458" s="180">
        <v>91.73</v>
      </c>
      <c r="I1458" s="181"/>
      <c r="L1458" s="177"/>
      <c r="M1458" s="182"/>
      <c r="T1458" s="183"/>
      <c r="AT1458" s="178" t="s">
        <v>200</v>
      </c>
      <c r="AU1458" s="178" t="s">
        <v>89</v>
      </c>
      <c r="AV1458" s="13" t="s">
        <v>89</v>
      </c>
      <c r="AW1458" s="13" t="s">
        <v>31</v>
      </c>
      <c r="AX1458" s="13" t="s">
        <v>76</v>
      </c>
      <c r="AY1458" s="178" t="s">
        <v>187</v>
      </c>
    </row>
    <row r="1459" spans="2:51" s="13" customFormat="1">
      <c r="B1459" s="177"/>
      <c r="D1459" s="171" t="s">
        <v>200</v>
      </c>
      <c r="E1459" s="178" t="s">
        <v>1</v>
      </c>
      <c r="F1459" s="179" t="s">
        <v>3213</v>
      </c>
      <c r="H1459" s="180">
        <v>21.56</v>
      </c>
      <c r="I1459" s="181"/>
      <c r="L1459" s="177"/>
      <c r="M1459" s="182"/>
      <c r="T1459" s="183"/>
      <c r="AT1459" s="178" t="s">
        <v>200</v>
      </c>
      <c r="AU1459" s="178" t="s">
        <v>89</v>
      </c>
      <c r="AV1459" s="13" t="s">
        <v>89</v>
      </c>
      <c r="AW1459" s="13" t="s">
        <v>31</v>
      </c>
      <c r="AX1459" s="13" t="s">
        <v>76</v>
      </c>
      <c r="AY1459" s="178" t="s">
        <v>187</v>
      </c>
    </row>
    <row r="1460" spans="2:51" s="13" customFormat="1">
      <c r="B1460" s="177"/>
      <c r="D1460" s="171" t="s">
        <v>200</v>
      </c>
      <c r="E1460" s="178" t="s">
        <v>1</v>
      </c>
      <c r="F1460" s="179" t="s">
        <v>3214</v>
      </c>
      <c r="H1460" s="180">
        <v>21.25</v>
      </c>
      <c r="I1460" s="181"/>
      <c r="L1460" s="177"/>
      <c r="M1460" s="182"/>
      <c r="T1460" s="183"/>
      <c r="AT1460" s="178" t="s">
        <v>200</v>
      </c>
      <c r="AU1460" s="178" t="s">
        <v>89</v>
      </c>
      <c r="AV1460" s="13" t="s">
        <v>89</v>
      </c>
      <c r="AW1460" s="13" t="s">
        <v>31</v>
      </c>
      <c r="AX1460" s="13" t="s">
        <v>76</v>
      </c>
      <c r="AY1460" s="178" t="s">
        <v>187</v>
      </c>
    </row>
    <row r="1461" spans="2:51" s="15" customFormat="1">
      <c r="B1461" s="191"/>
      <c r="D1461" s="171" t="s">
        <v>200</v>
      </c>
      <c r="E1461" s="192" t="s">
        <v>1</v>
      </c>
      <c r="F1461" s="193" t="s">
        <v>3215</v>
      </c>
      <c r="H1461" s="194">
        <v>352.26</v>
      </c>
      <c r="I1461" s="195"/>
      <c r="L1461" s="191"/>
      <c r="M1461" s="196"/>
      <c r="T1461" s="197"/>
      <c r="AT1461" s="192" t="s">
        <v>200</v>
      </c>
      <c r="AU1461" s="192" t="s">
        <v>89</v>
      </c>
      <c r="AV1461" s="15" t="s">
        <v>207</v>
      </c>
      <c r="AW1461" s="15" t="s">
        <v>31</v>
      </c>
      <c r="AX1461" s="15" t="s">
        <v>76</v>
      </c>
      <c r="AY1461" s="192" t="s">
        <v>187</v>
      </c>
    </row>
    <row r="1462" spans="2:51" s="12" customFormat="1">
      <c r="B1462" s="170"/>
      <c r="D1462" s="171" t="s">
        <v>200</v>
      </c>
      <c r="E1462" s="172" t="s">
        <v>1</v>
      </c>
      <c r="F1462" s="173" t="s">
        <v>3216</v>
      </c>
      <c r="H1462" s="172" t="s">
        <v>1</v>
      </c>
      <c r="I1462" s="174"/>
      <c r="L1462" s="170"/>
      <c r="M1462" s="175"/>
      <c r="T1462" s="176"/>
      <c r="AT1462" s="172" t="s">
        <v>200</v>
      </c>
      <c r="AU1462" s="172" t="s">
        <v>89</v>
      </c>
      <c r="AV1462" s="12" t="s">
        <v>83</v>
      </c>
      <c r="AW1462" s="12" t="s">
        <v>31</v>
      </c>
      <c r="AX1462" s="12" t="s">
        <v>76</v>
      </c>
      <c r="AY1462" s="172" t="s">
        <v>187</v>
      </c>
    </row>
    <row r="1463" spans="2:51" s="13" customFormat="1">
      <c r="B1463" s="177"/>
      <c r="D1463" s="171" t="s">
        <v>200</v>
      </c>
      <c r="E1463" s="178" t="s">
        <v>1</v>
      </c>
      <c r="F1463" s="179" t="s">
        <v>3217</v>
      </c>
      <c r="H1463" s="180">
        <v>47.47</v>
      </c>
      <c r="I1463" s="181"/>
      <c r="L1463" s="177"/>
      <c r="M1463" s="182"/>
      <c r="T1463" s="183"/>
      <c r="AT1463" s="178" t="s">
        <v>200</v>
      </c>
      <c r="AU1463" s="178" t="s">
        <v>89</v>
      </c>
      <c r="AV1463" s="13" t="s">
        <v>89</v>
      </c>
      <c r="AW1463" s="13" t="s">
        <v>31</v>
      </c>
      <c r="AX1463" s="13" t="s">
        <v>76</v>
      </c>
      <c r="AY1463" s="178" t="s">
        <v>187</v>
      </c>
    </row>
    <row r="1464" spans="2:51" s="13" customFormat="1">
      <c r="B1464" s="177"/>
      <c r="D1464" s="171" t="s">
        <v>200</v>
      </c>
      <c r="E1464" s="178" t="s">
        <v>1</v>
      </c>
      <c r="F1464" s="179" t="s">
        <v>3218</v>
      </c>
      <c r="H1464" s="180">
        <v>46.2</v>
      </c>
      <c r="I1464" s="181"/>
      <c r="L1464" s="177"/>
      <c r="M1464" s="182"/>
      <c r="T1464" s="183"/>
      <c r="AT1464" s="178" t="s">
        <v>200</v>
      </c>
      <c r="AU1464" s="178" t="s">
        <v>89</v>
      </c>
      <c r="AV1464" s="13" t="s">
        <v>89</v>
      </c>
      <c r="AW1464" s="13" t="s">
        <v>31</v>
      </c>
      <c r="AX1464" s="13" t="s">
        <v>76</v>
      </c>
      <c r="AY1464" s="178" t="s">
        <v>187</v>
      </c>
    </row>
    <row r="1465" spans="2:51" s="13" customFormat="1">
      <c r="B1465" s="177"/>
      <c r="D1465" s="171" t="s">
        <v>200</v>
      </c>
      <c r="E1465" s="178" t="s">
        <v>1</v>
      </c>
      <c r="F1465" s="179" t="s">
        <v>3219</v>
      </c>
      <c r="H1465" s="180">
        <v>47.17</v>
      </c>
      <c r="I1465" s="181"/>
      <c r="L1465" s="177"/>
      <c r="M1465" s="182"/>
      <c r="T1465" s="183"/>
      <c r="AT1465" s="178" t="s">
        <v>200</v>
      </c>
      <c r="AU1465" s="178" t="s">
        <v>89</v>
      </c>
      <c r="AV1465" s="13" t="s">
        <v>89</v>
      </c>
      <c r="AW1465" s="13" t="s">
        <v>31</v>
      </c>
      <c r="AX1465" s="13" t="s">
        <v>76</v>
      </c>
      <c r="AY1465" s="178" t="s">
        <v>187</v>
      </c>
    </row>
    <row r="1466" spans="2:51" s="13" customFormat="1">
      <c r="B1466" s="177"/>
      <c r="D1466" s="171" t="s">
        <v>200</v>
      </c>
      <c r="E1466" s="178" t="s">
        <v>1</v>
      </c>
      <c r="F1466" s="179" t="s">
        <v>3220</v>
      </c>
      <c r="H1466" s="180">
        <v>8.49</v>
      </c>
      <c r="I1466" s="181"/>
      <c r="L1466" s="177"/>
      <c r="M1466" s="182"/>
      <c r="T1466" s="183"/>
      <c r="AT1466" s="178" t="s">
        <v>200</v>
      </c>
      <c r="AU1466" s="178" t="s">
        <v>89</v>
      </c>
      <c r="AV1466" s="13" t="s">
        <v>89</v>
      </c>
      <c r="AW1466" s="13" t="s">
        <v>31</v>
      </c>
      <c r="AX1466" s="13" t="s">
        <v>76</v>
      </c>
      <c r="AY1466" s="178" t="s">
        <v>187</v>
      </c>
    </row>
    <row r="1467" spans="2:51" s="13" customFormat="1">
      <c r="B1467" s="177"/>
      <c r="D1467" s="171" t="s">
        <v>200</v>
      </c>
      <c r="E1467" s="178" t="s">
        <v>1</v>
      </c>
      <c r="F1467" s="179" t="s">
        <v>3221</v>
      </c>
      <c r="H1467" s="180">
        <v>17.079999999999998</v>
      </c>
      <c r="I1467" s="181"/>
      <c r="L1467" s="177"/>
      <c r="M1467" s="182"/>
      <c r="T1467" s="183"/>
      <c r="AT1467" s="178" t="s">
        <v>200</v>
      </c>
      <c r="AU1467" s="178" t="s">
        <v>89</v>
      </c>
      <c r="AV1467" s="13" t="s">
        <v>89</v>
      </c>
      <c r="AW1467" s="13" t="s">
        <v>31</v>
      </c>
      <c r="AX1467" s="13" t="s">
        <v>76</v>
      </c>
      <c r="AY1467" s="178" t="s">
        <v>187</v>
      </c>
    </row>
    <row r="1468" spans="2:51" s="13" customFormat="1">
      <c r="B1468" s="177"/>
      <c r="D1468" s="171" t="s">
        <v>200</v>
      </c>
      <c r="E1468" s="178" t="s">
        <v>1</v>
      </c>
      <c r="F1468" s="179" t="s">
        <v>3222</v>
      </c>
      <c r="H1468" s="180">
        <v>17.690000000000001</v>
      </c>
      <c r="I1468" s="181"/>
      <c r="L1468" s="177"/>
      <c r="M1468" s="182"/>
      <c r="T1468" s="183"/>
      <c r="AT1468" s="178" t="s">
        <v>200</v>
      </c>
      <c r="AU1468" s="178" t="s">
        <v>89</v>
      </c>
      <c r="AV1468" s="13" t="s">
        <v>89</v>
      </c>
      <c r="AW1468" s="13" t="s">
        <v>31</v>
      </c>
      <c r="AX1468" s="13" t="s">
        <v>76</v>
      </c>
      <c r="AY1468" s="178" t="s">
        <v>187</v>
      </c>
    </row>
    <row r="1469" spans="2:51" s="13" customFormat="1">
      <c r="B1469" s="177"/>
      <c r="D1469" s="171" t="s">
        <v>200</v>
      </c>
      <c r="E1469" s="178" t="s">
        <v>1</v>
      </c>
      <c r="F1469" s="179" t="s">
        <v>3223</v>
      </c>
      <c r="H1469" s="180">
        <v>23.71</v>
      </c>
      <c r="I1469" s="181"/>
      <c r="L1469" s="177"/>
      <c r="M1469" s="182"/>
      <c r="T1469" s="183"/>
      <c r="AT1469" s="178" t="s">
        <v>200</v>
      </c>
      <c r="AU1469" s="178" t="s">
        <v>89</v>
      </c>
      <c r="AV1469" s="13" t="s">
        <v>89</v>
      </c>
      <c r="AW1469" s="13" t="s">
        <v>31</v>
      </c>
      <c r="AX1469" s="13" t="s">
        <v>76</v>
      </c>
      <c r="AY1469" s="178" t="s">
        <v>187</v>
      </c>
    </row>
    <row r="1470" spans="2:51" s="13" customFormat="1">
      <c r="B1470" s="177"/>
      <c r="D1470" s="171" t="s">
        <v>200</v>
      </c>
      <c r="E1470" s="178" t="s">
        <v>1</v>
      </c>
      <c r="F1470" s="179" t="s">
        <v>3224</v>
      </c>
      <c r="H1470" s="180">
        <v>8.07</v>
      </c>
      <c r="I1470" s="181"/>
      <c r="L1470" s="177"/>
      <c r="M1470" s="182"/>
      <c r="T1470" s="183"/>
      <c r="AT1470" s="178" t="s">
        <v>200</v>
      </c>
      <c r="AU1470" s="178" t="s">
        <v>89</v>
      </c>
      <c r="AV1470" s="13" t="s">
        <v>89</v>
      </c>
      <c r="AW1470" s="13" t="s">
        <v>31</v>
      </c>
      <c r="AX1470" s="13" t="s">
        <v>76</v>
      </c>
      <c r="AY1470" s="178" t="s">
        <v>187</v>
      </c>
    </row>
    <row r="1471" spans="2:51" s="13" customFormat="1">
      <c r="B1471" s="177"/>
      <c r="D1471" s="171" t="s">
        <v>200</v>
      </c>
      <c r="E1471" s="178" t="s">
        <v>1</v>
      </c>
      <c r="F1471" s="179" t="s">
        <v>3225</v>
      </c>
      <c r="H1471" s="180">
        <v>17.61</v>
      </c>
      <c r="I1471" s="181"/>
      <c r="L1471" s="177"/>
      <c r="M1471" s="182"/>
      <c r="T1471" s="183"/>
      <c r="AT1471" s="178" t="s">
        <v>200</v>
      </c>
      <c r="AU1471" s="178" t="s">
        <v>89</v>
      </c>
      <c r="AV1471" s="13" t="s">
        <v>89</v>
      </c>
      <c r="AW1471" s="13" t="s">
        <v>31</v>
      </c>
      <c r="AX1471" s="13" t="s">
        <v>76</v>
      </c>
      <c r="AY1471" s="178" t="s">
        <v>187</v>
      </c>
    </row>
    <row r="1472" spans="2:51" s="13" customFormat="1">
      <c r="B1472" s="177"/>
      <c r="D1472" s="171" t="s">
        <v>200</v>
      </c>
      <c r="E1472" s="178" t="s">
        <v>1</v>
      </c>
      <c r="F1472" s="179" t="s">
        <v>3226</v>
      </c>
      <c r="H1472" s="180">
        <v>17.38</v>
      </c>
      <c r="I1472" s="181"/>
      <c r="L1472" s="177"/>
      <c r="M1472" s="182"/>
      <c r="T1472" s="183"/>
      <c r="AT1472" s="178" t="s">
        <v>200</v>
      </c>
      <c r="AU1472" s="178" t="s">
        <v>89</v>
      </c>
      <c r="AV1472" s="13" t="s">
        <v>89</v>
      </c>
      <c r="AW1472" s="13" t="s">
        <v>31</v>
      </c>
      <c r="AX1472" s="13" t="s">
        <v>76</v>
      </c>
      <c r="AY1472" s="178" t="s">
        <v>187</v>
      </c>
    </row>
    <row r="1473" spans="2:51" s="13" customFormat="1">
      <c r="B1473" s="177"/>
      <c r="D1473" s="171" t="s">
        <v>200</v>
      </c>
      <c r="E1473" s="178" t="s">
        <v>1</v>
      </c>
      <c r="F1473" s="179" t="s">
        <v>3227</v>
      </c>
      <c r="H1473" s="180">
        <v>8.49</v>
      </c>
      <c r="I1473" s="181"/>
      <c r="L1473" s="177"/>
      <c r="M1473" s="182"/>
      <c r="T1473" s="183"/>
      <c r="AT1473" s="178" t="s">
        <v>200</v>
      </c>
      <c r="AU1473" s="178" t="s">
        <v>89</v>
      </c>
      <c r="AV1473" s="13" t="s">
        <v>89</v>
      </c>
      <c r="AW1473" s="13" t="s">
        <v>31</v>
      </c>
      <c r="AX1473" s="13" t="s">
        <v>76</v>
      </c>
      <c r="AY1473" s="178" t="s">
        <v>187</v>
      </c>
    </row>
    <row r="1474" spans="2:51" s="13" customFormat="1">
      <c r="B1474" s="177"/>
      <c r="D1474" s="171" t="s">
        <v>200</v>
      </c>
      <c r="E1474" s="178" t="s">
        <v>1</v>
      </c>
      <c r="F1474" s="179" t="s">
        <v>3228</v>
      </c>
      <c r="H1474" s="180">
        <v>8.66</v>
      </c>
      <c r="I1474" s="181"/>
      <c r="L1474" s="177"/>
      <c r="M1474" s="182"/>
      <c r="T1474" s="183"/>
      <c r="AT1474" s="178" t="s">
        <v>200</v>
      </c>
      <c r="AU1474" s="178" t="s">
        <v>89</v>
      </c>
      <c r="AV1474" s="13" t="s">
        <v>89</v>
      </c>
      <c r="AW1474" s="13" t="s">
        <v>31</v>
      </c>
      <c r="AX1474" s="13" t="s">
        <v>76</v>
      </c>
      <c r="AY1474" s="178" t="s">
        <v>187</v>
      </c>
    </row>
    <row r="1475" spans="2:51" s="13" customFormat="1">
      <c r="B1475" s="177"/>
      <c r="D1475" s="171" t="s">
        <v>200</v>
      </c>
      <c r="E1475" s="178" t="s">
        <v>1</v>
      </c>
      <c r="F1475" s="179" t="s">
        <v>3229</v>
      </c>
      <c r="H1475" s="180">
        <v>17.38</v>
      </c>
      <c r="I1475" s="181"/>
      <c r="L1475" s="177"/>
      <c r="M1475" s="182"/>
      <c r="T1475" s="183"/>
      <c r="AT1475" s="178" t="s">
        <v>200</v>
      </c>
      <c r="AU1475" s="178" t="s">
        <v>89</v>
      </c>
      <c r="AV1475" s="13" t="s">
        <v>89</v>
      </c>
      <c r="AW1475" s="13" t="s">
        <v>31</v>
      </c>
      <c r="AX1475" s="13" t="s">
        <v>76</v>
      </c>
      <c r="AY1475" s="178" t="s">
        <v>187</v>
      </c>
    </row>
    <row r="1476" spans="2:51" s="13" customFormat="1">
      <c r="B1476" s="177"/>
      <c r="D1476" s="171" t="s">
        <v>200</v>
      </c>
      <c r="E1476" s="178" t="s">
        <v>1</v>
      </c>
      <c r="F1476" s="179" t="s">
        <v>3230</v>
      </c>
      <c r="H1476" s="180">
        <v>17.61</v>
      </c>
      <c r="I1476" s="181"/>
      <c r="L1476" s="177"/>
      <c r="M1476" s="182"/>
      <c r="T1476" s="183"/>
      <c r="AT1476" s="178" t="s">
        <v>200</v>
      </c>
      <c r="AU1476" s="178" t="s">
        <v>89</v>
      </c>
      <c r="AV1476" s="13" t="s">
        <v>89</v>
      </c>
      <c r="AW1476" s="13" t="s">
        <v>31</v>
      </c>
      <c r="AX1476" s="13" t="s">
        <v>76</v>
      </c>
      <c r="AY1476" s="178" t="s">
        <v>187</v>
      </c>
    </row>
    <row r="1477" spans="2:51" s="13" customFormat="1">
      <c r="B1477" s="177"/>
      <c r="D1477" s="171" t="s">
        <v>200</v>
      </c>
      <c r="E1477" s="178" t="s">
        <v>1</v>
      </c>
      <c r="F1477" s="179" t="s">
        <v>3231</v>
      </c>
      <c r="H1477" s="180">
        <v>8.66</v>
      </c>
      <c r="I1477" s="181"/>
      <c r="L1477" s="177"/>
      <c r="M1477" s="182"/>
      <c r="T1477" s="183"/>
      <c r="AT1477" s="178" t="s">
        <v>200</v>
      </c>
      <c r="AU1477" s="178" t="s">
        <v>89</v>
      </c>
      <c r="AV1477" s="13" t="s">
        <v>89</v>
      </c>
      <c r="AW1477" s="13" t="s">
        <v>31</v>
      </c>
      <c r="AX1477" s="13" t="s">
        <v>76</v>
      </c>
      <c r="AY1477" s="178" t="s">
        <v>187</v>
      </c>
    </row>
    <row r="1478" spans="2:51" s="13" customFormat="1">
      <c r="B1478" s="177"/>
      <c r="D1478" s="171" t="s">
        <v>200</v>
      </c>
      <c r="E1478" s="178" t="s">
        <v>1</v>
      </c>
      <c r="F1478" s="179" t="s">
        <v>3232</v>
      </c>
      <c r="H1478" s="180">
        <v>17.61</v>
      </c>
      <c r="I1478" s="181"/>
      <c r="L1478" s="177"/>
      <c r="M1478" s="182"/>
      <c r="T1478" s="183"/>
      <c r="AT1478" s="178" t="s">
        <v>200</v>
      </c>
      <c r="AU1478" s="178" t="s">
        <v>89</v>
      </c>
      <c r="AV1478" s="13" t="s">
        <v>89</v>
      </c>
      <c r="AW1478" s="13" t="s">
        <v>31</v>
      </c>
      <c r="AX1478" s="13" t="s">
        <v>76</v>
      </c>
      <c r="AY1478" s="178" t="s">
        <v>187</v>
      </c>
    </row>
    <row r="1479" spans="2:51" s="13" customFormat="1">
      <c r="B1479" s="177"/>
      <c r="D1479" s="171" t="s">
        <v>200</v>
      </c>
      <c r="E1479" s="178" t="s">
        <v>1</v>
      </c>
      <c r="F1479" s="179" t="s">
        <v>3233</v>
      </c>
      <c r="H1479" s="180">
        <v>17.38</v>
      </c>
      <c r="I1479" s="181"/>
      <c r="L1479" s="177"/>
      <c r="M1479" s="182"/>
      <c r="T1479" s="183"/>
      <c r="AT1479" s="178" t="s">
        <v>200</v>
      </c>
      <c r="AU1479" s="178" t="s">
        <v>89</v>
      </c>
      <c r="AV1479" s="13" t="s">
        <v>89</v>
      </c>
      <c r="AW1479" s="13" t="s">
        <v>31</v>
      </c>
      <c r="AX1479" s="13" t="s">
        <v>76</v>
      </c>
      <c r="AY1479" s="178" t="s">
        <v>187</v>
      </c>
    </row>
    <row r="1480" spans="2:51" s="13" customFormat="1">
      <c r="B1480" s="177"/>
      <c r="D1480" s="171" t="s">
        <v>200</v>
      </c>
      <c r="E1480" s="178" t="s">
        <v>1</v>
      </c>
      <c r="F1480" s="179" t="s">
        <v>3234</v>
      </c>
      <c r="H1480" s="180">
        <v>8.1</v>
      </c>
      <c r="I1480" s="181"/>
      <c r="L1480" s="177"/>
      <c r="M1480" s="182"/>
      <c r="T1480" s="183"/>
      <c r="AT1480" s="178" t="s">
        <v>200</v>
      </c>
      <c r="AU1480" s="178" t="s">
        <v>89</v>
      </c>
      <c r="AV1480" s="13" t="s">
        <v>89</v>
      </c>
      <c r="AW1480" s="13" t="s">
        <v>31</v>
      </c>
      <c r="AX1480" s="13" t="s">
        <v>76</v>
      </c>
      <c r="AY1480" s="178" t="s">
        <v>187</v>
      </c>
    </row>
    <row r="1481" spans="2:51" s="13" customFormat="1">
      <c r="B1481" s="177"/>
      <c r="D1481" s="171" t="s">
        <v>200</v>
      </c>
      <c r="E1481" s="178" t="s">
        <v>1</v>
      </c>
      <c r="F1481" s="179" t="s">
        <v>3235</v>
      </c>
      <c r="H1481" s="180">
        <v>15.63</v>
      </c>
      <c r="I1481" s="181"/>
      <c r="L1481" s="177"/>
      <c r="M1481" s="182"/>
      <c r="T1481" s="183"/>
      <c r="AT1481" s="178" t="s">
        <v>200</v>
      </c>
      <c r="AU1481" s="178" t="s">
        <v>89</v>
      </c>
      <c r="AV1481" s="13" t="s">
        <v>89</v>
      </c>
      <c r="AW1481" s="13" t="s">
        <v>31</v>
      </c>
      <c r="AX1481" s="13" t="s">
        <v>76</v>
      </c>
      <c r="AY1481" s="178" t="s">
        <v>187</v>
      </c>
    </row>
    <row r="1482" spans="2:51" s="13" customFormat="1">
      <c r="B1482" s="177"/>
      <c r="D1482" s="171" t="s">
        <v>200</v>
      </c>
      <c r="E1482" s="178" t="s">
        <v>1</v>
      </c>
      <c r="F1482" s="179" t="s">
        <v>3236</v>
      </c>
      <c r="H1482" s="180">
        <v>15.63</v>
      </c>
      <c r="I1482" s="181"/>
      <c r="L1482" s="177"/>
      <c r="M1482" s="182"/>
      <c r="T1482" s="183"/>
      <c r="AT1482" s="178" t="s">
        <v>200</v>
      </c>
      <c r="AU1482" s="178" t="s">
        <v>89</v>
      </c>
      <c r="AV1482" s="13" t="s">
        <v>89</v>
      </c>
      <c r="AW1482" s="13" t="s">
        <v>31</v>
      </c>
      <c r="AX1482" s="13" t="s">
        <v>76</v>
      </c>
      <c r="AY1482" s="178" t="s">
        <v>187</v>
      </c>
    </row>
    <row r="1483" spans="2:51" s="13" customFormat="1">
      <c r="B1483" s="177"/>
      <c r="D1483" s="171" t="s">
        <v>200</v>
      </c>
      <c r="E1483" s="178" t="s">
        <v>1</v>
      </c>
      <c r="F1483" s="179" t="s">
        <v>3237</v>
      </c>
      <c r="H1483" s="180">
        <v>49.44</v>
      </c>
      <c r="I1483" s="181"/>
      <c r="L1483" s="177"/>
      <c r="M1483" s="182"/>
      <c r="T1483" s="183"/>
      <c r="AT1483" s="178" t="s">
        <v>200</v>
      </c>
      <c r="AU1483" s="178" t="s">
        <v>89</v>
      </c>
      <c r="AV1483" s="13" t="s">
        <v>89</v>
      </c>
      <c r="AW1483" s="13" t="s">
        <v>31</v>
      </c>
      <c r="AX1483" s="13" t="s">
        <v>76</v>
      </c>
      <c r="AY1483" s="178" t="s">
        <v>187</v>
      </c>
    </row>
    <row r="1484" spans="2:51" s="15" customFormat="1">
      <c r="B1484" s="191"/>
      <c r="D1484" s="171" t="s">
        <v>200</v>
      </c>
      <c r="E1484" s="192" t="s">
        <v>1</v>
      </c>
      <c r="F1484" s="193" t="s">
        <v>3238</v>
      </c>
      <c r="H1484" s="194">
        <v>435.46</v>
      </c>
      <c r="I1484" s="195"/>
      <c r="L1484" s="191"/>
      <c r="M1484" s="196"/>
      <c r="T1484" s="197"/>
      <c r="AT1484" s="192" t="s">
        <v>200</v>
      </c>
      <c r="AU1484" s="192" t="s">
        <v>89</v>
      </c>
      <c r="AV1484" s="15" t="s">
        <v>207</v>
      </c>
      <c r="AW1484" s="15" t="s">
        <v>31</v>
      </c>
      <c r="AX1484" s="15" t="s">
        <v>76</v>
      </c>
      <c r="AY1484" s="192" t="s">
        <v>187</v>
      </c>
    </row>
    <row r="1485" spans="2:51" s="12" customFormat="1">
      <c r="B1485" s="170"/>
      <c r="D1485" s="171" t="s">
        <v>200</v>
      </c>
      <c r="E1485" s="172" t="s">
        <v>1</v>
      </c>
      <c r="F1485" s="173" t="s">
        <v>3239</v>
      </c>
      <c r="H1485" s="172" t="s">
        <v>1</v>
      </c>
      <c r="I1485" s="174"/>
      <c r="L1485" s="170"/>
      <c r="M1485" s="175"/>
      <c r="T1485" s="176"/>
      <c r="AT1485" s="172" t="s">
        <v>200</v>
      </c>
      <c r="AU1485" s="172" t="s">
        <v>89</v>
      </c>
      <c r="AV1485" s="12" t="s">
        <v>83</v>
      </c>
      <c r="AW1485" s="12" t="s">
        <v>31</v>
      </c>
      <c r="AX1485" s="12" t="s">
        <v>76</v>
      </c>
      <c r="AY1485" s="172" t="s">
        <v>187</v>
      </c>
    </row>
    <row r="1486" spans="2:51" s="13" customFormat="1">
      <c r="B1486" s="177"/>
      <c r="D1486" s="171" t="s">
        <v>200</v>
      </c>
      <c r="E1486" s="178" t="s">
        <v>1</v>
      </c>
      <c r="F1486" s="179" t="s">
        <v>3240</v>
      </c>
      <c r="H1486" s="180">
        <v>47.47</v>
      </c>
      <c r="I1486" s="181"/>
      <c r="L1486" s="177"/>
      <c r="M1486" s="182"/>
      <c r="T1486" s="183"/>
      <c r="AT1486" s="178" t="s">
        <v>200</v>
      </c>
      <c r="AU1486" s="178" t="s">
        <v>89</v>
      </c>
      <c r="AV1486" s="13" t="s">
        <v>89</v>
      </c>
      <c r="AW1486" s="13" t="s">
        <v>31</v>
      </c>
      <c r="AX1486" s="13" t="s">
        <v>76</v>
      </c>
      <c r="AY1486" s="178" t="s">
        <v>187</v>
      </c>
    </row>
    <row r="1487" spans="2:51" s="13" customFormat="1">
      <c r="B1487" s="177"/>
      <c r="D1487" s="171" t="s">
        <v>200</v>
      </c>
      <c r="E1487" s="178" t="s">
        <v>1</v>
      </c>
      <c r="F1487" s="179" t="s">
        <v>3241</v>
      </c>
      <c r="H1487" s="180">
        <v>46.2</v>
      </c>
      <c r="I1487" s="181"/>
      <c r="L1487" s="177"/>
      <c r="M1487" s="182"/>
      <c r="T1487" s="183"/>
      <c r="AT1487" s="178" t="s">
        <v>200</v>
      </c>
      <c r="AU1487" s="178" t="s">
        <v>89</v>
      </c>
      <c r="AV1487" s="13" t="s">
        <v>89</v>
      </c>
      <c r="AW1487" s="13" t="s">
        <v>31</v>
      </c>
      <c r="AX1487" s="13" t="s">
        <v>76</v>
      </c>
      <c r="AY1487" s="178" t="s">
        <v>187</v>
      </c>
    </row>
    <row r="1488" spans="2:51" s="13" customFormat="1">
      <c r="B1488" s="177"/>
      <c r="D1488" s="171" t="s">
        <v>200</v>
      </c>
      <c r="E1488" s="178" t="s">
        <v>1</v>
      </c>
      <c r="F1488" s="179" t="s">
        <v>3242</v>
      </c>
      <c r="H1488" s="180">
        <v>47.17</v>
      </c>
      <c r="I1488" s="181"/>
      <c r="L1488" s="177"/>
      <c r="M1488" s="182"/>
      <c r="T1488" s="183"/>
      <c r="AT1488" s="178" t="s">
        <v>200</v>
      </c>
      <c r="AU1488" s="178" t="s">
        <v>89</v>
      </c>
      <c r="AV1488" s="13" t="s">
        <v>89</v>
      </c>
      <c r="AW1488" s="13" t="s">
        <v>31</v>
      </c>
      <c r="AX1488" s="13" t="s">
        <v>76</v>
      </c>
      <c r="AY1488" s="178" t="s">
        <v>187</v>
      </c>
    </row>
    <row r="1489" spans="2:51" s="13" customFormat="1">
      <c r="B1489" s="177"/>
      <c r="D1489" s="171" t="s">
        <v>200</v>
      </c>
      <c r="E1489" s="178" t="s">
        <v>1</v>
      </c>
      <c r="F1489" s="179" t="s">
        <v>3243</v>
      </c>
      <c r="H1489" s="180">
        <v>46.2</v>
      </c>
      <c r="I1489" s="181"/>
      <c r="L1489" s="177"/>
      <c r="M1489" s="182"/>
      <c r="T1489" s="183"/>
      <c r="AT1489" s="178" t="s">
        <v>200</v>
      </c>
      <c r="AU1489" s="178" t="s">
        <v>89</v>
      </c>
      <c r="AV1489" s="13" t="s">
        <v>89</v>
      </c>
      <c r="AW1489" s="13" t="s">
        <v>31</v>
      </c>
      <c r="AX1489" s="13" t="s">
        <v>76</v>
      </c>
      <c r="AY1489" s="178" t="s">
        <v>187</v>
      </c>
    </row>
    <row r="1490" spans="2:51" s="13" customFormat="1">
      <c r="B1490" s="177"/>
      <c r="D1490" s="171" t="s">
        <v>200</v>
      </c>
      <c r="E1490" s="178" t="s">
        <v>1</v>
      </c>
      <c r="F1490" s="179" t="s">
        <v>3244</v>
      </c>
      <c r="H1490" s="180">
        <v>8.49</v>
      </c>
      <c r="I1490" s="181"/>
      <c r="L1490" s="177"/>
      <c r="M1490" s="182"/>
      <c r="T1490" s="183"/>
      <c r="AT1490" s="178" t="s">
        <v>200</v>
      </c>
      <c r="AU1490" s="178" t="s">
        <v>89</v>
      </c>
      <c r="AV1490" s="13" t="s">
        <v>89</v>
      </c>
      <c r="AW1490" s="13" t="s">
        <v>31</v>
      </c>
      <c r="AX1490" s="13" t="s">
        <v>76</v>
      </c>
      <c r="AY1490" s="178" t="s">
        <v>187</v>
      </c>
    </row>
    <row r="1491" spans="2:51" s="13" customFormat="1">
      <c r="B1491" s="177"/>
      <c r="D1491" s="171" t="s">
        <v>200</v>
      </c>
      <c r="E1491" s="178" t="s">
        <v>1</v>
      </c>
      <c r="F1491" s="179" t="s">
        <v>3245</v>
      </c>
      <c r="H1491" s="180">
        <v>17.079999999999998</v>
      </c>
      <c r="I1491" s="181"/>
      <c r="L1491" s="177"/>
      <c r="M1491" s="182"/>
      <c r="T1491" s="183"/>
      <c r="AT1491" s="178" t="s">
        <v>200</v>
      </c>
      <c r="AU1491" s="178" t="s">
        <v>89</v>
      </c>
      <c r="AV1491" s="13" t="s">
        <v>89</v>
      </c>
      <c r="AW1491" s="13" t="s">
        <v>31</v>
      </c>
      <c r="AX1491" s="13" t="s">
        <v>76</v>
      </c>
      <c r="AY1491" s="178" t="s">
        <v>187</v>
      </c>
    </row>
    <row r="1492" spans="2:51" s="13" customFormat="1">
      <c r="B1492" s="177"/>
      <c r="D1492" s="171" t="s">
        <v>200</v>
      </c>
      <c r="E1492" s="178" t="s">
        <v>1</v>
      </c>
      <c r="F1492" s="179" t="s">
        <v>3246</v>
      </c>
      <c r="H1492" s="180">
        <v>17.690000000000001</v>
      </c>
      <c r="I1492" s="181"/>
      <c r="L1492" s="177"/>
      <c r="M1492" s="182"/>
      <c r="T1492" s="183"/>
      <c r="AT1492" s="178" t="s">
        <v>200</v>
      </c>
      <c r="AU1492" s="178" t="s">
        <v>89</v>
      </c>
      <c r="AV1492" s="13" t="s">
        <v>89</v>
      </c>
      <c r="AW1492" s="13" t="s">
        <v>31</v>
      </c>
      <c r="AX1492" s="13" t="s">
        <v>76</v>
      </c>
      <c r="AY1492" s="178" t="s">
        <v>187</v>
      </c>
    </row>
    <row r="1493" spans="2:51" s="13" customFormat="1">
      <c r="B1493" s="177"/>
      <c r="D1493" s="171" t="s">
        <v>200</v>
      </c>
      <c r="E1493" s="178" t="s">
        <v>1</v>
      </c>
      <c r="F1493" s="179" t="s">
        <v>3247</v>
      </c>
      <c r="H1493" s="180">
        <v>23.71</v>
      </c>
      <c r="I1493" s="181"/>
      <c r="L1493" s="177"/>
      <c r="M1493" s="182"/>
      <c r="T1493" s="183"/>
      <c r="AT1493" s="178" t="s">
        <v>200</v>
      </c>
      <c r="AU1493" s="178" t="s">
        <v>89</v>
      </c>
      <c r="AV1493" s="13" t="s">
        <v>89</v>
      </c>
      <c r="AW1493" s="13" t="s">
        <v>31</v>
      </c>
      <c r="AX1493" s="13" t="s">
        <v>76</v>
      </c>
      <c r="AY1493" s="178" t="s">
        <v>187</v>
      </c>
    </row>
    <row r="1494" spans="2:51" s="13" customFormat="1">
      <c r="B1494" s="177"/>
      <c r="D1494" s="171" t="s">
        <v>200</v>
      </c>
      <c r="E1494" s="178" t="s">
        <v>1</v>
      </c>
      <c r="F1494" s="179" t="s">
        <v>3248</v>
      </c>
      <c r="H1494" s="180">
        <v>8.07</v>
      </c>
      <c r="I1494" s="181"/>
      <c r="L1494" s="177"/>
      <c r="M1494" s="182"/>
      <c r="T1494" s="183"/>
      <c r="AT1494" s="178" t="s">
        <v>200</v>
      </c>
      <c r="AU1494" s="178" t="s">
        <v>89</v>
      </c>
      <c r="AV1494" s="13" t="s">
        <v>89</v>
      </c>
      <c r="AW1494" s="13" t="s">
        <v>31</v>
      </c>
      <c r="AX1494" s="13" t="s">
        <v>76</v>
      </c>
      <c r="AY1494" s="178" t="s">
        <v>187</v>
      </c>
    </row>
    <row r="1495" spans="2:51" s="13" customFormat="1">
      <c r="B1495" s="177"/>
      <c r="D1495" s="171" t="s">
        <v>200</v>
      </c>
      <c r="E1495" s="178" t="s">
        <v>1</v>
      </c>
      <c r="F1495" s="179" t="s">
        <v>3249</v>
      </c>
      <c r="H1495" s="180">
        <v>17.61</v>
      </c>
      <c r="I1495" s="181"/>
      <c r="L1495" s="177"/>
      <c r="M1495" s="182"/>
      <c r="T1495" s="183"/>
      <c r="AT1495" s="178" t="s">
        <v>200</v>
      </c>
      <c r="AU1495" s="178" t="s">
        <v>89</v>
      </c>
      <c r="AV1495" s="13" t="s">
        <v>89</v>
      </c>
      <c r="AW1495" s="13" t="s">
        <v>31</v>
      </c>
      <c r="AX1495" s="13" t="s">
        <v>76</v>
      </c>
      <c r="AY1495" s="178" t="s">
        <v>187</v>
      </c>
    </row>
    <row r="1496" spans="2:51" s="13" customFormat="1">
      <c r="B1496" s="177"/>
      <c r="D1496" s="171" t="s">
        <v>200</v>
      </c>
      <c r="E1496" s="178" t="s">
        <v>1</v>
      </c>
      <c r="F1496" s="179" t="s">
        <v>3250</v>
      </c>
      <c r="H1496" s="180">
        <v>17.38</v>
      </c>
      <c r="I1496" s="181"/>
      <c r="L1496" s="177"/>
      <c r="M1496" s="182"/>
      <c r="T1496" s="183"/>
      <c r="AT1496" s="178" t="s">
        <v>200</v>
      </c>
      <c r="AU1496" s="178" t="s">
        <v>89</v>
      </c>
      <c r="AV1496" s="13" t="s">
        <v>89</v>
      </c>
      <c r="AW1496" s="13" t="s">
        <v>31</v>
      </c>
      <c r="AX1496" s="13" t="s">
        <v>76</v>
      </c>
      <c r="AY1496" s="178" t="s">
        <v>187</v>
      </c>
    </row>
    <row r="1497" spans="2:51" s="13" customFormat="1">
      <c r="B1497" s="177"/>
      <c r="D1497" s="171" t="s">
        <v>200</v>
      </c>
      <c r="E1497" s="178" t="s">
        <v>1</v>
      </c>
      <c r="F1497" s="179" t="s">
        <v>3251</v>
      </c>
      <c r="H1497" s="180">
        <v>8.49</v>
      </c>
      <c r="I1497" s="181"/>
      <c r="L1497" s="177"/>
      <c r="M1497" s="182"/>
      <c r="T1497" s="183"/>
      <c r="AT1497" s="178" t="s">
        <v>200</v>
      </c>
      <c r="AU1497" s="178" t="s">
        <v>89</v>
      </c>
      <c r="AV1497" s="13" t="s">
        <v>89</v>
      </c>
      <c r="AW1497" s="13" t="s">
        <v>31</v>
      </c>
      <c r="AX1497" s="13" t="s">
        <v>76</v>
      </c>
      <c r="AY1497" s="178" t="s">
        <v>187</v>
      </c>
    </row>
    <row r="1498" spans="2:51" s="13" customFormat="1">
      <c r="B1498" s="177"/>
      <c r="D1498" s="171" t="s">
        <v>200</v>
      </c>
      <c r="E1498" s="178" t="s">
        <v>1</v>
      </c>
      <c r="F1498" s="179" t="s">
        <v>3252</v>
      </c>
      <c r="H1498" s="180">
        <v>8.66</v>
      </c>
      <c r="I1498" s="181"/>
      <c r="L1498" s="177"/>
      <c r="M1498" s="182"/>
      <c r="T1498" s="183"/>
      <c r="AT1498" s="178" t="s">
        <v>200</v>
      </c>
      <c r="AU1498" s="178" t="s">
        <v>89</v>
      </c>
      <c r="AV1498" s="13" t="s">
        <v>89</v>
      </c>
      <c r="AW1498" s="13" t="s">
        <v>31</v>
      </c>
      <c r="AX1498" s="13" t="s">
        <v>76</v>
      </c>
      <c r="AY1498" s="178" t="s">
        <v>187</v>
      </c>
    </row>
    <row r="1499" spans="2:51" s="13" customFormat="1">
      <c r="B1499" s="177"/>
      <c r="D1499" s="171" t="s">
        <v>200</v>
      </c>
      <c r="E1499" s="178" t="s">
        <v>1</v>
      </c>
      <c r="F1499" s="179" t="s">
        <v>3253</v>
      </c>
      <c r="H1499" s="180">
        <v>17.38</v>
      </c>
      <c r="I1499" s="181"/>
      <c r="L1499" s="177"/>
      <c r="M1499" s="182"/>
      <c r="T1499" s="183"/>
      <c r="AT1499" s="178" t="s">
        <v>200</v>
      </c>
      <c r="AU1499" s="178" t="s">
        <v>89</v>
      </c>
      <c r="AV1499" s="13" t="s">
        <v>89</v>
      </c>
      <c r="AW1499" s="13" t="s">
        <v>31</v>
      </c>
      <c r="AX1499" s="13" t="s">
        <v>76</v>
      </c>
      <c r="AY1499" s="178" t="s">
        <v>187</v>
      </c>
    </row>
    <row r="1500" spans="2:51" s="13" customFormat="1">
      <c r="B1500" s="177"/>
      <c r="D1500" s="171" t="s">
        <v>200</v>
      </c>
      <c r="E1500" s="178" t="s">
        <v>1</v>
      </c>
      <c r="F1500" s="179" t="s">
        <v>3254</v>
      </c>
      <c r="H1500" s="180">
        <v>17.61</v>
      </c>
      <c r="I1500" s="181"/>
      <c r="L1500" s="177"/>
      <c r="M1500" s="182"/>
      <c r="T1500" s="183"/>
      <c r="AT1500" s="178" t="s">
        <v>200</v>
      </c>
      <c r="AU1500" s="178" t="s">
        <v>89</v>
      </c>
      <c r="AV1500" s="13" t="s">
        <v>89</v>
      </c>
      <c r="AW1500" s="13" t="s">
        <v>31</v>
      </c>
      <c r="AX1500" s="13" t="s">
        <v>76</v>
      </c>
      <c r="AY1500" s="178" t="s">
        <v>187</v>
      </c>
    </row>
    <row r="1501" spans="2:51" s="13" customFormat="1">
      <c r="B1501" s="177"/>
      <c r="D1501" s="171" t="s">
        <v>200</v>
      </c>
      <c r="E1501" s="178" t="s">
        <v>1</v>
      </c>
      <c r="F1501" s="179" t="s">
        <v>3255</v>
      </c>
      <c r="H1501" s="180">
        <v>8.66</v>
      </c>
      <c r="I1501" s="181"/>
      <c r="L1501" s="177"/>
      <c r="M1501" s="182"/>
      <c r="T1501" s="183"/>
      <c r="AT1501" s="178" t="s">
        <v>200</v>
      </c>
      <c r="AU1501" s="178" t="s">
        <v>89</v>
      </c>
      <c r="AV1501" s="13" t="s">
        <v>89</v>
      </c>
      <c r="AW1501" s="13" t="s">
        <v>31</v>
      </c>
      <c r="AX1501" s="13" t="s">
        <v>76</v>
      </c>
      <c r="AY1501" s="178" t="s">
        <v>187</v>
      </c>
    </row>
    <row r="1502" spans="2:51" s="13" customFormat="1">
      <c r="B1502" s="177"/>
      <c r="D1502" s="171" t="s">
        <v>200</v>
      </c>
      <c r="E1502" s="178" t="s">
        <v>1</v>
      </c>
      <c r="F1502" s="179" t="s">
        <v>3256</v>
      </c>
      <c r="H1502" s="180">
        <v>17.61</v>
      </c>
      <c r="I1502" s="181"/>
      <c r="L1502" s="177"/>
      <c r="M1502" s="182"/>
      <c r="T1502" s="183"/>
      <c r="AT1502" s="178" t="s">
        <v>200</v>
      </c>
      <c r="AU1502" s="178" t="s">
        <v>89</v>
      </c>
      <c r="AV1502" s="13" t="s">
        <v>89</v>
      </c>
      <c r="AW1502" s="13" t="s">
        <v>31</v>
      </c>
      <c r="AX1502" s="13" t="s">
        <v>76</v>
      </c>
      <c r="AY1502" s="178" t="s">
        <v>187</v>
      </c>
    </row>
    <row r="1503" spans="2:51" s="13" customFormat="1">
      <c r="B1503" s="177"/>
      <c r="D1503" s="171" t="s">
        <v>200</v>
      </c>
      <c r="E1503" s="178" t="s">
        <v>1</v>
      </c>
      <c r="F1503" s="179" t="s">
        <v>3257</v>
      </c>
      <c r="H1503" s="180">
        <v>17.38</v>
      </c>
      <c r="I1503" s="181"/>
      <c r="L1503" s="177"/>
      <c r="M1503" s="182"/>
      <c r="T1503" s="183"/>
      <c r="AT1503" s="178" t="s">
        <v>200</v>
      </c>
      <c r="AU1503" s="178" t="s">
        <v>89</v>
      </c>
      <c r="AV1503" s="13" t="s">
        <v>89</v>
      </c>
      <c r="AW1503" s="13" t="s">
        <v>31</v>
      </c>
      <c r="AX1503" s="13" t="s">
        <v>76</v>
      </c>
      <c r="AY1503" s="178" t="s">
        <v>187</v>
      </c>
    </row>
    <row r="1504" spans="2:51" s="13" customFormat="1">
      <c r="B1504" s="177"/>
      <c r="D1504" s="171" t="s">
        <v>200</v>
      </c>
      <c r="E1504" s="178" t="s">
        <v>1</v>
      </c>
      <c r="F1504" s="179" t="s">
        <v>3258</v>
      </c>
      <c r="H1504" s="180">
        <v>8.1</v>
      </c>
      <c r="I1504" s="181"/>
      <c r="L1504" s="177"/>
      <c r="M1504" s="182"/>
      <c r="T1504" s="183"/>
      <c r="AT1504" s="178" t="s">
        <v>200</v>
      </c>
      <c r="AU1504" s="178" t="s">
        <v>89</v>
      </c>
      <c r="AV1504" s="13" t="s">
        <v>89</v>
      </c>
      <c r="AW1504" s="13" t="s">
        <v>31</v>
      </c>
      <c r="AX1504" s="13" t="s">
        <v>76</v>
      </c>
      <c r="AY1504" s="178" t="s">
        <v>187</v>
      </c>
    </row>
    <row r="1505" spans="2:51" s="13" customFormat="1">
      <c r="B1505" s="177"/>
      <c r="D1505" s="171" t="s">
        <v>200</v>
      </c>
      <c r="E1505" s="178" t="s">
        <v>1</v>
      </c>
      <c r="F1505" s="179" t="s">
        <v>3259</v>
      </c>
      <c r="H1505" s="180">
        <v>15.63</v>
      </c>
      <c r="I1505" s="181"/>
      <c r="L1505" s="177"/>
      <c r="M1505" s="182"/>
      <c r="T1505" s="183"/>
      <c r="AT1505" s="178" t="s">
        <v>200</v>
      </c>
      <c r="AU1505" s="178" t="s">
        <v>89</v>
      </c>
      <c r="AV1505" s="13" t="s">
        <v>89</v>
      </c>
      <c r="AW1505" s="13" t="s">
        <v>31</v>
      </c>
      <c r="AX1505" s="13" t="s">
        <v>76</v>
      </c>
      <c r="AY1505" s="178" t="s">
        <v>187</v>
      </c>
    </row>
    <row r="1506" spans="2:51" s="13" customFormat="1">
      <c r="B1506" s="177"/>
      <c r="D1506" s="171" t="s">
        <v>200</v>
      </c>
      <c r="E1506" s="178" t="s">
        <v>1</v>
      </c>
      <c r="F1506" s="179" t="s">
        <v>3260</v>
      </c>
      <c r="H1506" s="180">
        <v>15.63</v>
      </c>
      <c r="I1506" s="181"/>
      <c r="L1506" s="177"/>
      <c r="M1506" s="182"/>
      <c r="T1506" s="183"/>
      <c r="AT1506" s="178" t="s">
        <v>200</v>
      </c>
      <c r="AU1506" s="178" t="s">
        <v>89</v>
      </c>
      <c r="AV1506" s="13" t="s">
        <v>89</v>
      </c>
      <c r="AW1506" s="13" t="s">
        <v>31</v>
      </c>
      <c r="AX1506" s="13" t="s">
        <v>76</v>
      </c>
      <c r="AY1506" s="178" t="s">
        <v>187</v>
      </c>
    </row>
    <row r="1507" spans="2:51" s="13" customFormat="1">
      <c r="B1507" s="177"/>
      <c r="D1507" s="171" t="s">
        <v>200</v>
      </c>
      <c r="E1507" s="178" t="s">
        <v>1</v>
      </c>
      <c r="F1507" s="179" t="s">
        <v>3261</v>
      </c>
      <c r="H1507" s="180">
        <v>49.44</v>
      </c>
      <c r="I1507" s="181"/>
      <c r="L1507" s="177"/>
      <c r="M1507" s="182"/>
      <c r="T1507" s="183"/>
      <c r="AT1507" s="178" t="s">
        <v>200</v>
      </c>
      <c r="AU1507" s="178" t="s">
        <v>89</v>
      </c>
      <c r="AV1507" s="13" t="s">
        <v>89</v>
      </c>
      <c r="AW1507" s="13" t="s">
        <v>31</v>
      </c>
      <c r="AX1507" s="13" t="s">
        <v>76</v>
      </c>
      <c r="AY1507" s="178" t="s">
        <v>187</v>
      </c>
    </row>
    <row r="1508" spans="2:51" s="15" customFormat="1">
      <c r="B1508" s="191"/>
      <c r="D1508" s="171" t="s">
        <v>200</v>
      </c>
      <c r="E1508" s="192" t="s">
        <v>1</v>
      </c>
      <c r="F1508" s="193" t="s">
        <v>3262</v>
      </c>
      <c r="H1508" s="194">
        <v>481.66</v>
      </c>
      <c r="I1508" s="195"/>
      <c r="L1508" s="191"/>
      <c r="M1508" s="196"/>
      <c r="T1508" s="197"/>
      <c r="AT1508" s="192" t="s">
        <v>200</v>
      </c>
      <c r="AU1508" s="192" t="s">
        <v>89</v>
      </c>
      <c r="AV1508" s="15" t="s">
        <v>207</v>
      </c>
      <c r="AW1508" s="15" t="s">
        <v>31</v>
      </c>
      <c r="AX1508" s="15" t="s">
        <v>76</v>
      </c>
      <c r="AY1508" s="192" t="s">
        <v>187</v>
      </c>
    </row>
    <row r="1509" spans="2:51" s="12" customFormat="1">
      <c r="B1509" s="170"/>
      <c r="D1509" s="171" t="s">
        <v>200</v>
      </c>
      <c r="E1509" s="172" t="s">
        <v>1</v>
      </c>
      <c r="F1509" s="173" t="s">
        <v>3263</v>
      </c>
      <c r="H1509" s="172" t="s">
        <v>1</v>
      </c>
      <c r="I1509" s="174"/>
      <c r="L1509" s="170"/>
      <c r="M1509" s="175"/>
      <c r="T1509" s="176"/>
      <c r="AT1509" s="172" t="s">
        <v>200</v>
      </c>
      <c r="AU1509" s="172" t="s">
        <v>89</v>
      </c>
      <c r="AV1509" s="12" t="s">
        <v>83</v>
      </c>
      <c r="AW1509" s="12" t="s">
        <v>31</v>
      </c>
      <c r="AX1509" s="12" t="s">
        <v>76</v>
      </c>
      <c r="AY1509" s="172" t="s">
        <v>187</v>
      </c>
    </row>
    <row r="1510" spans="2:51" s="13" customFormat="1">
      <c r="B1510" s="177"/>
      <c r="D1510" s="171" t="s">
        <v>200</v>
      </c>
      <c r="E1510" s="178" t="s">
        <v>1</v>
      </c>
      <c r="F1510" s="179" t="s">
        <v>3264</v>
      </c>
      <c r="H1510" s="180">
        <v>47.47</v>
      </c>
      <c r="I1510" s="181"/>
      <c r="L1510" s="177"/>
      <c r="M1510" s="182"/>
      <c r="T1510" s="183"/>
      <c r="AT1510" s="178" t="s">
        <v>200</v>
      </c>
      <c r="AU1510" s="178" t="s">
        <v>89</v>
      </c>
      <c r="AV1510" s="13" t="s">
        <v>89</v>
      </c>
      <c r="AW1510" s="13" t="s">
        <v>31</v>
      </c>
      <c r="AX1510" s="13" t="s">
        <v>76</v>
      </c>
      <c r="AY1510" s="178" t="s">
        <v>187</v>
      </c>
    </row>
    <row r="1511" spans="2:51" s="13" customFormat="1">
      <c r="B1511" s="177"/>
      <c r="D1511" s="171" t="s">
        <v>200</v>
      </c>
      <c r="E1511" s="178" t="s">
        <v>1</v>
      </c>
      <c r="F1511" s="179" t="s">
        <v>3265</v>
      </c>
      <c r="H1511" s="180">
        <v>46.2</v>
      </c>
      <c r="I1511" s="181"/>
      <c r="L1511" s="177"/>
      <c r="M1511" s="182"/>
      <c r="T1511" s="183"/>
      <c r="AT1511" s="178" t="s">
        <v>200</v>
      </c>
      <c r="AU1511" s="178" t="s">
        <v>89</v>
      </c>
      <c r="AV1511" s="13" t="s">
        <v>89</v>
      </c>
      <c r="AW1511" s="13" t="s">
        <v>31</v>
      </c>
      <c r="AX1511" s="13" t="s">
        <v>76</v>
      </c>
      <c r="AY1511" s="178" t="s">
        <v>187</v>
      </c>
    </row>
    <row r="1512" spans="2:51" s="13" customFormat="1">
      <c r="B1512" s="177"/>
      <c r="D1512" s="171" t="s">
        <v>200</v>
      </c>
      <c r="E1512" s="178" t="s">
        <v>1</v>
      </c>
      <c r="F1512" s="179" t="s">
        <v>3266</v>
      </c>
      <c r="H1512" s="180">
        <v>47.17</v>
      </c>
      <c r="I1512" s="181"/>
      <c r="L1512" s="177"/>
      <c r="M1512" s="182"/>
      <c r="T1512" s="183"/>
      <c r="AT1512" s="178" t="s">
        <v>200</v>
      </c>
      <c r="AU1512" s="178" t="s">
        <v>89</v>
      </c>
      <c r="AV1512" s="13" t="s">
        <v>89</v>
      </c>
      <c r="AW1512" s="13" t="s">
        <v>31</v>
      </c>
      <c r="AX1512" s="13" t="s">
        <v>76</v>
      </c>
      <c r="AY1512" s="178" t="s">
        <v>187</v>
      </c>
    </row>
    <row r="1513" spans="2:51" s="13" customFormat="1">
      <c r="B1513" s="177"/>
      <c r="D1513" s="171" t="s">
        <v>200</v>
      </c>
      <c r="E1513" s="178" t="s">
        <v>1</v>
      </c>
      <c r="F1513" s="179" t="s">
        <v>3267</v>
      </c>
      <c r="H1513" s="180">
        <v>26.95</v>
      </c>
      <c r="I1513" s="181"/>
      <c r="L1513" s="177"/>
      <c r="M1513" s="182"/>
      <c r="T1513" s="183"/>
      <c r="AT1513" s="178" t="s">
        <v>200</v>
      </c>
      <c r="AU1513" s="178" t="s">
        <v>89</v>
      </c>
      <c r="AV1513" s="13" t="s">
        <v>89</v>
      </c>
      <c r="AW1513" s="13" t="s">
        <v>31</v>
      </c>
      <c r="AX1513" s="13" t="s">
        <v>76</v>
      </c>
      <c r="AY1513" s="178" t="s">
        <v>187</v>
      </c>
    </row>
    <row r="1514" spans="2:51" s="13" customFormat="1">
      <c r="B1514" s="177"/>
      <c r="D1514" s="171" t="s">
        <v>200</v>
      </c>
      <c r="E1514" s="178" t="s">
        <v>1</v>
      </c>
      <c r="F1514" s="179" t="s">
        <v>3268</v>
      </c>
      <c r="H1514" s="180">
        <v>8.49</v>
      </c>
      <c r="I1514" s="181"/>
      <c r="L1514" s="177"/>
      <c r="M1514" s="182"/>
      <c r="T1514" s="183"/>
      <c r="AT1514" s="178" t="s">
        <v>200</v>
      </c>
      <c r="AU1514" s="178" t="s">
        <v>89</v>
      </c>
      <c r="AV1514" s="13" t="s">
        <v>89</v>
      </c>
      <c r="AW1514" s="13" t="s">
        <v>31</v>
      </c>
      <c r="AX1514" s="13" t="s">
        <v>76</v>
      </c>
      <c r="AY1514" s="178" t="s">
        <v>187</v>
      </c>
    </row>
    <row r="1515" spans="2:51" s="13" customFormat="1">
      <c r="B1515" s="177"/>
      <c r="D1515" s="171" t="s">
        <v>200</v>
      </c>
      <c r="E1515" s="178" t="s">
        <v>1</v>
      </c>
      <c r="F1515" s="179" t="s">
        <v>3269</v>
      </c>
      <c r="H1515" s="180">
        <v>17.079999999999998</v>
      </c>
      <c r="I1515" s="181"/>
      <c r="L1515" s="177"/>
      <c r="M1515" s="182"/>
      <c r="T1515" s="183"/>
      <c r="AT1515" s="178" t="s">
        <v>200</v>
      </c>
      <c r="AU1515" s="178" t="s">
        <v>89</v>
      </c>
      <c r="AV1515" s="13" t="s">
        <v>89</v>
      </c>
      <c r="AW1515" s="13" t="s">
        <v>31</v>
      </c>
      <c r="AX1515" s="13" t="s">
        <v>76</v>
      </c>
      <c r="AY1515" s="178" t="s">
        <v>187</v>
      </c>
    </row>
    <row r="1516" spans="2:51" s="13" customFormat="1">
      <c r="B1516" s="177"/>
      <c r="D1516" s="171" t="s">
        <v>200</v>
      </c>
      <c r="E1516" s="178" t="s">
        <v>1</v>
      </c>
      <c r="F1516" s="179" t="s">
        <v>3270</v>
      </c>
      <c r="H1516" s="180">
        <v>17.690000000000001</v>
      </c>
      <c r="I1516" s="181"/>
      <c r="L1516" s="177"/>
      <c r="M1516" s="182"/>
      <c r="T1516" s="183"/>
      <c r="AT1516" s="178" t="s">
        <v>200</v>
      </c>
      <c r="AU1516" s="178" t="s">
        <v>89</v>
      </c>
      <c r="AV1516" s="13" t="s">
        <v>89</v>
      </c>
      <c r="AW1516" s="13" t="s">
        <v>31</v>
      </c>
      <c r="AX1516" s="13" t="s">
        <v>76</v>
      </c>
      <c r="AY1516" s="178" t="s">
        <v>187</v>
      </c>
    </row>
    <row r="1517" spans="2:51" s="13" customFormat="1">
      <c r="B1517" s="177"/>
      <c r="D1517" s="171" t="s">
        <v>200</v>
      </c>
      <c r="E1517" s="178" t="s">
        <v>1</v>
      </c>
      <c r="F1517" s="179" t="s">
        <v>3271</v>
      </c>
      <c r="H1517" s="180">
        <v>23.71</v>
      </c>
      <c r="I1517" s="181"/>
      <c r="L1517" s="177"/>
      <c r="M1517" s="182"/>
      <c r="T1517" s="183"/>
      <c r="AT1517" s="178" t="s">
        <v>200</v>
      </c>
      <c r="AU1517" s="178" t="s">
        <v>89</v>
      </c>
      <c r="AV1517" s="13" t="s">
        <v>89</v>
      </c>
      <c r="AW1517" s="13" t="s">
        <v>31</v>
      </c>
      <c r="AX1517" s="13" t="s">
        <v>76</v>
      </c>
      <c r="AY1517" s="178" t="s">
        <v>187</v>
      </c>
    </row>
    <row r="1518" spans="2:51" s="13" customFormat="1">
      <c r="B1518" s="177"/>
      <c r="D1518" s="171" t="s">
        <v>200</v>
      </c>
      <c r="E1518" s="178" t="s">
        <v>1</v>
      </c>
      <c r="F1518" s="179" t="s">
        <v>3272</v>
      </c>
      <c r="H1518" s="180">
        <v>8.07</v>
      </c>
      <c r="I1518" s="181"/>
      <c r="L1518" s="177"/>
      <c r="M1518" s="182"/>
      <c r="T1518" s="183"/>
      <c r="AT1518" s="178" t="s">
        <v>200</v>
      </c>
      <c r="AU1518" s="178" t="s">
        <v>89</v>
      </c>
      <c r="AV1518" s="13" t="s">
        <v>89</v>
      </c>
      <c r="AW1518" s="13" t="s">
        <v>31</v>
      </c>
      <c r="AX1518" s="13" t="s">
        <v>76</v>
      </c>
      <c r="AY1518" s="178" t="s">
        <v>187</v>
      </c>
    </row>
    <row r="1519" spans="2:51" s="13" customFormat="1">
      <c r="B1519" s="177"/>
      <c r="D1519" s="171" t="s">
        <v>200</v>
      </c>
      <c r="E1519" s="178" t="s">
        <v>1</v>
      </c>
      <c r="F1519" s="179" t="s">
        <v>3273</v>
      </c>
      <c r="H1519" s="180">
        <v>17.61</v>
      </c>
      <c r="I1519" s="181"/>
      <c r="L1519" s="177"/>
      <c r="M1519" s="182"/>
      <c r="T1519" s="183"/>
      <c r="AT1519" s="178" t="s">
        <v>200</v>
      </c>
      <c r="AU1519" s="178" t="s">
        <v>89</v>
      </c>
      <c r="AV1519" s="13" t="s">
        <v>89</v>
      </c>
      <c r="AW1519" s="13" t="s">
        <v>31</v>
      </c>
      <c r="AX1519" s="13" t="s">
        <v>76</v>
      </c>
      <c r="AY1519" s="178" t="s">
        <v>187</v>
      </c>
    </row>
    <row r="1520" spans="2:51" s="13" customFormat="1">
      <c r="B1520" s="177"/>
      <c r="D1520" s="171" t="s">
        <v>200</v>
      </c>
      <c r="E1520" s="178" t="s">
        <v>1</v>
      </c>
      <c r="F1520" s="179" t="s">
        <v>3274</v>
      </c>
      <c r="H1520" s="180">
        <v>17.38</v>
      </c>
      <c r="I1520" s="181"/>
      <c r="L1520" s="177"/>
      <c r="M1520" s="182"/>
      <c r="T1520" s="183"/>
      <c r="AT1520" s="178" t="s">
        <v>200</v>
      </c>
      <c r="AU1520" s="178" t="s">
        <v>89</v>
      </c>
      <c r="AV1520" s="13" t="s">
        <v>89</v>
      </c>
      <c r="AW1520" s="13" t="s">
        <v>31</v>
      </c>
      <c r="AX1520" s="13" t="s">
        <v>76</v>
      </c>
      <c r="AY1520" s="178" t="s">
        <v>187</v>
      </c>
    </row>
    <row r="1521" spans="2:65" s="13" customFormat="1">
      <c r="B1521" s="177"/>
      <c r="D1521" s="171" t="s">
        <v>200</v>
      </c>
      <c r="E1521" s="178" t="s">
        <v>1</v>
      </c>
      <c r="F1521" s="179" t="s">
        <v>3275</v>
      </c>
      <c r="H1521" s="180">
        <v>8.49</v>
      </c>
      <c r="I1521" s="181"/>
      <c r="L1521" s="177"/>
      <c r="M1521" s="182"/>
      <c r="T1521" s="183"/>
      <c r="AT1521" s="178" t="s">
        <v>200</v>
      </c>
      <c r="AU1521" s="178" t="s">
        <v>89</v>
      </c>
      <c r="AV1521" s="13" t="s">
        <v>89</v>
      </c>
      <c r="AW1521" s="13" t="s">
        <v>31</v>
      </c>
      <c r="AX1521" s="13" t="s">
        <v>76</v>
      </c>
      <c r="AY1521" s="178" t="s">
        <v>187</v>
      </c>
    </row>
    <row r="1522" spans="2:65" s="13" customFormat="1">
      <c r="B1522" s="177"/>
      <c r="D1522" s="171" t="s">
        <v>200</v>
      </c>
      <c r="E1522" s="178" t="s">
        <v>1</v>
      </c>
      <c r="F1522" s="179" t="s">
        <v>3276</v>
      </c>
      <c r="H1522" s="180">
        <v>8.66</v>
      </c>
      <c r="I1522" s="181"/>
      <c r="L1522" s="177"/>
      <c r="M1522" s="182"/>
      <c r="T1522" s="183"/>
      <c r="AT1522" s="178" t="s">
        <v>200</v>
      </c>
      <c r="AU1522" s="178" t="s">
        <v>89</v>
      </c>
      <c r="AV1522" s="13" t="s">
        <v>89</v>
      </c>
      <c r="AW1522" s="13" t="s">
        <v>31</v>
      </c>
      <c r="AX1522" s="13" t="s">
        <v>76</v>
      </c>
      <c r="AY1522" s="178" t="s">
        <v>187</v>
      </c>
    </row>
    <row r="1523" spans="2:65" s="13" customFormat="1">
      <c r="B1523" s="177"/>
      <c r="D1523" s="171" t="s">
        <v>200</v>
      </c>
      <c r="E1523" s="178" t="s">
        <v>1</v>
      </c>
      <c r="F1523" s="179" t="s">
        <v>3277</v>
      </c>
      <c r="H1523" s="180">
        <v>17.38</v>
      </c>
      <c r="I1523" s="181"/>
      <c r="L1523" s="177"/>
      <c r="M1523" s="182"/>
      <c r="T1523" s="183"/>
      <c r="AT1523" s="178" t="s">
        <v>200</v>
      </c>
      <c r="AU1523" s="178" t="s">
        <v>89</v>
      </c>
      <c r="AV1523" s="13" t="s">
        <v>89</v>
      </c>
      <c r="AW1523" s="13" t="s">
        <v>31</v>
      </c>
      <c r="AX1523" s="13" t="s">
        <v>76</v>
      </c>
      <c r="AY1523" s="178" t="s">
        <v>187</v>
      </c>
    </row>
    <row r="1524" spans="2:65" s="13" customFormat="1">
      <c r="B1524" s="177"/>
      <c r="D1524" s="171" t="s">
        <v>200</v>
      </c>
      <c r="E1524" s="178" t="s">
        <v>1</v>
      </c>
      <c r="F1524" s="179" t="s">
        <v>3278</v>
      </c>
      <c r="H1524" s="180">
        <v>17.61</v>
      </c>
      <c r="I1524" s="181"/>
      <c r="L1524" s="177"/>
      <c r="M1524" s="182"/>
      <c r="T1524" s="183"/>
      <c r="AT1524" s="178" t="s">
        <v>200</v>
      </c>
      <c r="AU1524" s="178" t="s">
        <v>89</v>
      </c>
      <c r="AV1524" s="13" t="s">
        <v>89</v>
      </c>
      <c r="AW1524" s="13" t="s">
        <v>31</v>
      </c>
      <c r="AX1524" s="13" t="s">
        <v>76</v>
      </c>
      <c r="AY1524" s="178" t="s">
        <v>187</v>
      </c>
    </row>
    <row r="1525" spans="2:65" s="13" customFormat="1">
      <c r="B1525" s="177"/>
      <c r="D1525" s="171" t="s">
        <v>200</v>
      </c>
      <c r="E1525" s="178" t="s">
        <v>1</v>
      </c>
      <c r="F1525" s="179" t="s">
        <v>3279</v>
      </c>
      <c r="H1525" s="180">
        <v>23.59</v>
      </c>
      <c r="I1525" s="181"/>
      <c r="L1525" s="177"/>
      <c r="M1525" s="182"/>
      <c r="T1525" s="183"/>
      <c r="AT1525" s="178" t="s">
        <v>200</v>
      </c>
      <c r="AU1525" s="178" t="s">
        <v>89</v>
      </c>
      <c r="AV1525" s="13" t="s">
        <v>89</v>
      </c>
      <c r="AW1525" s="13" t="s">
        <v>31</v>
      </c>
      <c r="AX1525" s="13" t="s">
        <v>76</v>
      </c>
      <c r="AY1525" s="178" t="s">
        <v>187</v>
      </c>
    </row>
    <row r="1526" spans="2:65" s="13" customFormat="1">
      <c r="B1526" s="177"/>
      <c r="D1526" s="171" t="s">
        <v>200</v>
      </c>
      <c r="E1526" s="178" t="s">
        <v>1</v>
      </c>
      <c r="F1526" s="179" t="s">
        <v>2684</v>
      </c>
      <c r="H1526" s="180">
        <v>23.29</v>
      </c>
      <c r="I1526" s="181"/>
      <c r="L1526" s="177"/>
      <c r="M1526" s="182"/>
      <c r="T1526" s="183"/>
      <c r="AT1526" s="178" t="s">
        <v>200</v>
      </c>
      <c r="AU1526" s="178" t="s">
        <v>89</v>
      </c>
      <c r="AV1526" s="13" t="s">
        <v>89</v>
      </c>
      <c r="AW1526" s="13" t="s">
        <v>31</v>
      </c>
      <c r="AX1526" s="13" t="s">
        <v>76</v>
      </c>
      <c r="AY1526" s="178" t="s">
        <v>187</v>
      </c>
    </row>
    <row r="1527" spans="2:65" s="13" customFormat="1">
      <c r="B1527" s="177"/>
      <c r="D1527" s="171" t="s">
        <v>200</v>
      </c>
      <c r="E1527" s="178" t="s">
        <v>1</v>
      </c>
      <c r="F1527" s="179" t="s">
        <v>3280</v>
      </c>
      <c r="H1527" s="180">
        <v>8.66</v>
      </c>
      <c r="I1527" s="181"/>
      <c r="L1527" s="177"/>
      <c r="M1527" s="182"/>
      <c r="T1527" s="183"/>
      <c r="AT1527" s="178" t="s">
        <v>200</v>
      </c>
      <c r="AU1527" s="178" t="s">
        <v>89</v>
      </c>
      <c r="AV1527" s="13" t="s">
        <v>89</v>
      </c>
      <c r="AW1527" s="13" t="s">
        <v>31</v>
      </c>
      <c r="AX1527" s="13" t="s">
        <v>76</v>
      </c>
      <c r="AY1527" s="178" t="s">
        <v>187</v>
      </c>
    </row>
    <row r="1528" spans="2:65" s="13" customFormat="1">
      <c r="B1528" s="177"/>
      <c r="D1528" s="171" t="s">
        <v>200</v>
      </c>
      <c r="E1528" s="178" t="s">
        <v>1</v>
      </c>
      <c r="F1528" s="179" t="s">
        <v>3281</v>
      </c>
      <c r="H1528" s="180">
        <v>17.61</v>
      </c>
      <c r="I1528" s="181"/>
      <c r="L1528" s="177"/>
      <c r="M1528" s="182"/>
      <c r="T1528" s="183"/>
      <c r="AT1528" s="178" t="s">
        <v>200</v>
      </c>
      <c r="AU1528" s="178" t="s">
        <v>89</v>
      </c>
      <c r="AV1528" s="13" t="s">
        <v>89</v>
      </c>
      <c r="AW1528" s="13" t="s">
        <v>31</v>
      </c>
      <c r="AX1528" s="13" t="s">
        <v>76</v>
      </c>
      <c r="AY1528" s="178" t="s">
        <v>187</v>
      </c>
    </row>
    <row r="1529" spans="2:65" s="13" customFormat="1">
      <c r="B1529" s="177"/>
      <c r="D1529" s="171" t="s">
        <v>200</v>
      </c>
      <c r="E1529" s="178" t="s">
        <v>1</v>
      </c>
      <c r="F1529" s="179" t="s">
        <v>3282</v>
      </c>
      <c r="H1529" s="180">
        <v>17.38</v>
      </c>
      <c r="I1529" s="181"/>
      <c r="L1529" s="177"/>
      <c r="M1529" s="182"/>
      <c r="T1529" s="183"/>
      <c r="AT1529" s="178" t="s">
        <v>200</v>
      </c>
      <c r="AU1529" s="178" t="s">
        <v>89</v>
      </c>
      <c r="AV1529" s="13" t="s">
        <v>89</v>
      </c>
      <c r="AW1529" s="13" t="s">
        <v>31</v>
      </c>
      <c r="AX1529" s="13" t="s">
        <v>76</v>
      </c>
      <c r="AY1529" s="178" t="s">
        <v>187</v>
      </c>
    </row>
    <row r="1530" spans="2:65" s="13" customFormat="1">
      <c r="B1530" s="177"/>
      <c r="D1530" s="171" t="s">
        <v>200</v>
      </c>
      <c r="E1530" s="178" t="s">
        <v>1</v>
      </c>
      <c r="F1530" s="179" t="s">
        <v>3283</v>
      </c>
      <c r="H1530" s="180">
        <v>8.1</v>
      </c>
      <c r="I1530" s="181"/>
      <c r="L1530" s="177"/>
      <c r="M1530" s="182"/>
      <c r="T1530" s="183"/>
      <c r="AT1530" s="178" t="s">
        <v>200</v>
      </c>
      <c r="AU1530" s="178" t="s">
        <v>89</v>
      </c>
      <c r="AV1530" s="13" t="s">
        <v>89</v>
      </c>
      <c r="AW1530" s="13" t="s">
        <v>31</v>
      </c>
      <c r="AX1530" s="13" t="s">
        <v>76</v>
      </c>
      <c r="AY1530" s="178" t="s">
        <v>187</v>
      </c>
    </row>
    <row r="1531" spans="2:65" s="13" customFormat="1">
      <c r="B1531" s="177"/>
      <c r="D1531" s="171" t="s">
        <v>200</v>
      </c>
      <c r="E1531" s="178" t="s">
        <v>1</v>
      </c>
      <c r="F1531" s="179" t="s">
        <v>3284</v>
      </c>
      <c r="H1531" s="180">
        <v>15.63</v>
      </c>
      <c r="I1531" s="181"/>
      <c r="L1531" s="177"/>
      <c r="M1531" s="182"/>
      <c r="T1531" s="183"/>
      <c r="AT1531" s="178" t="s">
        <v>200</v>
      </c>
      <c r="AU1531" s="178" t="s">
        <v>89</v>
      </c>
      <c r="AV1531" s="13" t="s">
        <v>89</v>
      </c>
      <c r="AW1531" s="13" t="s">
        <v>31</v>
      </c>
      <c r="AX1531" s="13" t="s">
        <v>76</v>
      </c>
      <c r="AY1531" s="178" t="s">
        <v>187</v>
      </c>
    </row>
    <row r="1532" spans="2:65" s="13" customFormat="1">
      <c r="B1532" s="177"/>
      <c r="D1532" s="171" t="s">
        <v>200</v>
      </c>
      <c r="E1532" s="178" t="s">
        <v>1</v>
      </c>
      <c r="F1532" s="179" t="s">
        <v>3285</v>
      </c>
      <c r="H1532" s="180">
        <v>15.63</v>
      </c>
      <c r="I1532" s="181"/>
      <c r="L1532" s="177"/>
      <c r="M1532" s="182"/>
      <c r="T1532" s="183"/>
      <c r="AT1532" s="178" t="s">
        <v>200</v>
      </c>
      <c r="AU1532" s="178" t="s">
        <v>89</v>
      </c>
      <c r="AV1532" s="13" t="s">
        <v>89</v>
      </c>
      <c r="AW1532" s="13" t="s">
        <v>31</v>
      </c>
      <c r="AX1532" s="13" t="s">
        <v>76</v>
      </c>
      <c r="AY1532" s="178" t="s">
        <v>187</v>
      </c>
    </row>
    <row r="1533" spans="2:65" s="13" customFormat="1">
      <c r="B1533" s="177"/>
      <c r="D1533" s="171" t="s">
        <v>200</v>
      </c>
      <c r="E1533" s="178" t="s">
        <v>1</v>
      </c>
      <c r="F1533" s="179" t="s">
        <v>3286</v>
      </c>
      <c r="H1533" s="180">
        <v>49.44</v>
      </c>
      <c r="I1533" s="181"/>
      <c r="L1533" s="177"/>
      <c r="M1533" s="182"/>
      <c r="T1533" s="183"/>
      <c r="AT1533" s="178" t="s">
        <v>200</v>
      </c>
      <c r="AU1533" s="178" t="s">
        <v>89</v>
      </c>
      <c r="AV1533" s="13" t="s">
        <v>89</v>
      </c>
      <c r="AW1533" s="13" t="s">
        <v>31</v>
      </c>
      <c r="AX1533" s="13" t="s">
        <v>76</v>
      </c>
      <c r="AY1533" s="178" t="s">
        <v>187</v>
      </c>
    </row>
    <row r="1534" spans="2:65" s="15" customFormat="1">
      <c r="B1534" s="191"/>
      <c r="D1534" s="171" t="s">
        <v>200</v>
      </c>
      <c r="E1534" s="192" t="s">
        <v>1</v>
      </c>
      <c r="F1534" s="193" t="s">
        <v>3287</v>
      </c>
      <c r="H1534" s="194">
        <v>509.29</v>
      </c>
      <c r="I1534" s="195"/>
      <c r="L1534" s="191"/>
      <c r="M1534" s="196"/>
      <c r="T1534" s="197"/>
      <c r="AT1534" s="192" t="s">
        <v>200</v>
      </c>
      <c r="AU1534" s="192" t="s">
        <v>89</v>
      </c>
      <c r="AV1534" s="15" t="s">
        <v>207</v>
      </c>
      <c r="AW1534" s="15" t="s">
        <v>31</v>
      </c>
      <c r="AX1534" s="15" t="s">
        <v>76</v>
      </c>
      <c r="AY1534" s="192" t="s">
        <v>187</v>
      </c>
    </row>
    <row r="1535" spans="2:65" s="14" customFormat="1">
      <c r="B1535" s="184"/>
      <c r="D1535" s="171" t="s">
        <v>200</v>
      </c>
      <c r="E1535" s="185" t="s">
        <v>2042</v>
      </c>
      <c r="F1535" s="186" t="s">
        <v>206</v>
      </c>
      <c r="H1535" s="187">
        <v>1778.67</v>
      </c>
      <c r="I1535" s="188"/>
      <c r="L1535" s="184"/>
      <c r="M1535" s="189"/>
      <c r="T1535" s="190"/>
      <c r="AT1535" s="185" t="s">
        <v>200</v>
      </c>
      <c r="AU1535" s="185" t="s">
        <v>89</v>
      </c>
      <c r="AV1535" s="14" t="s">
        <v>194</v>
      </c>
      <c r="AW1535" s="14" t="s">
        <v>31</v>
      </c>
      <c r="AX1535" s="14" t="s">
        <v>83</v>
      </c>
      <c r="AY1535" s="185" t="s">
        <v>187</v>
      </c>
    </row>
    <row r="1536" spans="2:65" s="1" customFormat="1" ht="24.2" customHeight="1">
      <c r="B1536" s="144"/>
      <c r="C1536" s="160" t="s">
        <v>1234</v>
      </c>
      <c r="D1536" s="160" t="s">
        <v>196</v>
      </c>
      <c r="E1536" s="161" t="s">
        <v>3288</v>
      </c>
      <c r="F1536" s="162" t="s">
        <v>3289</v>
      </c>
      <c r="G1536" s="163" t="s">
        <v>144</v>
      </c>
      <c r="H1536" s="164">
        <v>144.11799999999999</v>
      </c>
      <c r="I1536" s="165"/>
      <c r="J1536" s="166">
        <f>ROUND(I1536*H1536,2)</f>
        <v>0</v>
      </c>
      <c r="K1536" s="167"/>
      <c r="L1536" s="32"/>
      <c r="M1536" s="168" t="s">
        <v>1</v>
      </c>
      <c r="N1536" s="169" t="s">
        <v>42</v>
      </c>
      <c r="P1536" s="156">
        <f>O1536*H1536</f>
        <v>0</v>
      </c>
      <c r="Q1536" s="156">
        <v>0</v>
      </c>
      <c r="R1536" s="156">
        <f>Q1536*H1536</f>
        <v>0</v>
      </c>
      <c r="S1536" s="156">
        <v>1E-3</v>
      </c>
      <c r="T1536" s="157">
        <f>S1536*H1536</f>
        <v>0.144118</v>
      </c>
      <c r="AR1536" s="158" t="s">
        <v>353</v>
      </c>
      <c r="AT1536" s="158" t="s">
        <v>196</v>
      </c>
      <c r="AU1536" s="158" t="s">
        <v>89</v>
      </c>
      <c r="AY1536" s="17" t="s">
        <v>187</v>
      </c>
      <c r="BE1536" s="159">
        <f>IF(N1536="základná",J1536,0)</f>
        <v>0</v>
      </c>
      <c r="BF1536" s="159">
        <f>IF(N1536="znížená",J1536,0)</f>
        <v>0</v>
      </c>
      <c r="BG1536" s="159">
        <f>IF(N1536="zákl. prenesená",J1536,0)</f>
        <v>0</v>
      </c>
      <c r="BH1536" s="159">
        <f>IF(N1536="zníž. prenesená",J1536,0)</f>
        <v>0</v>
      </c>
      <c r="BI1536" s="159">
        <f>IF(N1536="nulová",J1536,0)</f>
        <v>0</v>
      </c>
      <c r="BJ1536" s="17" t="s">
        <v>89</v>
      </c>
      <c r="BK1536" s="159">
        <f>ROUND(I1536*H1536,2)</f>
        <v>0</v>
      </c>
      <c r="BL1536" s="17" t="s">
        <v>353</v>
      </c>
      <c r="BM1536" s="158" t="s">
        <v>3290</v>
      </c>
    </row>
    <row r="1537" spans="2:65" s="12" customFormat="1">
      <c r="B1537" s="170"/>
      <c r="D1537" s="171" t="s">
        <v>200</v>
      </c>
      <c r="E1537" s="172" t="s">
        <v>1</v>
      </c>
      <c r="F1537" s="173" t="s">
        <v>3291</v>
      </c>
      <c r="H1537" s="172" t="s">
        <v>1</v>
      </c>
      <c r="I1537" s="174"/>
      <c r="L1537" s="170"/>
      <c r="M1537" s="175"/>
      <c r="T1537" s="176"/>
      <c r="AT1537" s="172" t="s">
        <v>200</v>
      </c>
      <c r="AU1537" s="172" t="s">
        <v>89</v>
      </c>
      <c r="AV1537" s="12" t="s">
        <v>83</v>
      </c>
      <c r="AW1537" s="12" t="s">
        <v>31</v>
      </c>
      <c r="AX1537" s="12" t="s">
        <v>76</v>
      </c>
      <c r="AY1537" s="172" t="s">
        <v>187</v>
      </c>
    </row>
    <row r="1538" spans="2:65" s="13" customFormat="1">
      <c r="B1538" s="177"/>
      <c r="D1538" s="171" t="s">
        <v>200</v>
      </c>
      <c r="E1538" s="178" t="s">
        <v>1</v>
      </c>
      <c r="F1538" s="179" t="s">
        <v>3292</v>
      </c>
      <c r="H1538" s="180">
        <v>46.008000000000003</v>
      </c>
      <c r="I1538" s="181"/>
      <c r="L1538" s="177"/>
      <c r="M1538" s="182"/>
      <c r="T1538" s="183"/>
      <c r="AT1538" s="178" t="s">
        <v>200</v>
      </c>
      <c r="AU1538" s="178" t="s">
        <v>89</v>
      </c>
      <c r="AV1538" s="13" t="s">
        <v>89</v>
      </c>
      <c r="AW1538" s="13" t="s">
        <v>31</v>
      </c>
      <c r="AX1538" s="13" t="s">
        <v>76</v>
      </c>
      <c r="AY1538" s="178" t="s">
        <v>187</v>
      </c>
    </row>
    <row r="1539" spans="2:65" s="13" customFormat="1">
      <c r="B1539" s="177"/>
      <c r="D1539" s="171" t="s">
        <v>200</v>
      </c>
      <c r="E1539" s="178" t="s">
        <v>1</v>
      </c>
      <c r="F1539" s="179" t="s">
        <v>2701</v>
      </c>
      <c r="H1539" s="180">
        <v>44.85</v>
      </c>
      <c r="I1539" s="181"/>
      <c r="L1539" s="177"/>
      <c r="M1539" s="182"/>
      <c r="T1539" s="183"/>
      <c r="AT1539" s="178" t="s">
        <v>200</v>
      </c>
      <c r="AU1539" s="178" t="s">
        <v>89</v>
      </c>
      <c r="AV1539" s="13" t="s">
        <v>89</v>
      </c>
      <c r="AW1539" s="13" t="s">
        <v>31</v>
      </c>
      <c r="AX1539" s="13" t="s">
        <v>76</v>
      </c>
      <c r="AY1539" s="178" t="s">
        <v>187</v>
      </c>
    </row>
    <row r="1540" spans="2:65" s="13" customFormat="1">
      <c r="B1540" s="177"/>
      <c r="D1540" s="171" t="s">
        <v>200</v>
      </c>
      <c r="E1540" s="178" t="s">
        <v>1</v>
      </c>
      <c r="F1540" s="179" t="s">
        <v>2702</v>
      </c>
      <c r="H1540" s="180">
        <v>4.72</v>
      </c>
      <c r="I1540" s="181"/>
      <c r="L1540" s="177"/>
      <c r="M1540" s="182"/>
      <c r="T1540" s="183"/>
      <c r="AT1540" s="178" t="s">
        <v>200</v>
      </c>
      <c r="AU1540" s="178" t="s">
        <v>89</v>
      </c>
      <c r="AV1540" s="13" t="s">
        <v>89</v>
      </c>
      <c r="AW1540" s="13" t="s">
        <v>31</v>
      </c>
      <c r="AX1540" s="13" t="s">
        <v>76</v>
      </c>
      <c r="AY1540" s="178" t="s">
        <v>187</v>
      </c>
    </row>
    <row r="1541" spans="2:65" s="13" customFormat="1">
      <c r="B1541" s="177"/>
      <c r="D1541" s="171" t="s">
        <v>200</v>
      </c>
      <c r="E1541" s="178" t="s">
        <v>1</v>
      </c>
      <c r="F1541" s="179" t="s">
        <v>2703</v>
      </c>
      <c r="H1541" s="180">
        <v>15.13</v>
      </c>
      <c r="I1541" s="181"/>
      <c r="L1541" s="177"/>
      <c r="M1541" s="182"/>
      <c r="T1541" s="183"/>
      <c r="AT1541" s="178" t="s">
        <v>200</v>
      </c>
      <c r="AU1541" s="178" t="s">
        <v>89</v>
      </c>
      <c r="AV1541" s="13" t="s">
        <v>89</v>
      </c>
      <c r="AW1541" s="13" t="s">
        <v>31</v>
      </c>
      <c r="AX1541" s="13" t="s">
        <v>76</v>
      </c>
      <c r="AY1541" s="178" t="s">
        <v>187</v>
      </c>
    </row>
    <row r="1542" spans="2:65" s="13" customFormat="1">
      <c r="B1542" s="177"/>
      <c r="D1542" s="171" t="s">
        <v>200</v>
      </c>
      <c r="E1542" s="178" t="s">
        <v>1</v>
      </c>
      <c r="F1542" s="179" t="s">
        <v>2704</v>
      </c>
      <c r="H1542" s="180">
        <v>28.3</v>
      </c>
      <c r="I1542" s="181"/>
      <c r="L1542" s="177"/>
      <c r="M1542" s="182"/>
      <c r="T1542" s="183"/>
      <c r="AT1542" s="178" t="s">
        <v>200</v>
      </c>
      <c r="AU1542" s="178" t="s">
        <v>89</v>
      </c>
      <c r="AV1542" s="13" t="s">
        <v>89</v>
      </c>
      <c r="AW1542" s="13" t="s">
        <v>31</v>
      </c>
      <c r="AX1542" s="13" t="s">
        <v>76</v>
      </c>
      <c r="AY1542" s="178" t="s">
        <v>187</v>
      </c>
    </row>
    <row r="1543" spans="2:65" s="15" customFormat="1">
      <c r="B1543" s="191"/>
      <c r="D1543" s="171" t="s">
        <v>200</v>
      </c>
      <c r="E1543" s="192" t="s">
        <v>1</v>
      </c>
      <c r="F1543" s="193" t="s">
        <v>2705</v>
      </c>
      <c r="H1543" s="194">
        <v>139.00800000000001</v>
      </c>
      <c r="I1543" s="195"/>
      <c r="L1543" s="191"/>
      <c r="M1543" s="196"/>
      <c r="T1543" s="197"/>
      <c r="AT1543" s="192" t="s">
        <v>200</v>
      </c>
      <c r="AU1543" s="192" t="s">
        <v>89</v>
      </c>
      <c r="AV1543" s="15" t="s">
        <v>207</v>
      </c>
      <c r="AW1543" s="15" t="s">
        <v>31</v>
      </c>
      <c r="AX1543" s="15" t="s">
        <v>76</v>
      </c>
      <c r="AY1543" s="192" t="s">
        <v>187</v>
      </c>
    </row>
    <row r="1544" spans="2:65" s="12" customFormat="1">
      <c r="B1544" s="170"/>
      <c r="D1544" s="171" t="s">
        <v>200</v>
      </c>
      <c r="E1544" s="172" t="s">
        <v>1</v>
      </c>
      <c r="F1544" s="173" t="s">
        <v>2730</v>
      </c>
      <c r="H1544" s="172" t="s">
        <v>1</v>
      </c>
      <c r="I1544" s="174"/>
      <c r="L1544" s="170"/>
      <c r="M1544" s="175"/>
      <c r="T1544" s="176"/>
      <c r="AT1544" s="172" t="s">
        <v>200</v>
      </c>
      <c r="AU1544" s="172" t="s">
        <v>89</v>
      </c>
      <c r="AV1544" s="12" t="s">
        <v>83</v>
      </c>
      <c r="AW1544" s="12" t="s">
        <v>31</v>
      </c>
      <c r="AX1544" s="12" t="s">
        <v>76</v>
      </c>
      <c r="AY1544" s="172" t="s">
        <v>187</v>
      </c>
    </row>
    <row r="1545" spans="2:65" s="12" customFormat="1">
      <c r="B1545" s="170"/>
      <c r="D1545" s="171" t="s">
        <v>200</v>
      </c>
      <c r="E1545" s="172" t="s">
        <v>1</v>
      </c>
      <c r="F1545" s="173" t="s">
        <v>2731</v>
      </c>
      <c r="H1545" s="172" t="s">
        <v>1</v>
      </c>
      <c r="I1545" s="174"/>
      <c r="L1545" s="170"/>
      <c r="M1545" s="175"/>
      <c r="T1545" s="176"/>
      <c r="AT1545" s="172" t="s">
        <v>200</v>
      </c>
      <c r="AU1545" s="172" t="s">
        <v>89</v>
      </c>
      <c r="AV1545" s="12" t="s">
        <v>83</v>
      </c>
      <c r="AW1545" s="12" t="s">
        <v>31</v>
      </c>
      <c r="AX1545" s="12" t="s">
        <v>76</v>
      </c>
      <c r="AY1545" s="172" t="s">
        <v>187</v>
      </c>
    </row>
    <row r="1546" spans="2:65" s="13" customFormat="1">
      <c r="B1546" s="177"/>
      <c r="D1546" s="171" t="s">
        <v>200</v>
      </c>
      <c r="E1546" s="178" t="s">
        <v>1</v>
      </c>
      <c r="F1546" s="179" t="s">
        <v>2732</v>
      </c>
      <c r="H1546" s="180">
        <v>5.1100000000000003</v>
      </c>
      <c r="I1546" s="181"/>
      <c r="L1546" s="177"/>
      <c r="M1546" s="182"/>
      <c r="T1546" s="183"/>
      <c r="AT1546" s="178" t="s">
        <v>200</v>
      </c>
      <c r="AU1546" s="178" t="s">
        <v>89</v>
      </c>
      <c r="AV1546" s="13" t="s">
        <v>89</v>
      </c>
      <c r="AW1546" s="13" t="s">
        <v>31</v>
      </c>
      <c r="AX1546" s="13" t="s">
        <v>76</v>
      </c>
      <c r="AY1546" s="178" t="s">
        <v>187</v>
      </c>
    </row>
    <row r="1547" spans="2:65" s="15" customFormat="1">
      <c r="B1547" s="191"/>
      <c r="D1547" s="171" t="s">
        <v>200</v>
      </c>
      <c r="E1547" s="192" t="s">
        <v>1</v>
      </c>
      <c r="F1547" s="193" t="s">
        <v>2733</v>
      </c>
      <c r="H1547" s="194">
        <v>5.1100000000000003</v>
      </c>
      <c r="I1547" s="195"/>
      <c r="L1547" s="191"/>
      <c r="M1547" s="196"/>
      <c r="T1547" s="197"/>
      <c r="AT1547" s="192" t="s">
        <v>200</v>
      </c>
      <c r="AU1547" s="192" t="s">
        <v>89</v>
      </c>
      <c r="AV1547" s="15" t="s">
        <v>207</v>
      </c>
      <c r="AW1547" s="15" t="s">
        <v>31</v>
      </c>
      <c r="AX1547" s="15" t="s">
        <v>76</v>
      </c>
      <c r="AY1547" s="192" t="s">
        <v>187</v>
      </c>
    </row>
    <row r="1548" spans="2:65" s="14" customFormat="1">
      <c r="B1548" s="184"/>
      <c r="D1548" s="171" t="s">
        <v>200</v>
      </c>
      <c r="E1548" s="185" t="s">
        <v>1</v>
      </c>
      <c r="F1548" s="186" t="s">
        <v>206</v>
      </c>
      <c r="H1548" s="187">
        <v>144.11799999999999</v>
      </c>
      <c r="I1548" s="188"/>
      <c r="L1548" s="184"/>
      <c r="M1548" s="189"/>
      <c r="T1548" s="190"/>
      <c r="AT1548" s="185" t="s">
        <v>200</v>
      </c>
      <c r="AU1548" s="185" t="s">
        <v>89</v>
      </c>
      <c r="AV1548" s="14" t="s">
        <v>194</v>
      </c>
      <c r="AW1548" s="14" t="s">
        <v>31</v>
      </c>
      <c r="AX1548" s="14" t="s">
        <v>83</v>
      </c>
      <c r="AY1548" s="185" t="s">
        <v>187</v>
      </c>
    </row>
    <row r="1549" spans="2:65" s="1" customFormat="1" ht="16.5" customHeight="1">
      <c r="B1549" s="144"/>
      <c r="C1549" s="160" t="s">
        <v>1439</v>
      </c>
      <c r="D1549" s="160" t="s">
        <v>196</v>
      </c>
      <c r="E1549" s="161" t="s">
        <v>3293</v>
      </c>
      <c r="F1549" s="162" t="s">
        <v>3294</v>
      </c>
      <c r="G1549" s="163" t="s">
        <v>1447</v>
      </c>
      <c r="H1549" s="164">
        <v>40</v>
      </c>
      <c r="I1549" s="165"/>
      <c r="J1549" s="166">
        <f>ROUND(I1549*H1549,2)</f>
        <v>0</v>
      </c>
      <c r="K1549" s="167"/>
      <c r="L1549" s="32"/>
      <c r="M1549" s="168" t="s">
        <v>1</v>
      </c>
      <c r="N1549" s="169" t="s">
        <v>42</v>
      </c>
      <c r="P1549" s="156">
        <f>O1549*H1549</f>
        <v>0</v>
      </c>
      <c r="Q1549" s="156">
        <v>0</v>
      </c>
      <c r="R1549" s="156">
        <f>Q1549*H1549</f>
        <v>0</v>
      </c>
      <c r="S1549" s="156">
        <v>0</v>
      </c>
      <c r="T1549" s="157">
        <f>S1549*H1549</f>
        <v>0</v>
      </c>
      <c r="AR1549" s="158" t="s">
        <v>2844</v>
      </c>
      <c r="AT1549" s="158" t="s">
        <v>196</v>
      </c>
      <c r="AU1549" s="158" t="s">
        <v>89</v>
      </c>
      <c r="AY1549" s="17" t="s">
        <v>187</v>
      </c>
      <c r="BE1549" s="159">
        <f>IF(N1549="základná",J1549,0)</f>
        <v>0</v>
      </c>
      <c r="BF1549" s="159">
        <f>IF(N1549="znížená",J1549,0)</f>
        <v>0</v>
      </c>
      <c r="BG1549" s="159">
        <f>IF(N1549="zákl. prenesená",J1549,0)</f>
        <v>0</v>
      </c>
      <c r="BH1549" s="159">
        <f>IF(N1549="zníž. prenesená",J1549,0)</f>
        <v>0</v>
      </c>
      <c r="BI1549" s="159">
        <f>IF(N1549="nulová",J1549,0)</f>
        <v>0</v>
      </c>
      <c r="BJ1549" s="17" t="s">
        <v>89</v>
      </c>
      <c r="BK1549" s="159">
        <f>ROUND(I1549*H1549,2)</f>
        <v>0</v>
      </c>
      <c r="BL1549" s="17" t="s">
        <v>2844</v>
      </c>
      <c r="BM1549" s="158" t="s">
        <v>3295</v>
      </c>
    </row>
    <row r="1550" spans="2:65" s="13" customFormat="1">
      <c r="B1550" s="177"/>
      <c r="D1550" s="171" t="s">
        <v>200</v>
      </c>
      <c r="E1550" s="178" t="s">
        <v>1</v>
      </c>
      <c r="F1550" s="179" t="s">
        <v>317</v>
      </c>
      <c r="H1550" s="180">
        <v>10</v>
      </c>
      <c r="I1550" s="181"/>
      <c r="L1550" s="177"/>
      <c r="M1550" s="182"/>
      <c r="T1550" s="183"/>
      <c r="AT1550" s="178" t="s">
        <v>200</v>
      </c>
      <c r="AU1550" s="178" t="s">
        <v>89</v>
      </c>
      <c r="AV1550" s="13" t="s">
        <v>89</v>
      </c>
      <c r="AW1550" s="13" t="s">
        <v>31</v>
      </c>
      <c r="AX1550" s="13" t="s">
        <v>76</v>
      </c>
      <c r="AY1550" s="178" t="s">
        <v>187</v>
      </c>
    </row>
    <row r="1551" spans="2:65" s="15" customFormat="1">
      <c r="B1551" s="191"/>
      <c r="D1551" s="171" t="s">
        <v>200</v>
      </c>
      <c r="E1551" s="192" t="s">
        <v>1</v>
      </c>
      <c r="F1551" s="193" t="s">
        <v>3296</v>
      </c>
      <c r="H1551" s="194">
        <v>10</v>
      </c>
      <c r="I1551" s="195"/>
      <c r="L1551" s="191"/>
      <c r="M1551" s="196"/>
      <c r="T1551" s="197"/>
      <c r="AT1551" s="192" t="s">
        <v>200</v>
      </c>
      <c r="AU1551" s="192" t="s">
        <v>89</v>
      </c>
      <c r="AV1551" s="15" t="s">
        <v>207</v>
      </c>
      <c r="AW1551" s="15" t="s">
        <v>31</v>
      </c>
      <c r="AX1551" s="15" t="s">
        <v>76</v>
      </c>
      <c r="AY1551" s="192" t="s">
        <v>187</v>
      </c>
    </row>
    <row r="1552" spans="2:65" s="13" customFormat="1">
      <c r="B1552" s="177"/>
      <c r="D1552" s="171" t="s">
        <v>200</v>
      </c>
      <c r="E1552" s="178" t="s">
        <v>1</v>
      </c>
      <c r="F1552" s="179" t="s">
        <v>317</v>
      </c>
      <c r="H1552" s="180">
        <v>10</v>
      </c>
      <c r="I1552" s="181"/>
      <c r="L1552" s="177"/>
      <c r="M1552" s="182"/>
      <c r="T1552" s="183"/>
      <c r="AT1552" s="178" t="s">
        <v>200</v>
      </c>
      <c r="AU1552" s="178" t="s">
        <v>89</v>
      </c>
      <c r="AV1552" s="13" t="s">
        <v>89</v>
      </c>
      <c r="AW1552" s="13" t="s">
        <v>31</v>
      </c>
      <c r="AX1552" s="13" t="s">
        <v>76</v>
      </c>
      <c r="AY1552" s="178" t="s">
        <v>187</v>
      </c>
    </row>
    <row r="1553" spans="2:65" s="15" customFormat="1">
      <c r="B1553" s="191"/>
      <c r="D1553" s="171" t="s">
        <v>200</v>
      </c>
      <c r="E1553" s="192" t="s">
        <v>1</v>
      </c>
      <c r="F1553" s="193" t="s">
        <v>3297</v>
      </c>
      <c r="H1553" s="194">
        <v>10</v>
      </c>
      <c r="I1553" s="195"/>
      <c r="L1553" s="191"/>
      <c r="M1553" s="196"/>
      <c r="T1553" s="197"/>
      <c r="AT1553" s="192" t="s">
        <v>200</v>
      </c>
      <c r="AU1553" s="192" t="s">
        <v>89</v>
      </c>
      <c r="AV1553" s="15" t="s">
        <v>207</v>
      </c>
      <c r="AW1553" s="15" t="s">
        <v>31</v>
      </c>
      <c r="AX1553" s="15" t="s">
        <v>76</v>
      </c>
      <c r="AY1553" s="192" t="s">
        <v>187</v>
      </c>
    </row>
    <row r="1554" spans="2:65" s="13" customFormat="1">
      <c r="B1554" s="177"/>
      <c r="D1554" s="171" t="s">
        <v>200</v>
      </c>
      <c r="E1554" s="178" t="s">
        <v>1</v>
      </c>
      <c r="F1554" s="179" t="s">
        <v>317</v>
      </c>
      <c r="H1554" s="180">
        <v>10</v>
      </c>
      <c r="I1554" s="181"/>
      <c r="L1554" s="177"/>
      <c r="M1554" s="182"/>
      <c r="T1554" s="183"/>
      <c r="AT1554" s="178" t="s">
        <v>200</v>
      </c>
      <c r="AU1554" s="178" t="s">
        <v>89</v>
      </c>
      <c r="AV1554" s="13" t="s">
        <v>89</v>
      </c>
      <c r="AW1554" s="13" t="s">
        <v>31</v>
      </c>
      <c r="AX1554" s="13" t="s">
        <v>76</v>
      </c>
      <c r="AY1554" s="178" t="s">
        <v>187</v>
      </c>
    </row>
    <row r="1555" spans="2:65" s="15" customFormat="1">
      <c r="B1555" s="191"/>
      <c r="D1555" s="171" t="s">
        <v>200</v>
      </c>
      <c r="E1555" s="192" t="s">
        <v>1</v>
      </c>
      <c r="F1555" s="193" t="s">
        <v>3298</v>
      </c>
      <c r="H1555" s="194">
        <v>10</v>
      </c>
      <c r="I1555" s="195"/>
      <c r="L1555" s="191"/>
      <c r="M1555" s="196"/>
      <c r="T1555" s="197"/>
      <c r="AT1555" s="192" t="s">
        <v>200</v>
      </c>
      <c r="AU1555" s="192" t="s">
        <v>89</v>
      </c>
      <c r="AV1555" s="15" t="s">
        <v>207</v>
      </c>
      <c r="AW1555" s="15" t="s">
        <v>31</v>
      </c>
      <c r="AX1555" s="15" t="s">
        <v>76</v>
      </c>
      <c r="AY1555" s="192" t="s">
        <v>187</v>
      </c>
    </row>
    <row r="1556" spans="2:65" s="13" customFormat="1">
      <c r="B1556" s="177"/>
      <c r="D1556" s="171" t="s">
        <v>200</v>
      </c>
      <c r="E1556" s="178" t="s">
        <v>1</v>
      </c>
      <c r="F1556" s="179" t="s">
        <v>317</v>
      </c>
      <c r="H1556" s="180">
        <v>10</v>
      </c>
      <c r="I1556" s="181"/>
      <c r="L1556" s="177"/>
      <c r="M1556" s="182"/>
      <c r="T1556" s="183"/>
      <c r="AT1556" s="178" t="s">
        <v>200</v>
      </c>
      <c r="AU1556" s="178" t="s">
        <v>89</v>
      </c>
      <c r="AV1556" s="13" t="s">
        <v>89</v>
      </c>
      <c r="AW1556" s="13" t="s">
        <v>31</v>
      </c>
      <c r="AX1556" s="13" t="s">
        <v>76</v>
      </c>
      <c r="AY1556" s="178" t="s">
        <v>187</v>
      </c>
    </row>
    <row r="1557" spans="2:65" s="15" customFormat="1">
      <c r="B1557" s="191"/>
      <c r="D1557" s="171" t="s">
        <v>200</v>
      </c>
      <c r="E1557" s="192" t="s">
        <v>1</v>
      </c>
      <c r="F1557" s="193" t="s">
        <v>3299</v>
      </c>
      <c r="H1557" s="194">
        <v>10</v>
      </c>
      <c r="I1557" s="195"/>
      <c r="L1557" s="191"/>
      <c r="M1557" s="196"/>
      <c r="T1557" s="197"/>
      <c r="AT1557" s="192" t="s">
        <v>200</v>
      </c>
      <c r="AU1557" s="192" t="s">
        <v>89</v>
      </c>
      <c r="AV1557" s="15" t="s">
        <v>207</v>
      </c>
      <c r="AW1557" s="15" t="s">
        <v>31</v>
      </c>
      <c r="AX1557" s="15" t="s">
        <v>76</v>
      </c>
      <c r="AY1557" s="192" t="s">
        <v>187</v>
      </c>
    </row>
    <row r="1558" spans="2:65" s="14" customFormat="1">
      <c r="B1558" s="184"/>
      <c r="D1558" s="171" t="s">
        <v>200</v>
      </c>
      <c r="E1558" s="185" t="s">
        <v>1</v>
      </c>
      <c r="F1558" s="186" t="s">
        <v>206</v>
      </c>
      <c r="H1558" s="187">
        <v>40</v>
      </c>
      <c r="I1558" s="188"/>
      <c r="L1558" s="184"/>
      <c r="M1558" s="189"/>
      <c r="T1558" s="190"/>
      <c r="AT1558" s="185" t="s">
        <v>200</v>
      </c>
      <c r="AU1558" s="185" t="s">
        <v>89</v>
      </c>
      <c r="AV1558" s="14" t="s">
        <v>194</v>
      </c>
      <c r="AW1558" s="14" t="s">
        <v>31</v>
      </c>
      <c r="AX1558" s="14" t="s">
        <v>83</v>
      </c>
      <c r="AY1558" s="185" t="s">
        <v>187</v>
      </c>
    </row>
    <row r="1559" spans="2:65" s="1" customFormat="1" ht="24.2" customHeight="1">
      <c r="B1559" s="144"/>
      <c r="C1559" s="160" t="s">
        <v>1237</v>
      </c>
      <c r="D1559" s="160" t="s">
        <v>196</v>
      </c>
      <c r="E1559" s="161" t="s">
        <v>3300</v>
      </c>
      <c r="F1559" s="162" t="s">
        <v>3301</v>
      </c>
      <c r="G1559" s="163" t="s">
        <v>375</v>
      </c>
      <c r="H1559" s="164">
        <v>1.923</v>
      </c>
      <c r="I1559" s="165"/>
      <c r="J1559" s="166">
        <f>ROUND(I1559*H1559,2)</f>
        <v>0</v>
      </c>
      <c r="K1559" s="167"/>
      <c r="L1559" s="32"/>
      <c r="M1559" s="168" t="s">
        <v>1</v>
      </c>
      <c r="N1559" s="169" t="s">
        <v>42</v>
      </c>
      <c r="P1559" s="156">
        <f>O1559*H1559</f>
        <v>0</v>
      </c>
      <c r="Q1559" s="156">
        <v>0</v>
      </c>
      <c r="R1559" s="156">
        <f>Q1559*H1559</f>
        <v>0</v>
      </c>
      <c r="S1559" s="156">
        <v>0</v>
      </c>
      <c r="T1559" s="157">
        <f>S1559*H1559</f>
        <v>0</v>
      </c>
      <c r="AR1559" s="158" t="s">
        <v>194</v>
      </c>
      <c r="AT1559" s="158" t="s">
        <v>196</v>
      </c>
      <c r="AU1559" s="158" t="s">
        <v>89</v>
      </c>
      <c r="AY1559" s="17" t="s">
        <v>187</v>
      </c>
      <c r="BE1559" s="159">
        <f>IF(N1559="základná",J1559,0)</f>
        <v>0</v>
      </c>
      <c r="BF1559" s="159">
        <f>IF(N1559="znížená",J1559,0)</f>
        <v>0</v>
      </c>
      <c r="BG1559" s="159">
        <f>IF(N1559="zákl. prenesená",J1559,0)</f>
        <v>0</v>
      </c>
      <c r="BH1559" s="159">
        <f>IF(N1559="zníž. prenesená",J1559,0)</f>
        <v>0</v>
      </c>
      <c r="BI1559" s="159">
        <f>IF(N1559="nulová",J1559,0)</f>
        <v>0</v>
      </c>
      <c r="BJ1559" s="17" t="s">
        <v>89</v>
      </c>
      <c r="BK1559" s="159">
        <f>ROUND(I1559*H1559,2)</f>
        <v>0</v>
      </c>
      <c r="BL1559" s="17" t="s">
        <v>194</v>
      </c>
      <c r="BM1559" s="158" t="s">
        <v>3302</v>
      </c>
    </row>
    <row r="1560" spans="2:65" s="11" customFormat="1" ht="22.9" customHeight="1">
      <c r="B1560" s="132"/>
      <c r="D1560" s="133" t="s">
        <v>75</v>
      </c>
      <c r="E1560" s="142" t="s">
        <v>3303</v>
      </c>
      <c r="F1560" s="142" t="s">
        <v>3304</v>
      </c>
      <c r="I1560" s="135"/>
      <c r="J1560" s="143">
        <f>BK1560</f>
        <v>0</v>
      </c>
      <c r="L1560" s="132"/>
      <c r="M1560" s="137"/>
      <c r="P1560" s="138">
        <f>SUM(P1561:P1573)</f>
        <v>0</v>
      </c>
      <c r="R1560" s="138">
        <f>SUM(R1561:R1573)</f>
        <v>0.10762171000000001</v>
      </c>
      <c r="T1560" s="139">
        <f>SUM(T1561:T1573)</f>
        <v>3.2286512999999997</v>
      </c>
      <c r="AR1560" s="133" t="s">
        <v>89</v>
      </c>
      <c r="AT1560" s="140" t="s">
        <v>75</v>
      </c>
      <c r="AU1560" s="140" t="s">
        <v>83</v>
      </c>
      <c r="AY1560" s="133" t="s">
        <v>187</v>
      </c>
      <c r="BK1560" s="141">
        <f>SUM(BK1561:BK1573)</f>
        <v>0</v>
      </c>
    </row>
    <row r="1561" spans="2:65" s="1" customFormat="1" ht="37.9" customHeight="1">
      <c r="B1561" s="144"/>
      <c r="C1561" s="160" t="s">
        <v>1449</v>
      </c>
      <c r="D1561" s="160" t="s">
        <v>196</v>
      </c>
      <c r="E1561" s="161" t="s">
        <v>3305</v>
      </c>
      <c r="F1561" s="162" t="s">
        <v>3306</v>
      </c>
      <c r="G1561" s="163" t="s">
        <v>144</v>
      </c>
      <c r="H1561" s="164">
        <v>10762.171</v>
      </c>
      <c r="I1561" s="165"/>
      <c r="J1561" s="166">
        <f>ROUND(I1561*H1561,2)</f>
        <v>0</v>
      </c>
      <c r="K1561" s="167"/>
      <c r="L1561" s="32"/>
      <c r="M1561" s="168" t="s">
        <v>1</v>
      </c>
      <c r="N1561" s="169" t="s">
        <v>42</v>
      </c>
      <c r="P1561" s="156">
        <f>O1561*H1561</f>
        <v>0</v>
      </c>
      <c r="Q1561" s="156">
        <v>1.0000000000000001E-5</v>
      </c>
      <c r="R1561" s="156">
        <f>Q1561*H1561</f>
        <v>0.10762171000000001</v>
      </c>
      <c r="S1561" s="156">
        <v>2.9999999999999997E-4</v>
      </c>
      <c r="T1561" s="157">
        <f>S1561*H1561</f>
        <v>3.2286512999999997</v>
      </c>
      <c r="AR1561" s="158" t="s">
        <v>353</v>
      </c>
      <c r="AT1561" s="158" t="s">
        <v>196</v>
      </c>
      <c r="AU1561" s="158" t="s">
        <v>89</v>
      </c>
      <c r="AY1561" s="17" t="s">
        <v>187</v>
      </c>
      <c r="BE1561" s="159">
        <f>IF(N1561="základná",J1561,0)</f>
        <v>0</v>
      </c>
      <c r="BF1561" s="159">
        <f>IF(N1561="znížená",J1561,0)</f>
        <v>0</v>
      </c>
      <c r="BG1561" s="159">
        <f>IF(N1561="zákl. prenesená",J1561,0)</f>
        <v>0</v>
      </c>
      <c r="BH1561" s="159">
        <f>IF(N1561="zníž. prenesená",J1561,0)</f>
        <v>0</v>
      </c>
      <c r="BI1561" s="159">
        <f>IF(N1561="nulová",J1561,0)</f>
        <v>0</v>
      </c>
      <c r="BJ1561" s="17" t="s">
        <v>89</v>
      </c>
      <c r="BK1561" s="159">
        <f>ROUND(I1561*H1561,2)</f>
        <v>0</v>
      </c>
      <c r="BL1561" s="17" t="s">
        <v>353</v>
      </c>
      <c r="BM1561" s="158" t="s">
        <v>3307</v>
      </c>
    </row>
    <row r="1562" spans="2:65" s="12" customFormat="1" ht="22.5">
      <c r="B1562" s="170"/>
      <c r="D1562" s="171" t="s">
        <v>200</v>
      </c>
      <c r="E1562" s="172" t="s">
        <v>1</v>
      </c>
      <c r="F1562" s="173" t="s">
        <v>3308</v>
      </c>
      <c r="H1562" s="172" t="s">
        <v>1</v>
      </c>
      <c r="I1562" s="174"/>
      <c r="L1562" s="170"/>
      <c r="M1562" s="175"/>
      <c r="T1562" s="176"/>
      <c r="AT1562" s="172" t="s">
        <v>200</v>
      </c>
      <c r="AU1562" s="172" t="s">
        <v>89</v>
      </c>
      <c r="AV1562" s="12" t="s">
        <v>83</v>
      </c>
      <c r="AW1562" s="12" t="s">
        <v>31</v>
      </c>
      <c r="AX1562" s="12" t="s">
        <v>76</v>
      </c>
      <c r="AY1562" s="172" t="s">
        <v>187</v>
      </c>
    </row>
    <row r="1563" spans="2:65" s="12" customFormat="1">
      <c r="B1563" s="170"/>
      <c r="D1563" s="171" t="s">
        <v>200</v>
      </c>
      <c r="E1563" s="172" t="s">
        <v>1</v>
      </c>
      <c r="F1563" s="173" t="s">
        <v>3309</v>
      </c>
      <c r="H1563" s="172" t="s">
        <v>1</v>
      </c>
      <c r="I1563" s="174"/>
      <c r="L1563" s="170"/>
      <c r="M1563" s="175"/>
      <c r="T1563" s="176"/>
      <c r="AT1563" s="172" t="s">
        <v>200</v>
      </c>
      <c r="AU1563" s="172" t="s">
        <v>89</v>
      </c>
      <c r="AV1563" s="12" t="s">
        <v>83</v>
      </c>
      <c r="AW1563" s="12" t="s">
        <v>31</v>
      </c>
      <c r="AX1563" s="12" t="s">
        <v>76</v>
      </c>
      <c r="AY1563" s="172" t="s">
        <v>187</v>
      </c>
    </row>
    <row r="1564" spans="2:65" s="13" customFormat="1">
      <c r="B1564" s="177"/>
      <c r="D1564" s="171" t="s">
        <v>200</v>
      </c>
      <c r="E1564" s="178" t="s">
        <v>1</v>
      </c>
      <c r="F1564" s="179" t="s">
        <v>2064</v>
      </c>
      <c r="H1564" s="180">
        <v>3950.11</v>
      </c>
      <c r="I1564" s="181"/>
      <c r="L1564" s="177"/>
      <c r="M1564" s="182"/>
      <c r="T1564" s="183"/>
      <c r="AT1564" s="178" t="s">
        <v>200</v>
      </c>
      <c r="AU1564" s="178" t="s">
        <v>89</v>
      </c>
      <c r="AV1564" s="13" t="s">
        <v>89</v>
      </c>
      <c r="AW1564" s="13" t="s">
        <v>31</v>
      </c>
      <c r="AX1564" s="13" t="s">
        <v>76</v>
      </c>
      <c r="AY1564" s="178" t="s">
        <v>187</v>
      </c>
    </row>
    <row r="1565" spans="2:65" s="15" customFormat="1">
      <c r="B1565" s="191"/>
      <c r="D1565" s="171" t="s">
        <v>200</v>
      </c>
      <c r="E1565" s="192" t="s">
        <v>1</v>
      </c>
      <c r="F1565" s="193" t="s">
        <v>234</v>
      </c>
      <c r="H1565" s="194">
        <v>3950.11</v>
      </c>
      <c r="I1565" s="195"/>
      <c r="L1565" s="191"/>
      <c r="M1565" s="196"/>
      <c r="T1565" s="197"/>
      <c r="AT1565" s="192" t="s">
        <v>200</v>
      </c>
      <c r="AU1565" s="192" t="s">
        <v>89</v>
      </c>
      <c r="AV1565" s="15" t="s">
        <v>207</v>
      </c>
      <c r="AW1565" s="15" t="s">
        <v>31</v>
      </c>
      <c r="AX1565" s="15" t="s">
        <v>76</v>
      </c>
      <c r="AY1565" s="192" t="s">
        <v>187</v>
      </c>
    </row>
    <row r="1566" spans="2:65" s="12" customFormat="1">
      <c r="B1566" s="170"/>
      <c r="D1566" s="171" t="s">
        <v>200</v>
      </c>
      <c r="E1566" s="172" t="s">
        <v>1</v>
      </c>
      <c r="F1566" s="173" t="s">
        <v>3310</v>
      </c>
      <c r="H1566" s="172" t="s">
        <v>1</v>
      </c>
      <c r="I1566" s="174"/>
      <c r="L1566" s="170"/>
      <c r="M1566" s="175"/>
      <c r="T1566" s="176"/>
      <c r="AT1566" s="172" t="s">
        <v>200</v>
      </c>
      <c r="AU1566" s="172" t="s">
        <v>89</v>
      </c>
      <c r="AV1566" s="12" t="s">
        <v>83</v>
      </c>
      <c r="AW1566" s="12" t="s">
        <v>31</v>
      </c>
      <c r="AX1566" s="12" t="s">
        <v>76</v>
      </c>
      <c r="AY1566" s="172" t="s">
        <v>187</v>
      </c>
    </row>
    <row r="1567" spans="2:65" s="12" customFormat="1">
      <c r="B1567" s="170"/>
      <c r="D1567" s="171" t="s">
        <v>200</v>
      </c>
      <c r="E1567" s="172" t="s">
        <v>1</v>
      </c>
      <c r="F1567" s="173" t="s">
        <v>3311</v>
      </c>
      <c r="H1567" s="172" t="s">
        <v>1</v>
      </c>
      <c r="I1567" s="174"/>
      <c r="L1567" s="170"/>
      <c r="M1567" s="175"/>
      <c r="T1567" s="176"/>
      <c r="AT1567" s="172" t="s">
        <v>200</v>
      </c>
      <c r="AU1567" s="172" t="s">
        <v>89</v>
      </c>
      <c r="AV1567" s="12" t="s">
        <v>83</v>
      </c>
      <c r="AW1567" s="12" t="s">
        <v>31</v>
      </c>
      <c r="AX1567" s="12" t="s">
        <v>76</v>
      </c>
      <c r="AY1567" s="172" t="s">
        <v>187</v>
      </c>
    </row>
    <row r="1568" spans="2:65" s="12" customFormat="1" ht="22.5">
      <c r="B1568" s="170"/>
      <c r="D1568" s="171" t="s">
        <v>200</v>
      </c>
      <c r="E1568" s="172" t="s">
        <v>1</v>
      </c>
      <c r="F1568" s="173" t="s">
        <v>3312</v>
      </c>
      <c r="H1568" s="172" t="s">
        <v>1</v>
      </c>
      <c r="I1568" s="174"/>
      <c r="L1568" s="170"/>
      <c r="M1568" s="175"/>
      <c r="T1568" s="176"/>
      <c r="AT1568" s="172" t="s">
        <v>200</v>
      </c>
      <c r="AU1568" s="172" t="s">
        <v>89</v>
      </c>
      <c r="AV1568" s="12" t="s">
        <v>83</v>
      </c>
      <c r="AW1568" s="12" t="s">
        <v>31</v>
      </c>
      <c r="AX1568" s="12" t="s">
        <v>76</v>
      </c>
      <c r="AY1568" s="172" t="s">
        <v>187</v>
      </c>
    </row>
    <row r="1569" spans="2:65" s="12" customFormat="1">
      <c r="B1569" s="170"/>
      <c r="D1569" s="171" t="s">
        <v>200</v>
      </c>
      <c r="E1569" s="172" t="s">
        <v>1</v>
      </c>
      <c r="F1569" s="173" t="s">
        <v>3313</v>
      </c>
      <c r="H1569" s="172" t="s">
        <v>1</v>
      </c>
      <c r="I1569" s="174"/>
      <c r="L1569" s="170"/>
      <c r="M1569" s="175"/>
      <c r="T1569" s="176"/>
      <c r="AT1569" s="172" t="s">
        <v>200</v>
      </c>
      <c r="AU1569" s="172" t="s">
        <v>89</v>
      </c>
      <c r="AV1569" s="12" t="s">
        <v>83</v>
      </c>
      <c r="AW1569" s="12" t="s">
        <v>31</v>
      </c>
      <c r="AX1569" s="12" t="s">
        <v>76</v>
      </c>
      <c r="AY1569" s="172" t="s">
        <v>187</v>
      </c>
    </row>
    <row r="1570" spans="2:65" s="12" customFormat="1">
      <c r="B1570" s="170"/>
      <c r="D1570" s="171" t="s">
        <v>200</v>
      </c>
      <c r="E1570" s="172" t="s">
        <v>1</v>
      </c>
      <c r="F1570" s="173" t="s">
        <v>3314</v>
      </c>
      <c r="H1570" s="172" t="s">
        <v>1</v>
      </c>
      <c r="I1570" s="174"/>
      <c r="L1570" s="170"/>
      <c r="M1570" s="175"/>
      <c r="T1570" s="176"/>
      <c r="AT1570" s="172" t="s">
        <v>200</v>
      </c>
      <c r="AU1570" s="172" t="s">
        <v>89</v>
      </c>
      <c r="AV1570" s="12" t="s">
        <v>83</v>
      </c>
      <c r="AW1570" s="12" t="s">
        <v>31</v>
      </c>
      <c r="AX1570" s="12" t="s">
        <v>76</v>
      </c>
      <c r="AY1570" s="172" t="s">
        <v>187</v>
      </c>
    </row>
    <row r="1571" spans="2:65" s="13" customFormat="1">
      <c r="B1571" s="177"/>
      <c r="D1571" s="171" t="s">
        <v>200</v>
      </c>
      <c r="E1571" s="178" t="s">
        <v>1</v>
      </c>
      <c r="F1571" s="179" t="s">
        <v>2061</v>
      </c>
      <c r="H1571" s="180">
        <v>6812.0609999999997</v>
      </c>
      <c r="I1571" s="181"/>
      <c r="L1571" s="177"/>
      <c r="M1571" s="182"/>
      <c r="T1571" s="183"/>
      <c r="AT1571" s="178" t="s">
        <v>200</v>
      </c>
      <c r="AU1571" s="178" t="s">
        <v>89</v>
      </c>
      <c r="AV1571" s="13" t="s">
        <v>89</v>
      </c>
      <c r="AW1571" s="13" t="s">
        <v>31</v>
      </c>
      <c r="AX1571" s="13" t="s">
        <v>76</v>
      </c>
      <c r="AY1571" s="178" t="s">
        <v>187</v>
      </c>
    </row>
    <row r="1572" spans="2:65" s="15" customFormat="1">
      <c r="B1572" s="191"/>
      <c r="D1572" s="171" t="s">
        <v>200</v>
      </c>
      <c r="E1572" s="192" t="s">
        <v>1</v>
      </c>
      <c r="F1572" s="193" t="s">
        <v>234</v>
      </c>
      <c r="H1572" s="194">
        <v>6812.0609999999997</v>
      </c>
      <c r="I1572" s="195"/>
      <c r="L1572" s="191"/>
      <c r="M1572" s="196"/>
      <c r="T1572" s="197"/>
      <c r="AT1572" s="192" t="s">
        <v>200</v>
      </c>
      <c r="AU1572" s="192" t="s">
        <v>89</v>
      </c>
      <c r="AV1572" s="15" t="s">
        <v>207</v>
      </c>
      <c r="AW1572" s="15" t="s">
        <v>31</v>
      </c>
      <c r="AX1572" s="15" t="s">
        <v>76</v>
      </c>
      <c r="AY1572" s="192" t="s">
        <v>187</v>
      </c>
    </row>
    <row r="1573" spans="2:65" s="14" customFormat="1">
      <c r="B1573" s="184"/>
      <c r="D1573" s="171" t="s">
        <v>200</v>
      </c>
      <c r="E1573" s="185" t="s">
        <v>1</v>
      </c>
      <c r="F1573" s="186" t="s">
        <v>206</v>
      </c>
      <c r="H1573" s="187">
        <v>10762.171</v>
      </c>
      <c r="I1573" s="188"/>
      <c r="L1573" s="184"/>
      <c r="M1573" s="189"/>
      <c r="T1573" s="190"/>
      <c r="AT1573" s="185" t="s">
        <v>200</v>
      </c>
      <c r="AU1573" s="185" t="s">
        <v>89</v>
      </c>
      <c r="AV1573" s="14" t="s">
        <v>194</v>
      </c>
      <c r="AW1573" s="14" t="s">
        <v>31</v>
      </c>
      <c r="AX1573" s="14" t="s">
        <v>83</v>
      </c>
      <c r="AY1573" s="185" t="s">
        <v>187</v>
      </c>
    </row>
    <row r="1574" spans="2:65" s="11" customFormat="1" ht="22.9" customHeight="1">
      <c r="B1574" s="132"/>
      <c r="D1574" s="133" t="s">
        <v>75</v>
      </c>
      <c r="E1574" s="142" t="s">
        <v>3315</v>
      </c>
      <c r="F1574" s="142" t="s">
        <v>3316</v>
      </c>
      <c r="I1574" s="135"/>
      <c r="J1574" s="143">
        <f>BK1574</f>
        <v>0</v>
      </c>
      <c r="L1574" s="132"/>
      <c r="M1574" s="137"/>
      <c r="P1574" s="138">
        <f>SUM(P1575:P1611)</f>
        <v>0</v>
      </c>
      <c r="R1574" s="138">
        <f>SUM(R1575:R1611)</f>
        <v>0</v>
      </c>
      <c r="T1574" s="139">
        <f>SUM(T1575:T1611)</f>
        <v>8.01112</v>
      </c>
      <c r="AR1574" s="133" t="s">
        <v>89</v>
      </c>
      <c r="AT1574" s="140" t="s">
        <v>75</v>
      </c>
      <c r="AU1574" s="140" t="s">
        <v>83</v>
      </c>
      <c r="AY1574" s="133" t="s">
        <v>187</v>
      </c>
      <c r="BK1574" s="141">
        <f>SUM(BK1575:BK1611)</f>
        <v>0</v>
      </c>
    </row>
    <row r="1575" spans="2:65" s="1" customFormat="1" ht="44.25" customHeight="1">
      <c r="B1575" s="144"/>
      <c r="C1575" s="160" t="s">
        <v>1240</v>
      </c>
      <c r="D1575" s="160" t="s">
        <v>196</v>
      </c>
      <c r="E1575" s="161" t="s">
        <v>3317</v>
      </c>
      <c r="F1575" s="162" t="s">
        <v>3318</v>
      </c>
      <c r="G1575" s="163" t="s">
        <v>144</v>
      </c>
      <c r="H1575" s="164">
        <v>41.48</v>
      </c>
      <c r="I1575" s="165"/>
      <c r="J1575" s="166">
        <f>ROUND(I1575*H1575,2)</f>
        <v>0</v>
      </c>
      <c r="K1575" s="167"/>
      <c r="L1575" s="32"/>
      <c r="M1575" s="168" t="s">
        <v>1</v>
      </c>
      <c r="N1575" s="169" t="s">
        <v>42</v>
      </c>
      <c r="P1575" s="156">
        <f>O1575*H1575</f>
        <v>0</v>
      </c>
      <c r="Q1575" s="156">
        <v>0</v>
      </c>
      <c r="R1575" s="156">
        <f>Q1575*H1575</f>
        <v>0</v>
      </c>
      <c r="S1575" s="156">
        <v>1.4E-2</v>
      </c>
      <c r="T1575" s="157">
        <f>S1575*H1575</f>
        <v>0.58072000000000001</v>
      </c>
      <c r="AR1575" s="158" t="s">
        <v>353</v>
      </c>
      <c r="AT1575" s="158" t="s">
        <v>196</v>
      </c>
      <c r="AU1575" s="158" t="s">
        <v>89</v>
      </c>
      <c r="AY1575" s="17" t="s">
        <v>187</v>
      </c>
      <c r="BE1575" s="159">
        <f>IF(N1575="základná",J1575,0)</f>
        <v>0</v>
      </c>
      <c r="BF1575" s="159">
        <f>IF(N1575="znížená",J1575,0)</f>
        <v>0</v>
      </c>
      <c r="BG1575" s="159">
        <f>IF(N1575="zákl. prenesená",J1575,0)</f>
        <v>0</v>
      </c>
      <c r="BH1575" s="159">
        <f>IF(N1575="zníž. prenesená",J1575,0)</f>
        <v>0</v>
      </c>
      <c r="BI1575" s="159">
        <f>IF(N1575="nulová",J1575,0)</f>
        <v>0</v>
      </c>
      <c r="BJ1575" s="17" t="s">
        <v>89</v>
      </c>
      <c r="BK1575" s="159">
        <f>ROUND(I1575*H1575,2)</f>
        <v>0</v>
      </c>
      <c r="BL1575" s="17" t="s">
        <v>353</v>
      </c>
      <c r="BM1575" s="158" t="s">
        <v>3319</v>
      </c>
    </row>
    <row r="1576" spans="2:65" s="12" customFormat="1">
      <c r="B1576" s="170"/>
      <c r="D1576" s="171" t="s">
        <v>200</v>
      </c>
      <c r="E1576" s="172" t="s">
        <v>1</v>
      </c>
      <c r="F1576" s="173" t="s">
        <v>3320</v>
      </c>
      <c r="H1576" s="172" t="s">
        <v>1</v>
      </c>
      <c r="I1576" s="174"/>
      <c r="L1576" s="170"/>
      <c r="M1576" s="175"/>
      <c r="T1576" s="176"/>
      <c r="AT1576" s="172" t="s">
        <v>200</v>
      </c>
      <c r="AU1576" s="172" t="s">
        <v>89</v>
      </c>
      <c r="AV1576" s="12" t="s">
        <v>83</v>
      </c>
      <c r="AW1576" s="12" t="s">
        <v>31</v>
      </c>
      <c r="AX1576" s="12" t="s">
        <v>76</v>
      </c>
      <c r="AY1576" s="172" t="s">
        <v>187</v>
      </c>
    </row>
    <row r="1577" spans="2:65" s="13" customFormat="1">
      <c r="B1577" s="177"/>
      <c r="D1577" s="171" t="s">
        <v>200</v>
      </c>
      <c r="E1577" s="178" t="s">
        <v>1</v>
      </c>
      <c r="F1577" s="179" t="s">
        <v>1062</v>
      </c>
      <c r="H1577" s="180">
        <v>7.28</v>
      </c>
      <c r="I1577" s="181"/>
      <c r="L1577" s="177"/>
      <c r="M1577" s="182"/>
      <c r="T1577" s="183"/>
      <c r="AT1577" s="178" t="s">
        <v>200</v>
      </c>
      <c r="AU1577" s="178" t="s">
        <v>89</v>
      </c>
      <c r="AV1577" s="13" t="s">
        <v>89</v>
      </c>
      <c r="AW1577" s="13" t="s">
        <v>31</v>
      </c>
      <c r="AX1577" s="13" t="s">
        <v>76</v>
      </c>
      <c r="AY1577" s="178" t="s">
        <v>187</v>
      </c>
    </row>
    <row r="1578" spans="2:65" s="12" customFormat="1">
      <c r="B1578" s="170"/>
      <c r="D1578" s="171" t="s">
        <v>200</v>
      </c>
      <c r="E1578" s="172" t="s">
        <v>1</v>
      </c>
      <c r="F1578" s="173" t="s">
        <v>3321</v>
      </c>
      <c r="H1578" s="172" t="s">
        <v>1</v>
      </c>
      <c r="I1578" s="174"/>
      <c r="L1578" s="170"/>
      <c r="M1578" s="175"/>
      <c r="T1578" s="176"/>
      <c r="AT1578" s="172" t="s">
        <v>200</v>
      </c>
      <c r="AU1578" s="172" t="s">
        <v>89</v>
      </c>
      <c r="AV1578" s="12" t="s">
        <v>83</v>
      </c>
      <c r="AW1578" s="12" t="s">
        <v>31</v>
      </c>
      <c r="AX1578" s="12" t="s">
        <v>76</v>
      </c>
      <c r="AY1578" s="172" t="s">
        <v>187</v>
      </c>
    </row>
    <row r="1579" spans="2:65" s="13" customFormat="1">
      <c r="B1579" s="177"/>
      <c r="D1579" s="171" t="s">
        <v>200</v>
      </c>
      <c r="E1579" s="178" t="s">
        <v>1</v>
      </c>
      <c r="F1579" s="179" t="s">
        <v>1047</v>
      </c>
      <c r="H1579" s="180">
        <v>34.200000000000003</v>
      </c>
      <c r="I1579" s="181"/>
      <c r="L1579" s="177"/>
      <c r="M1579" s="182"/>
      <c r="T1579" s="183"/>
      <c r="AT1579" s="178" t="s">
        <v>200</v>
      </c>
      <c r="AU1579" s="178" t="s">
        <v>89</v>
      </c>
      <c r="AV1579" s="13" t="s">
        <v>89</v>
      </c>
      <c r="AW1579" s="13" t="s">
        <v>31</v>
      </c>
      <c r="AX1579" s="13" t="s">
        <v>76</v>
      </c>
      <c r="AY1579" s="178" t="s">
        <v>187</v>
      </c>
    </row>
    <row r="1580" spans="2:65" s="14" customFormat="1">
      <c r="B1580" s="184"/>
      <c r="D1580" s="171" t="s">
        <v>200</v>
      </c>
      <c r="E1580" s="185" t="s">
        <v>1</v>
      </c>
      <c r="F1580" s="186" t="s">
        <v>206</v>
      </c>
      <c r="H1580" s="187">
        <v>41.48</v>
      </c>
      <c r="I1580" s="188"/>
      <c r="L1580" s="184"/>
      <c r="M1580" s="189"/>
      <c r="T1580" s="190"/>
      <c r="AT1580" s="185" t="s">
        <v>200</v>
      </c>
      <c r="AU1580" s="185" t="s">
        <v>89</v>
      </c>
      <c r="AV1580" s="14" t="s">
        <v>194</v>
      </c>
      <c r="AW1580" s="14" t="s">
        <v>31</v>
      </c>
      <c r="AX1580" s="14" t="s">
        <v>83</v>
      </c>
      <c r="AY1580" s="185" t="s">
        <v>187</v>
      </c>
    </row>
    <row r="1581" spans="2:65" s="1" customFormat="1" ht="44.25" customHeight="1">
      <c r="B1581" s="144"/>
      <c r="C1581" s="160" t="s">
        <v>1456</v>
      </c>
      <c r="D1581" s="160" t="s">
        <v>196</v>
      </c>
      <c r="E1581" s="161" t="s">
        <v>3322</v>
      </c>
      <c r="F1581" s="162" t="s">
        <v>3323</v>
      </c>
      <c r="G1581" s="163" t="s">
        <v>144</v>
      </c>
      <c r="H1581" s="164">
        <v>63</v>
      </c>
      <c r="I1581" s="165"/>
      <c r="J1581" s="166">
        <f>ROUND(I1581*H1581,2)</f>
        <v>0</v>
      </c>
      <c r="K1581" s="167"/>
      <c r="L1581" s="32"/>
      <c r="M1581" s="168" t="s">
        <v>1</v>
      </c>
      <c r="N1581" s="169" t="s">
        <v>42</v>
      </c>
      <c r="P1581" s="156">
        <f>O1581*H1581</f>
        <v>0</v>
      </c>
      <c r="Q1581" s="156">
        <v>0</v>
      </c>
      <c r="R1581" s="156">
        <f>Q1581*H1581</f>
        <v>0</v>
      </c>
      <c r="S1581" s="156">
        <v>2.1999999999999999E-2</v>
      </c>
      <c r="T1581" s="157">
        <f>S1581*H1581</f>
        <v>1.3859999999999999</v>
      </c>
      <c r="AR1581" s="158" t="s">
        <v>353</v>
      </c>
      <c r="AT1581" s="158" t="s">
        <v>196</v>
      </c>
      <c r="AU1581" s="158" t="s">
        <v>89</v>
      </c>
      <c r="AY1581" s="17" t="s">
        <v>187</v>
      </c>
      <c r="BE1581" s="159">
        <f>IF(N1581="základná",J1581,0)</f>
        <v>0</v>
      </c>
      <c r="BF1581" s="159">
        <f>IF(N1581="znížená",J1581,0)</f>
        <v>0</v>
      </c>
      <c r="BG1581" s="159">
        <f>IF(N1581="zákl. prenesená",J1581,0)</f>
        <v>0</v>
      </c>
      <c r="BH1581" s="159">
        <f>IF(N1581="zníž. prenesená",J1581,0)</f>
        <v>0</v>
      </c>
      <c r="BI1581" s="159">
        <f>IF(N1581="nulová",J1581,0)</f>
        <v>0</v>
      </c>
      <c r="BJ1581" s="17" t="s">
        <v>89</v>
      </c>
      <c r="BK1581" s="159">
        <f>ROUND(I1581*H1581,2)</f>
        <v>0</v>
      </c>
      <c r="BL1581" s="17" t="s">
        <v>353</v>
      </c>
      <c r="BM1581" s="158" t="s">
        <v>3324</v>
      </c>
    </row>
    <row r="1582" spans="2:65" s="12" customFormat="1">
      <c r="B1582" s="170"/>
      <c r="D1582" s="171" t="s">
        <v>200</v>
      </c>
      <c r="E1582" s="172" t="s">
        <v>1</v>
      </c>
      <c r="F1582" s="173" t="s">
        <v>3325</v>
      </c>
      <c r="H1582" s="172" t="s">
        <v>1</v>
      </c>
      <c r="I1582" s="174"/>
      <c r="L1582" s="170"/>
      <c r="M1582" s="175"/>
      <c r="T1582" s="176"/>
      <c r="AT1582" s="172" t="s">
        <v>200</v>
      </c>
      <c r="AU1582" s="172" t="s">
        <v>89</v>
      </c>
      <c r="AV1582" s="12" t="s">
        <v>83</v>
      </c>
      <c r="AW1582" s="12" t="s">
        <v>31</v>
      </c>
      <c r="AX1582" s="12" t="s">
        <v>76</v>
      </c>
      <c r="AY1582" s="172" t="s">
        <v>187</v>
      </c>
    </row>
    <row r="1583" spans="2:65" s="13" customFormat="1">
      <c r="B1583" s="177"/>
      <c r="D1583" s="171" t="s">
        <v>200</v>
      </c>
      <c r="E1583" s="178" t="s">
        <v>1</v>
      </c>
      <c r="F1583" s="179" t="s">
        <v>2895</v>
      </c>
      <c r="H1583" s="180">
        <v>9.9</v>
      </c>
      <c r="I1583" s="181"/>
      <c r="L1583" s="177"/>
      <c r="M1583" s="182"/>
      <c r="T1583" s="183"/>
      <c r="AT1583" s="178" t="s">
        <v>200</v>
      </c>
      <c r="AU1583" s="178" t="s">
        <v>89</v>
      </c>
      <c r="AV1583" s="13" t="s">
        <v>89</v>
      </c>
      <c r="AW1583" s="13" t="s">
        <v>31</v>
      </c>
      <c r="AX1583" s="13" t="s">
        <v>76</v>
      </c>
      <c r="AY1583" s="178" t="s">
        <v>187</v>
      </c>
    </row>
    <row r="1584" spans="2:65" s="12" customFormat="1">
      <c r="B1584" s="170"/>
      <c r="D1584" s="171" t="s">
        <v>200</v>
      </c>
      <c r="E1584" s="172" t="s">
        <v>1</v>
      </c>
      <c r="F1584" s="173" t="s">
        <v>3326</v>
      </c>
      <c r="H1584" s="172" t="s">
        <v>1</v>
      </c>
      <c r="I1584" s="174"/>
      <c r="L1584" s="170"/>
      <c r="M1584" s="175"/>
      <c r="T1584" s="176"/>
      <c r="AT1584" s="172" t="s">
        <v>200</v>
      </c>
      <c r="AU1584" s="172" t="s">
        <v>89</v>
      </c>
      <c r="AV1584" s="12" t="s">
        <v>83</v>
      </c>
      <c r="AW1584" s="12" t="s">
        <v>31</v>
      </c>
      <c r="AX1584" s="12" t="s">
        <v>76</v>
      </c>
      <c r="AY1584" s="172" t="s">
        <v>187</v>
      </c>
    </row>
    <row r="1585" spans="2:65" s="13" customFormat="1">
      <c r="B1585" s="177"/>
      <c r="D1585" s="171" t="s">
        <v>200</v>
      </c>
      <c r="E1585" s="178" t="s">
        <v>1</v>
      </c>
      <c r="F1585" s="179" t="s">
        <v>2897</v>
      </c>
      <c r="H1585" s="180">
        <v>53.1</v>
      </c>
      <c r="I1585" s="181"/>
      <c r="L1585" s="177"/>
      <c r="M1585" s="182"/>
      <c r="T1585" s="183"/>
      <c r="AT1585" s="178" t="s">
        <v>200</v>
      </c>
      <c r="AU1585" s="178" t="s">
        <v>89</v>
      </c>
      <c r="AV1585" s="13" t="s">
        <v>89</v>
      </c>
      <c r="AW1585" s="13" t="s">
        <v>31</v>
      </c>
      <c r="AX1585" s="13" t="s">
        <v>76</v>
      </c>
      <c r="AY1585" s="178" t="s">
        <v>187</v>
      </c>
    </row>
    <row r="1586" spans="2:65" s="14" customFormat="1">
      <c r="B1586" s="184"/>
      <c r="D1586" s="171" t="s">
        <v>200</v>
      </c>
      <c r="E1586" s="185" t="s">
        <v>1</v>
      </c>
      <c r="F1586" s="186" t="s">
        <v>206</v>
      </c>
      <c r="H1586" s="187">
        <v>63</v>
      </c>
      <c r="I1586" s="188"/>
      <c r="L1586" s="184"/>
      <c r="M1586" s="189"/>
      <c r="T1586" s="190"/>
      <c r="AT1586" s="185" t="s">
        <v>200</v>
      </c>
      <c r="AU1586" s="185" t="s">
        <v>89</v>
      </c>
      <c r="AV1586" s="14" t="s">
        <v>194</v>
      </c>
      <c r="AW1586" s="14" t="s">
        <v>31</v>
      </c>
      <c r="AX1586" s="14" t="s">
        <v>83</v>
      </c>
      <c r="AY1586" s="185" t="s">
        <v>187</v>
      </c>
    </row>
    <row r="1587" spans="2:65" s="1" customFormat="1" ht="33" customHeight="1">
      <c r="B1587" s="144"/>
      <c r="C1587" s="160" t="s">
        <v>1243</v>
      </c>
      <c r="D1587" s="160" t="s">
        <v>196</v>
      </c>
      <c r="E1587" s="161" t="s">
        <v>3327</v>
      </c>
      <c r="F1587" s="162" t="s">
        <v>3328</v>
      </c>
      <c r="G1587" s="163" t="s">
        <v>144</v>
      </c>
      <c r="H1587" s="164">
        <v>604.44000000000005</v>
      </c>
      <c r="I1587" s="165"/>
      <c r="J1587" s="166">
        <f>ROUND(I1587*H1587,2)</f>
        <v>0</v>
      </c>
      <c r="K1587" s="167"/>
      <c r="L1587" s="32"/>
      <c r="M1587" s="168" t="s">
        <v>1</v>
      </c>
      <c r="N1587" s="169" t="s">
        <v>42</v>
      </c>
      <c r="P1587" s="156">
        <f>O1587*H1587</f>
        <v>0</v>
      </c>
      <c r="Q1587" s="156">
        <v>0</v>
      </c>
      <c r="R1587" s="156">
        <f>Q1587*H1587</f>
        <v>0</v>
      </c>
      <c r="S1587" s="156">
        <v>0.01</v>
      </c>
      <c r="T1587" s="157">
        <f>S1587*H1587</f>
        <v>6.0444000000000004</v>
      </c>
      <c r="AR1587" s="158" t="s">
        <v>353</v>
      </c>
      <c r="AT1587" s="158" t="s">
        <v>196</v>
      </c>
      <c r="AU1587" s="158" t="s">
        <v>89</v>
      </c>
      <c r="AY1587" s="17" t="s">
        <v>187</v>
      </c>
      <c r="BE1587" s="159">
        <f>IF(N1587="základná",J1587,0)</f>
        <v>0</v>
      </c>
      <c r="BF1587" s="159">
        <f>IF(N1587="znížená",J1587,0)</f>
        <v>0</v>
      </c>
      <c r="BG1587" s="159">
        <f>IF(N1587="zákl. prenesená",J1587,0)</f>
        <v>0</v>
      </c>
      <c r="BH1587" s="159">
        <f>IF(N1587="zníž. prenesená",J1587,0)</f>
        <v>0</v>
      </c>
      <c r="BI1587" s="159">
        <f>IF(N1587="nulová",J1587,0)</f>
        <v>0</v>
      </c>
      <c r="BJ1587" s="17" t="s">
        <v>89</v>
      </c>
      <c r="BK1587" s="159">
        <f>ROUND(I1587*H1587,2)</f>
        <v>0</v>
      </c>
      <c r="BL1587" s="17" t="s">
        <v>353</v>
      </c>
      <c r="BM1587" s="158" t="s">
        <v>3329</v>
      </c>
    </row>
    <row r="1588" spans="2:65" s="12" customFormat="1">
      <c r="B1588" s="170"/>
      <c r="D1588" s="171" t="s">
        <v>200</v>
      </c>
      <c r="E1588" s="172" t="s">
        <v>1</v>
      </c>
      <c r="F1588" s="173" t="s">
        <v>3330</v>
      </c>
      <c r="H1588" s="172" t="s">
        <v>1</v>
      </c>
      <c r="I1588" s="174"/>
      <c r="L1588" s="170"/>
      <c r="M1588" s="175"/>
      <c r="T1588" s="176"/>
      <c r="AT1588" s="172" t="s">
        <v>200</v>
      </c>
      <c r="AU1588" s="172" t="s">
        <v>89</v>
      </c>
      <c r="AV1588" s="12" t="s">
        <v>83</v>
      </c>
      <c r="AW1588" s="12" t="s">
        <v>31</v>
      </c>
      <c r="AX1588" s="12" t="s">
        <v>76</v>
      </c>
      <c r="AY1588" s="172" t="s">
        <v>187</v>
      </c>
    </row>
    <row r="1589" spans="2:65" s="13" customFormat="1">
      <c r="B1589" s="177"/>
      <c r="D1589" s="171" t="s">
        <v>200</v>
      </c>
      <c r="E1589" s="178" t="s">
        <v>1</v>
      </c>
      <c r="F1589" s="179" t="s">
        <v>3331</v>
      </c>
      <c r="H1589" s="180">
        <v>457.92</v>
      </c>
      <c r="I1589" s="181"/>
      <c r="L1589" s="177"/>
      <c r="M1589" s="182"/>
      <c r="T1589" s="183"/>
      <c r="AT1589" s="178" t="s">
        <v>200</v>
      </c>
      <c r="AU1589" s="178" t="s">
        <v>89</v>
      </c>
      <c r="AV1589" s="13" t="s">
        <v>89</v>
      </c>
      <c r="AW1589" s="13" t="s">
        <v>31</v>
      </c>
      <c r="AX1589" s="13" t="s">
        <v>76</v>
      </c>
      <c r="AY1589" s="178" t="s">
        <v>187</v>
      </c>
    </row>
    <row r="1590" spans="2:65" s="12" customFormat="1">
      <c r="B1590" s="170"/>
      <c r="D1590" s="171" t="s">
        <v>200</v>
      </c>
      <c r="E1590" s="172" t="s">
        <v>1</v>
      </c>
      <c r="F1590" s="173" t="s">
        <v>2959</v>
      </c>
      <c r="H1590" s="172" t="s">
        <v>1</v>
      </c>
      <c r="I1590" s="174"/>
      <c r="L1590" s="170"/>
      <c r="M1590" s="175"/>
      <c r="T1590" s="176"/>
      <c r="AT1590" s="172" t="s">
        <v>200</v>
      </c>
      <c r="AU1590" s="172" t="s">
        <v>89</v>
      </c>
      <c r="AV1590" s="12" t="s">
        <v>83</v>
      </c>
      <c r="AW1590" s="12" t="s">
        <v>31</v>
      </c>
      <c r="AX1590" s="12" t="s">
        <v>76</v>
      </c>
      <c r="AY1590" s="172" t="s">
        <v>187</v>
      </c>
    </row>
    <row r="1591" spans="2:65" s="13" customFormat="1">
      <c r="B1591" s="177"/>
      <c r="D1591" s="171" t="s">
        <v>200</v>
      </c>
      <c r="E1591" s="178" t="s">
        <v>1</v>
      </c>
      <c r="F1591" s="179" t="s">
        <v>3332</v>
      </c>
      <c r="H1591" s="180">
        <v>43.2</v>
      </c>
      <c r="I1591" s="181"/>
      <c r="L1591" s="177"/>
      <c r="M1591" s="182"/>
      <c r="T1591" s="183"/>
      <c r="AT1591" s="178" t="s">
        <v>200</v>
      </c>
      <c r="AU1591" s="178" t="s">
        <v>89</v>
      </c>
      <c r="AV1591" s="13" t="s">
        <v>89</v>
      </c>
      <c r="AW1591" s="13" t="s">
        <v>31</v>
      </c>
      <c r="AX1591" s="13" t="s">
        <v>76</v>
      </c>
      <c r="AY1591" s="178" t="s">
        <v>187</v>
      </c>
    </row>
    <row r="1592" spans="2:65" s="12" customFormat="1">
      <c r="B1592" s="170"/>
      <c r="D1592" s="171" t="s">
        <v>200</v>
      </c>
      <c r="E1592" s="172" t="s">
        <v>1</v>
      </c>
      <c r="F1592" s="173" t="s">
        <v>2961</v>
      </c>
      <c r="H1592" s="172" t="s">
        <v>1</v>
      </c>
      <c r="I1592" s="174"/>
      <c r="L1592" s="170"/>
      <c r="M1592" s="175"/>
      <c r="T1592" s="176"/>
      <c r="AT1592" s="172" t="s">
        <v>200</v>
      </c>
      <c r="AU1592" s="172" t="s">
        <v>89</v>
      </c>
      <c r="AV1592" s="12" t="s">
        <v>83</v>
      </c>
      <c r="AW1592" s="12" t="s">
        <v>31</v>
      </c>
      <c r="AX1592" s="12" t="s">
        <v>76</v>
      </c>
      <c r="AY1592" s="172" t="s">
        <v>187</v>
      </c>
    </row>
    <row r="1593" spans="2:65" s="13" customFormat="1">
      <c r="B1593" s="177"/>
      <c r="D1593" s="171" t="s">
        <v>200</v>
      </c>
      <c r="E1593" s="178" t="s">
        <v>1</v>
      </c>
      <c r="F1593" s="179" t="s">
        <v>3333</v>
      </c>
      <c r="H1593" s="180">
        <v>25.92</v>
      </c>
      <c r="I1593" s="181"/>
      <c r="L1593" s="177"/>
      <c r="M1593" s="182"/>
      <c r="T1593" s="183"/>
      <c r="AT1593" s="178" t="s">
        <v>200</v>
      </c>
      <c r="AU1593" s="178" t="s">
        <v>89</v>
      </c>
      <c r="AV1593" s="13" t="s">
        <v>89</v>
      </c>
      <c r="AW1593" s="13" t="s">
        <v>31</v>
      </c>
      <c r="AX1593" s="13" t="s">
        <v>76</v>
      </c>
      <c r="AY1593" s="178" t="s">
        <v>187</v>
      </c>
    </row>
    <row r="1594" spans="2:65" s="12" customFormat="1">
      <c r="B1594" s="170"/>
      <c r="D1594" s="171" t="s">
        <v>200</v>
      </c>
      <c r="E1594" s="172" t="s">
        <v>1</v>
      </c>
      <c r="F1594" s="173" t="s">
        <v>2963</v>
      </c>
      <c r="H1594" s="172" t="s">
        <v>1</v>
      </c>
      <c r="I1594" s="174"/>
      <c r="L1594" s="170"/>
      <c r="M1594" s="175"/>
      <c r="T1594" s="176"/>
      <c r="AT1594" s="172" t="s">
        <v>200</v>
      </c>
      <c r="AU1594" s="172" t="s">
        <v>89</v>
      </c>
      <c r="AV1594" s="12" t="s">
        <v>83</v>
      </c>
      <c r="AW1594" s="12" t="s">
        <v>31</v>
      </c>
      <c r="AX1594" s="12" t="s">
        <v>76</v>
      </c>
      <c r="AY1594" s="172" t="s">
        <v>187</v>
      </c>
    </row>
    <row r="1595" spans="2:65" s="13" customFormat="1">
      <c r="B1595" s="177"/>
      <c r="D1595" s="171" t="s">
        <v>200</v>
      </c>
      <c r="E1595" s="178" t="s">
        <v>1</v>
      </c>
      <c r="F1595" s="179" t="s">
        <v>3334</v>
      </c>
      <c r="H1595" s="180">
        <v>20.16</v>
      </c>
      <c r="I1595" s="181"/>
      <c r="L1595" s="177"/>
      <c r="M1595" s="182"/>
      <c r="T1595" s="183"/>
      <c r="AT1595" s="178" t="s">
        <v>200</v>
      </c>
      <c r="AU1595" s="178" t="s">
        <v>89</v>
      </c>
      <c r="AV1595" s="13" t="s">
        <v>89</v>
      </c>
      <c r="AW1595" s="13" t="s">
        <v>31</v>
      </c>
      <c r="AX1595" s="13" t="s">
        <v>76</v>
      </c>
      <c r="AY1595" s="178" t="s">
        <v>187</v>
      </c>
    </row>
    <row r="1596" spans="2:65" s="12" customFormat="1">
      <c r="B1596" s="170"/>
      <c r="D1596" s="171" t="s">
        <v>200</v>
      </c>
      <c r="E1596" s="172" t="s">
        <v>1</v>
      </c>
      <c r="F1596" s="173" t="s">
        <v>3335</v>
      </c>
      <c r="H1596" s="172" t="s">
        <v>1</v>
      </c>
      <c r="I1596" s="174"/>
      <c r="L1596" s="170"/>
      <c r="M1596" s="175"/>
      <c r="T1596" s="176"/>
      <c r="AT1596" s="172" t="s">
        <v>200</v>
      </c>
      <c r="AU1596" s="172" t="s">
        <v>89</v>
      </c>
      <c r="AV1596" s="12" t="s">
        <v>83</v>
      </c>
      <c r="AW1596" s="12" t="s">
        <v>31</v>
      </c>
      <c r="AX1596" s="12" t="s">
        <v>76</v>
      </c>
      <c r="AY1596" s="172" t="s">
        <v>187</v>
      </c>
    </row>
    <row r="1597" spans="2:65" s="13" customFormat="1">
      <c r="B1597" s="177"/>
      <c r="D1597" s="171" t="s">
        <v>200</v>
      </c>
      <c r="E1597" s="178" t="s">
        <v>1</v>
      </c>
      <c r="F1597" s="179" t="s">
        <v>3336</v>
      </c>
      <c r="H1597" s="180">
        <v>10.8</v>
      </c>
      <c r="I1597" s="181"/>
      <c r="L1597" s="177"/>
      <c r="M1597" s="182"/>
      <c r="T1597" s="183"/>
      <c r="AT1597" s="178" t="s">
        <v>200</v>
      </c>
      <c r="AU1597" s="178" t="s">
        <v>89</v>
      </c>
      <c r="AV1597" s="13" t="s">
        <v>89</v>
      </c>
      <c r="AW1597" s="13" t="s">
        <v>31</v>
      </c>
      <c r="AX1597" s="13" t="s">
        <v>76</v>
      </c>
      <c r="AY1597" s="178" t="s">
        <v>187</v>
      </c>
    </row>
    <row r="1598" spans="2:65" s="12" customFormat="1">
      <c r="B1598" s="170"/>
      <c r="D1598" s="171" t="s">
        <v>200</v>
      </c>
      <c r="E1598" s="172" t="s">
        <v>1</v>
      </c>
      <c r="F1598" s="173" t="s">
        <v>2969</v>
      </c>
      <c r="H1598" s="172" t="s">
        <v>1</v>
      </c>
      <c r="I1598" s="174"/>
      <c r="L1598" s="170"/>
      <c r="M1598" s="175"/>
      <c r="T1598" s="176"/>
      <c r="AT1598" s="172" t="s">
        <v>200</v>
      </c>
      <c r="AU1598" s="172" t="s">
        <v>89</v>
      </c>
      <c r="AV1598" s="12" t="s">
        <v>83</v>
      </c>
      <c r="AW1598" s="12" t="s">
        <v>31</v>
      </c>
      <c r="AX1598" s="12" t="s">
        <v>76</v>
      </c>
      <c r="AY1598" s="172" t="s">
        <v>187</v>
      </c>
    </row>
    <row r="1599" spans="2:65" s="13" customFormat="1">
      <c r="B1599" s="177"/>
      <c r="D1599" s="171" t="s">
        <v>200</v>
      </c>
      <c r="E1599" s="178" t="s">
        <v>1</v>
      </c>
      <c r="F1599" s="179" t="s">
        <v>3337</v>
      </c>
      <c r="H1599" s="180">
        <v>1.08</v>
      </c>
      <c r="I1599" s="181"/>
      <c r="L1599" s="177"/>
      <c r="M1599" s="182"/>
      <c r="T1599" s="183"/>
      <c r="AT1599" s="178" t="s">
        <v>200</v>
      </c>
      <c r="AU1599" s="178" t="s">
        <v>89</v>
      </c>
      <c r="AV1599" s="13" t="s">
        <v>89</v>
      </c>
      <c r="AW1599" s="13" t="s">
        <v>31</v>
      </c>
      <c r="AX1599" s="13" t="s">
        <v>76</v>
      </c>
      <c r="AY1599" s="178" t="s">
        <v>187</v>
      </c>
    </row>
    <row r="1600" spans="2:65" s="12" customFormat="1">
      <c r="B1600" s="170"/>
      <c r="D1600" s="171" t="s">
        <v>200</v>
      </c>
      <c r="E1600" s="172" t="s">
        <v>1</v>
      </c>
      <c r="F1600" s="173" t="s">
        <v>2973</v>
      </c>
      <c r="H1600" s="172" t="s">
        <v>1</v>
      </c>
      <c r="I1600" s="174"/>
      <c r="L1600" s="170"/>
      <c r="M1600" s="175"/>
      <c r="T1600" s="176"/>
      <c r="AT1600" s="172" t="s">
        <v>200</v>
      </c>
      <c r="AU1600" s="172" t="s">
        <v>89</v>
      </c>
      <c r="AV1600" s="12" t="s">
        <v>83</v>
      </c>
      <c r="AW1600" s="12" t="s">
        <v>31</v>
      </c>
      <c r="AX1600" s="12" t="s">
        <v>76</v>
      </c>
      <c r="AY1600" s="172" t="s">
        <v>187</v>
      </c>
    </row>
    <row r="1601" spans="2:65" s="13" customFormat="1">
      <c r="B1601" s="177"/>
      <c r="D1601" s="171" t="s">
        <v>200</v>
      </c>
      <c r="E1601" s="178" t="s">
        <v>1</v>
      </c>
      <c r="F1601" s="179" t="s">
        <v>3338</v>
      </c>
      <c r="H1601" s="180">
        <v>7.02</v>
      </c>
      <c r="I1601" s="181"/>
      <c r="L1601" s="177"/>
      <c r="M1601" s="182"/>
      <c r="T1601" s="183"/>
      <c r="AT1601" s="178" t="s">
        <v>200</v>
      </c>
      <c r="AU1601" s="178" t="s">
        <v>89</v>
      </c>
      <c r="AV1601" s="13" t="s">
        <v>89</v>
      </c>
      <c r="AW1601" s="13" t="s">
        <v>31</v>
      </c>
      <c r="AX1601" s="13" t="s">
        <v>76</v>
      </c>
      <c r="AY1601" s="178" t="s">
        <v>187</v>
      </c>
    </row>
    <row r="1602" spans="2:65" s="13" customFormat="1">
      <c r="B1602" s="177"/>
      <c r="D1602" s="171" t="s">
        <v>200</v>
      </c>
      <c r="E1602" s="178" t="s">
        <v>1</v>
      </c>
      <c r="F1602" s="179" t="s">
        <v>3339</v>
      </c>
      <c r="H1602" s="180">
        <v>14.58</v>
      </c>
      <c r="I1602" s="181"/>
      <c r="L1602" s="177"/>
      <c r="M1602" s="182"/>
      <c r="T1602" s="183"/>
      <c r="AT1602" s="178" t="s">
        <v>200</v>
      </c>
      <c r="AU1602" s="178" t="s">
        <v>89</v>
      </c>
      <c r="AV1602" s="13" t="s">
        <v>89</v>
      </c>
      <c r="AW1602" s="13" t="s">
        <v>31</v>
      </c>
      <c r="AX1602" s="13" t="s">
        <v>76</v>
      </c>
      <c r="AY1602" s="178" t="s">
        <v>187</v>
      </c>
    </row>
    <row r="1603" spans="2:65" s="12" customFormat="1">
      <c r="B1603" s="170"/>
      <c r="D1603" s="171" t="s">
        <v>200</v>
      </c>
      <c r="E1603" s="172" t="s">
        <v>1</v>
      </c>
      <c r="F1603" s="173" t="s">
        <v>2975</v>
      </c>
      <c r="H1603" s="172" t="s">
        <v>1</v>
      </c>
      <c r="I1603" s="174"/>
      <c r="L1603" s="170"/>
      <c r="M1603" s="175"/>
      <c r="T1603" s="176"/>
      <c r="AT1603" s="172" t="s">
        <v>200</v>
      </c>
      <c r="AU1603" s="172" t="s">
        <v>89</v>
      </c>
      <c r="AV1603" s="12" t="s">
        <v>83</v>
      </c>
      <c r="AW1603" s="12" t="s">
        <v>31</v>
      </c>
      <c r="AX1603" s="12" t="s">
        <v>76</v>
      </c>
      <c r="AY1603" s="172" t="s">
        <v>187</v>
      </c>
    </row>
    <row r="1604" spans="2:65" s="13" customFormat="1">
      <c r="B1604" s="177"/>
      <c r="D1604" s="171" t="s">
        <v>200</v>
      </c>
      <c r="E1604" s="178" t="s">
        <v>1</v>
      </c>
      <c r="F1604" s="179" t="s">
        <v>3340</v>
      </c>
      <c r="H1604" s="180">
        <v>10.8</v>
      </c>
      <c r="I1604" s="181"/>
      <c r="L1604" s="177"/>
      <c r="M1604" s="182"/>
      <c r="T1604" s="183"/>
      <c r="AT1604" s="178" t="s">
        <v>200</v>
      </c>
      <c r="AU1604" s="178" t="s">
        <v>89</v>
      </c>
      <c r="AV1604" s="13" t="s">
        <v>89</v>
      </c>
      <c r="AW1604" s="13" t="s">
        <v>31</v>
      </c>
      <c r="AX1604" s="13" t="s">
        <v>76</v>
      </c>
      <c r="AY1604" s="178" t="s">
        <v>187</v>
      </c>
    </row>
    <row r="1605" spans="2:65" s="12" customFormat="1">
      <c r="B1605" s="170"/>
      <c r="D1605" s="171" t="s">
        <v>200</v>
      </c>
      <c r="E1605" s="172" t="s">
        <v>1</v>
      </c>
      <c r="F1605" s="173" t="s">
        <v>3341</v>
      </c>
      <c r="H1605" s="172" t="s">
        <v>1</v>
      </c>
      <c r="I1605" s="174"/>
      <c r="L1605" s="170"/>
      <c r="M1605" s="175"/>
      <c r="T1605" s="176"/>
      <c r="AT1605" s="172" t="s">
        <v>200</v>
      </c>
      <c r="AU1605" s="172" t="s">
        <v>89</v>
      </c>
      <c r="AV1605" s="12" t="s">
        <v>83</v>
      </c>
      <c r="AW1605" s="12" t="s">
        <v>31</v>
      </c>
      <c r="AX1605" s="12" t="s">
        <v>76</v>
      </c>
      <c r="AY1605" s="172" t="s">
        <v>187</v>
      </c>
    </row>
    <row r="1606" spans="2:65" s="13" customFormat="1">
      <c r="B1606" s="177"/>
      <c r="D1606" s="171" t="s">
        <v>200</v>
      </c>
      <c r="E1606" s="178" t="s">
        <v>1</v>
      </c>
      <c r="F1606" s="179" t="s">
        <v>3342</v>
      </c>
      <c r="H1606" s="180">
        <v>6.48</v>
      </c>
      <c r="I1606" s="181"/>
      <c r="L1606" s="177"/>
      <c r="M1606" s="182"/>
      <c r="T1606" s="183"/>
      <c r="AT1606" s="178" t="s">
        <v>200</v>
      </c>
      <c r="AU1606" s="178" t="s">
        <v>89</v>
      </c>
      <c r="AV1606" s="13" t="s">
        <v>89</v>
      </c>
      <c r="AW1606" s="13" t="s">
        <v>31</v>
      </c>
      <c r="AX1606" s="13" t="s">
        <v>76</v>
      </c>
      <c r="AY1606" s="178" t="s">
        <v>187</v>
      </c>
    </row>
    <row r="1607" spans="2:65" s="12" customFormat="1">
      <c r="B1607" s="170"/>
      <c r="D1607" s="171" t="s">
        <v>200</v>
      </c>
      <c r="E1607" s="172" t="s">
        <v>1</v>
      </c>
      <c r="F1607" s="173" t="s">
        <v>3343</v>
      </c>
      <c r="H1607" s="172" t="s">
        <v>1</v>
      </c>
      <c r="I1607" s="174"/>
      <c r="L1607" s="170"/>
      <c r="M1607" s="175"/>
      <c r="T1607" s="176"/>
      <c r="AT1607" s="172" t="s">
        <v>200</v>
      </c>
      <c r="AU1607" s="172" t="s">
        <v>89</v>
      </c>
      <c r="AV1607" s="12" t="s">
        <v>83</v>
      </c>
      <c r="AW1607" s="12" t="s">
        <v>31</v>
      </c>
      <c r="AX1607" s="12" t="s">
        <v>76</v>
      </c>
      <c r="AY1607" s="172" t="s">
        <v>187</v>
      </c>
    </row>
    <row r="1608" spans="2:65" s="13" customFormat="1">
      <c r="B1608" s="177"/>
      <c r="D1608" s="171" t="s">
        <v>200</v>
      </c>
      <c r="E1608" s="178" t="s">
        <v>1</v>
      </c>
      <c r="F1608" s="179" t="s">
        <v>3344</v>
      </c>
      <c r="H1608" s="180">
        <v>6.48</v>
      </c>
      <c r="I1608" s="181"/>
      <c r="L1608" s="177"/>
      <c r="M1608" s="182"/>
      <c r="T1608" s="183"/>
      <c r="AT1608" s="178" t="s">
        <v>200</v>
      </c>
      <c r="AU1608" s="178" t="s">
        <v>89</v>
      </c>
      <c r="AV1608" s="13" t="s">
        <v>89</v>
      </c>
      <c r="AW1608" s="13" t="s">
        <v>31</v>
      </c>
      <c r="AX1608" s="13" t="s">
        <v>76</v>
      </c>
      <c r="AY1608" s="178" t="s">
        <v>187</v>
      </c>
    </row>
    <row r="1609" spans="2:65" s="15" customFormat="1">
      <c r="B1609" s="191"/>
      <c r="D1609" s="171" t="s">
        <v>200</v>
      </c>
      <c r="E1609" s="192" t="s">
        <v>1</v>
      </c>
      <c r="F1609" s="193" t="s">
        <v>234</v>
      </c>
      <c r="H1609" s="194">
        <v>604.44000000000005</v>
      </c>
      <c r="I1609" s="195"/>
      <c r="L1609" s="191"/>
      <c r="M1609" s="196"/>
      <c r="T1609" s="197"/>
      <c r="AT1609" s="192" t="s">
        <v>200</v>
      </c>
      <c r="AU1609" s="192" t="s">
        <v>89</v>
      </c>
      <c r="AV1609" s="15" t="s">
        <v>207</v>
      </c>
      <c r="AW1609" s="15" t="s">
        <v>31</v>
      </c>
      <c r="AX1609" s="15" t="s">
        <v>76</v>
      </c>
      <c r="AY1609" s="192" t="s">
        <v>187</v>
      </c>
    </row>
    <row r="1610" spans="2:65" s="14" customFormat="1">
      <c r="B1610" s="184"/>
      <c r="D1610" s="171" t="s">
        <v>200</v>
      </c>
      <c r="E1610" s="185" t="s">
        <v>1</v>
      </c>
      <c r="F1610" s="186" t="s">
        <v>206</v>
      </c>
      <c r="H1610" s="187">
        <v>604.44000000000005</v>
      </c>
      <c r="I1610" s="188"/>
      <c r="L1610" s="184"/>
      <c r="M1610" s="189"/>
      <c r="T1610" s="190"/>
      <c r="AT1610" s="185" t="s">
        <v>200</v>
      </c>
      <c r="AU1610" s="185" t="s">
        <v>89</v>
      </c>
      <c r="AV1610" s="14" t="s">
        <v>194</v>
      </c>
      <c r="AW1610" s="14" t="s">
        <v>31</v>
      </c>
      <c r="AX1610" s="14" t="s">
        <v>83</v>
      </c>
      <c r="AY1610" s="185" t="s">
        <v>187</v>
      </c>
    </row>
    <row r="1611" spans="2:65" s="1" customFormat="1" ht="21.75" customHeight="1">
      <c r="B1611" s="144"/>
      <c r="C1611" s="160" t="s">
        <v>1809</v>
      </c>
      <c r="D1611" s="160" t="s">
        <v>196</v>
      </c>
      <c r="E1611" s="161" t="s">
        <v>3345</v>
      </c>
      <c r="F1611" s="162" t="s">
        <v>3346</v>
      </c>
      <c r="G1611" s="163" t="s">
        <v>375</v>
      </c>
      <c r="H1611" s="164">
        <v>8.0109999999999992</v>
      </c>
      <c r="I1611" s="165"/>
      <c r="J1611" s="166">
        <f>ROUND(I1611*H1611,2)</f>
        <v>0</v>
      </c>
      <c r="K1611" s="167"/>
      <c r="L1611" s="32"/>
      <c r="M1611" s="201" t="s">
        <v>1</v>
      </c>
      <c r="N1611" s="202" t="s">
        <v>42</v>
      </c>
      <c r="O1611" s="203"/>
      <c r="P1611" s="204">
        <f>O1611*H1611</f>
        <v>0</v>
      </c>
      <c r="Q1611" s="204">
        <v>0</v>
      </c>
      <c r="R1611" s="204">
        <f>Q1611*H1611</f>
        <v>0</v>
      </c>
      <c r="S1611" s="204">
        <v>0</v>
      </c>
      <c r="T1611" s="205">
        <f>S1611*H1611</f>
        <v>0</v>
      </c>
      <c r="AR1611" s="158" t="s">
        <v>194</v>
      </c>
      <c r="AT1611" s="158" t="s">
        <v>196</v>
      </c>
      <c r="AU1611" s="158" t="s">
        <v>89</v>
      </c>
      <c r="AY1611" s="17" t="s">
        <v>187</v>
      </c>
      <c r="BE1611" s="159">
        <f>IF(N1611="základná",J1611,0)</f>
        <v>0</v>
      </c>
      <c r="BF1611" s="159">
        <f>IF(N1611="znížená",J1611,0)</f>
        <v>0</v>
      </c>
      <c r="BG1611" s="159">
        <f>IF(N1611="zákl. prenesená",J1611,0)</f>
        <v>0</v>
      </c>
      <c r="BH1611" s="159">
        <f>IF(N1611="zníž. prenesená",J1611,0)</f>
        <v>0</v>
      </c>
      <c r="BI1611" s="159">
        <f>IF(N1611="nulová",J1611,0)</f>
        <v>0</v>
      </c>
      <c r="BJ1611" s="17" t="s">
        <v>89</v>
      </c>
      <c r="BK1611" s="159">
        <f>ROUND(I1611*H1611,2)</f>
        <v>0</v>
      </c>
      <c r="BL1611" s="17" t="s">
        <v>194</v>
      </c>
      <c r="BM1611" s="158" t="s">
        <v>3347</v>
      </c>
    </row>
    <row r="1612" spans="2:65" s="1" customFormat="1" ht="6.95" customHeight="1">
      <c r="B1612" s="47"/>
      <c r="C1612" s="48"/>
      <c r="D1612" s="48"/>
      <c r="E1612" s="48"/>
      <c r="F1612" s="48"/>
      <c r="G1612" s="48"/>
      <c r="H1612" s="48"/>
      <c r="I1612" s="48"/>
      <c r="J1612" s="48"/>
      <c r="K1612" s="48"/>
      <c r="L1612" s="32"/>
    </row>
  </sheetData>
  <autoFilter ref="C147:K1611" xr:uid="{00000000-0009-0000-0000-000007000000}"/>
  <mergeCells count="12">
    <mergeCell ref="E140:H140"/>
    <mergeCell ref="L2:V2"/>
    <mergeCell ref="E85:H85"/>
    <mergeCell ref="E87:H87"/>
    <mergeCell ref="E89:H89"/>
    <mergeCell ref="E136:H136"/>
    <mergeCell ref="E138:H13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00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5" t="s">
        <v>5</v>
      </c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7" t="s">
        <v>114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149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8" t="str">
        <f>'Rekapitulácia stavby'!K6</f>
        <v>BRATISLAVA  SOŠ  PZ - rekonštrukcia  objektu č.103 (blok A a B)- suťaž</v>
      </c>
      <c r="F7" s="269"/>
      <c r="G7" s="269"/>
      <c r="H7" s="269"/>
      <c r="L7" s="20"/>
    </row>
    <row r="8" spans="2:46" ht="12" customHeight="1">
      <c r="B8" s="20"/>
      <c r="D8" s="27" t="s">
        <v>155</v>
      </c>
      <c r="L8" s="20"/>
    </row>
    <row r="9" spans="2:46" s="1" customFormat="1" ht="16.5" customHeight="1">
      <c r="B9" s="32"/>
      <c r="E9" s="268" t="s">
        <v>2060</v>
      </c>
      <c r="F9" s="267"/>
      <c r="G9" s="267"/>
      <c r="H9" s="267"/>
      <c r="L9" s="32"/>
    </row>
    <row r="10" spans="2:46" s="1" customFormat="1" ht="12" customHeight="1">
      <c r="B10" s="32"/>
      <c r="D10" s="27" t="s">
        <v>157</v>
      </c>
      <c r="L10" s="32"/>
    </row>
    <row r="11" spans="2:46" s="1" customFormat="1" ht="30" customHeight="1">
      <c r="B11" s="32"/>
      <c r="E11" s="263" t="s">
        <v>3348</v>
      </c>
      <c r="F11" s="267"/>
      <c r="G11" s="267"/>
      <c r="H11" s="26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18. 10. 2023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0" t="str">
        <f>'Rekapitulácia stavby'!E14</f>
        <v>Vyplň údaj</v>
      </c>
      <c r="F20" s="271"/>
      <c r="G20" s="271"/>
      <c r="H20" s="27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52" t="s">
        <v>3349</v>
      </c>
      <c r="F29" s="252"/>
      <c r="G29" s="252"/>
      <c r="H29" s="252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ROUND(J137,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ROUND((SUM(BE137:BE1000)),  2)</f>
        <v>0</v>
      </c>
      <c r="G35" s="101"/>
      <c r="H35" s="101"/>
      <c r="I35" s="102">
        <v>0.2</v>
      </c>
      <c r="J35" s="100">
        <f>ROUND(((SUM(BE137:BE1000))*I35),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ROUND((SUM(BF137:BF1000)),  2)</f>
        <v>0</v>
      </c>
      <c r="G36" s="101"/>
      <c r="H36" s="101"/>
      <c r="I36" s="102">
        <v>0.2</v>
      </c>
      <c r="J36" s="100">
        <f>ROUND(((SUM(BF137:BF1000))*I36),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ROUND((SUM(BG137:BG1000)),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ROUND((SUM(BH137:BH1000)),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ROUND((SUM(BI137:BI1000)),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8" t="str">
        <f>E7</f>
        <v>BRATISLAVA  SOŠ  PZ - rekonštrukcia  objektu č.103 (blok A a B)- suťaž</v>
      </c>
      <c r="F85" s="269"/>
      <c r="G85" s="269"/>
      <c r="H85" s="269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8" t="s">
        <v>2060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30" customHeight="1">
      <c r="B89" s="32"/>
      <c r="E89" s="263" t="str">
        <f>E11</f>
        <v>E1.1 b - E1.1 b Architektúra  Výplne INT. v.č.A16, A17, A18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18. 10. 2023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Katarína 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J137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164</v>
      </c>
      <c r="E99" s="117"/>
      <c r="F99" s="117"/>
      <c r="G99" s="117"/>
      <c r="H99" s="117"/>
      <c r="I99" s="117"/>
      <c r="J99" s="118">
        <f>J138</f>
        <v>0</v>
      </c>
      <c r="L99" s="115"/>
    </row>
    <row r="100" spans="2:47" s="9" customFormat="1" ht="19.899999999999999" customHeight="1">
      <c r="B100" s="119"/>
      <c r="D100" s="120" t="s">
        <v>3350</v>
      </c>
      <c r="E100" s="121"/>
      <c r="F100" s="121"/>
      <c r="G100" s="121"/>
      <c r="H100" s="121"/>
      <c r="I100" s="121"/>
      <c r="J100" s="122">
        <f>J139</f>
        <v>0</v>
      </c>
      <c r="L100" s="119"/>
    </row>
    <row r="101" spans="2:47" s="9" customFormat="1" ht="19.899999999999999" customHeight="1">
      <c r="B101" s="119"/>
      <c r="D101" s="120" t="s">
        <v>165</v>
      </c>
      <c r="E101" s="121"/>
      <c r="F101" s="121"/>
      <c r="G101" s="121"/>
      <c r="H101" s="121"/>
      <c r="I101" s="121"/>
      <c r="J101" s="122">
        <f>J180</f>
        <v>0</v>
      </c>
      <c r="L101" s="119"/>
    </row>
    <row r="102" spans="2:47" s="9" customFormat="1" ht="19.899999999999999" customHeight="1">
      <c r="B102" s="119"/>
      <c r="D102" s="120" t="s">
        <v>3351</v>
      </c>
      <c r="E102" s="121"/>
      <c r="F102" s="121"/>
      <c r="G102" s="121"/>
      <c r="H102" s="121"/>
      <c r="I102" s="121"/>
      <c r="J102" s="122">
        <f>J236</f>
        <v>0</v>
      </c>
      <c r="L102" s="119"/>
    </row>
    <row r="103" spans="2:47" s="9" customFormat="1" ht="19.899999999999999" customHeight="1">
      <c r="B103" s="119"/>
      <c r="D103" s="120" t="s">
        <v>166</v>
      </c>
      <c r="E103" s="121"/>
      <c r="F103" s="121"/>
      <c r="G103" s="121"/>
      <c r="H103" s="121"/>
      <c r="I103" s="121"/>
      <c r="J103" s="122">
        <f>J322</f>
        <v>0</v>
      </c>
      <c r="L103" s="119"/>
    </row>
    <row r="104" spans="2:47" s="9" customFormat="1" ht="19.899999999999999" customHeight="1">
      <c r="B104" s="119"/>
      <c r="D104" s="120" t="s">
        <v>2080</v>
      </c>
      <c r="E104" s="121"/>
      <c r="F104" s="121"/>
      <c r="G104" s="121"/>
      <c r="H104" s="121"/>
      <c r="I104" s="121"/>
      <c r="J104" s="122">
        <f>J329</f>
        <v>0</v>
      </c>
      <c r="L104" s="119"/>
    </row>
    <row r="105" spans="2:47" s="9" customFormat="1" ht="19.899999999999999" customHeight="1">
      <c r="B105" s="119"/>
      <c r="D105" s="120" t="s">
        <v>168</v>
      </c>
      <c r="E105" s="121"/>
      <c r="F105" s="121"/>
      <c r="G105" s="121"/>
      <c r="H105" s="121"/>
      <c r="I105" s="121"/>
      <c r="J105" s="122">
        <f>J337</f>
        <v>0</v>
      </c>
      <c r="L105" s="119"/>
    </row>
    <row r="106" spans="2:47" s="8" customFormat="1" ht="24.95" customHeight="1">
      <c r="B106" s="115"/>
      <c r="D106" s="116" t="s">
        <v>169</v>
      </c>
      <c r="E106" s="117"/>
      <c r="F106" s="117"/>
      <c r="G106" s="117"/>
      <c r="H106" s="117"/>
      <c r="I106" s="117"/>
      <c r="J106" s="118">
        <f>J339</f>
        <v>0</v>
      </c>
      <c r="L106" s="115"/>
    </row>
    <row r="107" spans="2:47" s="9" customFormat="1" ht="19.899999999999999" customHeight="1">
      <c r="B107" s="119"/>
      <c r="D107" s="120" t="s">
        <v>3352</v>
      </c>
      <c r="E107" s="121"/>
      <c r="F107" s="121"/>
      <c r="G107" s="121"/>
      <c r="H107" s="121"/>
      <c r="I107" s="121"/>
      <c r="J107" s="122">
        <f>J340</f>
        <v>0</v>
      </c>
      <c r="L107" s="119"/>
    </row>
    <row r="108" spans="2:47" s="9" customFormat="1" ht="19.899999999999999" customHeight="1">
      <c r="B108" s="119"/>
      <c r="D108" s="120" t="s">
        <v>3353</v>
      </c>
      <c r="E108" s="121"/>
      <c r="F108" s="121"/>
      <c r="G108" s="121"/>
      <c r="H108" s="121"/>
      <c r="I108" s="121"/>
      <c r="J108" s="122">
        <f>J354</f>
        <v>0</v>
      </c>
      <c r="L108" s="119"/>
    </row>
    <row r="109" spans="2:47" s="9" customFormat="1" ht="19.899999999999999" customHeight="1">
      <c r="B109" s="119"/>
      <c r="D109" s="120" t="s">
        <v>2085</v>
      </c>
      <c r="E109" s="121"/>
      <c r="F109" s="121"/>
      <c r="G109" s="121"/>
      <c r="H109" s="121"/>
      <c r="I109" s="121"/>
      <c r="J109" s="122">
        <f>J369</f>
        <v>0</v>
      </c>
      <c r="L109" s="119"/>
    </row>
    <row r="110" spans="2:47" s="9" customFormat="1" ht="19.899999999999999" customHeight="1">
      <c r="B110" s="119"/>
      <c r="D110" s="120" t="s">
        <v>3354</v>
      </c>
      <c r="E110" s="121"/>
      <c r="F110" s="121"/>
      <c r="G110" s="121"/>
      <c r="H110" s="121"/>
      <c r="I110" s="121"/>
      <c r="J110" s="122">
        <f>J573</f>
        <v>0</v>
      </c>
      <c r="L110" s="119"/>
    </row>
    <row r="111" spans="2:47" s="9" customFormat="1" ht="19.899999999999999" customHeight="1">
      <c r="B111" s="119"/>
      <c r="D111" s="120" t="s">
        <v>3355</v>
      </c>
      <c r="E111" s="121"/>
      <c r="F111" s="121"/>
      <c r="G111" s="121"/>
      <c r="H111" s="121"/>
      <c r="I111" s="121"/>
      <c r="J111" s="122">
        <f>J683</f>
        <v>0</v>
      </c>
      <c r="L111" s="119"/>
    </row>
    <row r="112" spans="2:47" s="9" customFormat="1" ht="19.899999999999999" customHeight="1">
      <c r="B112" s="119"/>
      <c r="D112" s="120" t="s">
        <v>454</v>
      </c>
      <c r="E112" s="121"/>
      <c r="F112" s="121"/>
      <c r="G112" s="121"/>
      <c r="H112" s="121"/>
      <c r="I112" s="121"/>
      <c r="J112" s="122">
        <f>J770</f>
        <v>0</v>
      </c>
      <c r="L112" s="119"/>
    </row>
    <row r="113" spans="2:12" s="9" customFormat="1" ht="19.899999999999999" customHeight="1">
      <c r="B113" s="119"/>
      <c r="D113" s="120" t="s">
        <v>3356</v>
      </c>
      <c r="E113" s="121"/>
      <c r="F113" s="121"/>
      <c r="G113" s="121"/>
      <c r="H113" s="121"/>
      <c r="I113" s="121"/>
      <c r="J113" s="122">
        <f>J851</f>
        <v>0</v>
      </c>
      <c r="L113" s="119"/>
    </row>
    <row r="114" spans="2:12" s="9" customFormat="1" ht="19.899999999999999" customHeight="1">
      <c r="B114" s="119"/>
      <c r="D114" s="120" t="s">
        <v>3357</v>
      </c>
      <c r="E114" s="121"/>
      <c r="F114" s="121"/>
      <c r="G114" s="121"/>
      <c r="H114" s="121"/>
      <c r="I114" s="121"/>
      <c r="J114" s="122">
        <f>J898</f>
        <v>0</v>
      </c>
      <c r="L114" s="119"/>
    </row>
    <row r="115" spans="2:12" s="9" customFormat="1" ht="19.899999999999999" customHeight="1">
      <c r="B115" s="119"/>
      <c r="D115" s="120" t="s">
        <v>172</v>
      </c>
      <c r="E115" s="121"/>
      <c r="F115" s="121"/>
      <c r="G115" s="121"/>
      <c r="H115" s="121"/>
      <c r="I115" s="121"/>
      <c r="J115" s="122">
        <f>J927</f>
        <v>0</v>
      </c>
      <c r="L115" s="119"/>
    </row>
    <row r="116" spans="2:12" s="1" customFormat="1" ht="21.75" customHeight="1">
      <c r="B116" s="32"/>
      <c r="L116" s="32"/>
    </row>
    <row r="117" spans="2:12" s="1" customFormat="1" ht="6.9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2"/>
    </row>
    <row r="121" spans="2:12" s="1" customFormat="1" ht="6.95" customHeight="1"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32"/>
    </row>
    <row r="122" spans="2:12" s="1" customFormat="1" ht="24.95" customHeight="1">
      <c r="B122" s="32"/>
      <c r="C122" s="21" t="s">
        <v>173</v>
      </c>
      <c r="L122" s="32"/>
    </row>
    <row r="123" spans="2:12" s="1" customFormat="1" ht="6.95" customHeight="1">
      <c r="B123" s="32"/>
      <c r="L123" s="32"/>
    </row>
    <row r="124" spans="2:12" s="1" customFormat="1" ht="12" customHeight="1">
      <c r="B124" s="32"/>
      <c r="C124" s="27" t="s">
        <v>15</v>
      </c>
      <c r="L124" s="32"/>
    </row>
    <row r="125" spans="2:12" s="1" customFormat="1" ht="26.25" customHeight="1">
      <c r="B125" s="32"/>
      <c r="E125" s="268" t="str">
        <f>E7</f>
        <v>BRATISLAVA  SOŠ  PZ - rekonštrukcia  objektu č.103 (blok A a B)- suťaž</v>
      </c>
      <c r="F125" s="269"/>
      <c r="G125" s="269"/>
      <c r="H125" s="269"/>
      <c r="L125" s="32"/>
    </row>
    <row r="126" spans="2:12" ht="12" customHeight="1">
      <c r="B126" s="20"/>
      <c r="C126" s="27" t="s">
        <v>155</v>
      </c>
      <c r="L126" s="20"/>
    </row>
    <row r="127" spans="2:12" s="1" customFormat="1" ht="16.5" customHeight="1">
      <c r="B127" s="32"/>
      <c r="E127" s="268" t="s">
        <v>2060</v>
      </c>
      <c r="F127" s="267"/>
      <c r="G127" s="267"/>
      <c r="H127" s="267"/>
      <c r="L127" s="32"/>
    </row>
    <row r="128" spans="2:12" s="1" customFormat="1" ht="12" customHeight="1">
      <c r="B128" s="32"/>
      <c r="C128" s="27" t="s">
        <v>157</v>
      </c>
      <c r="L128" s="32"/>
    </row>
    <row r="129" spans="2:65" s="1" customFormat="1" ht="30" customHeight="1">
      <c r="B129" s="32"/>
      <c r="E129" s="263" t="str">
        <f>E11</f>
        <v>E1.1 b - E1.1 b Architektúra  Výplne INT. v.č.A16, A17, A18</v>
      </c>
      <c r="F129" s="267"/>
      <c r="G129" s="267"/>
      <c r="H129" s="267"/>
      <c r="L129" s="32"/>
    </row>
    <row r="130" spans="2:65" s="1" customFormat="1" ht="6.95" customHeight="1">
      <c r="B130" s="32"/>
      <c r="L130" s="32"/>
    </row>
    <row r="131" spans="2:65" s="1" customFormat="1" ht="12" customHeight="1">
      <c r="B131" s="32"/>
      <c r="C131" s="27" t="s">
        <v>19</v>
      </c>
      <c r="F131" s="25" t="str">
        <f>F14</f>
        <v xml:space="preserve">Vápencová 36, 84009 Bratislava </v>
      </c>
      <c r="I131" s="27" t="s">
        <v>21</v>
      </c>
      <c r="J131" s="55" t="str">
        <f>IF(J14="","",J14)</f>
        <v>18. 10. 2023</v>
      </c>
      <c r="L131" s="32"/>
    </row>
    <row r="132" spans="2:65" s="1" customFormat="1" ht="6.95" customHeight="1">
      <c r="B132" s="32"/>
      <c r="L132" s="32"/>
    </row>
    <row r="133" spans="2:65" s="1" customFormat="1" ht="54.4" customHeight="1">
      <c r="B133" s="32"/>
      <c r="C133" s="27" t="s">
        <v>23</v>
      </c>
      <c r="F133" s="25" t="str">
        <f>E17</f>
        <v>MV SR Pribinova č.2, 81272 Bratislava</v>
      </c>
      <c r="I133" s="27" t="s">
        <v>29</v>
      </c>
      <c r="J133" s="30" t="str">
        <f>E23</f>
        <v>STAPRING a.s.Cintorínska 9, 81108 BRATISLAVA/Nitra</v>
      </c>
      <c r="L133" s="32"/>
    </row>
    <row r="134" spans="2:65" s="1" customFormat="1" ht="15.2" customHeight="1">
      <c r="B134" s="32"/>
      <c r="C134" s="27" t="s">
        <v>27</v>
      </c>
      <c r="F134" s="25" t="str">
        <f>IF(E20="","",E20)</f>
        <v>Vyplň údaj</v>
      </c>
      <c r="I134" s="27" t="s">
        <v>32</v>
      </c>
      <c r="J134" s="30" t="str">
        <f>E26</f>
        <v>Katarína ŠINSKÁ</v>
      </c>
      <c r="L134" s="32"/>
    </row>
    <row r="135" spans="2:65" s="1" customFormat="1" ht="10.35" customHeight="1">
      <c r="B135" s="32"/>
      <c r="L135" s="32"/>
    </row>
    <row r="136" spans="2:65" s="10" customFormat="1" ht="29.25" customHeight="1">
      <c r="B136" s="123"/>
      <c r="C136" s="124" t="s">
        <v>174</v>
      </c>
      <c r="D136" s="125" t="s">
        <v>61</v>
      </c>
      <c r="E136" s="125" t="s">
        <v>57</v>
      </c>
      <c r="F136" s="125" t="s">
        <v>58</v>
      </c>
      <c r="G136" s="125" t="s">
        <v>175</v>
      </c>
      <c r="H136" s="125" t="s">
        <v>176</v>
      </c>
      <c r="I136" s="125" t="s">
        <v>177</v>
      </c>
      <c r="J136" s="126" t="s">
        <v>161</v>
      </c>
      <c r="K136" s="127" t="s">
        <v>178</v>
      </c>
      <c r="L136" s="123"/>
      <c r="M136" s="62" t="s">
        <v>1</v>
      </c>
      <c r="N136" s="63" t="s">
        <v>40</v>
      </c>
      <c r="O136" s="63" t="s">
        <v>179</v>
      </c>
      <c r="P136" s="63" t="s">
        <v>180</v>
      </c>
      <c r="Q136" s="63" t="s">
        <v>181</v>
      </c>
      <c r="R136" s="63" t="s">
        <v>182</v>
      </c>
      <c r="S136" s="63" t="s">
        <v>183</v>
      </c>
      <c r="T136" s="64" t="s">
        <v>184</v>
      </c>
    </row>
    <row r="137" spans="2:65" s="1" customFormat="1" ht="22.9" customHeight="1">
      <c r="B137" s="32"/>
      <c r="C137" s="67" t="s">
        <v>162</v>
      </c>
      <c r="J137" s="128">
        <f>BK137</f>
        <v>0</v>
      </c>
      <c r="L137" s="32"/>
      <c r="M137" s="65"/>
      <c r="N137" s="56"/>
      <c r="O137" s="56"/>
      <c r="P137" s="129">
        <f>P138+P339</f>
        <v>0</v>
      </c>
      <c r="Q137" s="56"/>
      <c r="R137" s="129">
        <f>R138+R339</f>
        <v>54.230507399999993</v>
      </c>
      <c r="S137" s="56"/>
      <c r="T137" s="130">
        <f>T138+T339</f>
        <v>3.6959999999999997</v>
      </c>
      <c r="AT137" s="17" t="s">
        <v>75</v>
      </c>
      <c r="AU137" s="17" t="s">
        <v>163</v>
      </c>
      <c r="BK137" s="131">
        <f>BK138+BK339</f>
        <v>0</v>
      </c>
    </row>
    <row r="138" spans="2:65" s="11" customFormat="1" ht="25.9" customHeight="1">
      <c r="B138" s="132"/>
      <c r="D138" s="133" t="s">
        <v>75</v>
      </c>
      <c r="E138" s="134" t="s">
        <v>185</v>
      </c>
      <c r="F138" s="134" t="s">
        <v>186</v>
      </c>
      <c r="I138" s="135"/>
      <c r="J138" s="136">
        <f>BK138</f>
        <v>0</v>
      </c>
      <c r="L138" s="132"/>
      <c r="M138" s="137"/>
      <c r="P138" s="138">
        <f>P139+P180+P236+P322+P329+P337</f>
        <v>0</v>
      </c>
      <c r="R138" s="138">
        <f>R139+R180+R236+R322+R329+R337</f>
        <v>27.192329399999998</v>
      </c>
      <c r="T138" s="139">
        <f>T139+T180+T236+T322+T329+T337</f>
        <v>0</v>
      </c>
      <c r="AR138" s="133" t="s">
        <v>83</v>
      </c>
      <c r="AT138" s="140" t="s">
        <v>75</v>
      </c>
      <c r="AU138" s="140" t="s">
        <v>76</v>
      </c>
      <c r="AY138" s="133" t="s">
        <v>187</v>
      </c>
      <c r="BK138" s="141">
        <f>BK139+BK180+BK236+BK322+BK329+BK337</f>
        <v>0</v>
      </c>
    </row>
    <row r="139" spans="2:65" s="11" customFormat="1" ht="22.9" customHeight="1">
      <c r="B139" s="132"/>
      <c r="D139" s="133" t="s">
        <v>75</v>
      </c>
      <c r="E139" s="142" t="s">
        <v>207</v>
      </c>
      <c r="F139" s="142" t="s">
        <v>3358</v>
      </c>
      <c r="I139" s="135"/>
      <c r="J139" s="143">
        <f>BK139</f>
        <v>0</v>
      </c>
      <c r="L139" s="132"/>
      <c r="M139" s="137"/>
      <c r="P139" s="138">
        <f>SUM(P140:P179)</f>
        <v>0</v>
      </c>
      <c r="R139" s="138">
        <f>SUM(R140:R179)</f>
        <v>6.0409492</v>
      </c>
      <c r="T139" s="139">
        <f>SUM(T140:T179)</f>
        <v>0</v>
      </c>
      <c r="AR139" s="133" t="s">
        <v>83</v>
      </c>
      <c r="AT139" s="140" t="s">
        <v>75</v>
      </c>
      <c r="AU139" s="140" t="s">
        <v>83</v>
      </c>
      <c r="AY139" s="133" t="s">
        <v>187</v>
      </c>
      <c r="BK139" s="141">
        <f>SUM(BK140:BK179)</f>
        <v>0</v>
      </c>
    </row>
    <row r="140" spans="2:65" s="1" customFormat="1" ht="33" customHeight="1">
      <c r="B140" s="144"/>
      <c r="C140" s="160" t="s">
        <v>83</v>
      </c>
      <c r="D140" s="160" t="s">
        <v>196</v>
      </c>
      <c r="E140" s="161" t="s">
        <v>3359</v>
      </c>
      <c r="F140" s="162" t="s">
        <v>3360</v>
      </c>
      <c r="G140" s="163" t="s">
        <v>337</v>
      </c>
      <c r="H140" s="164">
        <v>13</v>
      </c>
      <c r="I140" s="165"/>
      <c r="J140" s="166">
        <f>ROUND(I140*H140,2)</f>
        <v>0</v>
      </c>
      <c r="K140" s="167"/>
      <c r="L140" s="32"/>
      <c r="M140" s="168" t="s">
        <v>1</v>
      </c>
      <c r="N140" s="169" t="s">
        <v>42</v>
      </c>
      <c r="P140" s="156">
        <f>O140*H140</f>
        <v>0</v>
      </c>
      <c r="Q140" s="156">
        <v>1.6879999999999999E-2</v>
      </c>
      <c r="R140" s="156">
        <f>Q140*H140</f>
        <v>0.21944</v>
      </c>
      <c r="S140" s="156">
        <v>0</v>
      </c>
      <c r="T140" s="157">
        <f>S140*H140</f>
        <v>0</v>
      </c>
      <c r="AR140" s="158" t="s">
        <v>194</v>
      </c>
      <c r="AT140" s="158" t="s">
        <v>196</v>
      </c>
      <c r="AU140" s="158" t="s">
        <v>89</v>
      </c>
      <c r="AY140" s="17" t="s">
        <v>187</v>
      </c>
      <c r="BE140" s="159">
        <f>IF(N140="základná",J140,0)</f>
        <v>0</v>
      </c>
      <c r="BF140" s="159">
        <f>IF(N140="znížená",J140,0)</f>
        <v>0</v>
      </c>
      <c r="BG140" s="159">
        <f>IF(N140="zákl. prenesená",J140,0)</f>
        <v>0</v>
      </c>
      <c r="BH140" s="159">
        <f>IF(N140="zníž. prenesená",J140,0)</f>
        <v>0</v>
      </c>
      <c r="BI140" s="159">
        <f>IF(N140="nulová",J140,0)</f>
        <v>0</v>
      </c>
      <c r="BJ140" s="17" t="s">
        <v>89</v>
      </c>
      <c r="BK140" s="159">
        <f>ROUND(I140*H140,2)</f>
        <v>0</v>
      </c>
      <c r="BL140" s="17" t="s">
        <v>194</v>
      </c>
      <c r="BM140" s="158" t="s">
        <v>3361</v>
      </c>
    </row>
    <row r="141" spans="2:65" s="13" customFormat="1">
      <c r="B141" s="177"/>
      <c r="D141" s="171" t="s">
        <v>200</v>
      </c>
      <c r="E141" s="178" t="s">
        <v>1</v>
      </c>
      <c r="F141" s="179" t="s">
        <v>342</v>
      </c>
      <c r="H141" s="180">
        <v>13</v>
      </c>
      <c r="I141" s="181"/>
      <c r="L141" s="177"/>
      <c r="M141" s="182"/>
      <c r="T141" s="183"/>
      <c r="AT141" s="178" t="s">
        <v>200</v>
      </c>
      <c r="AU141" s="178" t="s">
        <v>89</v>
      </c>
      <c r="AV141" s="13" t="s">
        <v>89</v>
      </c>
      <c r="AW141" s="13" t="s">
        <v>31</v>
      </c>
      <c r="AX141" s="13" t="s">
        <v>76</v>
      </c>
      <c r="AY141" s="178" t="s">
        <v>187</v>
      </c>
    </row>
    <row r="142" spans="2:65" s="14" customFormat="1">
      <c r="B142" s="184"/>
      <c r="D142" s="171" t="s">
        <v>200</v>
      </c>
      <c r="E142" s="185" t="s">
        <v>1</v>
      </c>
      <c r="F142" s="186" t="s">
        <v>3362</v>
      </c>
      <c r="H142" s="187">
        <v>13</v>
      </c>
      <c r="I142" s="188"/>
      <c r="L142" s="184"/>
      <c r="M142" s="189"/>
      <c r="T142" s="190"/>
      <c r="AT142" s="185" t="s">
        <v>200</v>
      </c>
      <c r="AU142" s="185" t="s">
        <v>89</v>
      </c>
      <c r="AV142" s="14" t="s">
        <v>194</v>
      </c>
      <c r="AW142" s="14" t="s">
        <v>31</v>
      </c>
      <c r="AX142" s="14" t="s">
        <v>83</v>
      </c>
      <c r="AY142" s="185" t="s">
        <v>187</v>
      </c>
    </row>
    <row r="143" spans="2:65" s="1" customFormat="1" ht="33" customHeight="1">
      <c r="B143" s="144"/>
      <c r="C143" s="160" t="s">
        <v>89</v>
      </c>
      <c r="D143" s="160" t="s">
        <v>196</v>
      </c>
      <c r="E143" s="161" t="s">
        <v>3363</v>
      </c>
      <c r="F143" s="162" t="s">
        <v>3364</v>
      </c>
      <c r="G143" s="163" t="s">
        <v>144</v>
      </c>
      <c r="H143" s="164">
        <v>41.02</v>
      </c>
      <c r="I143" s="165"/>
      <c r="J143" s="166">
        <f>ROUND(I143*H143,2)</f>
        <v>0</v>
      </c>
      <c r="K143" s="167"/>
      <c r="L143" s="32"/>
      <c r="M143" s="168" t="s">
        <v>1</v>
      </c>
      <c r="N143" s="169" t="s">
        <v>42</v>
      </c>
      <c r="P143" s="156">
        <f>O143*H143</f>
        <v>0</v>
      </c>
      <c r="Q143" s="156">
        <v>8.9679999999999996E-2</v>
      </c>
      <c r="R143" s="156">
        <f>Q143*H143</f>
        <v>3.6786736000000002</v>
      </c>
      <c r="S143" s="156">
        <v>0</v>
      </c>
      <c r="T143" s="157">
        <f>S143*H143</f>
        <v>0</v>
      </c>
      <c r="AR143" s="158" t="s">
        <v>194</v>
      </c>
      <c r="AT143" s="158" t="s">
        <v>196</v>
      </c>
      <c r="AU143" s="158" t="s">
        <v>89</v>
      </c>
      <c r="AY143" s="17" t="s">
        <v>187</v>
      </c>
      <c r="BE143" s="159">
        <f>IF(N143="základná",J143,0)</f>
        <v>0</v>
      </c>
      <c r="BF143" s="159">
        <f>IF(N143="znížená",J143,0)</f>
        <v>0</v>
      </c>
      <c r="BG143" s="159">
        <f>IF(N143="zákl. prenesená",J143,0)</f>
        <v>0</v>
      </c>
      <c r="BH143" s="159">
        <f>IF(N143="zníž. prenesená",J143,0)</f>
        <v>0</v>
      </c>
      <c r="BI143" s="159">
        <f>IF(N143="nulová",J143,0)</f>
        <v>0</v>
      </c>
      <c r="BJ143" s="17" t="s">
        <v>89</v>
      </c>
      <c r="BK143" s="159">
        <f>ROUND(I143*H143,2)</f>
        <v>0</v>
      </c>
      <c r="BL143" s="17" t="s">
        <v>194</v>
      </c>
      <c r="BM143" s="158" t="s">
        <v>3365</v>
      </c>
    </row>
    <row r="144" spans="2:65" s="13" customFormat="1">
      <c r="B144" s="177"/>
      <c r="D144" s="171" t="s">
        <v>200</v>
      </c>
      <c r="E144" s="178" t="s">
        <v>1</v>
      </c>
      <c r="F144" s="179" t="s">
        <v>3366</v>
      </c>
      <c r="H144" s="180">
        <v>1.8</v>
      </c>
      <c r="I144" s="181"/>
      <c r="L144" s="177"/>
      <c r="M144" s="182"/>
      <c r="T144" s="183"/>
      <c r="AT144" s="178" t="s">
        <v>200</v>
      </c>
      <c r="AU144" s="178" t="s">
        <v>89</v>
      </c>
      <c r="AV144" s="13" t="s">
        <v>89</v>
      </c>
      <c r="AW144" s="13" t="s">
        <v>31</v>
      </c>
      <c r="AX144" s="13" t="s">
        <v>76</v>
      </c>
      <c r="AY144" s="178" t="s">
        <v>187</v>
      </c>
    </row>
    <row r="145" spans="2:51" s="13" customFormat="1">
      <c r="B145" s="177"/>
      <c r="D145" s="171" t="s">
        <v>200</v>
      </c>
      <c r="E145" s="178" t="s">
        <v>1</v>
      </c>
      <c r="F145" s="179" t="s">
        <v>3366</v>
      </c>
      <c r="H145" s="180">
        <v>1.8</v>
      </c>
      <c r="I145" s="181"/>
      <c r="L145" s="177"/>
      <c r="M145" s="182"/>
      <c r="T145" s="183"/>
      <c r="AT145" s="178" t="s">
        <v>200</v>
      </c>
      <c r="AU145" s="178" t="s">
        <v>89</v>
      </c>
      <c r="AV145" s="13" t="s">
        <v>89</v>
      </c>
      <c r="AW145" s="13" t="s">
        <v>31</v>
      </c>
      <c r="AX145" s="13" t="s">
        <v>76</v>
      </c>
      <c r="AY145" s="178" t="s">
        <v>187</v>
      </c>
    </row>
    <row r="146" spans="2:51" s="13" customFormat="1">
      <c r="B146" s="177"/>
      <c r="D146" s="171" t="s">
        <v>200</v>
      </c>
      <c r="E146" s="178" t="s">
        <v>1</v>
      </c>
      <c r="F146" s="179" t="s">
        <v>3367</v>
      </c>
      <c r="H146" s="180">
        <v>2.9</v>
      </c>
      <c r="I146" s="181"/>
      <c r="L146" s="177"/>
      <c r="M146" s="182"/>
      <c r="T146" s="183"/>
      <c r="AT146" s="178" t="s">
        <v>200</v>
      </c>
      <c r="AU146" s="178" t="s">
        <v>89</v>
      </c>
      <c r="AV146" s="13" t="s">
        <v>89</v>
      </c>
      <c r="AW146" s="13" t="s">
        <v>31</v>
      </c>
      <c r="AX146" s="13" t="s">
        <v>76</v>
      </c>
      <c r="AY146" s="178" t="s">
        <v>187</v>
      </c>
    </row>
    <row r="147" spans="2:51" s="13" customFormat="1">
      <c r="B147" s="177"/>
      <c r="D147" s="171" t="s">
        <v>200</v>
      </c>
      <c r="E147" s="178" t="s">
        <v>1</v>
      </c>
      <c r="F147" s="179" t="s">
        <v>3368</v>
      </c>
      <c r="H147" s="180">
        <v>2</v>
      </c>
      <c r="I147" s="181"/>
      <c r="L147" s="177"/>
      <c r="M147" s="182"/>
      <c r="T147" s="183"/>
      <c r="AT147" s="178" t="s">
        <v>200</v>
      </c>
      <c r="AU147" s="178" t="s">
        <v>89</v>
      </c>
      <c r="AV147" s="13" t="s">
        <v>89</v>
      </c>
      <c r="AW147" s="13" t="s">
        <v>31</v>
      </c>
      <c r="AX147" s="13" t="s">
        <v>76</v>
      </c>
      <c r="AY147" s="178" t="s">
        <v>187</v>
      </c>
    </row>
    <row r="148" spans="2:51" s="13" customFormat="1">
      <c r="B148" s="177"/>
      <c r="D148" s="171" t="s">
        <v>200</v>
      </c>
      <c r="E148" s="178" t="s">
        <v>1</v>
      </c>
      <c r="F148" s="179" t="s">
        <v>3369</v>
      </c>
      <c r="H148" s="180">
        <v>1.8</v>
      </c>
      <c r="I148" s="181"/>
      <c r="L148" s="177"/>
      <c r="M148" s="182"/>
      <c r="T148" s="183"/>
      <c r="AT148" s="178" t="s">
        <v>200</v>
      </c>
      <c r="AU148" s="178" t="s">
        <v>89</v>
      </c>
      <c r="AV148" s="13" t="s">
        <v>89</v>
      </c>
      <c r="AW148" s="13" t="s">
        <v>31</v>
      </c>
      <c r="AX148" s="13" t="s">
        <v>76</v>
      </c>
      <c r="AY148" s="178" t="s">
        <v>187</v>
      </c>
    </row>
    <row r="149" spans="2:51" s="13" customFormat="1">
      <c r="B149" s="177"/>
      <c r="D149" s="171" t="s">
        <v>200</v>
      </c>
      <c r="E149" s="178" t="s">
        <v>1</v>
      </c>
      <c r="F149" s="179" t="s">
        <v>3370</v>
      </c>
      <c r="H149" s="180">
        <v>2.36</v>
      </c>
      <c r="I149" s="181"/>
      <c r="L149" s="177"/>
      <c r="M149" s="182"/>
      <c r="T149" s="183"/>
      <c r="AT149" s="178" t="s">
        <v>200</v>
      </c>
      <c r="AU149" s="178" t="s">
        <v>89</v>
      </c>
      <c r="AV149" s="13" t="s">
        <v>89</v>
      </c>
      <c r="AW149" s="13" t="s">
        <v>31</v>
      </c>
      <c r="AX149" s="13" t="s">
        <v>76</v>
      </c>
      <c r="AY149" s="178" t="s">
        <v>187</v>
      </c>
    </row>
    <row r="150" spans="2:51" s="15" customFormat="1">
      <c r="B150" s="191"/>
      <c r="D150" s="171" t="s">
        <v>200</v>
      </c>
      <c r="E150" s="192" t="s">
        <v>1</v>
      </c>
      <c r="F150" s="193" t="s">
        <v>3371</v>
      </c>
      <c r="H150" s="194">
        <v>12.66</v>
      </c>
      <c r="I150" s="195"/>
      <c r="L150" s="191"/>
      <c r="M150" s="196"/>
      <c r="T150" s="197"/>
      <c r="AT150" s="192" t="s">
        <v>200</v>
      </c>
      <c r="AU150" s="192" t="s">
        <v>89</v>
      </c>
      <c r="AV150" s="15" t="s">
        <v>207</v>
      </c>
      <c r="AW150" s="15" t="s">
        <v>31</v>
      </c>
      <c r="AX150" s="15" t="s">
        <v>76</v>
      </c>
      <c r="AY150" s="192" t="s">
        <v>187</v>
      </c>
    </row>
    <row r="151" spans="2:51" s="13" customFormat="1">
      <c r="B151" s="177"/>
      <c r="D151" s="171" t="s">
        <v>200</v>
      </c>
      <c r="E151" s="178" t="s">
        <v>1</v>
      </c>
      <c r="F151" s="179" t="s">
        <v>3372</v>
      </c>
      <c r="H151" s="180">
        <v>4.5</v>
      </c>
      <c r="I151" s="181"/>
      <c r="L151" s="177"/>
      <c r="M151" s="182"/>
      <c r="T151" s="183"/>
      <c r="AT151" s="178" t="s">
        <v>200</v>
      </c>
      <c r="AU151" s="178" t="s">
        <v>89</v>
      </c>
      <c r="AV151" s="13" t="s">
        <v>89</v>
      </c>
      <c r="AW151" s="13" t="s">
        <v>31</v>
      </c>
      <c r="AX151" s="13" t="s">
        <v>76</v>
      </c>
      <c r="AY151" s="178" t="s">
        <v>187</v>
      </c>
    </row>
    <row r="152" spans="2:51" s="13" customFormat="1">
      <c r="B152" s="177"/>
      <c r="D152" s="171" t="s">
        <v>200</v>
      </c>
      <c r="E152" s="178" t="s">
        <v>1</v>
      </c>
      <c r="F152" s="179" t="s">
        <v>3373</v>
      </c>
      <c r="H152" s="180">
        <v>4.5</v>
      </c>
      <c r="I152" s="181"/>
      <c r="L152" s="177"/>
      <c r="M152" s="182"/>
      <c r="T152" s="183"/>
      <c r="AT152" s="178" t="s">
        <v>200</v>
      </c>
      <c r="AU152" s="178" t="s">
        <v>89</v>
      </c>
      <c r="AV152" s="13" t="s">
        <v>89</v>
      </c>
      <c r="AW152" s="13" t="s">
        <v>31</v>
      </c>
      <c r="AX152" s="13" t="s">
        <v>76</v>
      </c>
      <c r="AY152" s="178" t="s">
        <v>187</v>
      </c>
    </row>
    <row r="153" spans="2:51" s="13" customFormat="1">
      <c r="B153" s="177"/>
      <c r="D153" s="171" t="s">
        <v>200</v>
      </c>
      <c r="E153" s="178" t="s">
        <v>1</v>
      </c>
      <c r="F153" s="179" t="s">
        <v>3374</v>
      </c>
      <c r="H153" s="180">
        <v>2</v>
      </c>
      <c r="I153" s="181"/>
      <c r="L153" s="177"/>
      <c r="M153" s="182"/>
      <c r="T153" s="183"/>
      <c r="AT153" s="178" t="s">
        <v>200</v>
      </c>
      <c r="AU153" s="178" t="s">
        <v>89</v>
      </c>
      <c r="AV153" s="13" t="s">
        <v>89</v>
      </c>
      <c r="AW153" s="13" t="s">
        <v>31</v>
      </c>
      <c r="AX153" s="13" t="s">
        <v>76</v>
      </c>
      <c r="AY153" s="178" t="s">
        <v>187</v>
      </c>
    </row>
    <row r="154" spans="2:51" s="13" customFormat="1">
      <c r="B154" s="177"/>
      <c r="D154" s="171" t="s">
        <v>200</v>
      </c>
      <c r="E154" s="178" t="s">
        <v>1</v>
      </c>
      <c r="F154" s="179" t="s">
        <v>3375</v>
      </c>
      <c r="H154" s="180">
        <v>4.0999999999999996</v>
      </c>
      <c r="I154" s="181"/>
      <c r="L154" s="177"/>
      <c r="M154" s="182"/>
      <c r="T154" s="183"/>
      <c r="AT154" s="178" t="s">
        <v>200</v>
      </c>
      <c r="AU154" s="178" t="s">
        <v>89</v>
      </c>
      <c r="AV154" s="13" t="s">
        <v>89</v>
      </c>
      <c r="AW154" s="13" t="s">
        <v>31</v>
      </c>
      <c r="AX154" s="13" t="s">
        <v>76</v>
      </c>
      <c r="AY154" s="178" t="s">
        <v>187</v>
      </c>
    </row>
    <row r="155" spans="2:51" s="13" customFormat="1">
      <c r="B155" s="177"/>
      <c r="D155" s="171" t="s">
        <v>200</v>
      </c>
      <c r="E155" s="178" t="s">
        <v>1</v>
      </c>
      <c r="F155" s="179" t="s">
        <v>3376</v>
      </c>
      <c r="H155" s="180">
        <v>2.36</v>
      </c>
      <c r="I155" s="181"/>
      <c r="L155" s="177"/>
      <c r="M155" s="182"/>
      <c r="T155" s="183"/>
      <c r="AT155" s="178" t="s">
        <v>200</v>
      </c>
      <c r="AU155" s="178" t="s">
        <v>89</v>
      </c>
      <c r="AV155" s="13" t="s">
        <v>89</v>
      </c>
      <c r="AW155" s="13" t="s">
        <v>31</v>
      </c>
      <c r="AX155" s="13" t="s">
        <v>76</v>
      </c>
      <c r="AY155" s="178" t="s">
        <v>187</v>
      </c>
    </row>
    <row r="156" spans="2:51" s="13" customFormat="1">
      <c r="B156" s="177"/>
      <c r="D156" s="171" t="s">
        <v>200</v>
      </c>
      <c r="E156" s="178" t="s">
        <v>1</v>
      </c>
      <c r="F156" s="179" t="s">
        <v>3377</v>
      </c>
      <c r="H156" s="180">
        <v>0.8</v>
      </c>
      <c r="I156" s="181"/>
      <c r="L156" s="177"/>
      <c r="M156" s="182"/>
      <c r="T156" s="183"/>
      <c r="AT156" s="178" t="s">
        <v>200</v>
      </c>
      <c r="AU156" s="178" t="s">
        <v>89</v>
      </c>
      <c r="AV156" s="13" t="s">
        <v>89</v>
      </c>
      <c r="AW156" s="13" t="s">
        <v>31</v>
      </c>
      <c r="AX156" s="13" t="s">
        <v>76</v>
      </c>
      <c r="AY156" s="178" t="s">
        <v>187</v>
      </c>
    </row>
    <row r="157" spans="2:51" s="13" customFormat="1">
      <c r="B157" s="177"/>
      <c r="D157" s="171" t="s">
        <v>200</v>
      </c>
      <c r="E157" s="178" t="s">
        <v>1</v>
      </c>
      <c r="F157" s="179" t="s">
        <v>3378</v>
      </c>
      <c r="H157" s="180">
        <v>4.0999999999999996</v>
      </c>
      <c r="I157" s="181"/>
      <c r="L157" s="177"/>
      <c r="M157" s="182"/>
      <c r="T157" s="183"/>
      <c r="AT157" s="178" t="s">
        <v>200</v>
      </c>
      <c r="AU157" s="178" t="s">
        <v>89</v>
      </c>
      <c r="AV157" s="13" t="s">
        <v>89</v>
      </c>
      <c r="AW157" s="13" t="s">
        <v>31</v>
      </c>
      <c r="AX157" s="13" t="s">
        <v>76</v>
      </c>
      <c r="AY157" s="178" t="s">
        <v>187</v>
      </c>
    </row>
    <row r="158" spans="2:51" s="13" customFormat="1">
      <c r="B158" s="177"/>
      <c r="D158" s="171" t="s">
        <v>200</v>
      </c>
      <c r="E158" s="178" t="s">
        <v>1</v>
      </c>
      <c r="F158" s="179" t="s">
        <v>3379</v>
      </c>
      <c r="H158" s="180">
        <v>2</v>
      </c>
      <c r="I158" s="181"/>
      <c r="L158" s="177"/>
      <c r="M158" s="182"/>
      <c r="T158" s="183"/>
      <c r="AT158" s="178" t="s">
        <v>200</v>
      </c>
      <c r="AU158" s="178" t="s">
        <v>89</v>
      </c>
      <c r="AV158" s="13" t="s">
        <v>89</v>
      </c>
      <c r="AW158" s="13" t="s">
        <v>31</v>
      </c>
      <c r="AX158" s="13" t="s">
        <v>76</v>
      </c>
      <c r="AY158" s="178" t="s">
        <v>187</v>
      </c>
    </row>
    <row r="159" spans="2:51" s="13" customFormat="1">
      <c r="B159" s="177"/>
      <c r="D159" s="171" t="s">
        <v>200</v>
      </c>
      <c r="E159" s="178" t="s">
        <v>1</v>
      </c>
      <c r="F159" s="179" t="s">
        <v>3380</v>
      </c>
      <c r="H159" s="180">
        <v>2</v>
      </c>
      <c r="I159" s="181"/>
      <c r="L159" s="177"/>
      <c r="M159" s="182"/>
      <c r="T159" s="183"/>
      <c r="AT159" s="178" t="s">
        <v>200</v>
      </c>
      <c r="AU159" s="178" t="s">
        <v>89</v>
      </c>
      <c r="AV159" s="13" t="s">
        <v>89</v>
      </c>
      <c r="AW159" s="13" t="s">
        <v>31</v>
      </c>
      <c r="AX159" s="13" t="s">
        <v>76</v>
      </c>
      <c r="AY159" s="178" t="s">
        <v>187</v>
      </c>
    </row>
    <row r="160" spans="2:51" s="13" customFormat="1">
      <c r="B160" s="177"/>
      <c r="D160" s="171" t="s">
        <v>200</v>
      </c>
      <c r="E160" s="178" t="s">
        <v>1</v>
      </c>
      <c r="F160" s="179" t="s">
        <v>3381</v>
      </c>
      <c r="H160" s="180">
        <v>2</v>
      </c>
      <c r="I160" s="181"/>
      <c r="L160" s="177"/>
      <c r="M160" s="182"/>
      <c r="T160" s="183"/>
      <c r="AT160" s="178" t="s">
        <v>200</v>
      </c>
      <c r="AU160" s="178" t="s">
        <v>89</v>
      </c>
      <c r="AV160" s="13" t="s">
        <v>89</v>
      </c>
      <c r="AW160" s="13" t="s">
        <v>31</v>
      </c>
      <c r="AX160" s="13" t="s">
        <v>76</v>
      </c>
      <c r="AY160" s="178" t="s">
        <v>187</v>
      </c>
    </row>
    <row r="161" spans="2:65" s="15" customFormat="1">
      <c r="B161" s="191"/>
      <c r="D161" s="171" t="s">
        <v>200</v>
      </c>
      <c r="E161" s="192" t="s">
        <v>1</v>
      </c>
      <c r="F161" s="193" t="s">
        <v>3382</v>
      </c>
      <c r="H161" s="194">
        <v>28.36</v>
      </c>
      <c r="I161" s="195"/>
      <c r="L161" s="191"/>
      <c r="M161" s="196"/>
      <c r="T161" s="197"/>
      <c r="AT161" s="192" t="s">
        <v>200</v>
      </c>
      <c r="AU161" s="192" t="s">
        <v>89</v>
      </c>
      <c r="AV161" s="15" t="s">
        <v>207</v>
      </c>
      <c r="AW161" s="15" t="s">
        <v>31</v>
      </c>
      <c r="AX161" s="15" t="s">
        <v>76</v>
      </c>
      <c r="AY161" s="192" t="s">
        <v>187</v>
      </c>
    </row>
    <row r="162" spans="2:65" s="14" customFormat="1">
      <c r="B162" s="184"/>
      <c r="D162" s="171" t="s">
        <v>200</v>
      </c>
      <c r="E162" s="185" t="s">
        <v>1</v>
      </c>
      <c r="F162" s="186" t="s">
        <v>206</v>
      </c>
      <c r="H162" s="187">
        <v>41.02</v>
      </c>
      <c r="I162" s="188"/>
      <c r="L162" s="184"/>
      <c r="M162" s="189"/>
      <c r="T162" s="190"/>
      <c r="AT162" s="185" t="s">
        <v>200</v>
      </c>
      <c r="AU162" s="185" t="s">
        <v>89</v>
      </c>
      <c r="AV162" s="14" t="s">
        <v>194</v>
      </c>
      <c r="AW162" s="14" t="s">
        <v>31</v>
      </c>
      <c r="AX162" s="14" t="s">
        <v>83</v>
      </c>
      <c r="AY162" s="185" t="s">
        <v>187</v>
      </c>
    </row>
    <row r="163" spans="2:65" s="1" customFormat="1" ht="33" customHeight="1">
      <c r="B163" s="144"/>
      <c r="C163" s="160" t="s">
        <v>207</v>
      </c>
      <c r="D163" s="160" t="s">
        <v>196</v>
      </c>
      <c r="E163" s="161" t="s">
        <v>3383</v>
      </c>
      <c r="F163" s="162" t="s">
        <v>3384</v>
      </c>
      <c r="G163" s="163" t="s">
        <v>144</v>
      </c>
      <c r="H163" s="164">
        <v>2.36</v>
      </c>
      <c r="I163" s="165"/>
      <c r="J163" s="166">
        <f>ROUND(I163*H163,2)</f>
        <v>0</v>
      </c>
      <c r="K163" s="167"/>
      <c r="L163" s="32"/>
      <c r="M163" s="168" t="s">
        <v>1</v>
      </c>
      <c r="N163" s="169" t="s">
        <v>42</v>
      </c>
      <c r="P163" s="156">
        <f>O163*H163</f>
        <v>0</v>
      </c>
      <c r="Q163" s="156">
        <v>0.10767</v>
      </c>
      <c r="R163" s="156">
        <f>Q163*H163</f>
        <v>0.25410119999999997</v>
      </c>
      <c r="S163" s="156">
        <v>0</v>
      </c>
      <c r="T163" s="157">
        <f>S163*H163</f>
        <v>0</v>
      </c>
      <c r="AR163" s="158" t="s">
        <v>194</v>
      </c>
      <c r="AT163" s="158" t="s">
        <v>196</v>
      </c>
      <c r="AU163" s="158" t="s">
        <v>89</v>
      </c>
      <c r="AY163" s="17" t="s">
        <v>187</v>
      </c>
      <c r="BE163" s="159">
        <f>IF(N163="základná",J163,0)</f>
        <v>0</v>
      </c>
      <c r="BF163" s="159">
        <f>IF(N163="znížená",J163,0)</f>
        <v>0</v>
      </c>
      <c r="BG163" s="159">
        <f>IF(N163="zákl. prenesená",J163,0)</f>
        <v>0</v>
      </c>
      <c r="BH163" s="159">
        <f>IF(N163="zníž. prenesená",J163,0)</f>
        <v>0</v>
      </c>
      <c r="BI163" s="159">
        <f>IF(N163="nulová",J163,0)</f>
        <v>0</v>
      </c>
      <c r="BJ163" s="17" t="s">
        <v>89</v>
      </c>
      <c r="BK163" s="159">
        <f>ROUND(I163*H163,2)</f>
        <v>0</v>
      </c>
      <c r="BL163" s="17" t="s">
        <v>194</v>
      </c>
      <c r="BM163" s="158" t="s">
        <v>3385</v>
      </c>
    </row>
    <row r="164" spans="2:65" s="13" customFormat="1">
      <c r="B164" s="177"/>
      <c r="D164" s="171" t="s">
        <v>200</v>
      </c>
      <c r="E164" s="178" t="s">
        <v>1</v>
      </c>
      <c r="F164" s="179" t="s">
        <v>3386</v>
      </c>
      <c r="H164" s="180">
        <v>2.36</v>
      </c>
      <c r="I164" s="181"/>
      <c r="L164" s="177"/>
      <c r="M164" s="182"/>
      <c r="T164" s="183"/>
      <c r="AT164" s="178" t="s">
        <v>200</v>
      </c>
      <c r="AU164" s="178" t="s">
        <v>89</v>
      </c>
      <c r="AV164" s="13" t="s">
        <v>89</v>
      </c>
      <c r="AW164" s="13" t="s">
        <v>31</v>
      </c>
      <c r="AX164" s="13" t="s">
        <v>76</v>
      </c>
      <c r="AY164" s="178" t="s">
        <v>187</v>
      </c>
    </row>
    <row r="165" spans="2:65" s="15" customFormat="1">
      <c r="B165" s="191"/>
      <c r="D165" s="171" t="s">
        <v>200</v>
      </c>
      <c r="E165" s="192" t="s">
        <v>1</v>
      </c>
      <c r="F165" s="193" t="s">
        <v>234</v>
      </c>
      <c r="H165" s="194">
        <v>2.36</v>
      </c>
      <c r="I165" s="195"/>
      <c r="L165" s="191"/>
      <c r="M165" s="196"/>
      <c r="T165" s="197"/>
      <c r="AT165" s="192" t="s">
        <v>200</v>
      </c>
      <c r="AU165" s="192" t="s">
        <v>89</v>
      </c>
      <c r="AV165" s="15" t="s">
        <v>207</v>
      </c>
      <c r="AW165" s="15" t="s">
        <v>31</v>
      </c>
      <c r="AX165" s="15" t="s">
        <v>76</v>
      </c>
      <c r="AY165" s="192" t="s">
        <v>187</v>
      </c>
    </row>
    <row r="166" spans="2:65" s="14" customFormat="1">
      <c r="B166" s="184"/>
      <c r="D166" s="171" t="s">
        <v>200</v>
      </c>
      <c r="E166" s="185" t="s">
        <v>1</v>
      </c>
      <c r="F166" s="186" t="s">
        <v>206</v>
      </c>
      <c r="H166" s="187">
        <v>2.36</v>
      </c>
      <c r="I166" s="188"/>
      <c r="L166" s="184"/>
      <c r="M166" s="189"/>
      <c r="T166" s="190"/>
      <c r="AT166" s="185" t="s">
        <v>200</v>
      </c>
      <c r="AU166" s="185" t="s">
        <v>89</v>
      </c>
      <c r="AV166" s="14" t="s">
        <v>194</v>
      </c>
      <c r="AW166" s="14" t="s">
        <v>31</v>
      </c>
      <c r="AX166" s="14" t="s">
        <v>83</v>
      </c>
      <c r="AY166" s="185" t="s">
        <v>187</v>
      </c>
    </row>
    <row r="167" spans="2:65" s="1" customFormat="1" ht="33" customHeight="1">
      <c r="B167" s="144"/>
      <c r="C167" s="160" t="s">
        <v>194</v>
      </c>
      <c r="D167" s="160" t="s">
        <v>196</v>
      </c>
      <c r="E167" s="161" t="s">
        <v>3387</v>
      </c>
      <c r="F167" s="162" t="s">
        <v>3388</v>
      </c>
      <c r="G167" s="163" t="s">
        <v>144</v>
      </c>
      <c r="H167" s="164">
        <v>6</v>
      </c>
      <c r="I167" s="165"/>
      <c r="J167" s="166">
        <f>ROUND(I167*H167,2)</f>
        <v>0</v>
      </c>
      <c r="K167" s="167"/>
      <c r="L167" s="32"/>
      <c r="M167" s="168" t="s">
        <v>1</v>
      </c>
      <c r="N167" s="169" t="s">
        <v>42</v>
      </c>
      <c r="P167" s="156">
        <f>O167*H167</f>
        <v>0</v>
      </c>
      <c r="Q167" s="156">
        <v>0.14262</v>
      </c>
      <c r="R167" s="156">
        <f>Q167*H167</f>
        <v>0.85572000000000004</v>
      </c>
      <c r="S167" s="156">
        <v>0</v>
      </c>
      <c r="T167" s="157">
        <f>S167*H167</f>
        <v>0</v>
      </c>
      <c r="AR167" s="158" t="s">
        <v>194</v>
      </c>
      <c r="AT167" s="158" t="s">
        <v>196</v>
      </c>
      <c r="AU167" s="158" t="s">
        <v>89</v>
      </c>
      <c r="AY167" s="17" t="s">
        <v>187</v>
      </c>
      <c r="BE167" s="159">
        <f>IF(N167="základná",J167,0)</f>
        <v>0</v>
      </c>
      <c r="BF167" s="159">
        <f>IF(N167="znížená",J167,0)</f>
        <v>0</v>
      </c>
      <c r="BG167" s="159">
        <f>IF(N167="zákl. prenesená",J167,0)</f>
        <v>0</v>
      </c>
      <c r="BH167" s="159">
        <f>IF(N167="zníž. prenesená",J167,0)</f>
        <v>0</v>
      </c>
      <c r="BI167" s="159">
        <f>IF(N167="nulová",J167,0)</f>
        <v>0</v>
      </c>
      <c r="BJ167" s="17" t="s">
        <v>89</v>
      </c>
      <c r="BK167" s="159">
        <f>ROUND(I167*H167,2)</f>
        <v>0</v>
      </c>
      <c r="BL167" s="17" t="s">
        <v>194</v>
      </c>
      <c r="BM167" s="158" t="s">
        <v>3389</v>
      </c>
    </row>
    <row r="168" spans="2:65" s="13" customFormat="1">
      <c r="B168" s="177"/>
      <c r="D168" s="171" t="s">
        <v>200</v>
      </c>
      <c r="E168" s="178" t="s">
        <v>1</v>
      </c>
      <c r="F168" s="179" t="s">
        <v>3390</v>
      </c>
      <c r="H168" s="180">
        <v>2</v>
      </c>
      <c r="I168" s="181"/>
      <c r="L168" s="177"/>
      <c r="M168" s="182"/>
      <c r="T168" s="183"/>
      <c r="AT168" s="178" t="s">
        <v>200</v>
      </c>
      <c r="AU168" s="178" t="s">
        <v>89</v>
      </c>
      <c r="AV168" s="13" t="s">
        <v>89</v>
      </c>
      <c r="AW168" s="13" t="s">
        <v>31</v>
      </c>
      <c r="AX168" s="13" t="s">
        <v>76</v>
      </c>
      <c r="AY168" s="178" t="s">
        <v>187</v>
      </c>
    </row>
    <row r="169" spans="2:65" s="13" customFormat="1">
      <c r="B169" s="177"/>
      <c r="D169" s="171" t="s">
        <v>200</v>
      </c>
      <c r="E169" s="178" t="s">
        <v>1</v>
      </c>
      <c r="F169" s="179" t="s">
        <v>3391</v>
      </c>
      <c r="H169" s="180">
        <v>4</v>
      </c>
      <c r="I169" s="181"/>
      <c r="L169" s="177"/>
      <c r="M169" s="182"/>
      <c r="T169" s="183"/>
      <c r="AT169" s="178" t="s">
        <v>200</v>
      </c>
      <c r="AU169" s="178" t="s">
        <v>89</v>
      </c>
      <c r="AV169" s="13" t="s">
        <v>89</v>
      </c>
      <c r="AW169" s="13" t="s">
        <v>31</v>
      </c>
      <c r="AX169" s="13" t="s">
        <v>76</v>
      </c>
      <c r="AY169" s="178" t="s">
        <v>187</v>
      </c>
    </row>
    <row r="170" spans="2:65" s="15" customFormat="1">
      <c r="B170" s="191"/>
      <c r="D170" s="171" t="s">
        <v>200</v>
      </c>
      <c r="E170" s="192" t="s">
        <v>1</v>
      </c>
      <c r="F170" s="193" t="s">
        <v>3392</v>
      </c>
      <c r="H170" s="194">
        <v>6</v>
      </c>
      <c r="I170" s="195"/>
      <c r="L170" s="191"/>
      <c r="M170" s="196"/>
      <c r="T170" s="197"/>
      <c r="AT170" s="192" t="s">
        <v>200</v>
      </c>
      <c r="AU170" s="192" t="s">
        <v>89</v>
      </c>
      <c r="AV170" s="15" t="s">
        <v>207</v>
      </c>
      <c r="AW170" s="15" t="s">
        <v>31</v>
      </c>
      <c r="AX170" s="15" t="s">
        <v>76</v>
      </c>
      <c r="AY170" s="192" t="s">
        <v>187</v>
      </c>
    </row>
    <row r="171" spans="2:65" s="14" customFormat="1">
      <c r="B171" s="184"/>
      <c r="D171" s="171" t="s">
        <v>200</v>
      </c>
      <c r="E171" s="185" t="s">
        <v>1</v>
      </c>
      <c r="F171" s="186" t="s">
        <v>206</v>
      </c>
      <c r="H171" s="187">
        <v>6</v>
      </c>
      <c r="I171" s="188"/>
      <c r="L171" s="184"/>
      <c r="M171" s="189"/>
      <c r="T171" s="190"/>
      <c r="AT171" s="185" t="s">
        <v>200</v>
      </c>
      <c r="AU171" s="185" t="s">
        <v>89</v>
      </c>
      <c r="AV171" s="14" t="s">
        <v>194</v>
      </c>
      <c r="AW171" s="14" t="s">
        <v>31</v>
      </c>
      <c r="AX171" s="14" t="s">
        <v>83</v>
      </c>
      <c r="AY171" s="185" t="s">
        <v>187</v>
      </c>
    </row>
    <row r="172" spans="2:65" s="1" customFormat="1" ht="33" customHeight="1">
      <c r="B172" s="144"/>
      <c r="C172" s="160" t="s">
        <v>263</v>
      </c>
      <c r="D172" s="160" t="s">
        <v>196</v>
      </c>
      <c r="E172" s="161" t="s">
        <v>3393</v>
      </c>
      <c r="F172" s="162" t="s">
        <v>3394</v>
      </c>
      <c r="G172" s="163" t="s">
        <v>144</v>
      </c>
      <c r="H172" s="164">
        <v>1.18</v>
      </c>
      <c r="I172" s="165"/>
      <c r="J172" s="166">
        <f>ROUND(I172*H172,2)</f>
        <v>0</v>
      </c>
      <c r="K172" s="167"/>
      <c r="L172" s="32"/>
      <c r="M172" s="168" t="s">
        <v>1</v>
      </c>
      <c r="N172" s="169" t="s">
        <v>42</v>
      </c>
      <c r="P172" s="156">
        <f>O172*H172</f>
        <v>0</v>
      </c>
      <c r="Q172" s="156">
        <v>0.27988000000000002</v>
      </c>
      <c r="R172" s="156">
        <f>Q172*H172</f>
        <v>0.33025840000000001</v>
      </c>
      <c r="S172" s="156">
        <v>0</v>
      </c>
      <c r="T172" s="157">
        <f>S172*H172</f>
        <v>0</v>
      </c>
      <c r="AR172" s="158" t="s">
        <v>194</v>
      </c>
      <c r="AT172" s="158" t="s">
        <v>196</v>
      </c>
      <c r="AU172" s="158" t="s">
        <v>89</v>
      </c>
      <c r="AY172" s="17" t="s">
        <v>187</v>
      </c>
      <c r="BE172" s="159">
        <f>IF(N172="základná",J172,0)</f>
        <v>0</v>
      </c>
      <c r="BF172" s="159">
        <f>IF(N172="znížená",J172,0)</f>
        <v>0</v>
      </c>
      <c r="BG172" s="159">
        <f>IF(N172="zákl. prenesená",J172,0)</f>
        <v>0</v>
      </c>
      <c r="BH172" s="159">
        <f>IF(N172="zníž. prenesená",J172,0)</f>
        <v>0</v>
      </c>
      <c r="BI172" s="159">
        <f>IF(N172="nulová",J172,0)</f>
        <v>0</v>
      </c>
      <c r="BJ172" s="17" t="s">
        <v>89</v>
      </c>
      <c r="BK172" s="159">
        <f>ROUND(I172*H172,2)</f>
        <v>0</v>
      </c>
      <c r="BL172" s="17" t="s">
        <v>194</v>
      </c>
      <c r="BM172" s="158" t="s">
        <v>3395</v>
      </c>
    </row>
    <row r="173" spans="2:65" s="13" customFormat="1">
      <c r="B173" s="177"/>
      <c r="D173" s="171" t="s">
        <v>200</v>
      </c>
      <c r="E173" s="178" t="s">
        <v>1</v>
      </c>
      <c r="F173" s="179" t="s">
        <v>3396</v>
      </c>
      <c r="H173" s="180">
        <v>1.18</v>
      </c>
      <c r="I173" s="181"/>
      <c r="L173" s="177"/>
      <c r="M173" s="182"/>
      <c r="T173" s="183"/>
      <c r="AT173" s="178" t="s">
        <v>200</v>
      </c>
      <c r="AU173" s="178" t="s">
        <v>89</v>
      </c>
      <c r="AV173" s="13" t="s">
        <v>89</v>
      </c>
      <c r="AW173" s="13" t="s">
        <v>31</v>
      </c>
      <c r="AX173" s="13" t="s">
        <v>76</v>
      </c>
      <c r="AY173" s="178" t="s">
        <v>187</v>
      </c>
    </row>
    <row r="174" spans="2:65" s="15" customFormat="1">
      <c r="B174" s="191"/>
      <c r="D174" s="171" t="s">
        <v>200</v>
      </c>
      <c r="E174" s="192" t="s">
        <v>1</v>
      </c>
      <c r="F174" s="193" t="s">
        <v>234</v>
      </c>
      <c r="H174" s="194">
        <v>1.18</v>
      </c>
      <c r="I174" s="195"/>
      <c r="L174" s="191"/>
      <c r="M174" s="196"/>
      <c r="T174" s="197"/>
      <c r="AT174" s="192" t="s">
        <v>200</v>
      </c>
      <c r="AU174" s="192" t="s">
        <v>89</v>
      </c>
      <c r="AV174" s="15" t="s">
        <v>207</v>
      </c>
      <c r="AW174" s="15" t="s">
        <v>31</v>
      </c>
      <c r="AX174" s="15" t="s">
        <v>76</v>
      </c>
      <c r="AY174" s="192" t="s">
        <v>187</v>
      </c>
    </row>
    <row r="175" spans="2:65" s="14" customFormat="1">
      <c r="B175" s="184"/>
      <c r="D175" s="171" t="s">
        <v>200</v>
      </c>
      <c r="E175" s="185" t="s">
        <v>1</v>
      </c>
      <c r="F175" s="186" t="s">
        <v>206</v>
      </c>
      <c r="H175" s="187">
        <v>1.18</v>
      </c>
      <c r="I175" s="188"/>
      <c r="L175" s="184"/>
      <c r="M175" s="189"/>
      <c r="T175" s="190"/>
      <c r="AT175" s="185" t="s">
        <v>200</v>
      </c>
      <c r="AU175" s="185" t="s">
        <v>89</v>
      </c>
      <c r="AV175" s="14" t="s">
        <v>194</v>
      </c>
      <c r="AW175" s="14" t="s">
        <v>31</v>
      </c>
      <c r="AX175" s="14" t="s">
        <v>83</v>
      </c>
      <c r="AY175" s="185" t="s">
        <v>187</v>
      </c>
    </row>
    <row r="176" spans="2:65" s="1" customFormat="1" ht="33" customHeight="1">
      <c r="B176" s="144"/>
      <c r="C176" s="160" t="s">
        <v>188</v>
      </c>
      <c r="D176" s="160" t="s">
        <v>196</v>
      </c>
      <c r="E176" s="161" t="s">
        <v>3397</v>
      </c>
      <c r="F176" s="162" t="s">
        <v>3398</v>
      </c>
      <c r="G176" s="163" t="s">
        <v>144</v>
      </c>
      <c r="H176" s="164">
        <v>3.24</v>
      </c>
      <c r="I176" s="165"/>
      <c r="J176" s="166">
        <f>ROUND(I176*H176,2)</f>
        <v>0</v>
      </c>
      <c r="K176" s="167"/>
      <c r="L176" s="32"/>
      <c r="M176" s="168" t="s">
        <v>1</v>
      </c>
      <c r="N176" s="169" t="s">
        <v>42</v>
      </c>
      <c r="P176" s="156">
        <f>O176*H176</f>
        <v>0</v>
      </c>
      <c r="Q176" s="156">
        <v>0.21690000000000001</v>
      </c>
      <c r="R176" s="156">
        <f>Q176*H176</f>
        <v>0.70275600000000005</v>
      </c>
      <c r="S176" s="156">
        <v>0</v>
      </c>
      <c r="T176" s="157">
        <f>S176*H176</f>
        <v>0</v>
      </c>
      <c r="AR176" s="158" t="s">
        <v>194</v>
      </c>
      <c r="AT176" s="158" t="s">
        <v>196</v>
      </c>
      <c r="AU176" s="158" t="s">
        <v>89</v>
      </c>
      <c r="AY176" s="17" t="s">
        <v>187</v>
      </c>
      <c r="BE176" s="159">
        <f>IF(N176="základná",J176,0)</f>
        <v>0</v>
      </c>
      <c r="BF176" s="159">
        <f>IF(N176="znížená",J176,0)</f>
        <v>0</v>
      </c>
      <c r="BG176" s="159">
        <f>IF(N176="zákl. prenesená",J176,0)</f>
        <v>0</v>
      </c>
      <c r="BH176" s="159">
        <f>IF(N176="zníž. prenesená",J176,0)</f>
        <v>0</v>
      </c>
      <c r="BI176" s="159">
        <f>IF(N176="nulová",J176,0)</f>
        <v>0</v>
      </c>
      <c r="BJ176" s="17" t="s">
        <v>89</v>
      </c>
      <c r="BK176" s="159">
        <f>ROUND(I176*H176,2)</f>
        <v>0</v>
      </c>
      <c r="BL176" s="17" t="s">
        <v>194</v>
      </c>
      <c r="BM176" s="158" t="s">
        <v>3399</v>
      </c>
    </row>
    <row r="177" spans="2:65" s="13" customFormat="1">
      <c r="B177" s="177"/>
      <c r="D177" s="171" t="s">
        <v>200</v>
      </c>
      <c r="E177" s="178" t="s">
        <v>1</v>
      </c>
      <c r="F177" s="179" t="s">
        <v>3400</v>
      </c>
      <c r="H177" s="180">
        <v>3.24</v>
      </c>
      <c r="I177" s="181"/>
      <c r="L177" s="177"/>
      <c r="M177" s="182"/>
      <c r="T177" s="183"/>
      <c r="AT177" s="178" t="s">
        <v>200</v>
      </c>
      <c r="AU177" s="178" t="s">
        <v>89</v>
      </c>
      <c r="AV177" s="13" t="s">
        <v>89</v>
      </c>
      <c r="AW177" s="13" t="s">
        <v>31</v>
      </c>
      <c r="AX177" s="13" t="s">
        <v>76</v>
      </c>
      <c r="AY177" s="178" t="s">
        <v>187</v>
      </c>
    </row>
    <row r="178" spans="2:65" s="15" customFormat="1">
      <c r="B178" s="191"/>
      <c r="D178" s="171" t="s">
        <v>200</v>
      </c>
      <c r="E178" s="192" t="s">
        <v>1</v>
      </c>
      <c r="F178" s="193" t="s">
        <v>3401</v>
      </c>
      <c r="H178" s="194">
        <v>3.24</v>
      </c>
      <c r="I178" s="195"/>
      <c r="L178" s="191"/>
      <c r="M178" s="196"/>
      <c r="T178" s="197"/>
      <c r="AT178" s="192" t="s">
        <v>200</v>
      </c>
      <c r="AU178" s="192" t="s">
        <v>89</v>
      </c>
      <c r="AV178" s="15" t="s">
        <v>207</v>
      </c>
      <c r="AW178" s="15" t="s">
        <v>31</v>
      </c>
      <c r="AX178" s="15" t="s">
        <v>76</v>
      </c>
      <c r="AY178" s="192" t="s">
        <v>187</v>
      </c>
    </row>
    <row r="179" spans="2:65" s="14" customFormat="1">
      <c r="B179" s="184"/>
      <c r="D179" s="171" t="s">
        <v>200</v>
      </c>
      <c r="E179" s="185" t="s">
        <v>1</v>
      </c>
      <c r="F179" s="186" t="s">
        <v>206</v>
      </c>
      <c r="H179" s="187">
        <v>3.24</v>
      </c>
      <c r="I179" s="188"/>
      <c r="L179" s="184"/>
      <c r="M179" s="189"/>
      <c r="T179" s="190"/>
      <c r="AT179" s="185" t="s">
        <v>200</v>
      </c>
      <c r="AU179" s="185" t="s">
        <v>89</v>
      </c>
      <c r="AV179" s="14" t="s">
        <v>194</v>
      </c>
      <c r="AW179" s="14" t="s">
        <v>31</v>
      </c>
      <c r="AX179" s="14" t="s">
        <v>83</v>
      </c>
      <c r="AY179" s="185" t="s">
        <v>187</v>
      </c>
    </row>
    <row r="180" spans="2:65" s="11" customFormat="1" ht="22.9" customHeight="1">
      <c r="B180" s="132"/>
      <c r="D180" s="133" t="s">
        <v>75</v>
      </c>
      <c r="E180" s="142" t="s">
        <v>188</v>
      </c>
      <c r="F180" s="142" t="s">
        <v>189</v>
      </c>
      <c r="I180" s="135"/>
      <c r="J180" s="143">
        <f>BK180</f>
        <v>0</v>
      </c>
      <c r="L180" s="132"/>
      <c r="M180" s="137"/>
      <c r="P180" s="138">
        <f>SUM(P181:P235)</f>
        <v>0</v>
      </c>
      <c r="R180" s="138">
        <f>SUM(R181:R235)</f>
        <v>19.654750199999999</v>
      </c>
      <c r="T180" s="139">
        <f>SUM(T181:T235)</f>
        <v>0</v>
      </c>
      <c r="AR180" s="133" t="s">
        <v>83</v>
      </c>
      <c r="AT180" s="140" t="s">
        <v>75</v>
      </c>
      <c r="AU180" s="140" t="s">
        <v>83</v>
      </c>
      <c r="AY180" s="133" t="s">
        <v>187</v>
      </c>
      <c r="BK180" s="141">
        <f>SUM(BK181:BK235)</f>
        <v>0</v>
      </c>
    </row>
    <row r="181" spans="2:65" s="1" customFormat="1" ht="24.2" customHeight="1">
      <c r="B181" s="144"/>
      <c r="C181" s="160" t="s">
        <v>287</v>
      </c>
      <c r="D181" s="160" t="s">
        <v>196</v>
      </c>
      <c r="E181" s="161" t="s">
        <v>3402</v>
      </c>
      <c r="F181" s="162" t="s">
        <v>3403</v>
      </c>
      <c r="G181" s="163" t="s">
        <v>144</v>
      </c>
      <c r="H181" s="164">
        <v>211.56</v>
      </c>
      <c r="I181" s="165"/>
      <c r="J181" s="166">
        <f>ROUND(I181*H181,2)</f>
        <v>0</v>
      </c>
      <c r="K181" s="167"/>
      <c r="L181" s="32"/>
      <c r="M181" s="168" t="s">
        <v>1</v>
      </c>
      <c r="N181" s="169" t="s">
        <v>42</v>
      </c>
      <c r="P181" s="156">
        <f>O181*H181</f>
        <v>0</v>
      </c>
      <c r="Q181" s="156">
        <v>3.5869999999999999E-2</v>
      </c>
      <c r="R181" s="156">
        <f>Q181*H181</f>
        <v>7.5886572000000001</v>
      </c>
      <c r="S181" s="156">
        <v>0</v>
      </c>
      <c r="T181" s="157">
        <f>S181*H181</f>
        <v>0</v>
      </c>
      <c r="AR181" s="158" t="s">
        <v>194</v>
      </c>
      <c r="AT181" s="158" t="s">
        <v>196</v>
      </c>
      <c r="AU181" s="158" t="s">
        <v>89</v>
      </c>
      <c r="AY181" s="17" t="s">
        <v>187</v>
      </c>
      <c r="BE181" s="159">
        <f>IF(N181="základná",J181,0)</f>
        <v>0</v>
      </c>
      <c r="BF181" s="159">
        <f>IF(N181="znížená",J181,0)</f>
        <v>0</v>
      </c>
      <c r="BG181" s="159">
        <f>IF(N181="zákl. prenesená",J181,0)</f>
        <v>0</v>
      </c>
      <c r="BH181" s="159">
        <f>IF(N181="zníž. prenesená",J181,0)</f>
        <v>0</v>
      </c>
      <c r="BI181" s="159">
        <f>IF(N181="nulová",J181,0)</f>
        <v>0</v>
      </c>
      <c r="BJ181" s="17" t="s">
        <v>89</v>
      </c>
      <c r="BK181" s="159">
        <f>ROUND(I181*H181,2)</f>
        <v>0</v>
      </c>
      <c r="BL181" s="17" t="s">
        <v>194</v>
      </c>
      <c r="BM181" s="158" t="s">
        <v>3404</v>
      </c>
    </row>
    <row r="182" spans="2:65" s="12" customFormat="1">
      <c r="B182" s="170"/>
      <c r="D182" s="171" t="s">
        <v>200</v>
      </c>
      <c r="E182" s="172" t="s">
        <v>1</v>
      </c>
      <c r="F182" s="173" t="s">
        <v>3405</v>
      </c>
      <c r="H182" s="172" t="s">
        <v>1</v>
      </c>
      <c r="I182" s="174"/>
      <c r="L182" s="170"/>
      <c r="M182" s="175"/>
      <c r="T182" s="176"/>
      <c r="AT182" s="172" t="s">
        <v>200</v>
      </c>
      <c r="AU182" s="172" t="s">
        <v>89</v>
      </c>
      <c r="AV182" s="12" t="s">
        <v>83</v>
      </c>
      <c r="AW182" s="12" t="s">
        <v>31</v>
      </c>
      <c r="AX182" s="12" t="s">
        <v>76</v>
      </c>
      <c r="AY182" s="172" t="s">
        <v>187</v>
      </c>
    </row>
    <row r="183" spans="2:65" s="13" customFormat="1" ht="22.5">
      <c r="B183" s="177"/>
      <c r="D183" s="171" t="s">
        <v>200</v>
      </c>
      <c r="E183" s="178" t="s">
        <v>1</v>
      </c>
      <c r="F183" s="179" t="s">
        <v>3406</v>
      </c>
      <c r="H183" s="180">
        <v>63.02</v>
      </c>
      <c r="I183" s="181"/>
      <c r="L183" s="177"/>
      <c r="M183" s="182"/>
      <c r="T183" s="183"/>
      <c r="AT183" s="178" t="s">
        <v>200</v>
      </c>
      <c r="AU183" s="178" t="s">
        <v>89</v>
      </c>
      <c r="AV183" s="13" t="s">
        <v>89</v>
      </c>
      <c r="AW183" s="13" t="s">
        <v>31</v>
      </c>
      <c r="AX183" s="13" t="s">
        <v>76</v>
      </c>
      <c r="AY183" s="178" t="s">
        <v>187</v>
      </c>
    </row>
    <row r="184" spans="2:65" s="13" customFormat="1">
      <c r="B184" s="177"/>
      <c r="D184" s="171" t="s">
        <v>200</v>
      </c>
      <c r="E184" s="178" t="s">
        <v>1</v>
      </c>
      <c r="F184" s="179" t="s">
        <v>3407</v>
      </c>
      <c r="H184" s="180">
        <v>14.4</v>
      </c>
      <c r="I184" s="181"/>
      <c r="L184" s="177"/>
      <c r="M184" s="182"/>
      <c r="T184" s="183"/>
      <c r="AT184" s="178" t="s">
        <v>200</v>
      </c>
      <c r="AU184" s="178" t="s">
        <v>89</v>
      </c>
      <c r="AV184" s="13" t="s">
        <v>89</v>
      </c>
      <c r="AW184" s="13" t="s">
        <v>31</v>
      </c>
      <c r="AX184" s="13" t="s">
        <v>76</v>
      </c>
      <c r="AY184" s="178" t="s">
        <v>187</v>
      </c>
    </row>
    <row r="185" spans="2:65" s="13" customFormat="1">
      <c r="B185" s="177"/>
      <c r="D185" s="171" t="s">
        <v>200</v>
      </c>
      <c r="E185" s="178" t="s">
        <v>1</v>
      </c>
      <c r="F185" s="179" t="s">
        <v>3408</v>
      </c>
      <c r="H185" s="180">
        <v>82.8</v>
      </c>
      <c r="I185" s="181"/>
      <c r="L185" s="177"/>
      <c r="M185" s="182"/>
      <c r="T185" s="183"/>
      <c r="AT185" s="178" t="s">
        <v>200</v>
      </c>
      <c r="AU185" s="178" t="s">
        <v>89</v>
      </c>
      <c r="AV185" s="13" t="s">
        <v>89</v>
      </c>
      <c r="AW185" s="13" t="s">
        <v>31</v>
      </c>
      <c r="AX185" s="13" t="s">
        <v>76</v>
      </c>
      <c r="AY185" s="178" t="s">
        <v>187</v>
      </c>
    </row>
    <row r="186" spans="2:65" s="13" customFormat="1">
      <c r="B186" s="177"/>
      <c r="D186" s="171" t="s">
        <v>200</v>
      </c>
      <c r="E186" s="178" t="s">
        <v>1</v>
      </c>
      <c r="F186" s="179" t="s">
        <v>3409</v>
      </c>
      <c r="H186" s="180">
        <v>7.02</v>
      </c>
      <c r="I186" s="181"/>
      <c r="L186" s="177"/>
      <c r="M186" s="182"/>
      <c r="T186" s="183"/>
      <c r="AT186" s="178" t="s">
        <v>200</v>
      </c>
      <c r="AU186" s="178" t="s">
        <v>89</v>
      </c>
      <c r="AV186" s="13" t="s">
        <v>89</v>
      </c>
      <c r="AW186" s="13" t="s">
        <v>31</v>
      </c>
      <c r="AX186" s="13" t="s">
        <v>76</v>
      </c>
      <c r="AY186" s="178" t="s">
        <v>187</v>
      </c>
    </row>
    <row r="187" spans="2:65" s="13" customFormat="1">
      <c r="B187" s="177"/>
      <c r="D187" s="171" t="s">
        <v>200</v>
      </c>
      <c r="E187" s="178" t="s">
        <v>1</v>
      </c>
      <c r="F187" s="179" t="s">
        <v>3410</v>
      </c>
      <c r="H187" s="180">
        <v>11.04</v>
      </c>
      <c r="I187" s="181"/>
      <c r="L187" s="177"/>
      <c r="M187" s="182"/>
      <c r="T187" s="183"/>
      <c r="AT187" s="178" t="s">
        <v>200</v>
      </c>
      <c r="AU187" s="178" t="s">
        <v>89</v>
      </c>
      <c r="AV187" s="13" t="s">
        <v>89</v>
      </c>
      <c r="AW187" s="13" t="s">
        <v>31</v>
      </c>
      <c r="AX187" s="13" t="s">
        <v>76</v>
      </c>
      <c r="AY187" s="178" t="s">
        <v>187</v>
      </c>
    </row>
    <row r="188" spans="2:65" s="13" customFormat="1">
      <c r="B188" s="177"/>
      <c r="D188" s="171" t="s">
        <v>200</v>
      </c>
      <c r="E188" s="178" t="s">
        <v>1</v>
      </c>
      <c r="F188" s="179" t="s">
        <v>3411</v>
      </c>
      <c r="H188" s="180">
        <v>6.48</v>
      </c>
      <c r="I188" s="181"/>
      <c r="L188" s="177"/>
      <c r="M188" s="182"/>
      <c r="T188" s="183"/>
      <c r="AT188" s="178" t="s">
        <v>200</v>
      </c>
      <c r="AU188" s="178" t="s">
        <v>89</v>
      </c>
      <c r="AV188" s="13" t="s">
        <v>89</v>
      </c>
      <c r="AW188" s="13" t="s">
        <v>31</v>
      </c>
      <c r="AX188" s="13" t="s">
        <v>76</v>
      </c>
      <c r="AY188" s="178" t="s">
        <v>187</v>
      </c>
    </row>
    <row r="189" spans="2:65" s="13" customFormat="1">
      <c r="B189" s="177"/>
      <c r="D189" s="171" t="s">
        <v>200</v>
      </c>
      <c r="E189" s="178" t="s">
        <v>1</v>
      </c>
      <c r="F189" s="179" t="s">
        <v>3412</v>
      </c>
      <c r="H189" s="180">
        <v>2.52</v>
      </c>
      <c r="I189" s="181"/>
      <c r="L189" s="177"/>
      <c r="M189" s="182"/>
      <c r="T189" s="183"/>
      <c r="AT189" s="178" t="s">
        <v>200</v>
      </c>
      <c r="AU189" s="178" t="s">
        <v>89</v>
      </c>
      <c r="AV189" s="13" t="s">
        <v>89</v>
      </c>
      <c r="AW189" s="13" t="s">
        <v>31</v>
      </c>
      <c r="AX189" s="13" t="s">
        <v>76</v>
      </c>
      <c r="AY189" s="178" t="s">
        <v>187</v>
      </c>
    </row>
    <row r="190" spans="2:65" s="13" customFormat="1">
      <c r="B190" s="177"/>
      <c r="D190" s="171" t="s">
        <v>200</v>
      </c>
      <c r="E190" s="178" t="s">
        <v>1</v>
      </c>
      <c r="F190" s="179" t="s">
        <v>3413</v>
      </c>
      <c r="H190" s="180">
        <v>0.72</v>
      </c>
      <c r="I190" s="181"/>
      <c r="L190" s="177"/>
      <c r="M190" s="182"/>
      <c r="T190" s="183"/>
      <c r="AT190" s="178" t="s">
        <v>200</v>
      </c>
      <c r="AU190" s="178" t="s">
        <v>89</v>
      </c>
      <c r="AV190" s="13" t="s">
        <v>89</v>
      </c>
      <c r="AW190" s="13" t="s">
        <v>31</v>
      </c>
      <c r="AX190" s="13" t="s">
        <v>76</v>
      </c>
      <c r="AY190" s="178" t="s">
        <v>187</v>
      </c>
    </row>
    <row r="191" spans="2:65" s="13" customFormat="1">
      <c r="B191" s="177"/>
      <c r="D191" s="171" t="s">
        <v>200</v>
      </c>
      <c r="E191" s="178" t="s">
        <v>1</v>
      </c>
      <c r="F191" s="179" t="s">
        <v>3414</v>
      </c>
      <c r="H191" s="180">
        <v>1.62</v>
      </c>
      <c r="I191" s="181"/>
      <c r="L191" s="177"/>
      <c r="M191" s="182"/>
      <c r="T191" s="183"/>
      <c r="AT191" s="178" t="s">
        <v>200</v>
      </c>
      <c r="AU191" s="178" t="s">
        <v>89</v>
      </c>
      <c r="AV191" s="13" t="s">
        <v>89</v>
      </c>
      <c r="AW191" s="13" t="s">
        <v>31</v>
      </c>
      <c r="AX191" s="13" t="s">
        <v>76</v>
      </c>
      <c r="AY191" s="178" t="s">
        <v>187</v>
      </c>
    </row>
    <row r="192" spans="2:65" s="13" customFormat="1">
      <c r="B192" s="177"/>
      <c r="D192" s="171" t="s">
        <v>200</v>
      </c>
      <c r="E192" s="178" t="s">
        <v>1</v>
      </c>
      <c r="F192" s="179" t="s">
        <v>3415</v>
      </c>
      <c r="H192" s="180">
        <v>1.62</v>
      </c>
      <c r="I192" s="181"/>
      <c r="L192" s="177"/>
      <c r="M192" s="182"/>
      <c r="T192" s="183"/>
      <c r="AT192" s="178" t="s">
        <v>200</v>
      </c>
      <c r="AU192" s="178" t="s">
        <v>89</v>
      </c>
      <c r="AV192" s="13" t="s">
        <v>89</v>
      </c>
      <c r="AW192" s="13" t="s">
        <v>31</v>
      </c>
      <c r="AX192" s="13" t="s">
        <v>76</v>
      </c>
      <c r="AY192" s="178" t="s">
        <v>187</v>
      </c>
    </row>
    <row r="193" spans="2:65" s="13" customFormat="1">
      <c r="B193" s="177"/>
      <c r="D193" s="171" t="s">
        <v>200</v>
      </c>
      <c r="E193" s="178" t="s">
        <v>1</v>
      </c>
      <c r="F193" s="179" t="s">
        <v>3416</v>
      </c>
      <c r="H193" s="180">
        <v>0.72</v>
      </c>
      <c r="I193" s="181"/>
      <c r="L193" s="177"/>
      <c r="M193" s="182"/>
      <c r="T193" s="183"/>
      <c r="AT193" s="178" t="s">
        <v>200</v>
      </c>
      <c r="AU193" s="178" t="s">
        <v>89</v>
      </c>
      <c r="AV193" s="13" t="s">
        <v>89</v>
      </c>
      <c r="AW193" s="13" t="s">
        <v>31</v>
      </c>
      <c r="AX193" s="13" t="s">
        <v>76</v>
      </c>
      <c r="AY193" s="178" t="s">
        <v>187</v>
      </c>
    </row>
    <row r="194" spans="2:65" s="13" customFormat="1">
      <c r="B194" s="177"/>
      <c r="D194" s="171" t="s">
        <v>200</v>
      </c>
      <c r="E194" s="178" t="s">
        <v>1</v>
      </c>
      <c r="F194" s="179" t="s">
        <v>3417</v>
      </c>
      <c r="H194" s="180">
        <v>0.96</v>
      </c>
      <c r="I194" s="181"/>
      <c r="L194" s="177"/>
      <c r="M194" s="182"/>
      <c r="T194" s="183"/>
      <c r="AT194" s="178" t="s">
        <v>200</v>
      </c>
      <c r="AU194" s="178" t="s">
        <v>89</v>
      </c>
      <c r="AV194" s="13" t="s">
        <v>89</v>
      </c>
      <c r="AW194" s="13" t="s">
        <v>31</v>
      </c>
      <c r="AX194" s="13" t="s">
        <v>76</v>
      </c>
      <c r="AY194" s="178" t="s">
        <v>187</v>
      </c>
    </row>
    <row r="195" spans="2:65" s="13" customFormat="1">
      <c r="B195" s="177"/>
      <c r="D195" s="171" t="s">
        <v>200</v>
      </c>
      <c r="E195" s="178" t="s">
        <v>1</v>
      </c>
      <c r="F195" s="179" t="s">
        <v>3418</v>
      </c>
      <c r="H195" s="180">
        <v>5.16</v>
      </c>
      <c r="I195" s="181"/>
      <c r="L195" s="177"/>
      <c r="M195" s="182"/>
      <c r="T195" s="183"/>
      <c r="AT195" s="178" t="s">
        <v>200</v>
      </c>
      <c r="AU195" s="178" t="s">
        <v>89</v>
      </c>
      <c r="AV195" s="13" t="s">
        <v>89</v>
      </c>
      <c r="AW195" s="13" t="s">
        <v>31</v>
      </c>
      <c r="AX195" s="13" t="s">
        <v>76</v>
      </c>
      <c r="AY195" s="178" t="s">
        <v>187</v>
      </c>
    </row>
    <row r="196" spans="2:65" s="13" customFormat="1">
      <c r="B196" s="177"/>
      <c r="D196" s="171" t="s">
        <v>200</v>
      </c>
      <c r="E196" s="178" t="s">
        <v>1</v>
      </c>
      <c r="F196" s="179" t="s">
        <v>3419</v>
      </c>
      <c r="H196" s="180">
        <v>4.62</v>
      </c>
      <c r="I196" s="181"/>
      <c r="L196" s="177"/>
      <c r="M196" s="182"/>
      <c r="T196" s="183"/>
      <c r="AT196" s="178" t="s">
        <v>200</v>
      </c>
      <c r="AU196" s="178" t="s">
        <v>89</v>
      </c>
      <c r="AV196" s="13" t="s">
        <v>89</v>
      </c>
      <c r="AW196" s="13" t="s">
        <v>31</v>
      </c>
      <c r="AX196" s="13" t="s">
        <v>76</v>
      </c>
      <c r="AY196" s="178" t="s">
        <v>187</v>
      </c>
    </row>
    <row r="197" spans="2:65" s="13" customFormat="1">
      <c r="B197" s="177"/>
      <c r="D197" s="171" t="s">
        <v>200</v>
      </c>
      <c r="E197" s="178" t="s">
        <v>1</v>
      </c>
      <c r="F197" s="179" t="s">
        <v>3420</v>
      </c>
      <c r="H197" s="180">
        <v>5.76</v>
      </c>
      <c r="I197" s="181"/>
      <c r="L197" s="177"/>
      <c r="M197" s="182"/>
      <c r="T197" s="183"/>
      <c r="AT197" s="178" t="s">
        <v>200</v>
      </c>
      <c r="AU197" s="178" t="s">
        <v>89</v>
      </c>
      <c r="AV197" s="13" t="s">
        <v>89</v>
      </c>
      <c r="AW197" s="13" t="s">
        <v>31</v>
      </c>
      <c r="AX197" s="13" t="s">
        <v>76</v>
      </c>
      <c r="AY197" s="178" t="s">
        <v>187</v>
      </c>
    </row>
    <row r="198" spans="2:65" s="13" customFormat="1">
      <c r="B198" s="177"/>
      <c r="D198" s="171" t="s">
        <v>200</v>
      </c>
      <c r="E198" s="178" t="s">
        <v>1</v>
      </c>
      <c r="F198" s="179" t="s">
        <v>3421</v>
      </c>
      <c r="H198" s="180">
        <v>3.1</v>
      </c>
      <c r="I198" s="181"/>
      <c r="L198" s="177"/>
      <c r="M198" s="182"/>
      <c r="T198" s="183"/>
      <c r="AT198" s="178" t="s">
        <v>200</v>
      </c>
      <c r="AU198" s="178" t="s">
        <v>89</v>
      </c>
      <c r="AV198" s="13" t="s">
        <v>89</v>
      </c>
      <c r="AW198" s="13" t="s">
        <v>31</v>
      </c>
      <c r="AX198" s="13" t="s">
        <v>76</v>
      </c>
      <c r="AY198" s="178" t="s">
        <v>187</v>
      </c>
    </row>
    <row r="199" spans="2:65" s="15" customFormat="1">
      <c r="B199" s="191"/>
      <c r="D199" s="171" t="s">
        <v>200</v>
      </c>
      <c r="E199" s="192" t="s">
        <v>1</v>
      </c>
      <c r="F199" s="193" t="s">
        <v>234</v>
      </c>
      <c r="H199" s="194">
        <v>211.56</v>
      </c>
      <c r="I199" s="195"/>
      <c r="L199" s="191"/>
      <c r="M199" s="196"/>
      <c r="T199" s="197"/>
      <c r="AT199" s="192" t="s">
        <v>200</v>
      </c>
      <c r="AU199" s="192" t="s">
        <v>89</v>
      </c>
      <c r="AV199" s="15" t="s">
        <v>207</v>
      </c>
      <c r="AW199" s="15" t="s">
        <v>31</v>
      </c>
      <c r="AX199" s="15" t="s">
        <v>76</v>
      </c>
      <c r="AY199" s="192" t="s">
        <v>187</v>
      </c>
    </row>
    <row r="200" spans="2:65" s="14" customFormat="1">
      <c r="B200" s="184"/>
      <c r="D200" s="171" t="s">
        <v>200</v>
      </c>
      <c r="E200" s="185" t="s">
        <v>1</v>
      </c>
      <c r="F200" s="186" t="s">
        <v>893</v>
      </c>
      <c r="H200" s="187">
        <v>211.56</v>
      </c>
      <c r="I200" s="188"/>
      <c r="L200" s="184"/>
      <c r="M200" s="189"/>
      <c r="T200" s="190"/>
      <c r="AT200" s="185" t="s">
        <v>200</v>
      </c>
      <c r="AU200" s="185" t="s">
        <v>89</v>
      </c>
      <c r="AV200" s="14" t="s">
        <v>194</v>
      </c>
      <c r="AW200" s="14" t="s">
        <v>31</v>
      </c>
      <c r="AX200" s="14" t="s">
        <v>83</v>
      </c>
      <c r="AY200" s="185" t="s">
        <v>187</v>
      </c>
    </row>
    <row r="201" spans="2:65" s="1" customFormat="1" ht="24.2" customHeight="1">
      <c r="B201" s="144"/>
      <c r="C201" s="160" t="s">
        <v>193</v>
      </c>
      <c r="D201" s="160" t="s">
        <v>196</v>
      </c>
      <c r="E201" s="161" t="s">
        <v>3422</v>
      </c>
      <c r="F201" s="162" t="s">
        <v>3423</v>
      </c>
      <c r="G201" s="163" t="s">
        <v>144</v>
      </c>
      <c r="H201" s="164">
        <v>144.47999999999999</v>
      </c>
      <c r="I201" s="165"/>
      <c r="J201" s="166">
        <f>ROUND(I201*H201,2)</f>
        <v>0</v>
      </c>
      <c r="K201" s="167"/>
      <c r="L201" s="32"/>
      <c r="M201" s="168" t="s">
        <v>1</v>
      </c>
      <c r="N201" s="169" t="s">
        <v>42</v>
      </c>
      <c r="P201" s="156">
        <f>O201*H201</f>
        <v>0</v>
      </c>
      <c r="Q201" s="156">
        <v>6.1800000000000001E-2</v>
      </c>
      <c r="R201" s="156">
        <f>Q201*H201</f>
        <v>8.928863999999999</v>
      </c>
      <c r="S201" s="156">
        <v>0</v>
      </c>
      <c r="T201" s="157">
        <f>S201*H201</f>
        <v>0</v>
      </c>
      <c r="AR201" s="158" t="s">
        <v>194</v>
      </c>
      <c r="AT201" s="158" t="s">
        <v>196</v>
      </c>
      <c r="AU201" s="158" t="s">
        <v>89</v>
      </c>
      <c r="AY201" s="17" t="s">
        <v>187</v>
      </c>
      <c r="BE201" s="159">
        <f>IF(N201="základná",J201,0)</f>
        <v>0</v>
      </c>
      <c r="BF201" s="159">
        <f>IF(N201="znížená",J201,0)</f>
        <v>0</v>
      </c>
      <c r="BG201" s="159">
        <f>IF(N201="zákl. prenesená",J201,0)</f>
        <v>0</v>
      </c>
      <c r="BH201" s="159">
        <f>IF(N201="zníž. prenesená",J201,0)</f>
        <v>0</v>
      </c>
      <c r="BI201" s="159">
        <f>IF(N201="nulová",J201,0)</f>
        <v>0</v>
      </c>
      <c r="BJ201" s="17" t="s">
        <v>89</v>
      </c>
      <c r="BK201" s="159">
        <f>ROUND(I201*H201,2)</f>
        <v>0</v>
      </c>
      <c r="BL201" s="17" t="s">
        <v>194</v>
      </c>
      <c r="BM201" s="158" t="s">
        <v>3424</v>
      </c>
    </row>
    <row r="202" spans="2:65" s="12" customFormat="1">
      <c r="B202" s="170"/>
      <c r="D202" s="171" t="s">
        <v>200</v>
      </c>
      <c r="E202" s="172" t="s">
        <v>1</v>
      </c>
      <c r="F202" s="173" t="s">
        <v>3425</v>
      </c>
      <c r="H202" s="172" t="s">
        <v>1</v>
      </c>
      <c r="I202" s="174"/>
      <c r="L202" s="170"/>
      <c r="M202" s="175"/>
      <c r="T202" s="176"/>
      <c r="AT202" s="172" t="s">
        <v>200</v>
      </c>
      <c r="AU202" s="172" t="s">
        <v>89</v>
      </c>
      <c r="AV202" s="12" t="s">
        <v>83</v>
      </c>
      <c r="AW202" s="12" t="s">
        <v>31</v>
      </c>
      <c r="AX202" s="12" t="s">
        <v>76</v>
      </c>
      <c r="AY202" s="172" t="s">
        <v>187</v>
      </c>
    </row>
    <row r="203" spans="2:65" s="13" customFormat="1">
      <c r="B203" s="177"/>
      <c r="D203" s="171" t="s">
        <v>200</v>
      </c>
      <c r="E203" s="178" t="s">
        <v>1</v>
      </c>
      <c r="F203" s="179" t="s">
        <v>3426</v>
      </c>
      <c r="H203" s="180">
        <v>46.46</v>
      </c>
      <c r="I203" s="181"/>
      <c r="L203" s="177"/>
      <c r="M203" s="182"/>
      <c r="T203" s="183"/>
      <c r="AT203" s="178" t="s">
        <v>200</v>
      </c>
      <c r="AU203" s="178" t="s">
        <v>89</v>
      </c>
      <c r="AV203" s="13" t="s">
        <v>89</v>
      </c>
      <c r="AW203" s="13" t="s">
        <v>31</v>
      </c>
      <c r="AX203" s="13" t="s">
        <v>76</v>
      </c>
      <c r="AY203" s="178" t="s">
        <v>187</v>
      </c>
    </row>
    <row r="204" spans="2:65" s="13" customFormat="1">
      <c r="B204" s="177"/>
      <c r="D204" s="171" t="s">
        <v>200</v>
      </c>
      <c r="E204" s="178" t="s">
        <v>1</v>
      </c>
      <c r="F204" s="179" t="s">
        <v>3427</v>
      </c>
      <c r="H204" s="180">
        <v>8.64</v>
      </c>
      <c r="I204" s="181"/>
      <c r="L204" s="177"/>
      <c r="M204" s="182"/>
      <c r="T204" s="183"/>
      <c r="AT204" s="178" t="s">
        <v>200</v>
      </c>
      <c r="AU204" s="178" t="s">
        <v>89</v>
      </c>
      <c r="AV204" s="13" t="s">
        <v>89</v>
      </c>
      <c r="AW204" s="13" t="s">
        <v>31</v>
      </c>
      <c r="AX204" s="13" t="s">
        <v>76</v>
      </c>
      <c r="AY204" s="178" t="s">
        <v>187</v>
      </c>
    </row>
    <row r="205" spans="2:65" s="13" customFormat="1">
      <c r="B205" s="177"/>
      <c r="D205" s="171" t="s">
        <v>200</v>
      </c>
      <c r="E205" s="178" t="s">
        <v>1</v>
      </c>
      <c r="F205" s="179" t="s">
        <v>3428</v>
      </c>
      <c r="H205" s="180">
        <v>61.2</v>
      </c>
      <c r="I205" s="181"/>
      <c r="L205" s="177"/>
      <c r="M205" s="182"/>
      <c r="T205" s="183"/>
      <c r="AT205" s="178" t="s">
        <v>200</v>
      </c>
      <c r="AU205" s="178" t="s">
        <v>89</v>
      </c>
      <c r="AV205" s="13" t="s">
        <v>89</v>
      </c>
      <c r="AW205" s="13" t="s">
        <v>31</v>
      </c>
      <c r="AX205" s="13" t="s">
        <v>76</v>
      </c>
      <c r="AY205" s="178" t="s">
        <v>187</v>
      </c>
    </row>
    <row r="206" spans="2:65" s="13" customFormat="1">
      <c r="B206" s="177"/>
      <c r="D206" s="171" t="s">
        <v>200</v>
      </c>
      <c r="E206" s="178" t="s">
        <v>1</v>
      </c>
      <c r="F206" s="179" t="s">
        <v>3429</v>
      </c>
      <c r="H206" s="180">
        <v>4.8600000000000003</v>
      </c>
      <c r="I206" s="181"/>
      <c r="L206" s="177"/>
      <c r="M206" s="182"/>
      <c r="T206" s="183"/>
      <c r="AT206" s="178" t="s">
        <v>200</v>
      </c>
      <c r="AU206" s="178" t="s">
        <v>89</v>
      </c>
      <c r="AV206" s="13" t="s">
        <v>89</v>
      </c>
      <c r="AW206" s="13" t="s">
        <v>31</v>
      </c>
      <c r="AX206" s="13" t="s">
        <v>76</v>
      </c>
      <c r="AY206" s="178" t="s">
        <v>187</v>
      </c>
    </row>
    <row r="207" spans="2:65" s="13" customFormat="1">
      <c r="B207" s="177"/>
      <c r="D207" s="171" t="s">
        <v>200</v>
      </c>
      <c r="E207" s="178" t="s">
        <v>1</v>
      </c>
      <c r="F207" s="179" t="s">
        <v>3430</v>
      </c>
      <c r="H207" s="180">
        <v>7.2</v>
      </c>
      <c r="I207" s="181"/>
      <c r="L207" s="177"/>
      <c r="M207" s="182"/>
      <c r="T207" s="183"/>
      <c r="AT207" s="178" t="s">
        <v>200</v>
      </c>
      <c r="AU207" s="178" t="s">
        <v>89</v>
      </c>
      <c r="AV207" s="13" t="s">
        <v>89</v>
      </c>
      <c r="AW207" s="13" t="s">
        <v>31</v>
      </c>
      <c r="AX207" s="13" t="s">
        <v>76</v>
      </c>
      <c r="AY207" s="178" t="s">
        <v>187</v>
      </c>
    </row>
    <row r="208" spans="2:65" s="13" customFormat="1">
      <c r="B208" s="177"/>
      <c r="D208" s="171" t="s">
        <v>200</v>
      </c>
      <c r="E208" s="178" t="s">
        <v>1</v>
      </c>
      <c r="F208" s="179" t="s">
        <v>3431</v>
      </c>
      <c r="H208" s="180">
        <v>3.6</v>
      </c>
      <c r="I208" s="181"/>
      <c r="L208" s="177"/>
      <c r="M208" s="182"/>
      <c r="T208" s="183"/>
      <c r="AT208" s="178" t="s">
        <v>200</v>
      </c>
      <c r="AU208" s="178" t="s">
        <v>89</v>
      </c>
      <c r="AV208" s="13" t="s">
        <v>89</v>
      </c>
      <c r="AW208" s="13" t="s">
        <v>31</v>
      </c>
      <c r="AX208" s="13" t="s">
        <v>76</v>
      </c>
      <c r="AY208" s="178" t="s">
        <v>187</v>
      </c>
    </row>
    <row r="209" spans="2:65" s="13" customFormat="1">
      <c r="B209" s="177"/>
      <c r="D209" s="171" t="s">
        <v>200</v>
      </c>
      <c r="E209" s="178" t="s">
        <v>1</v>
      </c>
      <c r="F209" s="179" t="s">
        <v>3432</v>
      </c>
      <c r="H209" s="180">
        <v>2.04</v>
      </c>
      <c r="I209" s="181"/>
      <c r="L209" s="177"/>
      <c r="M209" s="182"/>
      <c r="T209" s="183"/>
      <c r="AT209" s="178" t="s">
        <v>200</v>
      </c>
      <c r="AU209" s="178" t="s">
        <v>89</v>
      </c>
      <c r="AV209" s="13" t="s">
        <v>89</v>
      </c>
      <c r="AW209" s="13" t="s">
        <v>31</v>
      </c>
      <c r="AX209" s="13" t="s">
        <v>76</v>
      </c>
      <c r="AY209" s="178" t="s">
        <v>187</v>
      </c>
    </row>
    <row r="210" spans="2:65" s="13" customFormat="1">
      <c r="B210" s="177"/>
      <c r="D210" s="171" t="s">
        <v>200</v>
      </c>
      <c r="E210" s="178" t="s">
        <v>1</v>
      </c>
      <c r="F210" s="179" t="s">
        <v>3433</v>
      </c>
      <c r="H210" s="180">
        <v>1.62</v>
      </c>
      <c r="I210" s="181"/>
      <c r="L210" s="177"/>
      <c r="M210" s="182"/>
      <c r="T210" s="183"/>
      <c r="AT210" s="178" t="s">
        <v>200</v>
      </c>
      <c r="AU210" s="178" t="s">
        <v>89</v>
      </c>
      <c r="AV210" s="13" t="s">
        <v>89</v>
      </c>
      <c r="AW210" s="13" t="s">
        <v>31</v>
      </c>
      <c r="AX210" s="13" t="s">
        <v>76</v>
      </c>
      <c r="AY210" s="178" t="s">
        <v>187</v>
      </c>
    </row>
    <row r="211" spans="2:65" s="13" customFormat="1">
      <c r="B211" s="177"/>
      <c r="D211" s="171" t="s">
        <v>200</v>
      </c>
      <c r="E211" s="178" t="s">
        <v>1</v>
      </c>
      <c r="F211" s="179" t="s">
        <v>3434</v>
      </c>
      <c r="H211" s="180">
        <v>4.32</v>
      </c>
      <c r="I211" s="181"/>
      <c r="L211" s="177"/>
      <c r="M211" s="182"/>
      <c r="T211" s="183"/>
      <c r="AT211" s="178" t="s">
        <v>200</v>
      </c>
      <c r="AU211" s="178" t="s">
        <v>89</v>
      </c>
      <c r="AV211" s="13" t="s">
        <v>89</v>
      </c>
      <c r="AW211" s="13" t="s">
        <v>31</v>
      </c>
      <c r="AX211" s="13" t="s">
        <v>76</v>
      </c>
      <c r="AY211" s="178" t="s">
        <v>187</v>
      </c>
    </row>
    <row r="212" spans="2:65" s="13" customFormat="1">
      <c r="B212" s="177"/>
      <c r="D212" s="171" t="s">
        <v>200</v>
      </c>
      <c r="E212" s="178" t="s">
        <v>1</v>
      </c>
      <c r="F212" s="179" t="s">
        <v>3435</v>
      </c>
      <c r="H212" s="180">
        <v>2.88</v>
      </c>
      <c r="I212" s="181"/>
      <c r="L212" s="177"/>
      <c r="M212" s="182"/>
      <c r="T212" s="183"/>
      <c r="AT212" s="178" t="s">
        <v>200</v>
      </c>
      <c r="AU212" s="178" t="s">
        <v>89</v>
      </c>
      <c r="AV212" s="13" t="s">
        <v>89</v>
      </c>
      <c r="AW212" s="13" t="s">
        <v>31</v>
      </c>
      <c r="AX212" s="13" t="s">
        <v>76</v>
      </c>
      <c r="AY212" s="178" t="s">
        <v>187</v>
      </c>
    </row>
    <row r="213" spans="2:65" s="13" customFormat="1">
      <c r="B213" s="177"/>
      <c r="D213" s="171" t="s">
        <v>200</v>
      </c>
      <c r="E213" s="178" t="s">
        <v>1</v>
      </c>
      <c r="F213" s="179" t="s">
        <v>3436</v>
      </c>
      <c r="H213" s="180">
        <v>1.66</v>
      </c>
      <c r="I213" s="181"/>
      <c r="L213" s="177"/>
      <c r="M213" s="182"/>
      <c r="T213" s="183"/>
      <c r="AT213" s="178" t="s">
        <v>200</v>
      </c>
      <c r="AU213" s="178" t="s">
        <v>89</v>
      </c>
      <c r="AV213" s="13" t="s">
        <v>89</v>
      </c>
      <c r="AW213" s="13" t="s">
        <v>31</v>
      </c>
      <c r="AX213" s="13" t="s">
        <v>76</v>
      </c>
      <c r="AY213" s="178" t="s">
        <v>187</v>
      </c>
    </row>
    <row r="214" spans="2:65" s="15" customFormat="1">
      <c r="B214" s="191"/>
      <c r="D214" s="171" t="s">
        <v>200</v>
      </c>
      <c r="E214" s="192" t="s">
        <v>1</v>
      </c>
      <c r="F214" s="193" t="s">
        <v>234</v>
      </c>
      <c r="H214" s="194">
        <v>144.47999999999999</v>
      </c>
      <c r="I214" s="195"/>
      <c r="L214" s="191"/>
      <c r="M214" s="196"/>
      <c r="T214" s="197"/>
      <c r="AT214" s="192" t="s">
        <v>200</v>
      </c>
      <c r="AU214" s="192" t="s">
        <v>89</v>
      </c>
      <c r="AV214" s="15" t="s">
        <v>207</v>
      </c>
      <c r="AW214" s="15" t="s">
        <v>31</v>
      </c>
      <c r="AX214" s="15" t="s">
        <v>76</v>
      </c>
      <c r="AY214" s="192" t="s">
        <v>187</v>
      </c>
    </row>
    <row r="215" spans="2:65" s="14" customFormat="1">
      <c r="B215" s="184"/>
      <c r="D215" s="171" t="s">
        <v>200</v>
      </c>
      <c r="E215" s="185" t="s">
        <v>1</v>
      </c>
      <c r="F215" s="186" t="s">
        <v>206</v>
      </c>
      <c r="H215" s="187">
        <v>144.47999999999999</v>
      </c>
      <c r="I215" s="188"/>
      <c r="L215" s="184"/>
      <c r="M215" s="189"/>
      <c r="T215" s="190"/>
      <c r="AT215" s="185" t="s">
        <v>200</v>
      </c>
      <c r="AU215" s="185" t="s">
        <v>89</v>
      </c>
      <c r="AV215" s="14" t="s">
        <v>194</v>
      </c>
      <c r="AW215" s="14" t="s">
        <v>31</v>
      </c>
      <c r="AX215" s="14" t="s">
        <v>83</v>
      </c>
      <c r="AY215" s="185" t="s">
        <v>187</v>
      </c>
    </row>
    <row r="216" spans="2:65" s="1" customFormat="1" ht="33" customHeight="1">
      <c r="B216" s="144"/>
      <c r="C216" s="160" t="s">
        <v>294</v>
      </c>
      <c r="D216" s="160" t="s">
        <v>196</v>
      </c>
      <c r="E216" s="161" t="s">
        <v>3437</v>
      </c>
      <c r="F216" s="162" t="s">
        <v>3438</v>
      </c>
      <c r="G216" s="163" t="s">
        <v>320</v>
      </c>
      <c r="H216" s="164">
        <v>357.9</v>
      </c>
      <c r="I216" s="165"/>
      <c r="J216" s="166">
        <f>ROUND(I216*H216,2)</f>
        <v>0</v>
      </c>
      <c r="K216" s="167"/>
      <c r="L216" s="32"/>
      <c r="M216" s="168" t="s">
        <v>1</v>
      </c>
      <c r="N216" s="169" t="s">
        <v>42</v>
      </c>
      <c r="P216" s="156">
        <f>O216*H216</f>
        <v>0</v>
      </c>
      <c r="Q216" s="156">
        <v>7.9399999999999991E-3</v>
      </c>
      <c r="R216" s="156">
        <f>Q216*H216</f>
        <v>2.8417259999999995</v>
      </c>
      <c r="S216" s="156">
        <v>0</v>
      </c>
      <c r="T216" s="157">
        <f>S216*H216</f>
        <v>0</v>
      </c>
      <c r="AR216" s="158" t="s">
        <v>194</v>
      </c>
      <c r="AT216" s="158" t="s">
        <v>196</v>
      </c>
      <c r="AU216" s="158" t="s">
        <v>89</v>
      </c>
      <c r="AY216" s="17" t="s">
        <v>187</v>
      </c>
      <c r="BE216" s="159">
        <f>IF(N216="základná",J216,0)</f>
        <v>0</v>
      </c>
      <c r="BF216" s="159">
        <f>IF(N216="znížená",J216,0)</f>
        <v>0</v>
      </c>
      <c r="BG216" s="159">
        <f>IF(N216="zákl. prenesená",J216,0)</f>
        <v>0</v>
      </c>
      <c r="BH216" s="159">
        <f>IF(N216="zníž. prenesená",J216,0)</f>
        <v>0</v>
      </c>
      <c r="BI216" s="159">
        <f>IF(N216="nulová",J216,0)</f>
        <v>0</v>
      </c>
      <c r="BJ216" s="17" t="s">
        <v>89</v>
      </c>
      <c r="BK216" s="159">
        <f>ROUND(I216*H216,2)</f>
        <v>0</v>
      </c>
      <c r="BL216" s="17" t="s">
        <v>194</v>
      </c>
      <c r="BM216" s="158" t="s">
        <v>3439</v>
      </c>
    </row>
    <row r="217" spans="2:65" s="12" customFormat="1">
      <c r="B217" s="170"/>
      <c r="D217" s="171" t="s">
        <v>200</v>
      </c>
      <c r="E217" s="172" t="s">
        <v>1</v>
      </c>
      <c r="F217" s="173" t="s">
        <v>3440</v>
      </c>
      <c r="H217" s="172" t="s">
        <v>1</v>
      </c>
      <c r="I217" s="174"/>
      <c r="L217" s="170"/>
      <c r="M217" s="175"/>
      <c r="T217" s="176"/>
      <c r="AT217" s="172" t="s">
        <v>200</v>
      </c>
      <c r="AU217" s="172" t="s">
        <v>89</v>
      </c>
      <c r="AV217" s="12" t="s">
        <v>83</v>
      </c>
      <c r="AW217" s="12" t="s">
        <v>31</v>
      </c>
      <c r="AX217" s="12" t="s">
        <v>76</v>
      </c>
      <c r="AY217" s="172" t="s">
        <v>187</v>
      </c>
    </row>
    <row r="218" spans="2:65" s="13" customFormat="1">
      <c r="B218" s="177"/>
      <c r="D218" s="171" t="s">
        <v>200</v>
      </c>
      <c r="E218" s="178" t="s">
        <v>1</v>
      </c>
      <c r="F218" s="179" t="s">
        <v>3441</v>
      </c>
      <c r="H218" s="180">
        <v>116.15</v>
      </c>
      <c r="I218" s="181"/>
      <c r="L218" s="177"/>
      <c r="M218" s="182"/>
      <c r="T218" s="183"/>
      <c r="AT218" s="178" t="s">
        <v>200</v>
      </c>
      <c r="AU218" s="178" t="s">
        <v>89</v>
      </c>
      <c r="AV218" s="13" t="s">
        <v>89</v>
      </c>
      <c r="AW218" s="13" t="s">
        <v>31</v>
      </c>
      <c r="AX218" s="13" t="s">
        <v>76</v>
      </c>
      <c r="AY218" s="178" t="s">
        <v>187</v>
      </c>
    </row>
    <row r="219" spans="2:65" s="13" customFormat="1">
      <c r="B219" s="177"/>
      <c r="D219" s="171" t="s">
        <v>200</v>
      </c>
      <c r="E219" s="178" t="s">
        <v>1</v>
      </c>
      <c r="F219" s="179" t="s">
        <v>3442</v>
      </c>
      <c r="H219" s="180">
        <v>21.6</v>
      </c>
      <c r="I219" s="181"/>
      <c r="L219" s="177"/>
      <c r="M219" s="182"/>
      <c r="T219" s="183"/>
      <c r="AT219" s="178" t="s">
        <v>200</v>
      </c>
      <c r="AU219" s="178" t="s">
        <v>89</v>
      </c>
      <c r="AV219" s="13" t="s">
        <v>89</v>
      </c>
      <c r="AW219" s="13" t="s">
        <v>31</v>
      </c>
      <c r="AX219" s="13" t="s">
        <v>76</v>
      </c>
      <c r="AY219" s="178" t="s">
        <v>187</v>
      </c>
    </row>
    <row r="220" spans="2:65" s="13" customFormat="1">
      <c r="B220" s="177"/>
      <c r="D220" s="171" t="s">
        <v>200</v>
      </c>
      <c r="E220" s="178" t="s">
        <v>1</v>
      </c>
      <c r="F220" s="179" t="s">
        <v>3443</v>
      </c>
      <c r="H220" s="180">
        <v>153</v>
      </c>
      <c r="I220" s="181"/>
      <c r="L220" s="177"/>
      <c r="M220" s="182"/>
      <c r="T220" s="183"/>
      <c r="AT220" s="178" t="s">
        <v>200</v>
      </c>
      <c r="AU220" s="178" t="s">
        <v>89</v>
      </c>
      <c r="AV220" s="13" t="s">
        <v>89</v>
      </c>
      <c r="AW220" s="13" t="s">
        <v>31</v>
      </c>
      <c r="AX220" s="13" t="s">
        <v>76</v>
      </c>
      <c r="AY220" s="178" t="s">
        <v>187</v>
      </c>
    </row>
    <row r="221" spans="2:65" s="13" customFormat="1">
      <c r="B221" s="177"/>
      <c r="D221" s="171" t="s">
        <v>200</v>
      </c>
      <c r="E221" s="178" t="s">
        <v>1</v>
      </c>
      <c r="F221" s="179" t="s">
        <v>3444</v>
      </c>
      <c r="H221" s="180">
        <v>12.15</v>
      </c>
      <c r="I221" s="181"/>
      <c r="L221" s="177"/>
      <c r="M221" s="182"/>
      <c r="T221" s="183"/>
      <c r="AT221" s="178" t="s">
        <v>200</v>
      </c>
      <c r="AU221" s="178" t="s">
        <v>89</v>
      </c>
      <c r="AV221" s="13" t="s">
        <v>89</v>
      </c>
      <c r="AW221" s="13" t="s">
        <v>31</v>
      </c>
      <c r="AX221" s="13" t="s">
        <v>76</v>
      </c>
      <c r="AY221" s="178" t="s">
        <v>187</v>
      </c>
    </row>
    <row r="222" spans="2:65" s="13" customFormat="1">
      <c r="B222" s="177"/>
      <c r="D222" s="171" t="s">
        <v>200</v>
      </c>
      <c r="E222" s="178" t="s">
        <v>1</v>
      </c>
      <c r="F222" s="179" t="s">
        <v>3445</v>
      </c>
      <c r="H222" s="180">
        <v>18</v>
      </c>
      <c r="I222" s="181"/>
      <c r="L222" s="177"/>
      <c r="M222" s="182"/>
      <c r="T222" s="183"/>
      <c r="AT222" s="178" t="s">
        <v>200</v>
      </c>
      <c r="AU222" s="178" t="s">
        <v>89</v>
      </c>
      <c r="AV222" s="13" t="s">
        <v>89</v>
      </c>
      <c r="AW222" s="13" t="s">
        <v>31</v>
      </c>
      <c r="AX222" s="13" t="s">
        <v>76</v>
      </c>
      <c r="AY222" s="178" t="s">
        <v>187</v>
      </c>
    </row>
    <row r="223" spans="2:65" s="13" customFormat="1">
      <c r="B223" s="177"/>
      <c r="D223" s="171" t="s">
        <v>200</v>
      </c>
      <c r="E223" s="178" t="s">
        <v>1</v>
      </c>
      <c r="F223" s="179" t="s">
        <v>3446</v>
      </c>
      <c r="H223" s="180">
        <v>9</v>
      </c>
      <c r="I223" s="181"/>
      <c r="L223" s="177"/>
      <c r="M223" s="182"/>
      <c r="T223" s="183"/>
      <c r="AT223" s="178" t="s">
        <v>200</v>
      </c>
      <c r="AU223" s="178" t="s">
        <v>89</v>
      </c>
      <c r="AV223" s="13" t="s">
        <v>89</v>
      </c>
      <c r="AW223" s="13" t="s">
        <v>31</v>
      </c>
      <c r="AX223" s="13" t="s">
        <v>76</v>
      </c>
      <c r="AY223" s="178" t="s">
        <v>187</v>
      </c>
    </row>
    <row r="224" spans="2:65" s="13" customFormat="1">
      <c r="B224" s="177"/>
      <c r="D224" s="171" t="s">
        <v>200</v>
      </c>
      <c r="E224" s="178" t="s">
        <v>1</v>
      </c>
      <c r="F224" s="179" t="s">
        <v>3447</v>
      </c>
      <c r="H224" s="180">
        <v>5.0999999999999996</v>
      </c>
      <c r="I224" s="181"/>
      <c r="L224" s="177"/>
      <c r="M224" s="182"/>
      <c r="T224" s="183"/>
      <c r="AT224" s="178" t="s">
        <v>200</v>
      </c>
      <c r="AU224" s="178" t="s">
        <v>89</v>
      </c>
      <c r="AV224" s="13" t="s">
        <v>89</v>
      </c>
      <c r="AW224" s="13" t="s">
        <v>31</v>
      </c>
      <c r="AX224" s="13" t="s">
        <v>76</v>
      </c>
      <c r="AY224" s="178" t="s">
        <v>187</v>
      </c>
    </row>
    <row r="225" spans="2:65" s="13" customFormat="1">
      <c r="B225" s="177"/>
      <c r="D225" s="171" t="s">
        <v>200</v>
      </c>
      <c r="E225" s="178" t="s">
        <v>1</v>
      </c>
      <c r="F225" s="179" t="s">
        <v>3448</v>
      </c>
      <c r="H225" s="180">
        <v>4.05</v>
      </c>
      <c r="I225" s="181"/>
      <c r="L225" s="177"/>
      <c r="M225" s="182"/>
      <c r="T225" s="183"/>
      <c r="AT225" s="178" t="s">
        <v>200</v>
      </c>
      <c r="AU225" s="178" t="s">
        <v>89</v>
      </c>
      <c r="AV225" s="13" t="s">
        <v>89</v>
      </c>
      <c r="AW225" s="13" t="s">
        <v>31</v>
      </c>
      <c r="AX225" s="13" t="s">
        <v>76</v>
      </c>
      <c r="AY225" s="178" t="s">
        <v>187</v>
      </c>
    </row>
    <row r="226" spans="2:65" s="13" customFormat="1">
      <c r="B226" s="177"/>
      <c r="D226" s="171" t="s">
        <v>200</v>
      </c>
      <c r="E226" s="178" t="s">
        <v>1</v>
      </c>
      <c r="F226" s="179" t="s">
        <v>3449</v>
      </c>
      <c r="H226" s="180">
        <v>7.5</v>
      </c>
      <c r="I226" s="181"/>
      <c r="L226" s="177"/>
      <c r="M226" s="182"/>
      <c r="T226" s="183"/>
      <c r="AT226" s="178" t="s">
        <v>200</v>
      </c>
      <c r="AU226" s="178" t="s">
        <v>89</v>
      </c>
      <c r="AV226" s="13" t="s">
        <v>89</v>
      </c>
      <c r="AW226" s="13" t="s">
        <v>31</v>
      </c>
      <c r="AX226" s="13" t="s">
        <v>76</v>
      </c>
      <c r="AY226" s="178" t="s">
        <v>187</v>
      </c>
    </row>
    <row r="227" spans="2:65" s="13" customFormat="1">
      <c r="B227" s="177"/>
      <c r="D227" s="171" t="s">
        <v>200</v>
      </c>
      <c r="E227" s="178" t="s">
        <v>1</v>
      </c>
      <c r="F227" s="179" t="s">
        <v>3450</v>
      </c>
      <c r="H227" s="180">
        <v>7.2</v>
      </c>
      <c r="I227" s="181"/>
      <c r="L227" s="177"/>
      <c r="M227" s="182"/>
      <c r="T227" s="183"/>
      <c r="AT227" s="178" t="s">
        <v>200</v>
      </c>
      <c r="AU227" s="178" t="s">
        <v>89</v>
      </c>
      <c r="AV227" s="13" t="s">
        <v>89</v>
      </c>
      <c r="AW227" s="13" t="s">
        <v>31</v>
      </c>
      <c r="AX227" s="13" t="s">
        <v>76</v>
      </c>
      <c r="AY227" s="178" t="s">
        <v>187</v>
      </c>
    </row>
    <row r="228" spans="2:65" s="13" customFormat="1">
      <c r="B228" s="177"/>
      <c r="D228" s="171" t="s">
        <v>200</v>
      </c>
      <c r="E228" s="178" t="s">
        <v>1</v>
      </c>
      <c r="F228" s="179" t="s">
        <v>3451</v>
      </c>
      <c r="H228" s="180">
        <v>4.1500000000000004</v>
      </c>
      <c r="I228" s="181"/>
      <c r="L228" s="177"/>
      <c r="M228" s="182"/>
      <c r="T228" s="183"/>
      <c r="AT228" s="178" t="s">
        <v>200</v>
      </c>
      <c r="AU228" s="178" t="s">
        <v>89</v>
      </c>
      <c r="AV228" s="13" t="s">
        <v>89</v>
      </c>
      <c r="AW228" s="13" t="s">
        <v>31</v>
      </c>
      <c r="AX228" s="13" t="s">
        <v>76</v>
      </c>
      <c r="AY228" s="178" t="s">
        <v>187</v>
      </c>
    </row>
    <row r="229" spans="2:65" s="15" customFormat="1">
      <c r="B229" s="191"/>
      <c r="D229" s="171" t="s">
        <v>200</v>
      </c>
      <c r="E229" s="192" t="s">
        <v>1</v>
      </c>
      <c r="F229" s="193" t="s">
        <v>788</v>
      </c>
      <c r="H229" s="194">
        <v>357.9</v>
      </c>
      <c r="I229" s="195"/>
      <c r="L229" s="191"/>
      <c r="M229" s="196"/>
      <c r="T229" s="197"/>
      <c r="AT229" s="192" t="s">
        <v>200</v>
      </c>
      <c r="AU229" s="192" t="s">
        <v>89</v>
      </c>
      <c r="AV229" s="15" t="s">
        <v>207</v>
      </c>
      <c r="AW229" s="15" t="s">
        <v>31</v>
      </c>
      <c r="AX229" s="15" t="s">
        <v>76</v>
      </c>
      <c r="AY229" s="192" t="s">
        <v>187</v>
      </c>
    </row>
    <row r="230" spans="2:65" s="14" customFormat="1">
      <c r="B230" s="184"/>
      <c r="D230" s="171" t="s">
        <v>200</v>
      </c>
      <c r="E230" s="185" t="s">
        <v>1</v>
      </c>
      <c r="F230" s="186" t="s">
        <v>206</v>
      </c>
      <c r="H230" s="187">
        <v>357.9</v>
      </c>
      <c r="I230" s="188"/>
      <c r="L230" s="184"/>
      <c r="M230" s="189"/>
      <c r="T230" s="190"/>
      <c r="AT230" s="185" t="s">
        <v>200</v>
      </c>
      <c r="AU230" s="185" t="s">
        <v>89</v>
      </c>
      <c r="AV230" s="14" t="s">
        <v>194</v>
      </c>
      <c r="AW230" s="14" t="s">
        <v>31</v>
      </c>
      <c r="AX230" s="14" t="s">
        <v>83</v>
      </c>
      <c r="AY230" s="185" t="s">
        <v>187</v>
      </c>
    </row>
    <row r="231" spans="2:65" s="1" customFormat="1" ht="24.2" customHeight="1">
      <c r="B231" s="144"/>
      <c r="C231" s="145" t="s">
        <v>317</v>
      </c>
      <c r="D231" s="145" t="s">
        <v>190</v>
      </c>
      <c r="E231" s="146" t="s">
        <v>3452</v>
      </c>
      <c r="F231" s="147" t="s">
        <v>3453</v>
      </c>
      <c r="G231" s="148" t="s">
        <v>320</v>
      </c>
      <c r="H231" s="149">
        <v>357.9</v>
      </c>
      <c r="I231" s="150"/>
      <c r="J231" s="151">
        <f>ROUND(I231*H231,2)</f>
        <v>0</v>
      </c>
      <c r="K231" s="152"/>
      <c r="L231" s="153"/>
      <c r="M231" s="154" t="s">
        <v>1</v>
      </c>
      <c r="N231" s="155" t="s">
        <v>42</v>
      </c>
      <c r="P231" s="156">
        <f>O231*H231</f>
        <v>0</v>
      </c>
      <c r="Q231" s="156">
        <v>7.3999999999999999E-4</v>
      </c>
      <c r="R231" s="156">
        <f>Q231*H231</f>
        <v>0.26484599999999997</v>
      </c>
      <c r="S231" s="156">
        <v>0</v>
      </c>
      <c r="T231" s="157">
        <f>S231*H231</f>
        <v>0</v>
      </c>
      <c r="AR231" s="158" t="s">
        <v>193</v>
      </c>
      <c r="AT231" s="158" t="s">
        <v>190</v>
      </c>
      <c r="AU231" s="158" t="s">
        <v>89</v>
      </c>
      <c r="AY231" s="17" t="s">
        <v>187</v>
      </c>
      <c r="BE231" s="159">
        <f>IF(N231="základná",J231,0)</f>
        <v>0</v>
      </c>
      <c r="BF231" s="159">
        <f>IF(N231="znížená",J231,0)</f>
        <v>0</v>
      </c>
      <c r="BG231" s="159">
        <f>IF(N231="zákl. prenesená",J231,0)</f>
        <v>0</v>
      </c>
      <c r="BH231" s="159">
        <f>IF(N231="zníž. prenesená",J231,0)</f>
        <v>0</v>
      </c>
      <c r="BI231" s="159">
        <f>IF(N231="nulová",J231,0)</f>
        <v>0</v>
      </c>
      <c r="BJ231" s="17" t="s">
        <v>89</v>
      </c>
      <c r="BK231" s="159">
        <f>ROUND(I231*H231,2)</f>
        <v>0</v>
      </c>
      <c r="BL231" s="17" t="s">
        <v>194</v>
      </c>
      <c r="BM231" s="158" t="s">
        <v>3454</v>
      </c>
    </row>
    <row r="232" spans="2:65" s="1" customFormat="1" ht="33" customHeight="1">
      <c r="B232" s="144"/>
      <c r="C232" s="160" t="s">
        <v>323</v>
      </c>
      <c r="D232" s="160" t="s">
        <v>196</v>
      </c>
      <c r="E232" s="161" t="s">
        <v>3455</v>
      </c>
      <c r="F232" s="162" t="s">
        <v>3456</v>
      </c>
      <c r="G232" s="163" t="s">
        <v>320</v>
      </c>
      <c r="H232" s="164">
        <v>3.3</v>
      </c>
      <c r="I232" s="165"/>
      <c r="J232" s="166">
        <f>ROUND(I232*H232,2)</f>
        <v>0</v>
      </c>
      <c r="K232" s="167"/>
      <c r="L232" s="32"/>
      <c r="M232" s="168" t="s">
        <v>1</v>
      </c>
      <c r="N232" s="169" t="s">
        <v>42</v>
      </c>
      <c r="P232" s="156">
        <f>O232*H232</f>
        <v>0</v>
      </c>
      <c r="Q232" s="156">
        <v>7.9399999999999991E-3</v>
      </c>
      <c r="R232" s="156">
        <f>Q232*H232</f>
        <v>2.6201999999999996E-2</v>
      </c>
      <c r="S232" s="156">
        <v>0</v>
      </c>
      <c r="T232" s="157">
        <f>S232*H232</f>
        <v>0</v>
      </c>
      <c r="AR232" s="158" t="s">
        <v>194</v>
      </c>
      <c r="AT232" s="158" t="s">
        <v>196</v>
      </c>
      <c r="AU232" s="158" t="s">
        <v>89</v>
      </c>
      <c r="AY232" s="17" t="s">
        <v>187</v>
      </c>
      <c r="BE232" s="159">
        <f>IF(N232="základná",J232,0)</f>
        <v>0</v>
      </c>
      <c r="BF232" s="159">
        <f>IF(N232="znížená",J232,0)</f>
        <v>0</v>
      </c>
      <c r="BG232" s="159">
        <f>IF(N232="zákl. prenesená",J232,0)</f>
        <v>0</v>
      </c>
      <c r="BH232" s="159">
        <f>IF(N232="zníž. prenesená",J232,0)</f>
        <v>0</v>
      </c>
      <c r="BI232" s="159">
        <f>IF(N232="nulová",J232,0)</f>
        <v>0</v>
      </c>
      <c r="BJ232" s="17" t="s">
        <v>89</v>
      </c>
      <c r="BK232" s="159">
        <f>ROUND(I232*H232,2)</f>
        <v>0</v>
      </c>
      <c r="BL232" s="17" t="s">
        <v>194</v>
      </c>
      <c r="BM232" s="158" t="s">
        <v>3457</v>
      </c>
    </row>
    <row r="233" spans="2:65" s="13" customFormat="1">
      <c r="B233" s="177"/>
      <c r="D233" s="171" t="s">
        <v>200</v>
      </c>
      <c r="E233" s="178" t="s">
        <v>1</v>
      </c>
      <c r="F233" s="179" t="s">
        <v>3458</v>
      </c>
      <c r="H233" s="180">
        <v>3.3</v>
      </c>
      <c r="I233" s="181"/>
      <c r="L233" s="177"/>
      <c r="M233" s="182"/>
      <c r="T233" s="183"/>
      <c r="AT233" s="178" t="s">
        <v>200</v>
      </c>
      <c r="AU233" s="178" t="s">
        <v>89</v>
      </c>
      <c r="AV233" s="13" t="s">
        <v>89</v>
      </c>
      <c r="AW233" s="13" t="s">
        <v>31</v>
      </c>
      <c r="AX233" s="13" t="s">
        <v>76</v>
      </c>
      <c r="AY233" s="178" t="s">
        <v>187</v>
      </c>
    </row>
    <row r="234" spans="2:65" s="14" customFormat="1">
      <c r="B234" s="184"/>
      <c r="D234" s="171" t="s">
        <v>200</v>
      </c>
      <c r="E234" s="185" t="s">
        <v>1</v>
      </c>
      <c r="F234" s="186" t="s">
        <v>206</v>
      </c>
      <c r="H234" s="187">
        <v>3.3</v>
      </c>
      <c r="I234" s="188"/>
      <c r="L234" s="184"/>
      <c r="M234" s="189"/>
      <c r="T234" s="190"/>
      <c r="AT234" s="185" t="s">
        <v>200</v>
      </c>
      <c r="AU234" s="185" t="s">
        <v>89</v>
      </c>
      <c r="AV234" s="14" t="s">
        <v>194</v>
      </c>
      <c r="AW234" s="14" t="s">
        <v>31</v>
      </c>
      <c r="AX234" s="14" t="s">
        <v>83</v>
      </c>
      <c r="AY234" s="185" t="s">
        <v>187</v>
      </c>
    </row>
    <row r="235" spans="2:65" s="1" customFormat="1" ht="24.2" customHeight="1">
      <c r="B235" s="144"/>
      <c r="C235" s="145" t="s">
        <v>334</v>
      </c>
      <c r="D235" s="145" t="s">
        <v>190</v>
      </c>
      <c r="E235" s="146" t="s">
        <v>3459</v>
      </c>
      <c r="F235" s="147" t="s">
        <v>3460</v>
      </c>
      <c r="G235" s="148" t="s">
        <v>320</v>
      </c>
      <c r="H235" s="149">
        <v>3.3</v>
      </c>
      <c r="I235" s="150"/>
      <c r="J235" s="151">
        <f>ROUND(I235*H235,2)</f>
        <v>0</v>
      </c>
      <c r="K235" s="152"/>
      <c r="L235" s="153"/>
      <c r="M235" s="154" t="s">
        <v>1</v>
      </c>
      <c r="N235" s="155" t="s">
        <v>42</v>
      </c>
      <c r="P235" s="156">
        <f>O235*H235</f>
        <v>0</v>
      </c>
      <c r="Q235" s="156">
        <v>1.3500000000000001E-3</v>
      </c>
      <c r="R235" s="156">
        <f>Q235*H235</f>
        <v>4.4549999999999998E-3</v>
      </c>
      <c r="S235" s="156">
        <v>0</v>
      </c>
      <c r="T235" s="157">
        <f>S235*H235</f>
        <v>0</v>
      </c>
      <c r="AR235" s="158" t="s">
        <v>193</v>
      </c>
      <c r="AT235" s="158" t="s">
        <v>190</v>
      </c>
      <c r="AU235" s="158" t="s">
        <v>89</v>
      </c>
      <c r="AY235" s="17" t="s">
        <v>187</v>
      </c>
      <c r="BE235" s="159">
        <f>IF(N235="základná",J235,0)</f>
        <v>0</v>
      </c>
      <c r="BF235" s="159">
        <f>IF(N235="znížená",J235,0)</f>
        <v>0</v>
      </c>
      <c r="BG235" s="159">
        <f>IF(N235="zákl. prenesená",J235,0)</f>
        <v>0</v>
      </c>
      <c r="BH235" s="159">
        <f>IF(N235="zníž. prenesená",J235,0)</f>
        <v>0</v>
      </c>
      <c r="BI235" s="159">
        <f>IF(N235="nulová",J235,0)</f>
        <v>0</v>
      </c>
      <c r="BJ235" s="17" t="s">
        <v>89</v>
      </c>
      <c r="BK235" s="159">
        <f>ROUND(I235*H235,2)</f>
        <v>0</v>
      </c>
      <c r="BL235" s="17" t="s">
        <v>194</v>
      </c>
      <c r="BM235" s="158" t="s">
        <v>3461</v>
      </c>
    </row>
    <row r="236" spans="2:65" s="11" customFormat="1" ht="22.9" customHeight="1">
      <c r="B236" s="132"/>
      <c r="D236" s="133" t="s">
        <v>75</v>
      </c>
      <c r="E236" s="142" t="s">
        <v>3462</v>
      </c>
      <c r="F236" s="142" t="s">
        <v>3463</v>
      </c>
      <c r="I236" s="135"/>
      <c r="J236" s="143">
        <f>BK236</f>
        <v>0</v>
      </c>
      <c r="L236" s="132"/>
      <c r="M236" s="137"/>
      <c r="P236" s="138">
        <f>SUM(P237:P321)</f>
        <v>0</v>
      </c>
      <c r="R236" s="138">
        <f>SUM(R237:R321)</f>
        <v>0.90519999999999956</v>
      </c>
      <c r="T236" s="139">
        <f>SUM(T237:T321)</f>
        <v>0</v>
      </c>
      <c r="AR236" s="133" t="s">
        <v>83</v>
      </c>
      <c r="AT236" s="140" t="s">
        <v>75</v>
      </c>
      <c r="AU236" s="140" t="s">
        <v>83</v>
      </c>
      <c r="AY236" s="133" t="s">
        <v>187</v>
      </c>
      <c r="BK236" s="141">
        <f>SUM(BK237:BK321)</f>
        <v>0</v>
      </c>
    </row>
    <row r="237" spans="2:65" s="1" customFormat="1" ht="24.2" customHeight="1">
      <c r="B237" s="144"/>
      <c r="C237" s="160" t="s">
        <v>342</v>
      </c>
      <c r="D237" s="160" t="s">
        <v>196</v>
      </c>
      <c r="E237" s="161" t="s">
        <v>3464</v>
      </c>
      <c r="F237" s="162" t="s">
        <v>3465</v>
      </c>
      <c r="G237" s="163" t="s">
        <v>337</v>
      </c>
      <c r="H237" s="164">
        <v>62</v>
      </c>
      <c r="I237" s="165"/>
      <c r="J237" s="166">
        <f>ROUND(I237*H237,2)</f>
        <v>0</v>
      </c>
      <c r="K237" s="167"/>
      <c r="L237" s="32"/>
      <c r="M237" s="168" t="s">
        <v>1</v>
      </c>
      <c r="N237" s="169" t="s">
        <v>42</v>
      </c>
      <c r="P237" s="156">
        <f>O237*H237</f>
        <v>0</v>
      </c>
      <c r="Q237" s="156">
        <v>0</v>
      </c>
      <c r="R237" s="156">
        <f>Q237*H237</f>
        <v>0</v>
      </c>
      <c r="S237" s="156">
        <v>0</v>
      </c>
      <c r="T237" s="157">
        <f>S237*H237</f>
        <v>0</v>
      </c>
      <c r="AR237" s="158" t="s">
        <v>194</v>
      </c>
      <c r="AT237" s="158" t="s">
        <v>196</v>
      </c>
      <c r="AU237" s="158" t="s">
        <v>89</v>
      </c>
      <c r="AY237" s="17" t="s">
        <v>187</v>
      </c>
      <c r="BE237" s="159">
        <f>IF(N237="základná",J237,0)</f>
        <v>0</v>
      </c>
      <c r="BF237" s="159">
        <f>IF(N237="znížená",J237,0)</f>
        <v>0</v>
      </c>
      <c r="BG237" s="159">
        <f>IF(N237="zákl. prenesená",J237,0)</f>
        <v>0</v>
      </c>
      <c r="BH237" s="159">
        <f>IF(N237="zníž. prenesená",J237,0)</f>
        <v>0</v>
      </c>
      <c r="BI237" s="159">
        <f>IF(N237="nulová",J237,0)</f>
        <v>0</v>
      </c>
      <c r="BJ237" s="17" t="s">
        <v>89</v>
      </c>
      <c r="BK237" s="159">
        <f>ROUND(I237*H237,2)</f>
        <v>0</v>
      </c>
      <c r="BL237" s="17" t="s">
        <v>194</v>
      </c>
      <c r="BM237" s="158" t="s">
        <v>3466</v>
      </c>
    </row>
    <row r="238" spans="2:65" s="12" customFormat="1">
      <c r="B238" s="170"/>
      <c r="D238" s="171" t="s">
        <v>200</v>
      </c>
      <c r="E238" s="172" t="s">
        <v>1</v>
      </c>
      <c r="F238" s="173" t="s">
        <v>3467</v>
      </c>
      <c r="H238" s="172" t="s">
        <v>1</v>
      </c>
      <c r="I238" s="174"/>
      <c r="L238" s="170"/>
      <c r="M238" s="175"/>
      <c r="T238" s="176"/>
      <c r="AT238" s="172" t="s">
        <v>200</v>
      </c>
      <c r="AU238" s="172" t="s">
        <v>89</v>
      </c>
      <c r="AV238" s="12" t="s">
        <v>83</v>
      </c>
      <c r="AW238" s="12" t="s">
        <v>31</v>
      </c>
      <c r="AX238" s="12" t="s">
        <v>76</v>
      </c>
      <c r="AY238" s="172" t="s">
        <v>187</v>
      </c>
    </row>
    <row r="239" spans="2:65" s="12" customFormat="1">
      <c r="B239" s="170"/>
      <c r="D239" s="171" t="s">
        <v>200</v>
      </c>
      <c r="E239" s="172" t="s">
        <v>1</v>
      </c>
      <c r="F239" s="173" t="s">
        <v>3468</v>
      </c>
      <c r="H239" s="172" t="s">
        <v>1</v>
      </c>
      <c r="I239" s="174"/>
      <c r="L239" s="170"/>
      <c r="M239" s="175"/>
      <c r="T239" s="176"/>
      <c r="AT239" s="172" t="s">
        <v>200</v>
      </c>
      <c r="AU239" s="172" t="s">
        <v>89</v>
      </c>
      <c r="AV239" s="12" t="s">
        <v>83</v>
      </c>
      <c r="AW239" s="12" t="s">
        <v>31</v>
      </c>
      <c r="AX239" s="12" t="s">
        <v>76</v>
      </c>
      <c r="AY239" s="172" t="s">
        <v>187</v>
      </c>
    </row>
    <row r="240" spans="2:65" s="13" customFormat="1">
      <c r="B240" s="177"/>
      <c r="D240" s="171" t="s">
        <v>200</v>
      </c>
      <c r="E240" s="178" t="s">
        <v>1</v>
      </c>
      <c r="F240" s="179" t="s">
        <v>3469</v>
      </c>
      <c r="H240" s="180">
        <v>21</v>
      </c>
      <c r="I240" s="181"/>
      <c r="L240" s="177"/>
      <c r="M240" s="182"/>
      <c r="T240" s="183"/>
      <c r="AT240" s="178" t="s">
        <v>200</v>
      </c>
      <c r="AU240" s="178" t="s">
        <v>89</v>
      </c>
      <c r="AV240" s="13" t="s">
        <v>89</v>
      </c>
      <c r="AW240" s="13" t="s">
        <v>31</v>
      </c>
      <c r="AX240" s="13" t="s">
        <v>76</v>
      </c>
      <c r="AY240" s="178" t="s">
        <v>187</v>
      </c>
    </row>
    <row r="241" spans="2:51" s="13" customFormat="1">
      <c r="B241" s="177"/>
      <c r="D241" s="171" t="s">
        <v>200</v>
      </c>
      <c r="E241" s="178" t="s">
        <v>1</v>
      </c>
      <c r="F241" s="179" t="s">
        <v>3470</v>
      </c>
      <c r="H241" s="180">
        <v>21</v>
      </c>
      <c r="I241" s="181"/>
      <c r="L241" s="177"/>
      <c r="M241" s="182"/>
      <c r="T241" s="183"/>
      <c r="AT241" s="178" t="s">
        <v>200</v>
      </c>
      <c r="AU241" s="178" t="s">
        <v>89</v>
      </c>
      <c r="AV241" s="13" t="s">
        <v>89</v>
      </c>
      <c r="AW241" s="13" t="s">
        <v>31</v>
      </c>
      <c r="AX241" s="13" t="s">
        <v>76</v>
      </c>
      <c r="AY241" s="178" t="s">
        <v>187</v>
      </c>
    </row>
    <row r="242" spans="2:51" s="15" customFormat="1">
      <c r="B242" s="191"/>
      <c r="D242" s="171" t="s">
        <v>200</v>
      </c>
      <c r="E242" s="192" t="s">
        <v>1</v>
      </c>
      <c r="F242" s="193" t="s">
        <v>3471</v>
      </c>
      <c r="H242" s="194">
        <v>42</v>
      </c>
      <c r="I242" s="195"/>
      <c r="L242" s="191"/>
      <c r="M242" s="196"/>
      <c r="T242" s="197"/>
      <c r="AT242" s="192" t="s">
        <v>200</v>
      </c>
      <c r="AU242" s="192" t="s">
        <v>89</v>
      </c>
      <c r="AV242" s="15" t="s">
        <v>207</v>
      </c>
      <c r="AW242" s="15" t="s">
        <v>31</v>
      </c>
      <c r="AX242" s="15" t="s">
        <v>76</v>
      </c>
      <c r="AY242" s="192" t="s">
        <v>187</v>
      </c>
    </row>
    <row r="243" spans="2:51" s="12" customFormat="1">
      <c r="B243" s="170"/>
      <c r="D243" s="171" t="s">
        <v>200</v>
      </c>
      <c r="E243" s="172" t="s">
        <v>1</v>
      </c>
      <c r="F243" s="173" t="s">
        <v>3472</v>
      </c>
      <c r="H243" s="172" t="s">
        <v>1</v>
      </c>
      <c r="I243" s="174"/>
      <c r="L243" s="170"/>
      <c r="M243" s="175"/>
      <c r="T243" s="176"/>
      <c r="AT243" s="172" t="s">
        <v>200</v>
      </c>
      <c r="AU243" s="172" t="s">
        <v>89</v>
      </c>
      <c r="AV243" s="12" t="s">
        <v>83</v>
      </c>
      <c r="AW243" s="12" t="s">
        <v>31</v>
      </c>
      <c r="AX243" s="12" t="s">
        <v>76</v>
      </c>
      <c r="AY243" s="172" t="s">
        <v>187</v>
      </c>
    </row>
    <row r="244" spans="2:51" s="12" customFormat="1">
      <c r="B244" s="170"/>
      <c r="D244" s="171" t="s">
        <v>200</v>
      </c>
      <c r="E244" s="172" t="s">
        <v>1</v>
      </c>
      <c r="F244" s="173" t="s">
        <v>3473</v>
      </c>
      <c r="H244" s="172" t="s">
        <v>1</v>
      </c>
      <c r="I244" s="174"/>
      <c r="L244" s="170"/>
      <c r="M244" s="175"/>
      <c r="T244" s="176"/>
      <c r="AT244" s="172" t="s">
        <v>200</v>
      </c>
      <c r="AU244" s="172" t="s">
        <v>89</v>
      </c>
      <c r="AV244" s="12" t="s">
        <v>83</v>
      </c>
      <c r="AW244" s="12" t="s">
        <v>31</v>
      </c>
      <c r="AX244" s="12" t="s">
        <v>76</v>
      </c>
      <c r="AY244" s="172" t="s">
        <v>187</v>
      </c>
    </row>
    <row r="245" spans="2:51" s="13" customFormat="1">
      <c r="B245" s="177"/>
      <c r="D245" s="171" t="s">
        <v>200</v>
      </c>
      <c r="E245" s="178" t="s">
        <v>1</v>
      </c>
      <c r="F245" s="179" t="s">
        <v>3474</v>
      </c>
      <c r="H245" s="180">
        <v>3</v>
      </c>
      <c r="I245" s="181"/>
      <c r="L245" s="177"/>
      <c r="M245" s="182"/>
      <c r="T245" s="183"/>
      <c r="AT245" s="178" t="s">
        <v>200</v>
      </c>
      <c r="AU245" s="178" t="s">
        <v>89</v>
      </c>
      <c r="AV245" s="13" t="s">
        <v>89</v>
      </c>
      <c r="AW245" s="13" t="s">
        <v>31</v>
      </c>
      <c r="AX245" s="13" t="s">
        <v>76</v>
      </c>
      <c r="AY245" s="178" t="s">
        <v>187</v>
      </c>
    </row>
    <row r="246" spans="2:51" s="12" customFormat="1">
      <c r="B246" s="170"/>
      <c r="D246" s="171" t="s">
        <v>200</v>
      </c>
      <c r="E246" s="172" t="s">
        <v>1</v>
      </c>
      <c r="F246" s="173" t="s">
        <v>3475</v>
      </c>
      <c r="H246" s="172" t="s">
        <v>1</v>
      </c>
      <c r="I246" s="174"/>
      <c r="L246" s="170"/>
      <c r="M246" s="175"/>
      <c r="T246" s="176"/>
      <c r="AT246" s="172" t="s">
        <v>200</v>
      </c>
      <c r="AU246" s="172" t="s">
        <v>89</v>
      </c>
      <c r="AV246" s="12" t="s">
        <v>83</v>
      </c>
      <c r="AW246" s="12" t="s">
        <v>31</v>
      </c>
      <c r="AX246" s="12" t="s">
        <v>76</v>
      </c>
      <c r="AY246" s="172" t="s">
        <v>187</v>
      </c>
    </row>
    <row r="247" spans="2:51" s="13" customFormat="1">
      <c r="B247" s="177"/>
      <c r="D247" s="171" t="s">
        <v>200</v>
      </c>
      <c r="E247" s="178" t="s">
        <v>1</v>
      </c>
      <c r="F247" s="179" t="s">
        <v>3476</v>
      </c>
      <c r="H247" s="180">
        <v>3</v>
      </c>
      <c r="I247" s="181"/>
      <c r="L247" s="177"/>
      <c r="M247" s="182"/>
      <c r="T247" s="183"/>
      <c r="AT247" s="178" t="s">
        <v>200</v>
      </c>
      <c r="AU247" s="178" t="s">
        <v>89</v>
      </c>
      <c r="AV247" s="13" t="s">
        <v>89</v>
      </c>
      <c r="AW247" s="13" t="s">
        <v>31</v>
      </c>
      <c r="AX247" s="13" t="s">
        <v>76</v>
      </c>
      <c r="AY247" s="178" t="s">
        <v>187</v>
      </c>
    </row>
    <row r="248" spans="2:51" s="15" customFormat="1">
      <c r="B248" s="191"/>
      <c r="D248" s="171" t="s">
        <v>200</v>
      </c>
      <c r="E248" s="192" t="s">
        <v>1</v>
      </c>
      <c r="F248" s="193" t="s">
        <v>3477</v>
      </c>
      <c r="H248" s="194">
        <v>6</v>
      </c>
      <c r="I248" s="195"/>
      <c r="L248" s="191"/>
      <c r="M248" s="196"/>
      <c r="T248" s="197"/>
      <c r="AT248" s="192" t="s">
        <v>200</v>
      </c>
      <c r="AU248" s="192" t="s">
        <v>89</v>
      </c>
      <c r="AV248" s="15" t="s">
        <v>207</v>
      </c>
      <c r="AW248" s="15" t="s">
        <v>31</v>
      </c>
      <c r="AX248" s="15" t="s">
        <v>76</v>
      </c>
      <c r="AY248" s="192" t="s">
        <v>187</v>
      </c>
    </row>
    <row r="249" spans="2:51" s="12" customFormat="1">
      <c r="B249" s="170"/>
      <c r="D249" s="171" t="s">
        <v>200</v>
      </c>
      <c r="E249" s="172" t="s">
        <v>1</v>
      </c>
      <c r="F249" s="173" t="s">
        <v>3472</v>
      </c>
      <c r="H249" s="172" t="s">
        <v>1</v>
      </c>
      <c r="I249" s="174"/>
      <c r="L249" s="170"/>
      <c r="M249" s="175"/>
      <c r="T249" s="176"/>
      <c r="AT249" s="172" t="s">
        <v>200</v>
      </c>
      <c r="AU249" s="172" t="s">
        <v>89</v>
      </c>
      <c r="AV249" s="12" t="s">
        <v>83</v>
      </c>
      <c r="AW249" s="12" t="s">
        <v>31</v>
      </c>
      <c r="AX249" s="12" t="s">
        <v>76</v>
      </c>
      <c r="AY249" s="172" t="s">
        <v>187</v>
      </c>
    </row>
    <row r="250" spans="2:51" s="12" customFormat="1">
      <c r="B250" s="170"/>
      <c r="D250" s="171" t="s">
        <v>200</v>
      </c>
      <c r="E250" s="172" t="s">
        <v>1</v>
      </c>
      <c r="F250" s="173" t="s">
        <v>3478</v>
      </c>
      <c r="H250" s="172" t="s">
        <v>1</v>
      </c>
      <c r="I250" s="174"/>
      <c r="L250" s="170"/>
      <c r="M250" s="175"/>
      <c r="T250" s="176"/>
      <c r="AT250" s="172" t="s">
        <v>200</v>
      </c>
      <c r="AU250" s="172" t="s">
        <v>89</v>
      </c>
      <c r="AV250" s="12" t="s">
        <v>83</v>
      </c>
      <c r="AW250" s="12" t="s">
        <v>31</v>
      </c>
      <c r="AX250" s="12" t="s">
        <v>76</v>
      </c>
      <c r="AY250" s="172" t="s">
        <v>187</v>
      </c>
    </row>
    <row r="251" spans="2:51" s="13" customFormat="1">
      <c r="B251" s="177"/>
      <c r="D251" s="171" t="s">
        <v>200</v>
      </c>
      <c r="E251" s="178" t="s">
        <v>1</v>
      </c>
      <c r="F251" s="179" t="s">
        <v>3479</v>
      </c>
      <c r="H251" s="180">
        <v>1</v>
      </c>
      <c r="I251" s="181"/>
      <c r="L251" s="177"/>
      <c r="M251" s="182"/>
      <c r="T251" s="183"/>
      <c r="AT251" s="178" t="s">
        <v>200</v>
      </c>
      <c r="AU251" s="178" t="s">
        <v>89</v>
      </c>
      <c r="AV251" s="13" t="s">
        <v>89</v>
      </c>
      <c r="AW251" s="13" t="s">
        <v>31</v>
      </c>
      <c r="AX251" s="13" t="s">
        <v>76</v>
      </c>
      <c r="AY251" s="178" t="s">
        <v>187</v>
      </c>
    </row>
    <row r="252" spans="2:51" s="12" customFormat="1">
      <c r="B252" s="170"/>
      <c r="D252" s="171" t="s">
        <v>200</v>
      </c>
      <c r="E252" s="172" t="s">
        <v>1</v>
      </c>
      <c r="F252" s="173" t="s">
        <v>3480</v>
      </c>
      <c r="H252" s="172" t="s">
        <v>1</v>
      </c>
      <c r="I252" s="174"/>
      <c r="L252" s="170"/>
      <c r="M252" s="175"/>
      <c r="T252" s="176"/>
      <c r="AT252" s="172" t="s">
        <v>200</v>
      </c>
      <c r="AU252" s="172" t="s">
        <v>89</v>
      </c>
      <c r="AV252" s="12" t="s">
        <v>83</v>
      </c>
      <c r="AW252" s="12" t="s">
        <v>31</v>
      </c>
      <c r="AX252" s="12" t="s">
        <v>76</v>
      </c>
      <c r="AY252" s="172" t="s">
        <v>187</v>
      </c>
    </row>
    <row r="253" spans="2:51" s="13" customFormat="1">
      <c r="B253" s="177"/>
      <c r="D253" s="171" t="s">
        <v>200</v>
      </c>
      <c r="E253" s="178" t="s">
        <v>1</v>
      </c>
      <c r="F253" s="179" t="s">
        <v>3481</v>
      </c>
      <c r="H253" s="180">
        <v>3</v>
      </c>
      <c r="I253" s="181"/>
      <c r="L253" s="177"/>
      <c r="M253" s="182"/>
      <c r="T253" s="183"/>
      <c r="AT253" s="178" t="s">
        <v>200</v>
      </c>
      <c r="AU253" s="178" t="s">
        <v>89</v>
      </c>
      <c r="AV253" s="13" t="s">
        <v>89</v>
      </c>
      <c r="AW253" s="13" t="s">
        <v>31</v>
      </c>
      <c r="AX253" s="13" t="s">
        <v>76</v>
      </c>
      <c r="AY253" s="178" t="s">
        <v>187</v>
      </c>
    </row>
    <row r="254" spans="2:51" s="15" customFormat="1">
      <c r="B254" s="191"/>
      <c r="D254" s="171" t="s">
        <v>200</v>
      </c>
      <c r="E254" s="192" t="s">
        <v>1</v>
      </c>
      <c r="F254" s="193" t="s">
        <v>3482</v>
      </c>
      <c r="H254" s="194">
        <v>4</v>
      </c>
      <c r="I254" s="195"/>
      <c r="L254" s="191"/>
      <c r="M254" s="196"/>
      <c r="T254" s="197"/>
      <c r="AT254" s="192" t="s">
        <v>200</v>
      </c>
      <c r="AU254" s="192" t="s">
        <v>89</v>
      </c>
      <c r="AV254" s="15" t="s">
        <v>207</v>
      </c>
      <c r="AW254" s="15" t="s">
        <v>31</v>
      </c>
      <c r="AX254" s="15" t="s">
        <v>76</v>
      </c>
      <c r="AY254" s="192" t="s">
        <v>187</v>
      </c>
    </row>
    <row r="255" spans="2:51" s="12" customFormat="1">
      <c r="B255" s="170"/>
      <c r="D255" s="171" t="s">
        <v>200</v>
      </c>
      <c r="E255" s="172" t="s">
        <v>1</v>
      </c>
      <c r="F255" s="173" t="s">
        <v>3472</v>
      </c>
      <c r="H255" s="172" t="s">
        <v>1</v>
      </c>
      <c r="I255" s="174"/>
      <c r="L255" s="170"/>
      <c r="M255" s="175"/>
      <c r="T255" s="176"/>
      <c r="AT255" s="172" t="s">
        <v>200</v>
      </c>
      <c r="AU255" s="172" t="s">
        <v>89</v>
      </c>
      <c r="AV255" s="12" t="s">
        <v>83</v>
      </c>
      <c r="AW255" s="12" t="s">
        <v>31</v>
      </c>
      <c r="AX255" s="12" t="s">
        <v>76</v>
      </c>
      <c r="AY255" s="172" t="s">
        <v>187</v>
      </c>
    </row>
    <row r="256" spans="2:51" s="12" customFormat="1">
      <c r="B256" s="170"/>
      <c r="D256" s="171" t="s">
        <v>200</v>
      </c>
      <c r="E256" s="172" t="s">
        <v>1</v>
      </c>
      <c r="F256" s="173" t="s">
        <v>3483</v>
      </c>
      <c r="H256" s="172" t="s">
        <v>1</v>
      </c>
      <c r="I256" s="174"/>
      <c r="L256" s="170"/>
      <c r="M256" s="175"/>
      <c r="T256" s="176"/>
      <c r="AT256" s="172" t="s">
        <v>200</v>
      </c>
      <c r="AU256" s="172" t="s">
        <v>89</v>
      </c>
      <c r="AV256" s="12" t="s">
        <v>83</v>
      </c>
      <c r="AW256" s="12" t="s">
        <v>31</v>
      </c>
      <c r="AX256" s="12" t="s">
        <v>76</v>
      </c>
      <c r="AY256" s="172" t="s">
        <v>187</v>
      </c>
    </row>
    <row r="257" spans="2:65" s="13" customFormat="1">
      <c r="B257" s="177"/>
      <c r="D257" s="171" t="s">
        <v>200</v>
      </c>
      <c r="E257" s="178" t="s">
        <v>1</v>
      </c>
      <c r="F257" s="179" t="s">
        <v>3484</v>
      </c>
      <c r="H257" s="180">
        <v>3</v>
      </c>
      <c r="I257" s="181"/>
      <c r="L257" s="177"/>
      <c r="M257" s="182"/>
      <c r="T257" s="183"/>
      <c r="AT257" s="178" t="s">
        <v>200</v>
      </c>
      <c r="AU257" s="178" t="s">
        <v>89</v>
      </c>
      <c r="AV257" s="13" t="s">
        <v>89</v>
      </c>
      <c r="AW257" s="13" t="s">
        <v>31</v>
      </c>
      <c r="AX257" s="13" t="s">
        <v>76</v>
      </c>
      <c r="AY257" s="178" t="s">
        <v>187</v>
      </c>
    </row>
    <row r="258" spans="2:65" s="12" customFormat="1">
      <c r="B258" s="170"/>
      <c r="D258" s="171" t="s">
        <v>200</v>
      </c>
      <c r="E258" s="172" t="s">
        <v>1</v>
      </c>
      <c r="F258" s="173" t="s">
        <v>3485</v>
      </c>
      <c r="H258" s="172" t="s">
        <v>1</v>
      </c>
      <c r="I258" s="174"/>
      <c r="L258" s="170"/>
      <c r="M258" s="175"/>
      <c r="T258" s="176"/>
      <c r="AT258" s="172" t="s">
        <v>200</v>
      </c>
      <c r="AU258" s="172" t="s">
        <v>89</v>
      </c>
      <c r="AV258" s="12" t="s">
        <v>83</v>
      </c>
      <c r="AW258" s="12" t="s">
        <v>31</v>
      </c>
      <c r="AX258" s="12" t="s">
        <v>76</v>
      </c>
      <c r="AY258" s="172" t="s">
        <v>187</v>
      </c>
    </row>
    <row r="259" spans="2:65" s="13" customFormat="1">
      <c r="B259" s="177"/>
      <c r="D259" s="171" t="s">
        <v>200</v>
      </c>
      <c r="E259" s="178" t="s">
        <v>1</v>
      </c>
      <c r="F259" s="179" t="s">
        <v>76</v>
      </c>
      <c r="H259" s="180">
        <v>0</v>
      </c>
      <c r="I259" s="181"/>
      <c r="L259" s="177"/>
      <c r="M259" s="182"/>
      <c r="T259" s="183"/>
      <c r="AT259" s="178" t="s">
        <v>200</v>
      </c>
      <c r="AU259" s="178" t="s">
        <v>89</v>
      </c>
      <c r="AV259" s="13" t="s">
        <v>89</v>
      </c>
      <c r="AW259" s="13" t="s">
        <v>31</v>
      </c>
      <c r="AX259" s="13" t="s">
        <v>76</v>
      </c>
      <c r="AY259" s="178" t="s">
        <v>187</v>
      </c>
    </row>
    <row r="260" spans="2:65" s="15" customFormat="1">
      <c r="B260" s="191"/>
      <c r="D260" s="171" t="s">
        <v>200</v>
      </c>
      <c r="E260" s="192" t="s">
        <v>1</v>
      </c>
      <c r="F260" s="193" t="s">
        <v>3486</v>
      </c>
      <c r="H260" s="194">
        <v>3</v>
      </c>
      <c r="I260" s="195"/>
      <c r="L260" s="191"/>
      <c r="M260" s="196"/>
      <c r="T260" s="197"/>
      <c r="AT260" s="192" t="s">
        <v>200</v>
      </c>
      <c r="AU260" s="192" t="s">
        <v>89</v>
      </c>
      <c r="AV260" s="15" t="s">
        <v>207</v>
      </c>
      <c r="AW260" s="15" t="s">
        <v>31</v>
      </c>
      <c r="AX260" s="15" t="s">
        <v>76</v>
      </c>
      <c r="AY260" s="192" t="s">
        <v>187</v>
      </c>
    </row>
    <row r="261" spans="2:65" s="12" customFormat="1">
      <c r="B261" s="170"/>
      <c r="D261" s="171" t="s">
        <v>200</v>
      </c>
      <c r="E261" s="172" t="s">
        <v>1</v>
      </c>
      <c r="F261" s="173" t="s">
        <v>3472</v>
      </c>
      <c r="H261" s="172" t="s">
        <v>1</v>
      </c>
      <c r="I261" s="174"/>
      <c r="L261" s="170"/>
      <c r="M261" s="175"/>
      <c r="T261" s="176"/>
      <c r="AT261" s="172" t="s">
        <v>200</v>
      </c>
      <c r="AU261" s="172" t="s">
        <v>89</v>
      </c>
      <c r="AV261" s="12" t="s">
        <v>83</v>
      </c>
      <c r="AW261" s="12" t="s">
        <v>31</v>
      </c>
      <c r="AX261" s="12" t="s">
        <v>76</v>
      </c>
      <c r="AY261" s="172" t="s">
        <v>187</v>
      </c>
    </row>
    <row r="262" spans="2:65" s="12" customFormat="1">
      <c r="B262" s="170"/>
      <c r="D262" s="171" t="s">
        <v>200</v>
      </c>
      <c r="E262" s="172" t="s">
        <v>1</v>
      </c>
      <c r="F262" s="173" t="s">
        <v>3487</v>
      </c>
      <c r="H262" s="172" t="s">
        <v>1</v>
      </c>
      <c r="I262" s="174"/>
      <c r="L262" s="170"/>
      <c r="M262" s="175"/>
      <c r="T262" s="176"/>
      <c r="AT262" s="172" t="s">
        <v>200</v>
      </c>
      <c r="AU262" s="172" t="s">
        <v>89</v>
      </c>
      <c r="AV262" s="12" t="s">
        <v>83</v>
      </c>
      <c r="AW262" s="12" t="s">
        <v>31</v>
      </c>
      <c r="AX262" s="12" t="s">
        <v>76</v>
      </c>
      <c r="AY262" s="172" t="s">
        <v>187</v>
      </c>
    </row>
    <row r="263" spans="2:65" s="13" customFormat="1">
      <c r="B263" s="177"/>
      <c r="D263" s="171" t="s">
        <v>200</v>
      </c>
      <c r="E263" s="178" t="s">
        <v>1</v>
      </c>
      <c r="F263" s="179" t="s">
        <v>3484</v>
      </c>
      <c r="H263" s="180">
        <v>3</v>
      </c>
      <c r="I263" s="181"/>
      <c r="L263" s="177"/>
      <c r="M263" s="182"/>
      <c r="T263" s="183"/>
      <c r="AT263" s="178" t="s">
        <v>200</v>
      </c>
      <c r="AU263" s="178" t="s">
        <v>89</v>
      </c>
      <c r="AV263" s="13" t="s">
        <v>89</v>
      </c>
      <c r="AW263" s="13" t="s">
        <v>31</v>
      </c>
      <c r="AX263" s="13" t="s">
        <v>76</v>
      </c>
      <c r="AY263" s="178" t="s">
        <v>187</v>
      </c>
    </row>
    <row r="264" spans="2:65" s="12" customFormat="1">
      <c r="B264" s="170"/>
      <c r="D264" s="171" t="s">
        <v>200</v>
      </c>
      <c r="E264" s="172" t="s">
        <v>1</v>
      </c>
      <c r="F264" s="173" t="s">
        <v>3488</v>
      </c>
      <c r="H264" s="172" t="s">
        <v>1</v>
      </c>
      <c r="I264" s="174"/>
      <c r="L264" s="170"/>
      <c r="M264" s="175"/>
      <c r="T264" s="176"/>
      <c r="AT264" s="172" t="s">
        <v>200</v>
      </c>
      <c r="AU264" s="172" t="s">
        <v>89</v>
      </c>
      <c r="AV264" s="12" t="s">
        <v>83</v>
      </c>
      <c r="AW264" s="12" t="s">
        <v>31</v>
      </c>
      <c r="AX264" s="12" t="s">
        <v>76</v>
      </c>
      <c r="AY264" s="172" t="s">
        <v>187</v>
      </c>
    </row>
    <row r="265" spans="2:65" s="13" customFormat="1">
      <c r="B265" s="177"/>
      <c r="D265" s="171" t="s">
        <v>200</v>
      </c>
      <c r="E265" s="178" t="s">
        <v>1</v>
      </c>
      <c r="F265" s="179" t="s">
        <v>3489</v>
      </c>
      <c r="H265" s="180">
        <v>3</v>
      </c>
      <c r="I265" s="181"/>
      <c r="L265" s="177"/>
      <c r="M265" s="182"/>
      <c r="T265" s="183"/>
      <c r="AT265" s="178" t="s">
        <v>200</v>
      </c>
      <c r="AU265" s="178" t="s">
        <v>89</v>
      </c>
      <c r="AV265" s="13" t="s">
        <v>89</v>
      </c>
      <c r="AW265" s="13" t="s">
        <v>31</v>
      </c>
      <c r="AX265" s="13" t="s">
        <v>76</v>
      </c>
      <c r="AY265" s="178" t="s">
        <v>187</v>
      </c>
    </row>
    <row r="266" spans="2:65" s="15" customFormat="1">
      <c r="B266" s="191"/>
      <c r="D266" s="171" t="s">
        <v>200</v>
      </c>
      <c r="E266" s="192" t="s">
        <v>1</v>
      </c>
      <c r="F266" s="193" t="s">
        <v>3490</v>
      </c>
      <c r="H266" s="194">
        <v>6</v>
      </c>
      <c r="I266" s="195"/>
      <c r="L266" s="191"/>
      <c r="M266" s="196"/>
      <c r="T266" s="197"/>
      <c r="AT266" s="192" t="s">
        <v>200</v>
      </c>
      <c r="AU266" s="192" t="s">
        <v>89</v>
      </c>
      <c r="AV266" s="15" t="s">
        <v>207</v>
      </c>
      <c r="AW266" s="15" t="s">
        <v>31</v>
      </c>
      <c r="AX266" s="15" t="s">
        <v>76</v>
      </c>
      <c r="AY266" s="192" t="s">
        <v>187</v>
      </c>
    </row>
    <row r="267" spans="2:65" s="12" customFormat="1">
      <c r="B267" s="170"/>
      <c r="D267" s="171" t="s">
        <v>200</v>
      </c>
      <c r="E267" s="172" t="s">
        <v>1</v>
      </c>
      <c r="F267" s="173" t="s">
        <v>3491</v>
      </c>
      <c r="H267" s="172" t="s">
        <v>1</v>
      </c>
      <c r="I267" s="174"/>
      <c r="L267" s="170"/>
      <c r="M267" s="175"/>
      <c r="T267" s="176"/>
      <c r="AT267" s="172" t="s">
        <v>200</v>
      </c>
      <c r="AU267" s="172" t="s">
        <v>89</v>
      </c>
      <c r="AV267" s="12" t="s">
        <v>83</v>
      </c>
      <c r="AW267" s="12" t="s">
        <v>31</v>
      </c>
      <c r="AX267" s="12" t="s">
        <v>76</v>
      </c>
      <c r="AY267" s="172" t="s">
        <v>187</v>
      </c>
    </row>
    <row r="268" spans="2:65" s="12" customFormat="1">
      <c r="B268" s="170"/>
      <c r="D268" s="171" t="s">
        <v>200</v>
      </c>
      <c r="E268" s="172" t="s">
        <v>1</v>
      </c>
      <c r="F268" s="173" t="s">
        <v>3492</v>
      </c>
      <c r="H268" s="172" t="s">
        <v>1</v>
      </c>
      <c r="I268" s="174"/>
      <c r="L268" s="170"/>
      <c r="M268" s="175"/>
      <c r="T268" s="176"/>
      <c r="AT268" s="172" t="s">
        <v>200</v>
      </c>
      <c r="AU268" s="172" t="s">
        <v>89</v>
      </c>
      <c r="AV268" s="12" t="s">
        <v>83</v>
      </c>
      <c r="AW268" s="12" t="s">
        <v>31</v>
      </c>
      <c r="AX268" s="12" t="s">
        <v>76</v>
      </c>
      <c r="AY268" s="172" t="s">
        <v>187</v>
      </c>
    </row>
    <row r="269" spans="2:65" s="13" customFormat="1">
      <c r="B269" s="177"/>
      <c r="D269" s="171" t="s">
        <v>200</v>
      </c>
      <c r="E269" s="178" t="s">
        <v>1</v>
      </c>
      <c r="F269" s="179" t="s">
        <v>3493</v>
      </c>
      <c r="H269" s="180">
        <v>1</v>
      </c>
      <c r="I269" s="181"/>
      <c r="L269" s="177"/>
      <c r="M269" s="182"/>
      <c r="T269" s="183"/>
      <c r="AT269" s="178" t="s">
        <v>200</v>
      </c>
      <c r="AU269" s="178" t="s">
        <v>89</v>
      </c>
      <c r="AV269" s="13" t="s">
        <v>89</v>
      </c>
      <c r="AW269" s="13" t="s">
        <v>31</v>
      </c>
      <c r="AX269" s="13" t="s">
        <v>76</v>
      </c>
      <c r="AY269" s="178" t="s">
        <v>187</v>
      </c>
    </row>
    <row r="270" spans="2:65" s="15" customFormat="1">
      <c r="B270" s="191"/>
      <c r="D270" s="171" t="s">
        <v>200</v>
      </c>
      <c r="E270" s="192" t="s">
        <v>1</v>
      </c>
      <c r="F270" s="193" t="s">
        <v>3494</v>
      </c>
      <c r="H270" s="194">
        <v>1</v>
      </c>
      <c r="I270" s="195"/>
      <c r="L270" s="191"/>
      <c r="M270" s="196"/>
      <c r="T270" s="197"/>
      <c r="AT270" s="192" t="s">
        <v>200</v>
      </c>
      <c r="AU270" s="192" t="s">
        <v>89</v>
      </c>
      <c r="AV270" s="15" t="s">
        <v>207</v>
      </c>
      <c r="AW270" s="15" t="s">
        <v>31</v>
      </c>
      <c r="AX270" s="15" t="s">
        <v>76</v>
      </c>
      <c r="AY270" s="192" t="s">
        <v>187</v>
      </c>
    </row>
    <row r="271" spans="2:65" s="14" customFormat="1">
      <c r="B271" s="184"/>
      <c r="D271" s="171" t="s">
        <v>200</v>
      </c>
      <c r="E271" s="185" t="s">
        <v>1</v>
      </c>
      <c r="F271" s="186" t="s">
        <v>3495</v>
      </c>
      <c r="H271" s="187">
        <v>62</v>
      </c>
      <c r="I271" s="188"/>
      <c r="L271" s="184"/>
      <c r="M271" s="189"/>
      <c r="T271" s="190"/>
      <c r="AT271" s="185" t="s">
        <v>200</v>
      </c>
      <c r="AU271" s="185" t="s">
        <v>89</v>
      </c>
      <c r="AV271" s="14" t="s">
        <v>194</v>
      </c>
      <c r="AW271" s="14" t="s">
        <v>31</v>
      </c>
      <c r="AX271" s="14" t="s">
        <v>83</v>
      </c>
      <c r="AY271" s="185" t="s">
        <v>187</v>
      </c>
    </row>
    <row r="272" spans="2:65" s="1" customFormat="1" ht="24.2" customHeight="1">
      <c r="B272" s="144"/>
      <c r="C272" s="145" t="s">
        <v>329</v>
      </c>
      <c r="D272" s="145" t="s">
        <v>190</v>
      </c>
      <c r="E272" s="146" t="s">
        <v>3496</v>
      </c>
      <c r="F272" s="147" t="s">
        <v>3497</v>
      </c>
      <c r="G272" s="148" t="s">
        <v>337</v>
      </c>
      <c r="H272" s="149">
        <v>21</v>
      </c>
      <c r="I272" s="150"/>
      <c r="J272" s="151">
        <f>ROUND(I272*H272,2)</f>
        <v>0</v>
      </c>
      <c r="K272" s="152"/>
      <c r="L272" s="153"/>
      <c r="M272" s="154" t="s">
        <v>1</v>
      </c>
      <c r="N272" s="155" t="s">
        <v>42</v>
      </c>
      <c r="P272" s="156">
        <f>O272*H272</f>
        <v>0</v>
      </c>
      <c r="Q272" s="156">
        <v>1.46E-2</v>
      </c>
      <c r="R272" s="156">
        <f>Q272*H272</f>
        <v>0.30659999999999998</v>
      </c>
      <c r="S272" s="156">
        <v>0</v>
      </c>
      <c r="T272" s="157">
        <f>S272*H272</f>
        <v>0</v>
      </c>
      <c r="AR272" s="158" t="s">
        <v>193</v>
      </c>
      <c r="AT272" s="158" t="s">
        <v>190</v>
      </c>
      <c r="AU272" s="158" t="s">
        <v>89</v>
      </c>
      <c r="AY272" s="17" t="s">
        <v>187</v>
      </c>
      <c r="BE272" s="159">
        <f>IF(N272="základná",J272,0)</f>
        <v>0</v>
      </c>
      <c r="BF272" s="159">
        <f>IF(N272="znížená",J272,0)</f>
        <v>0</v>
      </c>
      <c r="BG272" s="159">
        <f>IF(N272="zákl. prenesená",J272,0)</f>
        <v>0</v>
      </c>
      <c r="BH272" s="159">
        <f>IF(N272="zníž. prenesená",J272,0)</f>
        <v>0</v>
      </c>
      <c r="BI272" s="159">
        <f>IF(N272="nulová",J272,0)</f>
        <v>0</v>
      </c>
      <c r="BJ272" s="17" t="s">
        <v>89</v>
      </c>
      <c r="BK272" s="159">
        <f>ROUND(I272*H272,2)</f>
        <v>0</v>
      </c>
      <c r="BL272" s="17" t="s">
        <v>194</v>
      </c>
      <c r="BM272" s="158" t="s">
        <v>3498</v>
      </c>
    </row>
    <row r="273" spans="2:65" s="12" customFormat="1">
      <c r="B273" s="170"/>
      <c r="D273" s="171" t="s">
        <v>200</v>
      </c>
      <c r="E273" s="172" t="s">
        <v>1</v>
      </c>
      <c r="F273" s="173" t="s">
        <v>3499</v>
      </c>
      <c r="H273" s="172" t="s">
        <v>1</v>
      </c>
      <c r="I273" s="174"/>
      <c r="L273" s="170"/>
      <c r="M273" s="175"/>
      <c r="T273" s="176"/>
      <c r="AT273" s="172" t="s">
        <v>200</v>
      </c>
      <c r="AU273" s="172" t="s">
        <v>89</v>
      </c>
      <c r="AV273" s="12" t="s">
        <v>83</v>
      </c>
      <c r="AW273" s="12" t="s">
        <v>31</v>
      </c>
      <c r="AX273" s="12" t="s">
        <v>76</v>
      </c>
      <c r="AY273" s="172" t="s">
        <v>187</v>
      </c>
    </row>
    <row r="274" spans="2:65" s="13" customFormat="1">
      <c r="B274" s="177"/>
      <c r="D274" s="171" t="s">
        <v>200</v>
      </c>
      <c r="E274" s="178" t="s">
        <v>1</v>
      </c>
      <c r="F274" s="179" t="s">
        <v>3500</v>
      </c>
      <c r="H274" s="180">
        <v>21</v>
      </c>
      <c r="I274" s="181"/>
      <c r="L274" s="177"/>
      <c r="M274" s="182"/>
      <c r="T274" s="183"/>
      <c r="AT274" s="178" t="s">
        <v>200</v>
      </c>
      <c r="AU274" s="178" t="s">
        <v>89</v>
      </c>
      <c r="AV274" s="13" t="s">
        <v>89</v>
      </c>
      <c r="AW274" s="13" t="s">
        <v>31</v>
      </c>
      <c r="AX274" s="13" t="s">
        <v>76</v>
      </c>
      <c r="AY274" s="178" t="s">
        <v>187</v>
      </c>
    </row>
    <row r="275" spans="2:65" s="15" customFormat="1">
      <c r="B275" s="191"/>
      <c r="D275" s="171" t="s">
        <v>200</v>
      </c>
      <c r="E275" s="192" t="s">
        <v>1</v>
      </c>
      <c r="F275" s="193" t="s">
        <v>234</v>
      </c>
      <c r="H275" s="194">
        <v>21</v>
      </c>
      <c r="I275" s="195"/>
      <c r="L275" s="191"/>
      <c r="M275" s="196"/>
      <c r="T275" s="197"/>
      <c r="AT275" s="192" t="s">
        <v>200</v>
      </c>
      <c r="AU275" s="192" t="s">
        <v>89</v>
      </c>
      <c r="AV275" s="15" t="s">
        <v>207</v>
      </c>
      <c r="AW275" s="15" t="s">
        <v>31</v>
      </c>
      <c r="AX275" s="15" t="s">
        <v>76</v>
      </c>
      <c r="AY275" s="192" t="s">
        <v>187</v>
      </c>
    </row>
    <row r="276" spans="2:65" s="14" customFormat="1">
      <c r="B276" s="184"/>
      <c r="D276" s="171" t="s">
        <v>200</v>
      </c>
      <c r="E276" s="185" t="s">
        <v>1</v>
      </c>
      <c r="F276" s="186" t="s">
        <v>3501</v>
      </c>
      <c r="H276" s="187">
        <v>21</v>
      </c>
      <c r="I276" s="188"/>
      <c r="L276" s="184"/>
      <c r="M276" s="189"/>
      <c r="T276" s="190"/>
      <c r="AT276" s="185" t="s">
        <v>200</v>
      </c>
      <c r="AU276" s="185" t="s">
        <v>89</v>
      </c>
      <c r="AV276" s="14" t="s">
        <v>194</v>
      </c>
      <c r="AW276" s="14" t="s">
        <v>31</v>
      </c>
      <c r="AX276" s="14" t="s">
        <v>83</v>
      </c>
      <c r="AY276" s="185" t="s">
        <v>187</v>
      </c>
    </row>
    <row r="277" spans="2:65" s="1" customFormat="1" ht="24.2" customHeight="1">
      <c r="B277" s="144"/>
      <c r="C277" s="145" t="s">
        <v>348</v>
      </c>
      <c r="D277" s="145" t="s">
        <v>190</v>
      </c>
      <c r="E277" s="146" t="s">
        <v>3502</v>
      </c>
      <c r="F277" s="147" t="s">
        <v>3503</v>
      </c>
      <c r="G277" s="148" t="s">
        <v>337</v>
      </c>
      <c r="H277" s="149">
        <v>21</v>
      </c>
      <c r="I277" s="150"/>
      <c r="J277" s="151">
        <f>ROUND(I277*H277,2)</f>
        <v>0</v>
      </c>
      <c r="K277" s="152"/>
      <c r="L277" s="153"/>
      <c r="M277" s="154" t="s">
        <v>1</v>
      </c>
      <c r="N277" s="155" t="s">
        <v>42</v>
      </c>
      <c r="P277" s="156">
        <f>O277*H277</f>
        <v>0</v>
      </c>
      <c r="Q277" s="156">
        <v>1.46E-2</v>
      </c>
      <c r="R277" s="156">
        <f>Q277*H277</f>
        <v>0.30659999999999998</v>
      </c>
      <c r="S277" s="156">
        <v>0</v>
      </c>
      <c r="T277" s="157">
        <f>S277*H277</f>
        <v>0</v>
      </c>
      <c r="AR277" s="158" t="s">
        <v>193</v>
      </c>
      <c r="AT277" s="158" t="s">
        <v>190</v>
      </c>
      <c r="AU277" s="158" t="s">
        <v>89</v>
      </c>
      <c r="AY277" s="17" t="s">
        <v>187</v>
      </c>
      <c r="BE277" s="159">
        <f>IF(N277="základná",J277,0)</f>
        <v>0</v>
      </c>
      <c r="BF277" s="159">
        <f>IF(N277="znížená",J277,0)</f>
        <v>0</v>
      </c>
      <c r="BG277" s="159">
        <f>IF(N277="zákl. prenesená",J277,0)</f>
        <v>0</v>
      </c>
      <c r="BH277" s="159">
        <f>IF(N277="zníž. prenesená",J277,0)</f>
        <v>0</v>
      </c>
      <c r="BI277" s="159">
        <f>IF(N277="nulová",J277,0)</f>
        <v>0</v>
      </c>
      <c r="BJ277" s="17" t="s">
        <v>89</v>
      </c>
      <c r="BK277" s="159">
        <f>ROUND(I277*H277,2)</f>
        <v>0</v>
      </c>
      <c r="BL277" s="17" t="s">
        <v>194</v>
      </c>
      <c r="BM277" s="158" t="s">
        <v>3504</v>
      </c>
    </row>
    <row r="278" spans="2:65" s="12" customFormat="1">
      <c r="B278" s="170"/>
      <c r="D278" s="171" t="s">
        <v>200</v>
      </c>
      <c r="E278" s="172" t="s">
        <v>1</v>
      </c>
      <c r="F278" s="173" t="s">
        <v>3505</v>
      </c>
      <c r="H278" s="172" t="s">
        <v>1</v>
      </c>
      <c r="I278" s="174"/>
      <c r="L278" s="170"/>
      <c r="M278" s="175"/>
      <c r="T278" s="176"/>
      <c r="AT278" s="172" t="s">
        <v>200</v>
      </c>
      <c r="AU278" s="172" t="s">
        <v>89</v>
      </c>
      <c r="AV278" s="12" t="s">
        <v>83</v>
      </c>
      <c r="AW278" s="12" t="s">
        <v>31</v>
      </c>
      <c r="AX278" s="12" t="s">
        <v>76</v>
      </c>
      <c r="AY278" s="172" t="s">
        <v>187</v>
      </c>
    </row>
    <row r="279" spans="2:65" s="13" customFormat="1">
      <c r="B279" s="177"/>
      <c r="D279" s="171" t="s">
        <v>200</v>
      </c>
      <c r="E279" s="178" t="s">
        <v>1</v>
      </c>
      <c r="F279" s="179" t="s">
        <v>3500</v>
      </c>
      <c r="H279" s="180">
        <v>21</v>
      </c>
      <c r="I279" s="181"/>
      <c r="L279" s="177"/>
      <c r="M279" s="182"/>
      <c r="T279" s="183"/>
      <c r="AT279" s="178" t="s">
        <v>200</v>
      </c>
      <c r="AU279" s="178" t="s">
        <v>89</v>
      </c>
      <c r="AV279" s="13" t="s">
        <v>89</v>
      </c>
      <c r="AW279" s="13" t="s">
        <v>31</v>
      </c>
      <c r="AX279" s="13" t="s">
        <v>76</v>
      </c>
      <c r="AY279" s="178" t="s">
        <v>187</v>
      </c>
    </row>
    <row r="280" spans="2:65" s="15" customFormat="1">
      <c r="B280" s="191"/>
      <c r="D280" s="171" t="s">
        <v>200</v>
      </c>
      <c r="E280" s="192" t="s">
        <v>1</v>
      </c>
      <c r="F280" s="193" t="s">
        <v>234</v>
      </c>
      <c r="H280" s="194">
        <v>21</v>
      </c>
      <c r="I280" s="195"/>
      <c r="L280" s="191"/>
      <c r="M280" s="196"/>
      <c r="T280" s="197"/>
      <c r="AT280" s="192" t="s">
        <v>200</v>
      </c>
      <c r="AU280" s="192" t="s">
        <v>89</v>
      </c>
      <c r="AV280" s="15" t="s">
        <v>207</v>
      </c>
      <c r="AW280" s="15" t="s">
        <v>31</v>
      </c>
      <c r="AX280" s="15" t="s">
        <v>76</v>
      </c>
      <c r="AY280" s="192" t="s">
        <v>187</v>
      </c>
    </row>
    <row r="281" spans="2:65" s="14" customFormat="1">
      <c r="B281" s="184"/>
      <c r="D281" s="171" t="s">
        <v>200</v>
      </c>
      <c r="E281" s="185" t="s">
        <v>1</v>
      </c>
      <c r="F281" s="186" t="s">
        <v>3506</v>
      </c>
      <c r="H281" s="187">
        <v>21</v>
      </c>
      <c r="I281" s="188"/>
      <c r="L281" s="184"/>
      <c r="M281" s="189"/>
      <c r="T281" s="190"/>
      <c r="AT281" s="185" t="s">
        <v>200</v>
      </c>
      <c r="AU281" s="185" t="s">
        <v>89</v>
      </c>
      <c r="AV281" s="14" t="s">
        <v>194</v>
      </c>
      <c r="AW281" s="14" t="s">
        <v>31</v>
      </c>
      <c r="AX281" s="14" t="s">
        <v>83</v>
      </c>
      <c r="AY281" s="185" t="s">
        <v>187</v>
      </c>
    </row>
    <row r="282" spans="2:65" s="1" customFormat="1" ht="24.2" customHeight="1">
      <c r="B282" s="144"/>
      <c r="C282" s="145" t="s">
        <v>353</v>
      </c>
      <c r="D282" s="145" t="s">
        <v>190</v>
      </c>
      <c r="E282" s="146" t="s">
        <v>3507</v>
      </c>
      <c r="F282" s="147" t="s">
        <v>3508</v>
      </c>
      <c r="G282" s="148" t="s">
        <v>337</v>
      </c>
      <c r="H282" s="149">
        <v>3</v>
      </c>
      <c r="I282" s="150"/>
      <c r="J282" s="151">
        <f>ROUND(I282*H282,2)</f>
        <v>0</v>
      </c>
      <c r="K282" s="152"/>
      <c r="L282" s="153"/>
      <c r="M282" s="154" t="s">
        <v>1</v>
      </c>
      <c r="N282" s="155" t="s">
        <v>42</v>
      </c>
      <c r="P282" s="156">
        <f>O282*H282</f>
        <v>0</v>
      </c>
      <c r="Q282" s="156">
        <v>1.46E-2</v>
      </c>
      <c r="R282" s="156">
        <f>Q282*H282</f>
        <v>4.3799999999999999E-2</v>
      </c>
      <c r="S282" s="156">
        <v>0</v>
      </c>
      <c r="T282" s="157">
        <f>S282*H282</f>
        <v>0</v>
      </c>
      <c r="AR282" s="158" t="s">
        <v>193</v>
      </c>
      <c r="AT282" s="158" t="s">
        <v>190</v>
      </c>
      <c r="AU282" s="158" t="s">
        <v>89</v>
      </c>
      <c r="AY282" s="17" t="s">
        <v>187</v>
      </c>
      <c r="BE282" s="159">
        <f>IF(N282="základná",J282,0)</f>
        <v>0</v>
      </c>
      <c r="BF282" s="159">
        <f>IF(N282="znížená",J282,0)</f>
        <v>0</v>
      </c>
      <c r="BG282" s="159">
        <f>IF(N282="zákl. prenesená",J282,0)</f>
        <v>0</v>
      </c>
      <c r="BH282" s="159">
        <f>IF(N282="zníž. prenesená",J282,0)</f>
        <v>0</v>
      </c>
      <c r="BI282" s="159">
        <f>IF(N282="nulová",J282,0)</f>
        <v>0</v>
      </c>
      <c r="BJ282" s="17" t="s">
        <v>89</v>
      </c>
      <c r="BK282" s="159">
        <f>ROUND(I282*H282,2)</f>
        <v>0</v>
      </c>
      <c r="BL282" s="17" t="s">
        <v>194</v>
      </c>
      <c r="BM282" s="158" t="s">
        <v>3509</v>
      </c>
    </row>
    <row r="283" spans="2:65" s="12" customFormat="1">
      <c r="B283" s="170"/>
      <c r="D283" s="171" t="s">
        <v>200</v>
      </c>
      <c r="E283" s="172" t="s">
        <v>1</v>
      </c>
      <c r="F283" s="173" t="s">
        <v>3510</v>
      </c>
      <c r="H283" s="172" t="s">
        <v>1</v>
      </c>
      <c r="I283" s="174"/>
      <c r="L283" s="170"/>
      <c r="M283" s="175"/>
      <c r="T283" s="176"/>
      <c r="AT283" s="172" t="s">
        <v>200</v>
      </c>
      <c r="AU283" s="172" t="s">
        <v>89</v>
      </c>
      <c r="AV283" s="12" t="s">
        <v>83</v>
      </c>
      <c r="AW283" s="12" t="s">
        <v>31</v>
      </c>
      <c r="AX283" s="12" t="s">
        <v>76</v>
      </c>
      <c r="AY283" s="172" t="s">
        <v>187</v>
      </c>
    </row>
    <row r="284" spans="2:65" s="13" customFormat="1">
      <c r="B284" s="177"/>
      <c r="D284" s="171" t="s">
        <v>200</v>
      </c>
      <c r="E284" s="178" t="s">
        <v>1</v>
      </c>
      <c r="F284" s="179" t="s">
        <v>977</v>
      </c>
      <c r="H284" s="180">
        <v>3</v>
      </c>
      <c r="I284" s="181"/>
      <c r="L284" s="177"/>
      <c r="M284" s="182"/>
      <c r="T284" s="183"/>
      <c r="AT284" s="178" t="s">
        <v>200</v>
      </c>
      <c r="AU284" s="178" t="s">
        <v>89</v>
      </c>
      <c r="AV284" s="13" t="s">
        <v>89</v>
      </c>
      <c r="AW284" s="13" t="s">
        <v>31</v>
      </c>
      <c r="AX284" s="13" t="s">
        <v>76</v>
      </c>
      <c r="AY284" s="178" t="s">
        <v>187</v>
      </c>
    </row>
    <row r="285" spans="2:65" s="15" customFormat="1">
      <c r="B285" s="191"/>
      <c r="D285" s="171" t="s">
        <v>200</v>
      </c>
      <c r="E285" s="192" t="s">
        <v>1</v>
      </c>
      <c r="F285" s="193" t="s">
        <v>234</v>
      </c>
      <c r="H285" s="194">
        <v>3</v>
      </c>
      <c r="I285" s="195"/>
      <c r="L285" s="191"/>
      <c r="M285" s="196"/>
      <c r="T285" s="197"/>
      <c r="AT285" s="192" t="s">
        <v>200</v>
      </c>
      <c r="AU285" s="192" t="s">
        <v>89</v>
      </c>
      <c r="AV285" s="15" t="s">
        <v>207</v>
      </c>
      <c r="AW285" s="15" t="s">
        <v>31</v>
      </c>
      <c r="AX285" s="15" t="s">
        <v>76</v>
      </c>
      <c r="AY285" s="192" t="s">
        <v>187</v>
      </c>
    </row>
    <row r="286" spans="2:65" s="14" customFormat="1">
      <c r="B286" s="184"/>
      <c r="D286" s="171" t="s">
        <v>200</v>
      </c>
      <c r="E286" s="185" t="s">
        <v>1</v>
      </c>
      <c r="F286" s="186" t="s">
        <v>3501</v>
      </c>
      <c r="H286" s="187">
        <v>3</v>
      </c>
      <c r="I286" s="188"/>
      <c r="L286" s="184"/>
      <c r="M286" s="189"/>
      <c r="T286" s="190"/>
      <c r="AT286" s="185" t="s">
        <v>200</v>
      </c>
      <c r="AU286" s="185" t="s">
        <v>89</v>
      </c>
      <c r="AV286" s="14" t="s">
        <v>194</v>
      </c>
      <c r="AW286" s="14" t="s">
        <v>31</v>
      </c>
      <c r="AX286" s="14" t="s">
        <v>83</v>
      </c>
      <c r="AY286" s="185" t="s">
        <v>187</v>
      </c>
    </row>
    <row r="287" spans="2:65" s="1" customFormat="1" ht="24.2" customHeight="1">
      <c r="B287" s="144"/>
      <c r="C287" s="145" t="s">
        <v>359</v>
      </c>
      <c r="D287" s="145" t="s">
        <v>190</v>
      </c>
      <c r="E287" s="146" t="s">
        <v>3511</v>
      </c>
      <c r="F287" s="147" t="s">
        <v>3512</v>
      </c>
      <c r="G287" s="148" t="s">
        <v>337</v>
      </c>
      <c r="H287" s="149">
        <v>3</v>
      </c>
      <c r="I287" s="150"/>
      <c r="J287" s="151">
        <f>ROUND(I287*H287,2)</f>
        <v>0</v>
      </c>
      <c r="K287" s="152"/>
      <c r="L287" s="153"/>
      <c r="M287" s="154" t="s">
        <v>1</v>
      </c>
      <c r="N287" s="155" t="s">
        <v>42</v>
      </c>
      <c r="P287" s="156">
        <f>O287*H287</f>
        <v>0</v>
      </c>
      <c r="Q287" s="156">
        <v>1.46E-2</v>
      </c>
      <c r="R287" s="156">
        <f>Q287*H287</f>
        <v>4.3799999999999999E-2</v>
      </c>
      <c r="S287" s="156">
        <v>0</v>
      </c>
      <c r="T287" s="157">
        <f>S287*H287</f>
        <v>0</v>
      </c>
      <c r="AR287" s="158" t="s">
        <v>193</v>
      </c>
      <c r="AT287" s="158" t="s">
        <v>190</v>
      </c>
      <c r="AU287" s="158" t="s">
        <v>89</v>
      </c>
      <c r="AY287" s="17" t="s">
        <v>187</v>
      </c>
      <c r="BE287" s="159">
        <f>IF(N287="základná",J287,0)</f>
        <v>0</v>
      </c>
      <c r="BF287" s="159">
        <f>IF(N287="znížená",J287,0)</f>
        <v>0</v>
      </c>
      <c r="BG287" s="159">
        <f>IF(N287="zákl. prenesená",J287,0)</f>
        <v>0</v>
      </c>
      <c r="BH287" s="159">
        <f>IF(N287="zníž. prenesená",J287,0)</f>
        <v>0</v>
      </c>
      <c r="BI287" s="159">
        <f>IF(N287="nulová",J287,0)</f>
        <v>0</v>
      </c>
      <c r="BJ287" s="17" t="s">
        <v>89</v>
      </c>
      <c r="BK287" s="159">
        <f>ROUND(I287*H287,2)</f>
        <v>0</v>
      </c>
      <c r="BL287" s="17" t="s">
        <v>194</v>
      </c>
      <c r="BM287" s="158" t="s">
        <v>3513</v>
      </c>
    </row>
    <row r="288" spans="2:65" s="12" customFormat="1">
      <c r="B288" s="170"/>
      <c r="D288" s="171" t="s">
        <v>200</v>
      </c>
      <c r="E288" s="172" t="s">
        <v>1</v>
      </c>
      <c r="F288" s="173" t="s">
        <v>3514</v>
      </c>
      <c r="H288" s="172" t="s">
        <v>1</v>
      </c>
      <c r="I288" s="174"/>
      <c r="L288" s="170"/>
      <c r="M288" s="175"/>
      <c r="T288" s="176"/>
      <c r="AT288" s="172" t="s">
        <v>200</v>
      </c>
      <c r="AU288" s="172" t="s">
        <v>89</v>
      </c>
      <c r="AV288" s="12" t="s">
        <v>83</v>
      </c>
      <c r="AW288" s="12" t="s">
        <v>31</v>
      </c>
      <c r="AX288" s="12" t="s">
        <v>76</v>
      </c>
      <c r="AY288" s="172" t="s">
        <v>187</v>
      </c>
    </row>
    <row r="289" spans="2:65" s="13" customFormat="1">
      <c r="B289" s="177"/>
      <c r="D289" s="171" t="s">
        <v>200</v>
      </c>
      <c r="E289" s="178" t="s">
        <v>1</v>
      </c>
      <c r="F289" s="179" t="s">
        <v>977</v>
      </c>
      <c r="H289" s="180">
        <v>3</v>
      </c>
      <c r="I289" s="181"/>
      <c r="L289" s="177"/>
      <c r="M289" s="182"/>
      <c r="T289" s="183"/>
      <c r="AT289" s="178" t="s">
        <v>200</v>
      </c>
      <c r="AU289" s="178" t="s">
        <v>89</v>
      </c>
      <c r="AV289" s="13" t="s">
        <v>89</v>
      </c>
      <c r="AW289" s="13" t="s">
        <v>31</v>
      </c>
      <c r="AX289" s="13" t="s">
        <v>76</v>
      </c>
      <c r="AY289" s="178" t="s">
        <v>187</v>
      </c>
    </row>
    <row r="290" spans="2:65" s="15" customFormat="1">
      <c r="B290" s="191"/>
      <c r="D290" s="171" t="s">
        <v>200</v>
      </c>
      <c r="E290" s="192" t="s">
        <v>1</v>
      </c>
      <c r="F290" s="193" t="s">
        <v>234</v>
      </c>
      <c r="H290" s="194">
        <v>3</v>
      </c>
      <c r="I290" s="195"/>
      <c r="L290" s="191"/>
      <c r="M290" s="196"/>
      <c r="T290" s="197"/>
      <c r="AT290" s="192" t="s">
        <v>200</v>
      </c>
      <c r="AU290" s="192" t="s">
        <v>89</v>
      </c>
      <c r="AV290" s="15" t="s">
        <v>207</v>
      </c>
      <c r="AW290" s="15" t="s">
        <v>31</v>
      </c>
      <c r="AX290" s="15" t="s">
        <v>76</v>
      </c>
      <c r="AY290" s="192" t="s">
        <v>187</v>
      </c>
    </row>
    <row r="291" spans="2:65" s="14" customFormat="1">
      <c r="B291" s="184"/>
      <c r="D291" s="171" t="s">
        <v>200</v>
      </c>
      <c r="E291" s="185" t="s">
        <v>1</v>
      </c>
      <c r="F291" s="186" t="s">
        <v>3501</v>
      </c>
      <c r="H291" s="187">
        <v>3</v>
      </c>
      <c r="I291" s="188"/>
      <c r="L291" s="184"/>
      <c r="M291" s="189"/>
      <c r="T291" s="190"/>
      <c r="AT291" s="185" t="s">
        <v>200</v>
      </c>
      <c r="AU291" s="185" t="s">
        <v>89</v>
      </c>
      <c r="AV291" s="14" t="s">
        <v>194</v>
      </c>
      <c r="AW291" s="14" t="s">
        <v>31</v>
      </c>
      <c r="AX291" s="14" t="s">
        <v>83</v>
      </c>
      <c r="AY291" s="185" t="s">
        <v>187</v>
      </c>
    </row>
    <row r="292" spans="2:65" s="1" customFormat="1" ht="24.2" customHeight="1">
      <c r="B292" s="144"/>
      <c r="C292" s="145" t="s">
        <v>363</v>
      </c>
      <c r="D292" s="145" t="s">
        <v>190</v>
      </c>
      <c r="E292" s="146" t="s">
        <v>3515</v>
      </c>
      <c r="F292" s="147" t="s">
        <v>3516</v>
      </c>
      <c r="G292" s="148" t="s">
        <v>337</v>
      </c>
      <c r="H292" s="149">
        <v>1</v>
      </c>
      <c r="I292" s="150"/>
      <c r="J292" s="151">
        <f>ROUND(I292*H292,2)</f>
        <v>0</v>
      </c>
      <c r="K292" s="152"/>
      <c r="L292" s="153"/>
      <c r="M292" s="154" t="s">
        <v>1</v>
      </c>
      <c r="N292" s="155" t="s">
        <v>42</v>
      </c>
      <c r="P292" s="156">
        <f>O292*H292</f>
        <v>0</v>
      </c>
      <c r="Q292" s="156">
        <v>1.46E-2</v>
      </c>
      <c r="R292" s="156">
        <f>Q292*H292</f>
        <v>1.46E-2</v>
      </c>
      <c r="S292" s="156">
        <v>0</v>
      </c>
      <c r="T292" s="157">
        <f>S292*H292</f>
        <v>0</v>
      </c>
      <c r="AR292" s="158" t="s">
        <v>193</v>
      </c>
      <c r="AT292" s="158" t="s">
        <v>190</v>
      </c>
      <c r="AU292" s="158" t="s">
        <v>89</v>
      </c>
      <c r="AY292" s="17" t="s">
        <v>187</v>
      </c>
      <c r="BE292" s="159">
        <f>IF(N292="základná",J292,0)</f>
        <v>0</v>
      </c>
      <c r="BF292" s="159">
        <f>IF(N292="znížená",J292,0)</f>
        <v>0</v>
      </c>
      <c r="BG292" s="159">
        <f>IF(N292="zákl. prenesená",J292,0)</f>
        <v>0</v>
      </c>
      <c r="BH292" s="159">
        <f>IF(N292="zníž. prenesená",J292,0)</f>
        <v>0</v>
      </c>
      <c r="BI292" s="159">
        <f>IF(N292="nulová",J292,0)</f>
        <v>0</v>
      </c>
      <c r="BJ292" s="17" t="s">
        <v>89</v>
      </c>
      <c r="BK292" s="159">
        <f>ROUND(I292*H292,2)</f>
        <v>0</v>
      </c>
      <c r="BL292" s="17" t="s">
        <v>194</v>
      </c>
      <c r="BM292" s="158" t="s">
        <v>3517</v>
      </c>
    </row>
    <row r="293" spans="2:65" s="12" customFormat="1">
      <c r="B293" s="170"/>
      <c r="D293" s="171" t="s">
        <v>200</v>
      </c>
      <c r="E293" s="172" t="s">
        <v>1</v>
      </c>
      <c r="F293" s="173" t="s">
        <v>3478</v>
      </c>
      <c r="H293" s="172" t="s">
        <v>1</v>
      </c>
      <c r="I293" s="174"/>
      <c r="L293" s="170"/>
      <c r="M293" s="175"/>
      <c r="T293" s="176"/>
      <c r="AT293" s="172" t="s">
        <v>200</v>
      </c>
      <c r="AU293" s="172" t="s">
        <v>89</v>
      </c>
      <c r="AV293" s="12" t="s">
        <v>83</v>
      </c>
      <c r="AW293" s="12" t="s">
        <v>31</v>
      </c>
      <c r="AX293" s="12" t="s">
        <v>76</v>
      </c>
      <c r="AY293" s="172" t="s">
        <v>187</v>
      </c>
    </row>
    <row r="294" spans="2:65" s="13" customFormat="1">
      <c r="B294" s="177"/>
      <c r="D294" s="171" t="s">
        <v>200</v>
      </c>
      <c r="E294" s="178" t="s">
        <v>1</v>
      </c>
      <c r="F294" s="179" t="s">
        <v>957</v>
      </c>
      <c r="H294" s="180">
        <v>1</v>
      </c>
      <c r="I294" s="181"/>
      <c r="L294" s="177"/>
      <c r="M294" s="182"/>
      <c r="T294" s="183"/>
      <c r="AT294" s="178" t="s">
        <v>200</v>
      </c>
      <c r="AU294" s="178" t="s">
        <v>89</v>
      </c>
      <c r="AV294" s="13" t="s">
        <v>89</v>
      </c>
      <c r="AW294" s="13" t="s">
        <v>31</v>
      </c>
      <c r="AX294" s="13" t="s">
        <v>76</v>
      </c>
      <c r="AY294" s="178" t="s">
        <v>187</v>
      </c>
    </row>
    <row r="295" spans="2:65" s="15" customFormat="1">
      <c r="B295" s="191"/>
      <c r="D295" s="171" t="s">
        <v>200</v>
      </c>
      <c r="E295" s="192" t="s">
        <v>1</v>
      </c>
      <c r="F295" s="193" t="s">
        <v>234</v>
      </c>
      <c r="H295" s="194">
        <v>1</v>
      </c>
      <c r="I295" s="195"/>
      <c r="L295" s="191"/>
      <c r="M295" s="196"/>
      <c r="T295" s="197"/>
      <c r="AT295" s="192" t="s">
        <v>200</v>
      </c>
      <c r="AU295" s="192" t="s">
        <v>89</v>
      </c>
      <c r="AV295" s="15" t="s">
        <v>207</v>
      </c>
      <c r="AW295" s="15" t="s">
        <v>31</v>
      </c>
      <c r="AX295" s="15" t="s">
        <v>76</v>
      </c>
      <c r="AY295" s="192" t="s">
        <v>187</v>
      </c>
    </row>
    <row r="296" spans="2:65" s="14" customFormat="1">
      <c r="B296" s="184"/>
      <c r="D296" s="171" t="s">
        <v>200</v>
      </c>
      <c r="E296" s="185" t="s">
        <v>1</v>
      </c>
      <c r="F296" s="186" t="s">
        <v>3501</v>
      </c>
      <c r="H296" s="187">
        <v>1</v>
      </c>
      <c r="I296" s="188"/>
      <c r="L296" s="184"/>
      <c r="M296" s="189"/>
      <c r="T296" s="190"/>
      <c r="AT296" s="185" t="s">
        <v>200</v>
      </c>
      <c r="AU296" s="185" t="s">
        <v>89</v>
      </c>
      <c r="AV296" s="14" t="s">
        <v>194</v>
      </c>
      <c r="AW296" s="14" t="s">
        <v>31</v>
      </c>
      <c r="AX296" s="14" t="s">
        <v>83</v>
      </c>
      <c r="AY296" s="185" t="s">
        <v>187</v>
      </c>
    </row>
    <row r="297" spans="2:65" s="1" customFormat="1" ht="24.2" customHeight="1">
      <c r="B297" s="144"/>
      <c r="C297" s="145" t="s">
        <v>367</v>
      </c>
      <c r="D297" s="145" t="s">
        <v>190</v>
      </c>
      <c r="E297" s="146" t="s">
        <v>3518</v>
      </c>
      <c r="F297" s="147" t="s">
        <v>3519</v>
      </c>
      <c r="G297" s="148" t="s">
        <v>337</v>
      </c>
      <c r="H297" s="149">
        <v>3</v>
      </c>
      <c r="I297" s="150"/>
      <c r="J297" s="151">
        <f>ROUND(I297*H297,2)</f>
        <v>0</v>
      </c>
      <c r="K297" s="152"/>
      <c r="L297" s="153"/>
      <c r="M297" s="154" t="s">
        <v>1</v>
      </c>
      <c r="N297" s="155" t="s">
        <v>42</v>
      </c>
      <c r="P297" s="156">
        <f>O297*H297</f>
        <v>0</v>
      </c>
      <c r="Q297" s="156">
        <v>1.46E-2</v>
      </c>
      <c r="R297" s="156">
        <f>Q297*H297</f>
        <v>4.3799999999999999E-2</v>
      </c>
      <c r="S297" s="156">
        <v>0</v>
      </c>
      <c r="T297" s="157">
        <f>S297*H297</f>
        <v>0</v>
      </c>
      <c r="AR297" s="158" t="s">
        <v>193</v>
      </c>
      <c r="AT297" s="158" t="s">
        <v>190</v>
      </c>
      <c r="AU297" s="158" t="s">
        <v>89</v>
      </c>
      <c r="AY297" s="17" t="s">
        <v>187</v>
      </c>
      <c r="BE297" s="159">
        <f>IF(N297="základná",J297,0)</f>
        <v>0</v>
      </c>
      <c r="BF297" s="159">
        <f>IF(N297="znížená",J297,0)</f>
        <v>0</v>
      </c>
      <c r="BG297" s="159">
        <f>IF(N297="zákl. prenesená",J297,0)</f>
        <v>0</v>
      </c>
      <c r="BH297" s="159">
        <f>IF(N297="zníž. prenesená",J297,0)</f>
        <v>0</v>
      </c>
      <c r="BI297" s="159">
        <f>IF(N297="nulová",J297,0)</f>
        <v>0</v>
      </c>
      <c r="BJ297" s="17" t="s">
        <v>89</v>
      </c>
      <c r="BK297" s="159">
        <f>ROUND(I297*H297,2)</f>
        <v>0</v>
      </c>
      <c r="BL297" s="17" t="s">
        <v>194</v>
      </c>
      <c r="BM297" s="158" t="s">
        <v>3520</v>
      </c>
    </row>
    <row r="298" spans="2:65" s="12" customFormat="1">
      <c r="B298" s="170"/>
      <c r="D298" s="171" t="s">
        <v>200</v>
      </c>
      <c r="E298" s="172" t="s">
        <v>1</v>
      </c>
      <c r="F298" s="173" t="s">
        <v>3521</v>
      </c>
      <c r="H298" s="172" t="s">
        <v>1</v>
      </c>
      <c r="I298" s="174"/>
      <c r="L298" s="170"/>
      <c r="M298" s="175"/>
      <c r="T298" s="176"/>
      <c r="AT298" s="172" t="s">
        <v>200</v>
      </c>
      <c r="AU298" s="172" t="s">
        <v>89</v>
      </c>
      <c r="AV298" s="12" t="s">
        <v>83</v>
      </c>
      <c r="AW298" s="12" t="s">
        <v>31</v>
      </c>
      <c r="AX298" s="12" t="s">
        <v>76</v>
      </c>
      <c r="AY298" s="172" t="s">
        <v>187</v>
      </c>
    </row>
    <row r="299" spans="2:65" s="13" customFormat="1">
      <c r="B299" s="177"/>
      <c r="D299" s="171" t="s">
        <v>200</v>
      </c>
      <c r="E299" s="178" t="s">
        <v>1</v>
      </c>
      <c r="F299" s="179" t="s">
        <v>977</v>
      </c>
      <c r="H299" s="180">
        <v>3</v>
      </c>
      <c r="I299" s="181"/>
      <c r="L299" s="177"/>
      <c r="M299" s="182"/>
      <c r="T299" s="183"/>
      <c r="AT299" s="178" t="s">
        <v>200</v>
      </c>
      <c r="AU299" s="178" t="s">
        <v>89</v>
      </c>
      <c r="AV299" s="13" t="s">
        <v>89</v>
      </c>
      <c r="AW299" s="13" t="s">
        <v>31</v>
      </c>
      <c r="AX299" s="13" t="s">
        <v>76</v>
      </c>
      <c r="AY299" s="178" t="s">
        <v>187</v>
      </c>
    </row>
    <row r="300" spans="2:65" s="15" customFormat="1">
      <c r="B300" s="191"/>
      <c r="D300" s="171" t="s">
        <v>200</v>
      </c>
      <c r="E300" s="192" t="s">
        <v>1</v>
      </c>
      <c r="F300" s="193" t="s">
        <v>234</v>
      </c>
      <c r="H300" s="194">
        <v>3</v>
      </c>
      <c r="I300" s="195"/>
      <c r="L300" s="191"/>
      <c r="M300" s="196"/>
      <c r="T300" s="197"/>
      <c r="AT300" s="192" t="s">
        <v>200</v>
      </c>
      <c r="AU300" s="192" t="s">
        <v>89</v>
      </c>
      <c r="AV300" s="15" t="s">
        <v>207</v>
      </c>
      <c r="AW300" s="15" t="s">
        <v>31</v>
      </c>
      <c r="AX300" s="15" t="s">
        <v>76</v>
      </c>
      <c r="AY300" s="192" t="s">
        <v>187</v>
      </c>
    </row>
    <row r="301" spans="2:65" s="14" customFormat="1">
      <c r="B301" s="184"/>
      <c r="D301" s="171" t="s">
        <v>200</v>
      </c>
      <c r="E301" s="185" t="s">
        <v>1</v>
      </c>
      <c r="F301" s="186" t="s">
        <v>3501</v>
      </c>
      <c r="H301" s="187">
        <v>3</v>
      </c>
      <c r="I301" s="188"/>
      <c r="L301" s="184"/>
      <c r="M301" s="189"/>
      <c r="T301" s="190"/>
      <c r="AT301" s="185" t="s">
        <v>200</v>
      </c>
      <c r="AU301" s="185" t="s">
        <v>89</v>
      </c>
      <c r="AV301" s="14" t="s">
        <v>194</v>
      </c>
      <c r="AW301" s="14" t="s">
        <v>31</v>
      </c>
      <c r="AX301" s="14" t="s">
        <v>83</v>
      </c>
      <c r="AY301" s="185" t="s">
        <v>187</v>
      </c>
    </row>
    <row r="302" spans="2:65" s="1" customFormat="1" ht="24.2" customHeight="1">
      <c r="B302" s="144"/>
      <c r="C302" s="145" t="s">
        <v>7</v>
      </c>
      <c r="D302" s="145" t="s">
        <v>190</v>
      </c>
      <c r="E302" s="146" t="s">
        <v>3522</v>
      </c>
      <c r="F302" s="147" t="s">
        <v>3523</v>
      </c>
      <c r="G302" s="148" t="s">
        <v>337</v>
      </c>
      <c r="H302" s="149">
        <v>3</v>
      </c>
      <c r="I302" s="150"/>
      <c r="J302" s="151">
        <f>ROUND(I302*H302,2)</f>
        <v>0</v>
      </c>
      <c r="K302" s="152"/>
      <c r="L302" s="153"/>
      <c r="M302" s="154" t="s">
        <v>1</v>
      </c>
      <c r="N302" s="155" t="s">
        <v>42</v>
      </c>
      <c r="P302" s="156">
        <f>O302*H302</f>
        <v>0</v>
      </c>
      <c r="Q302" s="156">
        <v>1.46E-2</v>
      </c>
      <c r="R302" s="156">
        <f>Q302*H302</f>
        <v>4.3799999999999999E-2</v>
      </c>
      <c r="S302" s="156">
        <v>0</v>
      </c>
      <c r="T302" s="157">
        <f>S302*H302</f>
        <v>0</v>
      </c>
      <c r="AR302" s="158" t="s">
        <v>193</v>
      </c>
      <c r="AT302" s="158" t="s">
        <v>190</v>
      </c>
      <c r="AU302" s="158" t="s">
        <v>89</v>
      </c>
      <c r="AY302" s="17" t="s">
        <v>187</v>
      </c>
      <c r="BE302" s="159">
        <f>IF(N302="základná",J302,0)</f>
        <v>0</v>
      </c>
      <c r="BF302" s="159">
        <f>IF(N302="znížená",J302,0)</f>
        <v>0</v>
      </c>
      <c r="BG302" s="159">
        <f>IF(N302="zákl. prenesená",J302,0)</f>
        <v>0</v>
      </c>
      <c r="BH302" s="159">
        <f>IF(N302="zníž. prenesená",J302,0)</f>
        <v>0</v>
      </c>
      <c r="BI302" s="159">
        <f>IF(N302="nulová",J302,0)</f>
        <v>0</v>
      </c>
      <c r="BJ302" s="17" t="s">
        <v>89</v>
      </c>
      <c r="BK302" s="159">
        <f>ROUND(I302*H302,2)</f>
        <v>0</v>
      </c>
      <c r="BL302" s="17" t="s">
        <v>194</v>
      </c>
      <c r="BM302" s="158" t="s">
        <v>3524</v>
      </c>
    </row>
    <row r="303" spans="2:65" s="12" customFormat="1">
      <c r="B303" s="170"/>
      <c r="D303" s="171" t="s">
        <v>200</v>
      </c>
      <c r="E303" s="172" t="s">
        <v>1</v>
      </c>
      <c r="F303" s="173" t="s">
        <v>3483</v>
      </c>
      <c r="H303" s="172" t="s">
        <v>1</v>
      </c>
      <c r="I303" s="174"/>
      <c r="L303" s="170"/>
      <c r="M303" s="175"/>
      <c r="T303" s="176"/>
      <c r="AT303" s="172" t="s">
        <v>200</v>
      </c>
      <c r="AU303" s="172" t="s">
        <v>89</v>
      </c>
      <c r="AV303" s="12" t="s">
        <v>83</v>
      </c>
      <c r="AW303" s="12" t="s">
        <v>31</v>
      </c>
      <c r="AX303" s="12" t="s">
        <v>76</v>
      </c>
      <c r="AY303" s="172" t="s">
        <v>187</v>
      </c>
    </row>
    <row r="304" spans="2:65" s="13" customFormat="1">
      <c r="B304" s="177"/>
      <c r="D304" s="171" t="s">
        <v>200</v>
      </c>
      <c r="E304" s="178" t="s">
        <v>1</v>
      </c>
      <c r="F304" s="179" t="s">
        <v>977</v>
      </c>
      <c r="H304" s="180">
        <v>3</v>
      </c>
      <c r="I304" s="181"/>
      <c r="L304" s="177"/>
      <c r="M304" s="182"/>
      <c r="T304" s="183"/>
      <c r="AT304" s="178" t="s">
        <v>200</v>
      </c>
      <c r="AU304" s="178" t="s">
        <v>89</v>
      </c>
      <c r="AV304" s="13" t="s">
        <v>89</v>
      </c>
      <c r="AW304" s="13" t="s">
        <v>31</v>
      </c>
      <c r="AX304" s="13" t="s">
        <v>76</v>
      </c>
      <c r="AY304" s="178" t="s">
        <v>187</v>
      </c>
    </row>
    <row r="305" spans="2:65" s="15" customFormat="1">
      <c r="B305" s="191"/>
      <c r="D305" s="171" t="s">
        <v>200</v>
      </c>
      <c r="E305" s="192" t="s">
        <v>1</v>
      </c>
      <c r="F305" s="193" t="s">
        <v>234</v>
      </c>
      <c r="H305" s="194">
        <v>3</v>
      </c>
      <c r="I305" s="195"/>
      <c r="L305" s="191"/>
      <c r="M305" s="196"/>
      <c r="T305" s="197"/>
      <c r="AT305" s="192" t="s">
        <v>200</v>
      </c>
      <c r="AU305" s="192" t="s">
        <v>89</v>
      </c>
      <c r="AV305" s="15" t="s">
        <v>207</v>
      </c>
      <c r="AW305" s="15" t="s">
        <v>31</v>
      </c>
      <c r="AX305" s="15" t="s">
        <v>76</v>
      </c>
      <c r="AY305" s="192" t="s">
        <v>187</v>
      </c>
    </row>
    <row r="306" spans="2:65" s="14" customFormat="1">
      <c r="B306" s="184"/>
      <c r="D306" s="171" t="s">
        <v>200</v>
      </c>
      <c r="E306" s="185" t="s">
        <v>1</v>
      </c>
      <c r="F306" s="186" t="s">
        <v>3501</v>
      </c>
      <c r="H306" s="187">
        <v>3</v>
      </c>
      <c r="I306" s="188"/>
      <c r="L306" s="184"/>
      <c r="M306" s="189"/>
      <c r="T306" s="190"/>
      <c r="AT306" s="185" t="s">
        <v>200</v>
      </c>
      <c r="AU306" s="185" t="s">
        <v>89</v>
      </c>
      <c r="AV306" s="14" t="s">
        <v>194</v>
      </c>
      <c r="AW306" s="14" t="s">
        <v>31</v>
      </c>
      <c r="AX306" s="14" t="s">
        <v>83</v>
      </c>
      <c r="AY306" s="185" t="s">
        <v>187</v>
      </c>
    </row>
    <row r="307" spans="2:65" s="1" customFormat="1" ht="24.2" customHeight="1">
      <c r="B307" s="144"/>
      <c r="C307" s="145" t="s">
        <v>381</v>
      </c>
      <c r="D307" s="145" t="s">
        <v>190</v>
      </c>
      <c r="E307" s="146" t="s">
        <v>3525</v>
      </c>
      <c r="F307" s="147" t="s">
        <v>3526</v>
      </c>
      <c r="G307" s="148" t="s">
        <v>337</v>
      </c>
      <c r="H307" s="149">
        <v>3</v>
      </c>
      <c r="I307" s="150"/>
      <c r="J307" s="151">
        <f>ROUND(I307*H307,2)</f>
        <v>0</v>
      </c>
      <c r="K307" s="152"/>
      <c r="L307" s="153"/>
      <c r="M307" s="154" t="s">
        <v>1</v>
      </c>
      <c r="N307" s="155" t="s">
        <v>42</v>
      </c>
      <c r="P307" s="156">
        <f>O307*H307</f>
        <v>0</v>
      </c>
      <c r="Q307" s="156">
        <v>1.46E-2</v>
      </c>
      <c r="R307" s="156">
        <f>Q307*H307</f>
        <v>4.3799999999999999E-2</v>
      </c>
      <c r="S307" s="156">
        <v>0</v>
      </c>
      <c r="T307" s="157">
        <f>S307*H307</f>
        <v>0</v>
      </c>
      <c r="AR307" s="158" t="s">
        <v>193</v>
      </c>
      <c r="AT307" s="158" t="s">
        <v>190</v>
      </c>
      <c r="AU307" s="158" t="s">
        <v>89</v>
      </c>
      <c r="AY307" s="17" t="s">
        <v>187</v>
      </c>
      <c r="BE307" s="159">
        <f>IF(N307="základná",J307,0)</f>
        <v>0</v>
      </c>
      <c r="BF307" s="159">
        <f>IF(N307="znížená",J307,0)</f>
        <v>0</v>
      </c>
      <c r="BG307" s="159">
        <f>IF(N307="zákl. prenesená",J307,0)</f>
        <v>0</v>
      </c>
      <c r="BH307" s="159">
        <f>IF(N307="zníž. prenesená",J307,0)</f>
        <v>0</v>
      </c>
      <c r="BI307" s="159">
        <f>IF(N307="nulová",J307,0)</f>
        <v>0</v>
      </c>
      <c r="BJ307" s="17" t="s">
        <v>89</v>
      </c>
      <c r="BK307" s="159">
        <f>ROUND(I307*H307,2)</f>
        <v>0</v>
      </c>
      <c r="BL307" s="17" t="s">
        <v>194</v>
      </c>
      <c r="BM307" s="158" t="s">
        <v>3527</v>
      </c>
    </row>
    <row r="308" spans="2:65" s="12" customFormat="1">
      <c r="B308" s="170"/>
      <c r="D308" s="171" t="s">
        <v>200</v>
      </c>
      <c r="E308" s="172" t="s">
        <v>1</v>
      </c>
      <c r="F308" s="173" t="s">
        <v>3528</v>
      </c>
      <c r="H308" s="172" t="s">
        <v>1</v>
      </c>
      <c r="I308" s="174"/>
      <c r="L308" s="170"/>
      <c r="M308" s="175"/>
      <c r="T308" s="176"/>
      <c r="AT308" s="172" t="s">
        <v>200</v>
      </c>
      <c r="AU308" s="172" t="s">
        <v>89</v>
      </c>
      <c r="AV308" s="12" t="s">
        <v>83</v>
      </c>
      <c r="AW308" s="12" t="s">
        <v>31</v>
      </c>
      <c r="AX308" s="12" t="s">
        <v>76</v>
      </c>
      <c r="AY308" s="172" t="s">
        <v>187</v>
      </c>
    </row>
    <row r="309" spans="2:65" s="13" customFormat="1">
      <c r="B309" s="177"/>
      <c r="D309" s="171" t="s">
        <v>200</v>
      </c>
      <c r="E309" s="178" t="s">
        <v>1</v>
      </c>
      <c r="F309" s="179" t="s">
        <v>977</v>
      </c>
      <c r="H309" s="180">
        <v>3</v>
      </c>
      <c r="I309" s="181"/>
      <c r="L309" s="177"/>
      <c r="M309" s="182"/>
      <c r="T309" s="183"/>
      <c r="AT309" s="178" t="s">
        <v>200</v>
      </c>
      <c r="AU309" s="178" t="s">
        <v>89</v>
      </c>
      <c r="AV309" s="13" t="s">
        <v>89</v>
      </c>
      <c r="AW309" s="13" t="s">
        <v>31</v>
      </c>
      <c r="AX309" s="13" t="s">
        <v>76</v>
      </c>
      <c r="AY309" s="178" t="s">
        <v>187</v>
      </c>
    </row>
    <row r="310" spans="2:65" s="15" customFormat="1">
      <c r="B310" s="191"/>
      <c r="D310" s="171" t="s">
        <v>200</v>
      </c>
      <c r="E310" s="192" t="s">
        <v>1</v>
      </c>
      <c r="F310" s="193" t="s">
        <v>234</v>
      </c>
      <c r="H310" s="194">
        <v>3</v>
      </c>
      <c r="I310" s="195"/>
      <c r="L310" s="191"/>
      <c r="M310" s="196"/>
      <c r="T310" s="197"/>
      <c r="AT310" s="192" t="s">
        <v>200</v>
      </c>
      <c r="AU310" s="192" t="s">
        <v>89</v>
      </c>
      <c r="AV310" s="15" t="s">
        <v>207</v>
      </c>
      <c r="AW310" s="15" t="s">
        <v>31</v>
      </c>
      <c r="AX310" s="15" t="s">
        <v>76</v>
      </c>
      <c r="AY310" s="192" t="s">
        <v>187</v>
      </c>
    </row>
    <row r="311" spans="2:65" s="14" customFormat="1">
      <c r="B311" s="184"/>
      <c r="D311" s="171" t="s">
        <v>200</v>
      </c>
      <c r="E311" s="185" t="s">
        <v>1</v>
      </c>
      <c r="F311" s="186" t="s">
        <v>3501</v>
      </c>
      <c r="H311" s="187">
        <v>3</v>
      </c>
      <c r="I311" s="188"/>
      <c r="L311" s="184"/>
      <c r="M311" s="189"/>
      <c r="T311" s="190"/>
      <c r="AT311" s="185" t="s">
        <v>200</v>
      </c>
      <c r="AU311" s="185" t="s">
        <v>89</v>
      </c>
      <c r="AV311" s="14" t="s">
        <v>194</v>
      </c>
      <c r="AW311" s="14" t="s">
        <v>31</v>
      </c>
      <c r="AX311" s="14" t="s">
        <v>83</v>
      </c>
      <c r="AY311" s="185" t="s">
        <v>187</v>
      </c>
    </row>
    <row r="312" spans="2:65" s="1" customFormat="1" ht="24.2" customHeight="1">
      <c r="B312" s="144"/>
      <c r="C312" s="145" t="s">
        <v>385</v>
      </c>
      <c r="D312" s="145" t="s">
        <v>190</v>
      </c>
      <c r="E312" s="146" t="s">
        <v>3529</v>
      </c>
      <c r="F312" s="147" t="s">
        <v>3530</v>
      </c>
      <c r="G312" s="148" t="s">
        <v>337</v>
      </c>
      <c r="H312" s="149">
        <v>3</v>
      </c>
      <c r="I312" s="150"/>
      <c r="J312" s="151">
        <f>ROUND(I312*H312,2)</f>
        <v>0</v>
      </c>
      <c r="K312" s="152"/>
      <c r="L312" s="153"/>
      <c r="M312" s="154" t="s">
        <v>1</v>
      </c>
      <c r="N312" s="155" t="s">
        <v>42</v>
      </c>
      <c r="P312" s="156">
        <f>O312*H312</f>
        <v>0</v>
      </c>
      <c r="Q312" s="156">
        <v>1.46E-2</v>
      </c>
      <c r="R312" s="156">
        <f>Q312*H312</f>
        <v>4.3799999999999999E-2</v>
      </c>
      <c r="S312" s="156">
        <v>0</v>
      </c>
      <c r="T312" s="157">
        <f>S312*H312</f>
        <v>0</v>
      </c>
      <c r="AR312" s="158" t="s">
        <v>193</v>
      </c>
      <c r="AT312" s="158" t="s">
        <v>190</v>
      </c>
      <c r="AU312" s="158" t="s">
        <v>89</v>
      </c>
      <c r="AY312" s="17" t="s">
        <v>187</v>
      </c>
      <c r="BE312" s="159">
        <f>IF(N312="základná",J312,0)</f>
        <v>0</v>
      </c>
      <c r="BF312" s="159">
        <f>IF(N312="znížená",J312,0)</f>
        <v>0</v>
      </c>
      <c r="BG312" s="159">
        <f>IF(N312="zákl. prenesená",J312,0)</f>
        <v>0</v>
      </c>
      <c r="BH312" s="159">
        <f>IF(N312="zníž. prenesená",J312,0)</f>
        <v>0</v>
      </c>
      <c r="BI312" s="159">
        <f>IF(N312="nulová",J312,0)</f>
        <v>0</v>
      </c>
      <c r="BJ312" s="17" t="s">
        <v>89</v>
      </c>
      <c r="BK312" s="159">
        <f>ROUND(I312*H312,2)</f>
        <v>0</v>
      </c>
      <c r="BL312" s="17" t="s">
        <v>194</v>
      </c>
      <c r="BM312" s="158" t="s">
        <v>3531</v>
      </c>
    </row>
    <row r="313" spans="2:65" s="12" customFormat="1">
      <c r="B313" s="170"/>
      <c r="D313" s="171" t="s">
        <v>200</v>
      </c>
      <c r="E313" s="172" t="s">
        <v>1</v>
      </c>
      <c r="F313" s="173" t="s">
        <v>3532</v>
      </c>
      <c r="H313" s="172" t="s">
        <v>1</v>
      </c>
      <c r="I313" s="174"/>
      <c r="L313" s="170"/>
      <c r="M313" s="175"/>
      <c r="T313" s="176"/>
      <c r="AT313" s="172" t="s">
        <v>200</v>
      </c>
      <c r="AU313" s="172" t="s">
        <v>89</v>
      </c>
      <c r="AV313" s="12" t="s">
        <v>83</v>
      </c>
      <c r="AW313" s="12" t="s">
        <v>31</v>
      </c>
      <c r="AX313" s="12" t="s">
        <v>76</v>
      </c>
      <c r="AY313" s="172" t="s">
        <v>187</v>
      </c>
    </row>
    <row r="314" spans="2:65" s="13" customFormat="1">
      <c r="B314" s="177"/>
      <c r="D314" s="171" t="s">
        <v>200</v>
      </c>
      <c r="E314" s="178" t="s">
        <v>1</v>
      </c>
      <c r="F314" s="179" t="s">
        <v>977</v>
      </c>
      <c r="H314" s="180">
        <v>3</v>
      </c>
      <c r="I314" s="181"/>
      <c r="L314" s="177"/>
      <c r="M314" s="182"/>
      <c r="T314" s="183"/>
      <c r="AT314" s="178" t="s">
        <v>200</v>
      </c>
      <c r="AU314" s="178" t="s">
        <v>89</v>
      </c>
      <c r="AV314" s="13" t="s">
        <v>89</v>
      </c>
      <c r="AW314" s="13" t="s">
        <v>31</v>
      </c>
      <c r="AX314" s="13" t="s">
        <v>76</v>
      </c>
      <c r="AY314" s="178" t="s">
        <v>187</v>
      </c>
    </row>
    <row r="315" spans="2:65" s="15" customFormat="1">
      <c r="B315" s="191"/>
      <c r="D315" s="171" t="s">
        <v>200</v>
      </c>
      <c r="E315" s="192" t="s">
        <v>1</v>
      </c>
      <c r="F315" s="193" t="s">
        <v>234</v>
      </c>
      <c r="H315" s="194">
        <v>3</v>
      </c>
      <c r="I315" s="195"/>
      <c r="L315" s="191"/>
      <c r="M315" s="196"/>
      <c r="T315" s="197"/>
      <c r="AT315" s="192" t="s">
        <v>200</v>
      </c>
      <c r="AU315" s="192" t="s">
        <v>89</v>
      </c>
      <c r="AV315" s="15" t="s">
        <v>207</v>
      </c>
      <c r="AW315" s="15" t="s">
        <v>31</v>
      </c>
      <c r="AX315" s="15" t="s">
        <v>76</v>
      </c>
      <c r="AY315" s="192" t="s">
        <v>187</v>
      </c>
    </row>
    <row r="316" spans="2:65" s="14" customFormat="1">
      <c r="B316" s="184"/>
      <c r="D316" s="171" t="s">
        <v>200</v>
      </c>
      <c r="E316" s="185" t="s">
        <v>1</v>
      </c>
      <c r="F316" s="186" t="s">
        <v>3501</v>
      </c>
      <c r="H316" s="187">
        <v>3</v>
      </c>
      <c r="I316" s="188"/>
      <c r="L316" s="184"/>
      <c r="M316" s="189"/>
      <c r="T316" s="190"/>
      <c r="AT316" s="185" t="s">
        <v>200</v>
      </c>
      <c r="AU316" s="185" t="s">
        <v>89</v>
      </c>
      <c r="AV316" s="14" t="s">
        <v>194</v>
      </c>
      <c r="AW316" s="14" t="s">
        <v>31</v>
      </c>
      <c r="AX316" s="14" t="s">
        <v>83</v>
      </c>
      <c r="AY316" s="185" t="s">
        <v>187</v>
      </c>
    </row>
    <row r="317" spans="2:65" s="1" customFormat="1" ht="24.2" customHeight="1">
      <c r="B317" s="144"/>
      <c r="C317" s="145" t="s">
        <v>391</v>
      </c>
      <c r="D317" s="145" t="s">
        <v>190</v>
      </c>
      <c r="E317" s="146" t="s">
        <v>3533</v>
      </c>
      <c r="F317" s="147" t="s">
        <v>3534</v>
      </c>
      <c r="G317" s="148" t="s">
        <v>337</v>
      </c>
      <c r="H317" s="149">
        <v>1</v>
      </c>
      <c r="I317" s="150"/>
      <c r="J317" s="151">
        <f>ROUND(I317*H317,2)</f>
        <v>0</v>
      </c>
      <c r="K317" s="152"/>
      <c r="L317" s="153"/>
      <c r="M317" s="154" t="s">
        <v>1</v>
      </c>
      <c r="N317" s="155" t="s">
        <v>42</v>
      </c>
      <c r="P317" s="156">
        <f>O317*H317</f>
        <v>0</v>
      </c>
      <c r="Q317" s="156">
        <v>1.46E-2</v>
      </c>
      <c r="R317" s="156">
        <f>Q317*H317</f>
        <v>1.46E-2</v>
      </c>
      <c r="S317" s="156">
        <v>0</v>
      </c>
      <c r="T317" s="157">
        <f>S317*H317</f>
        <v>0</v>
      </c>
      <c r="AR317" s="158" t="s">
        <v>193</v>
      </c>
      <c r="AT317" s="158" t="s">
        <v>190</v>
      </c>
      <c r="AU317" s="158" t="s">
        <v>89</v>
      </c>
      <c r="AY317" s="17" t="s">
        <v>187</v>
      </c>
      <c r="BE317" s="159">
        <f>IF(N317="základná",J317,0)</f>
        <v>0</v>
      </c>
      <c r="BF317" s="159">
        <f>IF(N317="znížená",J317,0)</f>
        <v>0</v>
      </c>
      <c r="BG317" s="159">
        <f>IF(N317="zákl. prenesená",J317,0)</f>
        <v>0</v>
      </c>
      <c r="BH317" s="159">
        <f>IF(N317="zníž. prenesená",J317,0)</f>
        <v>0</v>
      </c>
      <c r="BI317" s="159">
        <f>IF(N317="nulová",J317,0)</f>
        <v>0</v>
      </c>
      <c r="BJ317" s="17" t="s">
        <v>89</v>
      </c>
      <c r="BK317" s="159">
        <f>ROUND(I317*H317,2)</f>
        <v>0</v>
      </c>
      <c r="BL317" s="17" t="s">
        <v>194</v>
      </c>
      <c r="BM317" s="158" t="s">
        <v>3535</v>
      </c>
    </row>
    <row r="318" spans="2:65" s="12" customFormat="1">
      <c r="B318" s="170"/>
      <c r="D318" s="171" t="s">
        <v>200</v>
      </c>
      <c r="E318" s="172" t="s">
        <v>1</v>
      </c>
      <c r="F318" s="173" t="s">
        <v>3536</v>
      </c>
      <c r="H318" s="172" t="s">
        <v>1</v>
      </c>
      <c r="I318" s="174"/>
      <c r="L318" s="170"/>
      <c r="M318" s="175"/>
      <c r="T318" s="176"/>
      <c r="AT318" s="172" t="s">
        <v>200</v>
      </c>
      <c r="AU318" s="172" t="s">
        <v>89</v>
      </c>
      <c r="AV318" s="12" t="s">
        <v>83</v>
      </c>
      <c r="AW318" s="12" t="s">
        <v>31</v>
      </c>
      <c r="AX318" s="12" t="s">
        <v>76</v>
      </c>
      <c r="AY318" s="172" t="s">
        <v>187</v>
      </c>
    </row>
    <row r="319" spans="2:65" s="13" customFormat="1">
      <c r="B319" s="177"/>
      <c r="D319" s="171" t="s">
        <v>200</v>
      </c>
      <c r="E319" s="178" t="s">
        <v>1</v>
      </c>
      <c r="F319" s="179" t="s">
        <v>83</v>
      </c>
      <c r="H319" s="180">
        <v>1</v>
      </c>
      <c r="I319" s="181"/>
      <c r="L319" s="177"/>
      <c r="M319" s="182"/>
      <c r="T319" s="183"/>
      <c r="AT319" s="178" t="s">
        <v>200</v>
      </c>
      <c r="AU319" s="178" t="s">
        <v>89</v>
      </c>
      <c r="AV319" s="13" t="s">
        <v>89</v>
      </c>
      <c r="AW319" s="13" t="s">
        <v>31</v>
      </c>
      <c r="AX319" s="13" t="s">
        <v>76</v>
      </c>
      <c r="AY319" s="178" t="s">
        <v>187</v>
      </c>
    </row>
    <row r="320" spans="2:65" s="15" customFormat="1">
      <c r="B320" s="191"/>
      <c r="D320" s="171" t="s">
        <v>200</v>
      </c>
      <c r="E320" s="192" t="s">
        <v>1</v>
      </c>
      <c r="F320" s="193" t="s">
        <v>234</v>
      </c>
      <c r="H320" s="194">
        <v>1</v>
      </c>
      <c r="I320" s="195"/>
      <c r="L320" s="191"/>
      <c r="M320" s="196"/>
      <c r="T320" s="197"/>
      <c r="AT320" s="192" t="s">
        <v>200</v>
      </c>
      <c r="AU320" s="192" t="s">
        <v>89</v>
      </c>
      <c r="AV320" s="15" t="s">
        <v>207</v>
      </c>
      <c r="AW320" s="15" t="s">
        <v>31</v>
      </c>
      <c r="AX320" s="15" t="s">
        <v>76</v>
      </c>
      <c r="AY320" s="192" t="s">
        <v>187</v>
      </c>
    </row>
    <row r="321" spans="2:65" s="14" customFormat="1">
      <c r="B321" s="184"/>
      <c r="D321" s="171" t="s">
        <v>200</v>
      </c>
      <c r="E321" s="185" t="s">
        <v>1</v>
      </c>
      <c r="F321" s="186" t="s">
        <v>3501</v>
      </c>
      <c r="H321" s="187">
        <v>1</v>
      </c>
      <c r="I321" s="188"/>
      <c r="L321" s="184"/>
      <c r="M321" s="189"/>
      <c r="T321" s="190"/>
      <c r="AT321" s="185" t="s">
        <v>200</v>
      </c>
      <c r="AU321" s="185" t="s">
        <v>89</v>
      </c>
      <c r="AV321" s="14" t="s">
        <v>194</v>
      </c>
      <c r="AW321" s="14" t="s">
        <v>31</v>
      </c>
      <c r="AX321" s="14" t="s">
        <v>83</v>
      </c>
      <c r="AY321" s="185" t="s">
        <v>187</v>
      </c>
    </row>
    <row r="322" spans="2:65" s="11" customFormat="1" ht="22.9" customHeight="1">
      <c r="B322" s="132"/>
      <c r="D322" s="133" t="s">
        <v>75</v>
      </c>
      <c r="E322" s="142" t="s">
        <v>294</v>
      </c>
      <c r="F322" s="142" t="s">
        <v>316</v>
      </c>
      <c r="I322" s="135"/>
      <c r="J322" s="143">
        <f>BK322</f>
        <v>0</v>
      </c>
      <c r="L322" s="132"/>
      <c r="M322" s="137"/>
      <c r="P322" s="138">
        <f>SUM(P323:P328)</f>
        <v>0</v>
      </c>
      <c r="R322" s="138">
        <f>SUM(R323:R328)</f>
        <v>9.7030000000000005E-2</v>
      </c>
      <c r="T322" s="139">
        <f>SUM(T323:T328)</f>
        <v>0</v>
      </c>
      <c r="AR322" s="133" t="s">
        <v>83</v>
      </c>
      <c r="AT322" s="140" t="s">
        <v>75</v>
      </c>
      <c r="AU322" s="140" t="s">
        <v>83</v>
      </c>
      <c r="AY322" s="133" t="s">
        <v>187</v>
      </c>
      <c r="BK322" s="141">
        <f>SUM(BK323:BK328)</f>
        <v>0</v>
      </c>
    </row>
    <row r="323" spans="2:65" s="1" customFormat="1" ht="24.2" customHeight="1">
      <c r="B323" s="144"/>
      <c r="C323" s="160" t="s">
        <v>395</v>
      </c>
      <c r="D323" s="160" t="s">
        <v>196</v>
      </c>
      <c r="E323" s="161" t="s">
        <v>3537</v>
      </c>
      <c r="F323" s="162" t="s">
        <v>3538</v>
      </c>
      <c r="G323" s="163" t="s">
        <v>337</v>
      </c>
      <c r="H323" s="164">
        <v>1</v>
      </c>
      <c r="I323" s="165"/>
      <c r="J323" s="166">
        <f>ROUND(I323*H323,2)</f>
        <v>0</v>
      </c>
      <c r="K323" s="167"/>
      <c r="L323" s="32"/>
      <c r="M323" s="168" t="s">
        <v>1</v>
      </c>
      <c r="N323" s="169" t="s">
        <v>42</v>
      </c>
      <c r="P323" s="156">
        <f>O323*H323</f>
        <v>0</v>
      </c>
      <c r="Q323" s="156">
        <v>6.2030000000000002E-2</v>
      </c>
      <c r="R323" s="156">
        <f>Q323*H323</f>
        <v>6.2030000000000002E-2</v>
      </c>
      <c r="S323" s="156">
        <v>0</v>
      </c>
      <c r="T323" s="157">
        <f>S323*H323</f>
        <v>0</v>
      </c>
      <c r="AR323" s="158" t="s">
        <v>194</v>
      </c>
      <c r="AT323" s="158" t="s">
        <v>196</v>
      </c>
      <c r="AU323" s="158" t="s">
        <v>89</v>
      </c>
      <c r="AY323" s="17" t="s">
        <v>187</v>
      </c>
      <c r="BE323" s="159">
        <f>IF(N323="základná",J323,0)</f>
        <v>0</v>
      </c>
      <c r="BF323" s="159">
        <f>IF(N323="znížená",J323,0)</f>
        <v>0</v>
      </c>
      <c r="BG323" s="159">
        <f>IF(N323="zákl. prenesená",J323,0)</f>
        <v>0</v>
      </c>
      <c r="BH323" s="159">
        <f>IF(N323="zníž. prenesená",J323,0)</f>
        <v>0</v>
      </c>
      <c r="BI323" s="159">
        <f>IF(N323="nulová",J323,0)</f>
        <v>0</v>
      </c>
      <c r="BJ323" s="17" t="s">
        <v>89</v>
      </c>
      <c r="BK323" s="159">
        <f>ROUND(I323*H323,2)</f>
        <v>0</v>
      </c>
      <c r="BL323" s="17" t="s">
        <v>194</v>
      </c>
      <c r="BM323" s="158" t="s">
        <v>3539</v>
      </c>
    </row>
    <row r="324" spans="2:65" s="13" customFormat="1">
      <c r="B324" s="177"/>
      <c r="D324" s="171" t="s">
        <v>200</v>
      </c>
      <c r="E324" s="178" t="s">
        <v>1</v>
      </c>
      <c r="F324" s="179" t="s">
        <v>3540</v>
      </c>
      <c r="H324" s="180">
        <v>1</v>
      </c>
      <c r="I324" s="181"/>
      <c r="L324" s="177"/>
      <c r="M324" s="182"/>
      <c r="T324" s="183"/>
      <c r="AT324" s="178" t="s">
        <v>200</v>
      </c>
      <c r="AU324" s="178" t="s">
        <v>89</v>
      </c>
      <c r="AV324" s="13" t="s">
        <v>89</v>
      </c>
      <c r="AW324" s="13" t="s">
        <v>31</v>
      </c>
      <c r="AX324" s="13" t="s">
        <v>76</v>
      </c>
      <c r="AY324" s="178" t="s">
        <v>187</v>
      </c>
    </row>
    <row r="325" spans="2:65" s="14" customFormat="1">
      <c r="B325" s="184"/>
      <c r="D325" s="171" t="s">
        <v>200</v>
      </c>
      <c r="E325" s="185" t="s">
        <v>1</v>
      </c>
      <c r="F325" s="186" t="s">
        <v>3541</v>
      </c>
      <c r="H325" s="187">
        <v>1</v>
      </c>
      <c r="I325" s="188"/>
      <c r="L325" s="184"/>
      <c r="M325" s="189"/>
      <c r="T325" s="190"/>
      <c r="AT325" s="185" t="s">
        <v>200</v>
      </c>
      <c r="AU325" s="185" t="s">
        <v>89</v>
      </c>
      <c r="AV325" s="14" t="s">
        <v>194</v>
      </c>
      <c r="AW325" s="14" t="s">
        <v>31</v>
      </c>
      <c r="AX325" s="14" t="s">
        <v>83</v>
      </c>
      <c r="AY325" s="185" t="s">
        <v>187</v>
      </c>
    </row>
    <row r="326" spans="2:65" s="1" customFormat="1" ht="24.2" customHeight="1">
      <c r="B326" s="144"/>
      <c r="C326" s="145" t="s">
        <v>400</v>
      </c>
      <c r="D326" s="145" t="s">
        <v>190</v>
      </c>
      <c r="E326" s="146" t="s">
        <v>3542</v>
      </c>
      <c r="F326" s="147" t="s">
        <v>3543</v>
      </c>
      <c r="G326" s="148" t="s">
        <v>337</v>
      </c>
      <c r="H326" s="149">
        <v>1</v>
      </c>
      <c r="I326" s="150"/>
      <c r="J326" s="151">
        <f>ROUND(I326*H326,2)</f>
        <v>0</v>
      </c>
      <c r="K326" s="152"/>
      <c r="L326" s="153"/>
      <c r="M326" s="154" t="s">
        <v>1</v>
      </c>
      <c r="N326" s="155" t="s">
        <v>42</v>
      </c>
      <c r="P326" s="156">
        <f>O326*H326</f>
        <v>0</v>
      </c>
      <c r="Q326" s="156">
        <v>3.5000000000000003E-2</v>
      </c>
      <c r="R326" s="156">
        <f>Q326*H326</f>
        <v>3.5000000000000003E-2</v>
      </c>
      <c r="S326" s="156">
        <v>0</v>
      </c>
      <c r="T326" s="157">
        <f>S326*H326</f>
        <v>0</v>
      </c>
      <c r="AR326" s="158" t="s">
        <v>193</v>
      </c>
      <c r="AT326" s="158" t="s">
        <v>190</v>
      </c>
      <c r="AU326" s="158" t="s">
        <v>89</v>
      </c>
      <c r="AY326" s="17" t="s">
        <v>187</v>
      </c>
      <c r="BE326" s="159">
        <f>IF(N326="základná",J326,0)</f>
        <v>0</v>
      </c>
      <c r="BF326" s="159">
        <f>IF(N326="znížená",J326,0)</f>
        <v>0</v>
      </c>
      <c r="BG326" s="159">
        <f>IF(N326="zákl. prenesená",J326,0)</f>
        <v>0</v>
      </c>
      <c r="BH326" s="159">
        <f>IF(N326="zníž. prenesená",J326,0)</f>
        <v>0</v>
      </c>
      <c r="BI326" s="159">
        <f>IF(N326="nulová",J326,0)</f>
        <v>0</v>
      </c>
      <c r="BJ326" s="17" t="s">
        <v>89</v>
      </c>
      <c r="BK326" s="159">
        <f>ROUND(I326*H326,2)</f>
        <v>0</v>
      </c>
      <c r="BL326" s="17" t="s">
        <v>194</v>
      </c>
      <c r="BM326" s="158" t="s">
        <v>3544</v>
      </c>
    </row>
    <row r="327" spans="2:65" s="13" customFormat="1">
      <c r="B327" s="177"/>
      <c r="D327" s="171" t="s">
        <v>200</v>
      </c>
      <c r="E327" s="178" t="s">
        <v>1</v>
      </c>
      <c r="F327" s="179" t="s">
        <v>3545</v>
      </c>
      <c r="H327" s="180">
        <v>1</v>
      </c>
      <c r="I327" s="181"/>
      <c r="L327" s="177"/>
      <c r="M327" s="182"/>
      <c r="T327" s="183"/>
      <c r="AT327" s="178" t="s">
        <v>200</v>
      </c>
      <c r="AU327" s="178" t="s">
        <v>89</v>
      </c>
      <c r="AV327" s="13" t="s">
        <v>89</v>
      </c>
      <c r="AW327" s="13" t="s">
        <v>31</v>
      </c>
      <c r="AX327" s="13" t="s">
        <v>76</v>
      </c>
      <c r="AY327" s="178" t="s">
        <v>187</v>
      </c>
    </row>
    <row r="328" spans="2:65" s="14" customFormat="1">
      <c r="B328" s="184"/>
      <c r="D328" s="171" t="s">
        <v>200</v>
      </c>
      <c r="E328" s="185" t="s">
        <v>1</v>
      </c>
      <c r="F328" s="186" t="s">
        <v>206</v>
      </c>
      <c r="H328" s="187">
        <v>1</v>
      </c>
      <c r="I328" s="188"/>
      <c r="L328" s="184"/>
      <c r="M328" s="189"/>
      <c r="T328" s="190"/>
      <c r="AT328" s="185" t="s">
        <v>200</v>
      </c>
      <c r="AU328" s="185" t="s">
        <v>89</v>
      </c>
      <c r="AV328" s="14" t="s">
        <v>194</v>
      </c>
      <c r="AW328" s="14" t="s">
        <v>31</v>
      </c>
      <c r="AX328" s="14" t="s">
        <v>83</v>
      </c>
      <c r="AY328" s="185" t="s">
        <v>187</v>
      </c>
    </row>
    <row r="329" spans="2:65" s="11" customFormat="1" ht="22.9" customHeight="1">
      <c r="B329" s="132"/>
      <c r="D329" s="133" t="s">
        <v>75</v>
      </c>
      <c r="E329" s="142" t="s">
        <v>794</v>
      </c>
      <c r="F329" s="142" t="s">
        <v>3020</v>
      </c>
      <c r="I329" s="135"/>
      <c r="J329" s="143">
        <f>BK329</f>
        <v>0</v>
      </c>
      <c r="L329" s="132"/>
      <c r="M329" s="137"/>
      <c r="P329" s="138">
        <f>SUM(P330:P336)</f>
        <v>0</v>
      </c>
      <c r="R329" s="138">
        <f>SUM(R330:R336)</f>
        <v>0.49439999999999995</v>
      </c>
      <c r="T329" s="139">
        <f>SUM(T330:T336)</f>
        <v>0</v>
      </c>
      <c r="AR329" s="133" t="s">
        <v>83</v>
      </c>
      <c r="AT329" s="140" t="s">
        <v>75</v>
      </c>
      <c r="AU329" s="140" t="s">
        <v>83</v>
      </c>
      <c r="AY329" s="133" t="s">
        <v>187</v>
      </c>
      <c r="BK329" s="141">
        <f>SUM(BK330:BK336)</f>
        <v>0</v>
      </c>
    </row>
    <row r="330" spans="2:65" s="1" customFormat="1" ht="33" customHeight="1">
      <c r="B330" s="144"/>
      <c r="C330" s="160" t="s">
        <v>404</v>
      </c>
      <c r="D330" s="160" t="s">
        <v>196</v>
      </c>
      <c r="E330" s="161" t="s">
        <v>3021</v>
      </c>
      <c r="F330" s="162" t="s">
        <v>3022</v>
      </c>
      <c r="G330" s="163" t="s">
        <v>144</v>
      </c>
      <c r="H330" s="164">
        <v>80</v>
      </c>
      <c r="I330" s="165"/>
      <c r="J330" s="166">
        <f>ROUND(I330*H330,2)</f>
        <v>0</v>
      </c>
      <c r="K330" s="167"/>
      <c r="L330" s="32"/>
      <c r="M330" s="168" t="s">
        <v>1</v>
      </c>
      <c r="N330" s="169" t="s">
        <v>42</v>
      </c>
      <c r="P330" s="156">
        <f>O330*H330</f>
        <v>0</v>
      </c>
      <c r="Q330" s="156">
        <v>6.1799999999999997E-3</v>
      </c>
      <c r="R330" s="156">
        <f>Q330*H330</f>
        <v>0.49439999999999995</v>
      </c>
      <c r="S330" s="156">
        <v>0</v>
      </c>
      <c r="T330" s="157">
        <f>S330*H330</f>
        <v>0</v>
      </c>
      <c r="AR330" s="158" t="s">
        <v>194</v>
      </c>
      <c r="AT330" s="158" t="s">
        <v>196</v>
      </c>
      <c r="AU330" s="158" t="s">
        <v>89</v>
      </c>
      <c r="AY330" s="17" t="s">
        <v>187</v>
      </c>
      <c r="BE330" s="159">
        <f>IF(N330="základná",J330,0)</f>
        <v>0</v>
      </c>
      <c r="BF330" s="159">
        <f>IF(N330="znížená",J330,0)</f>
        <v>0</v>
      </c>
      <c r="BG330" s="159">
        <f>IF(N330="zákl. prenesená",J330,0)</f>
        <v>0</v>
      </c>
      <c r="BH330" s="159">
        <f>IF(N330="zníž. prenesená",J330,0)</f>
        <v>0</v>
      </c>
      <c r="BI330" s="159">
        <f>IF(N330="nulová",J330,0)</f>
        <v>0</v>
      </c>
      <c r="BJ330" s="17" t="s">
        <v>89</v>
      </c>
      <c r="BK330" s="159">
        <f>ROUND(I330*H330,2)</f>
        <v>0</v>
      </c>
      <c r="BL330" s="17" t="s">
        <v>194</v>
      </c>
      <c r="BM330" s="158" t="s">
        <v>3546</v>
      </c>
    </row>
    <row r="331" spans="2:65" s="12" customFormat="1">
      <c r="B331" s="170"/>
      <c r="D331" s="171" t="s">
        <v>200</v>
      </c>
      <c r="E331" s="172" t="s">
        <v>1</v>
      </c>
      <c r="F331" s="173" t="s">
        <v>3547</v>
      </c>
      <c r="H331" s="172" t="s">
        <v>1</v>
      </c>
      <c r="I331" s="174"/>
      <c r="L331" s="170"/>
      <c r="M331" s="175"/>
      <c r="T331" s="176"/>
      <c r="AT331" s="172" t="s">
        <v>200</v>
      </c>
      <c r="AU331" s="172" t="s">
        <v>89</v>
      </c>
      <c r="AV331" s="12" t="s">
        <v>83</v>
      </c>
      <c r="AW331" s="12" t="s">
        <v>31</v>
      </c>
      <c r="AX331" s="12" t="s">
        <v>76</v>
      </c>
      <c r="AY331" s="172" t="s">
        <v>187</v>
      </c>
    </row>
    <row r="332" spans="2:65" s="13" customFormat="1">
      <c r="B332" s="177"/>
      <c r="D332" s="171" t="s">
        <v>200</v>
      </c>
      <c r="E332" s="178" t="s">
        <v>1</v>
      </c>
      <c r="F332" s="179" t="s">
        <v>7</v>
      </c>
      <c r="H332" s="180">
        <v>20</v>
      </c>
      <c r="I332" s="181"/>
      <c r="L332" s="177"/>
      <c r="M332" s="182"/>
      <c r="T332" s="183"/>
      <c r="AT332" s="178" t="s">
        <v>200</v>
      </c>
      <c r="AU332" s="178" t="s">
        <v>89</v>
      </c>
      <c r="AV332" s="13" t="s">
        <v>89</v>
      </c>
      <c r="AW332" s="13" t="s">
        <v>31</v>
      </c>
      <c r="AX332" s="13" t="s">
        <v>76</v>
      </c>
      <c r="AY332" s="178" t="s">
        <v>187</v>
      </c>
    </row>
    <row r="333" spans="2:65" s="13" customFormat="1">
      <c r="B333" s="177"/>
      <c r="D333" s="171" t="s">
        <v>200</v>
      </c>
      <c r="E333" s="178" t="s">
        <v>1</v>
      </c>
      <c r="F333" s="179" t="s">
        <v>7</v>
      </c>
      <c r="H333" s="180">
        <v>20</v>
      </c>
      <c r="I333" s="181"/>
      <c r="L333" s="177"/>
      <c r="M333" s="182"/>
      <c r="T333" s="183"/>
      <c r="AT333" s="178" t="s">
        <v>200</v>
      </c>
      <c r="AU333" s="178" t="s">
        <v>89</v>
      </c>
      <c r="AV333" s="13" t="s">
        <v>89</v>
      </c>
      <c r="AW333" s="13" t="s">
        <v>31</v>
      </c>
      <c r="AX333" s="13" t="s">
        <v>76</v>
      </c>
      <c r="AY333" s="178" t="s">
        <v>187</v>
      </c>
    </row>
    <row r="334" spans="2:65" s="13" customFormat="1">
      <c r="B334" s="177"/>
      <c r="D334" s="171" t="s">
        <v>200</v>
      </c>
      <c r="E334" s="178" t="s">
        <v>1</v>
      </c>
      <c r="F334" s="179" t="s">
        <v>7</v>
      </c>
      <c r="H334" s="180">
        <v>20</v>
      </c>
      <c r="I334" s="181"/>
      <c r="L334" s="177"/>
      <c r="M334" s="182"/>
      <c r="T334" s="183"/>
      <c r="AT334" s="178" t="s">
        <v>200</v>
      </c>
      <c r="AU334" s="178" t="s">
        <v>89</v>
      </c>
      <c r="AV334" s="13" t="s">
        <v>89</v>
      </c>
      <c r="AW334" s="13" t="s">
        <v>31</v>
      </c>
      <c r="AX334" s="13" t="s">
        <v>76</v>
      </c>
      <c r="AY334" s="178" t="s">
        <v>187</v>
      </c>
    </row>
    <row r="335" spans="2:65" s="13" customFormat="1">
      <c r="B335" s="177"/>
      <c r="D335" s="171" t="s">
        <v>200</v>
      </c>
      <c r="E335" s="178" t="s">
        <v>1</v>
      </c>
      <c r="F335" s="179" t="s">
        <v>7</v>
      </c>
      <c r="H335" s="180">
        <v>20</v>
      </c>
      <c r="I335" s="181"/>
      <c r="L335" s="177"/>
      <c r="M335" s="182"/>
      <c r="T335" s="183"/>
      <c r="AT335" s="178" t="s">
        <v>200</v>
      </c>
      <c r="AU335" s="178" t="s">
        <v>89</v>
      </c>
      <c r="AV335" s="13" t="s">
        <v>89</v>
      </c>
      <c r="AW335" s="13" t="s">
        <v>31</v>
      </c>
      <c r="AX335" s="13" t="s">
        <v>76</v>
      </c>
      <c r="AY335" s="178" t="s">
        <v>187</v>
      </c>
    </row>
    <row r="336" spans="2:65" s="14" customFormat="1">
      <c r="B336" s="184"/>
      <c r="D336" s="171" t="s">
        <v>200</v>
      </c>
      <c r="E336" s="185" t="s">
        <v>1</v>
      </c>
      <c r="F336" s="186" t="s">
        <v>3548</v>
      </c>
      <c r="H336" s="187">
        <v>80</v>
      </c>
      <c r="I336" s="188"/>
      <c r="L336" s="184"/>
      <c r="M336" s="189"/>
      <c r="T336" s="190"/>
      <c r="AT336" s="185" t="s">
        <v>200</v>
      </c>
      <c r="AU336" s="185" t="s">
        <v>89</v>
      </c>
      <c r="AV336" s="14" t="s">
        <v>194</v>
      </c>
      <c r="AW336" s="14" t="s">
        <v>31</v>
      </c>
      <c r="AX336" s="14" t="s">
        <v>83</v>
      </c>
      <c r="AY336" s="185" t="s">
        <v>187</v>
      </c>
    </row>
    <row r="337" spans="2:65" s="11" customFormat="1" ht="22.9" customHeight="1">
      <c r="B337" s="132"/>
      <c r="D337" s="133" t="s">
        <v>75</v>
      </c>
      <c r="E337" s="142" t="s">
        <v>371</v>
      </c>
      <c r="F337" s="142" t="s">
        <v>372</v>
      </c>
      <c r="I337" s="135"/>
      <c r="J337" s="143">
        <f>BK337</f>
        <v>0</v>
      </c>
      <c r="L337" s="132"/>
      <c r="M337" s="137"/>
      <c r="P337" s="138">
        <f>P338</f>
        <v>0</v>
      </c>
      <c r="R337" s="138">
        <f>R338</f>
        <v>0</v>
      </c>
      <c r="T337" s="139">
        <f>T338</f>
        <v>0</v>
      </c>
      <c r="AR337" s="133" t="s">
        <v>83</v>
      </c>
      <c r="AT337" s="140" t="s">
        <v>75</v>
      </c>
      <c r="AU337" s="140" t="s">
        <v>83</v>
      </c>
      <c r="AY337" s="133" t="s">
        <v>187</v>
      </c>
      <c r="BK337" s="141">
        <f>BK338</f>
        <v>0</v>
      </c>
    </row>
    <row r="338" spans="2:65" s="1" customFormat="1" ht="24.2" customHeight="1">
      <c r="B338" s="144"/>
      <c r="C338" s="160" t="s">
        <v>410</v>
      </c>
      <c r="D338" s="160" t="s">
        <v>196</v>
      </c>
      <c r="E338" s="161" t="s">
        <v>373</v>
      </c>
      <c r="F338" s="162" t="s">
        <v>374</v>
      </c>
      <c r="G338" s="163" t="s">
        <v>375</v>
      </c>
      <c r="H338" s="164">
        <v>27.192</v>
      </c>
      <c r="I338" s="165"/>
      <c r="J338" s="166">
        <f>ROUND(I338*H338,2)</f>
        <v>0</v>
      </c>
      <c r="K338" s="167"/>
      <c r="L338" s="32"/>
      <c r="M338" s="168" t="s">
        <v>1</v>
      </c>
      <c r="N338" s="169" t="s">
        <v>42</v>
      </c>
      <c r="P338" s="156">
        <f>O338*H338</f>
        <v>0</v>
      </c>
      <c r="Q338" s="156">
        <v>0</v>
      </c>
      <c r="R338" s="156">
        <f>Q338*H338</f>
        <v>0</v>
      </c>
      <c r="S338" s="156">
        <v>0</v>
      </c>
      <c r="T338" s="157">
        <f>S338*H338</f>
        <v>0</v>
      </c>
      <c r="AR338" s="158" t="s">
        <v>194</v>
      </c>
      <c r="AT338" s="158" t="s">
        <v>196</v>
      </c>
      <c r="AU338" s="158" t="s">
        <v>89</v>
      </c>
      <c r="AY338" s="17" t="s">
        <v>187</v>
      </c>
      <c r="BE338" s="159">
        <f>IF(N338="základná",J338,0)</f>
        <v>0</v>
      </c>
      <c r="BF338" s="159">
        <f>IF(N338="znížená",J338,0)</f>
        <v>0</v>
      </c>
      <c r="BG338" s="159">
        <f>IF(N338="zákl. prenesená",J338,0)</f>
        <v>0</v>
      </c>
      <c r="BH338" s="159">
        <f>IF(N338="zníž. prenesená",J338,0)</f>
        <v>0</v>
      </c>
      <c r="BI338" s="159">
        <f>IF(N338="nulová",J338,0)</f>
        <v>0</v>
      </c>
      <c r="BJ338" s="17" t="s">
        <v>89</v>
      </c>
      <c r="BK338" s="159">
        <f>ROUND(I338*H338,2)</f>
        <v>0</v>
      </c>
      <c r="BL338" s="17" t="s">
        <v>194</v>
      </c>
      <c r="BM338" s="158" t="s">
        <v>3549</v>
      </c>
    </row>
    <row r="339" spans="2:65" s="11" customFormat="1" ht="25.9" customHeight="1">
      <c r="B339" s="132"/>
      <c r="D339" s="133" t="s">
        <v>75</v>
      </c>
      <c r="E339" s="134" t="s">
        <v>377</v>
      </c>
      <c r="F339" s="134" t="s">
        <v>378</v>
      </c>
      <c r="I339" s="135"/>
      <c r="J339" s="136">
        <f>BK339</f>
        <v>0</v>
      </c>
      <c r="L339" s="132"/>
      <c r="M339" s="137"/>
      <c r="P339" s="138">
        <f>P340+P354+P369+P573+P683+P770+P851+P898+P927</f>
        <v>0</v>
      </c>
      <c r="R339" s="138">
        <f>R340+R354+R369+R573+R683+R770+R851+R898+R927</f>
        <v>27.038177999999998</v>
      </c>
      <c r="T339" s="139">
        <f>T340+T354+T369+T573+T683+T770+T851+T898+T927</f>
        <v>3.6959999999999997</v>
      </c>
      <c r="AR339" s="133" t="s">
        <v>89</v>
      </c>
      <c r="AT339" s="140" t="s">
        <v>75</v>
      </c>
      <c r="AU339" s="140" t="s">
        <v>76</v>
      </c>
      <c r="AY339" s="133" t="s">
        <v>187</v>
      </c>
      <c r="BK339" s="141">
        <f>BK340+BK354+BK369+BK573+BK683+BK770+BK851+BK898+BK927</f>
        <v>0</v>
      </c>
    </row>
    <row r="340" spans="2:65" s="11" customFormat="1" ht="22.9" customHeight="1">
      <c r="B340" s="132"/>
      <c r="D340" s="133" t="s">
        <v>75</v>
      </c>
      <c r="E340" s="142" t="s">
        <v>3550</v>
      </c>
      <c r="F340" s="142" t="s">
        <v>3551</v>
      </c>
      <c r="I340" s="135"/>
      <c r="J340" s="143">
        <f>BK340</f>
        <v>0</v>
      </c>
      <c r="L340" s="132"/>
      <c r="M340" s="137"/>
      <c r="P340" s="138">
        <f>SUM(P341:P353)</f>
        <v>0</v>
      </c>
      <c r="R340" s="138">
        <f>SUM(R341:R353)</f>
        <v>0.132192</v>
      </c>
      <c r="T340" s="139">
        <f>SUM(T341:T353)</f>
        <v>0</v>
      </c>
      <c r="AR340" s="133" t="s">
        <v>89</v>
      </c>
      <c r="AT340" s="140" t="s">
        <v>75</v>
      </c>
      <c r="AU340" s="140" t="s">
        <v>83</v>
      </c>
      <c r="AY340" s="133" t="s">
        <v>187</v>
      </c>
      <c r="BK340" s="141">
        <f>SUM(BK341:BK353)</f>
        <v>0</v>
      </c>
    </row>
    <row r="341" spans="2:65" s="1" customFormat="1" ht="37.9" customHeight="1">
      <c r="B341" s="144"/>
      <c r="C341" s="160" t="s">
        <v>414</v>
      </c>
      <c r="D341" s="160" t="s">
        <v>196</v>
      </c>
      <c r="E341" s="161" t="s">
        <v>3552</v>
      </c>
      <c r="F341" s="162" t="s">
        <v>3553</v>
      </c>
      <c r="G341" s="163" t="s">
        <v>144</v>
      </c>
      <c r="H341" s="164">
        <v>8.1</v>
      </c>
      <c r="I341" s="165"/>
      <c r="J341" s="166">
        <f>ROUND(I341*H341,2)</f>
        <v>0</v>
      </c>
      <c r="K341" s="167"/>
      <c r="L341" s="32"/>
      <c r="M341" s="168" t="s">
        <v>1</v>
      </c>
      <c r="N341" s="169" t="s">
        <v>42</v>
      </c>
      <c r="P341" s="156">
        <f>O341*H341</f>
        <v>0</v>
      </c>
      <c r="Q341" s="156">
        <v>1.6320000000000001E-2</v>
      </c>
      <c r="R341" s="156">
        <f>Q341*H341</f>
        <v>0.132192</v>
      </c>
      <c r="S341" s="156">
        <v>0</v>
      </c>
      <c r="T341" s="157">
        <f>S341*H341</f>
        <v>0</v>
      </c>
      <c r="AR341" s="158" t="s">
        <v>353</v>
      </c>
      <c r="AT341" s="158" t="s">
        <v>196</v>
      </c>
      <c r="AU341" s="158" t="s">
        <v>89</v>
      </c>
      <c r="AY341" s="17" t="s">
        <v>187</v>
      </c>
      <c r="BE341" s="159">
        <f>IF(N341="základná",J341,0)</f>
        <v>0</v>
      </c>
      <c r="BF341" s="159">
        <f>IF(N341="znížená",J341,0)</f>
        <v>0</v>
      </c>
      <c r="BG341" s="159">
        <f>IF(N341="zákl. prenesená",J341,0)</f>
        <v>0</v>
      </c>
      <c r="BH341" s="159">
        <f>IF(N341="zníž. prenesená",J341,0)</f>
        <v>0</v>
      </c>
      <c r="BI341" s="159">
        <f>IF(N341="nulová",J341,0)</f>
        <v>0</v>
      </c>
      <c r="BJ341" s="17" t="s">
        <v>89</v>
      </c>
      <c r="BK341" s="159">
        <f>ROUND(I341*H341,2)</f>
        <v>0</v>
      </c>
      <c r="BL341" s="17" t="s">
        <v>353</v>
      </c>
      <c r="BM341" s="158" t="s">
        <v>3554</v>
      </c>
    </row>
    <row r="342" spans="2:65" s="13" customFormat="1">
      <c r="B342" s="177"/>
      <c r="D342" s="171" t="s">
        <v>200</v>
      </c>
      <c r="E342" s="178" t="s">
        <v>1</v>
      </c>
      <c r="F342" s="179" t="s">
        <v>3555</v>
      </c>
      <c r="H342" s="180">
        <v>1.08</v>
      </c>
      <c r="I342" s="181"/>
      <c r="L342" s="177"/>
      <c r="M342" s="182"/>
      <c r="T342" s="183"/>
      <c r="AT342" s="178" t="s">
        <v>200</v>
      </c>
      <c r="AU342" s="178" t="s">
        <v>89</v>
      </c>
      <c r="AV342" s="13" t="s">
        <v>89</v>
      </c>
      <c r="AW342" s="13" t="s">
        <v>31</v>
      </c>
      <c r="AX342" s="13" t="s">
        <v>76</v>
      </c>
      <c r="AY342" s="178" t="s">
        <v>187</v>
      </c>
    </row>
    <row r="343" spans="2:65" s="13" customFormat="1">
      <c r="B343" s="177"/>
      <c r="D343" s="171" t="s">
        <v>200</v>
      </c>
      <c r="E343" s="178" t="s">
        <v>1</v>
      </c>
      <c r="F343" s="179" t="s">
        <v>3555</v>
      </c>
      <c r="H343" s="180">
        <v>1.08</v>
      </c>
      <c r="I343" s="181"/>
      <c r="L343" s="177"/>
      <c r="M343" s="182"/>
      <c r="T343" s="183"/>
      <c r="AT343" s="178" t="s">
        <v>200</v>
      </c>
      <c r="AU343" s="178" t="s">
        <v>89</v>
      </c>
      <c r="AV343" s="13" t="s">
        <v>89</v>
      </c>
      <c r="AW343" s="13" t="s">
        <v>31</v>
      </c>
      <c r="AX343" s="13" t="s">
        <v>76</v>
      </c>
      <c r="AY343" s="178" t="s">
        <v>187</v>
      </c>
    </row>
    <row r="344" spans="2:65" s="15" customFormat="1">
      <c r="B344" s="191"/>
      <c r="D344" s="171" t="s">
        <v>200</v>
      </c>
      <c r="E344" s="192" t="s">
        <v>1</v>
      </c>
      <c r="F344" s="193" t="s">
        <v>3556</v>
      </c>
      <c r="H344" s="194">
        <v>2.16</v>
      </c>
      <c r="I344" s="195"/>
      <c r="L344" s="191"/>
      <c r="M344" s="196"/>
      <c r="T344" s="197"/>
      <c r="AT344" s="192" t="s">
        <v>200</v>
      </c>
      <c r="AU344" s="192" t="s">
        <v>89</v>
      </c>
      <c r="AV344" s="15" t="s">
        <v>207</v>
      </c>
      <c r="AW344" s="15" t="s">
        <v>31</v>
      </c>
      <c r="AX344" s="15" t="s">
        <v>76</v>
      </c>
      <c r="AY344" s="192" t="s">
        <v>187</v>
      </c>
    </row>
    <row r="345" spans="2:65" s="13" customFormat="1">
      <c r="B345" s="177"/>
      <c r="D345" s="171" t="s">
        <v>200</v>
      </c>
      <c r="E345" s="178" t="s">
        <v>1</v>
      </c>
      <c r="F345" s="179" t="s">
        <v>3557</v>
      </c>
      <c r="H345" s="180">
        <v>4.41</v>
      </c>
      <c r="I345" s="181"/>
      <c r="L345" s="177"/>
      <c r="M345" s="182"/>
      <c r="T345" s="183"/>
      <c r="AT345" s="178" t="s">
        <v>200</v>
      </c>
      <c r="AU345" s="178" t="s">
        <v>89</v>
      </c>
      <c r="AV345" s="13" t="s">
        <v>89</v>
      </c>
      <c r="AW345" s="13" t="s">
        <v>31</v>
      </c>
      <c r="AX345" s="13" t="s">
        <v>76</v>
      </c>
      <c r="AY345" s="178" t="s">
        <v>187</v>
      </c>
    </row>
    <row r="346" spans="2:65" s="15" customFormat="1">
      <c r="B346" s="191"/>
      <c r="D346" s="171" t="s">
        <v>200</v>
      </c>
      <c r="E346" s="192" t="s">
        <v>1</v>
      </c>
      <c r="F346" s="193" t="s">
        <v>3558</v>
      </c>
      <c r="H346" s="194">
        <v>4.41</v>
      </c>
      <c r="I346" s="195"/>
      <c r="L346" s="191"/>
      <c r="M346" s="196"/>
      <c r="T346" s="197"/>
      <c r="AT346" s="192" t="s">
        <v>200</v>
      </c>
      <c r="AU346" s="192" t="s">
        <v>89</v>
      </c>
      <c r="AV346" s="15" t="s">
        <v>207</v>
      </c>
      <c r="AW346" s="15" t="s">
        <v>31</v>
      </c>
      <c r="AX346" s="15" t="s">
        <v>76</v>
      </c>
      <c r="AY346" s="192" t="s">
        <v>187</v>
      </c>
    </row>
    <row r="347" spans="2:65" s="13" customFormat="1">
      <c r="B347" s="177"/>
      <c r="D347" s="171" t="s">
        <v>200</v>
      </c>
      <c r="E347" s="178" t="s">
        <v>1</v>
      </c>
      <c r="F347" s="179" t="s">
        <v>3559</v>
      </c>
      <c r="H347" s="180">
        <v>1.26</v>
      </c>
      <c r="I347" s="181"/>
      <c r="L347" s="177"/>
      <c r="M347" s="182"/>
      <c r="T347" s="183"/>
      <c r="AT347" s="178" t="s">
        <v>200</v>
      </c>
      <c r="AU347" s="178" t="s">
        <v>89</v>
      </c>
      <c r="AV347" s="13" t="s">
        <v>89</v>
      </c>
      <c r="AW347" s="13" t="s">
        <v>31</v>
      </c>
      <c r="AX347" s="13" t="s">
        <v>76</v>
      </c>
      <c r="AY347" s="178" t="s">
        <v>187</v>
      </c>
    </row>
    <row r="348" spans="2:65" s="15" customFormat="1">
      <c r="B348" s="191"/>
      <c r="D348" s="171" t="s">
        <v>200</v>
      </c>
      <c r="E348" s="192" t="s">
        <v>1</v>
      </c>
      <c r="F348" s="193" t="s">
        <v>3560</v>
      </c>
      <c r="H348" s="194">
        <v>1.26</v>
      </c>
      <c r="I348" s="195"/>
      <c r="L348" s="191"/>
      <c r="M348" s="196"/>
      <c r="T348" s="197"/>
      <c r="AT348" s="192" t="s">
        <v>200</v>
      </c>
      <c r="AU348" s="192" t="s">
        <v>89</v>
      </c>
      <c r="AV348" s="15" t="s">
        <v>207</v>
      </c>
      <c r="AW348" s="15" t="s">
        <v>31</v>
      </c>
      <c r="AX348" s="15" t="s">
        <v>76</v>
      </c>
      <c r="AY348" s="192" t="s">
        <v>187</v>
      </c>
    </row>
    <row r="349" spans="2:65" s="13" customFormat="1">
      <c r="B349" s="177"/>
      <c r="D349" s="171" t="s">
        <v>200</v>
      </c>
      <c r="E349" s="178" t="s">
        <v>1</v>
      </c>
      <c r="F349" s="179" t="s">
        <v>3561</v>
      </c>
      <c r="H349" s="180">
        <v>0.27</v>
      </c>
      <c r="I349" s="181"/>
      <c r="L349" s="177"/>
      <c r="M349" s="182"/>
      <c r="T349" s="183"/>
      <c r="AT349" s="178" t="s">
        <v>200</v>
      </c>
      <c r="AU349" s="178" t="s">
        <v>89</v>
      </c>
      <c r="AV349" s="13" t="s">
        <v>89</v>
      </c>
      <c r="AW349" s="13" t="s">
        <v>31</v>
      </c>
      <c r="AX349" s="13" t="s">
        <v>76</v>
      </c>
      <c r="AY349" s="178" t="s">
        <v>187</v>
      </c>
    </row>
    <row r="350" spans="2:65" s="15" customFormat="1">
      <c r="B350" s="191"/>
      <c r="D350" s="171" t="s">
        <v>200</v>
      </c>
      <c r="E350" s="192" t="s">
        <v>1</v>
      </c>
      <c r="F350" s="193" t="s">
        <v>3562</v>
      </c>
      <c r="H350" s="194">
        <v>0.27</v>
      </c>
      <c r="I350" s="195"/>
      <c r="L350" s="191"/>
      <c r="M350" s="196"/>
      <c r="T350" s="197"/>
      <c r="AT350" s="192" t="s">
        <v>200</v>
      </c>
      <c r="AU350" s="192" t="s">
        <v>89</v>
      </c>
      <c r="AV350" s="15" t="s">
        <v>207</v>
      </c>
      <c r="AW350" s="15" t="s">
        <v>31</v>
      </c>
      <c r="AX350" s="15" t="s">
        <v>76</v>
      </c>
      <c r="AY350" s="192" t="s">
        <v>187</v>
      </c>
    </row>
    <row r="351" spans="2:65" s="14" customFormat="1">
      <c r="B351" s="184"/>
      <c r="D351" s="171" t="s">
        <v>200</v>
      </c>
      <c r="E351" s="185" t="s">
        <v>1</v>
      </c>
      <c r="F351" s="186" t="s">
        <v>3563</v>
      </c>
      <c r="H351" s="187">
        <v>8.1</v>
      </c>
      <c r="I351" s="188"/>
      <c r="L351" s="184"/>
      <c r="M351" s="189"/>
      <c r="T351" s="190"/>
      <c r="AT351" s="185" t="s">
        <v>200</v>
      </c>
      <c r="AU351" s="185" t="s">
        <v>89</v>
      </c>
      <c r="AV351" s="14" t="s">
        <v>194</v>
      </c>
      <c r="AW351" s="14" t="s">
        <v>31</v>
      </c>
      <c r="AX351" s="14" t="s">
        <v>83</v>
      </c>
      <c r="AY351" s="185" t="s">
        <v>187</v>
      </c>
    </row>
    <row r="352" spans="2:65" s="1" customFormat="1" ht="24.2" customHeight="1">
      <c r="B352" s="144"/>
      <c r="C352" s="160" t="s">
        <v>419</v>
      </c>
      <c r="D352" s="160" t="s">
        <v>196</v>
      </c>
      <c r="E352" s="161" t="s">
        <v>3564</v>
      </c>
      <c r="F352" s="162" t="s">
        <v>3565</v>
      </c>
      <c r="G352" s="163" t="s">
        <v>375</v>
      </c>
      <c r="H352" s="164">
        <v>0.13200000000000001</v>
      </c>
      <c r="I352" s="165"/>
      <c r="J352" s="166">
        <f>ROUND(I352*H352,2)</f>
        <v>0</v>
      </c>
      <c r="K352" s="167"/>
      <c r="L352" s="32"/>
      <c r="M352" s="168" t="s">
        <v>1</v>
      </c>
      <c r="N352" s="169" t="s">
        <v>42</v>
      </c>
      <c r="P352" s="156">
        <f>O352*H352</f>
        <v>0</v>
      </c>
      <c r="Q352" s="156">
        <v>0</v>
      </c>
      <c r="R352" s="156">
        <f>Q352*H352</f>
        <v>0</v>
      </c>
      <c r="S352" s="156">
        <v>0</v>
      </c>
      <c r="T352" s="157">
        <f>S352*H352</f>
        <v>0</v>
      </c>
      <c r="AR352" s="158" t="s">
        <v>353</v>
      </c>
      <c r="AT352" s="158" t="s">
        <v>196</v>
      </c>
      <c r="AU352" s="158" t="s">
        <v>89</v>
      </c>
      <c r="AY352" s="17" t="s">
        <v>187</v>
      </c>
      <c r="BE352" s="159">
        <f>IF(N352="základná",J352,0)</f>
        <v>0</v>
      </c>
      <c r="BF352" s="159">
        <f>IF(N352="znížená",J352,0)</f>
        <v>0</v>
      </c>
      <c r="BG352" s="159">
        <f>IF(N352="zákl. prenesená",J352,0)</f>
        <v>0</v>
      </c>
      <c r="BH352" s="159">
        <f>IF(N352="zníž. prenesená",J352,0)</f>
        <v>0</v>
      </c>
      <c r="BI352" s="159">
        <f>IF(N352="nulová",J352,0)</f>
        <v>0</v>
      </c>
      <c r="BJ352" s="17" t="s">
        <v>89</v>
      </c>
      <c r="BK352" s="159">
        <f>ROUND(I352*H352,2)</f>
        <v>0</v>
      </c>
      <c r="BL352" s="17" t="s">
        <v>353</v>
      </c>
      <c r="BM352" s="158" t="s">
        <v>3566</v>
      </c>
    </row>
    <row r="353" spans="2:65" s="1" customFormat="1" ht="33" customHeight="1">
      <c r="B353" s="144"/>
      <c r="C353" s="160" t="s">
        <v>423</v>
      </c>
      <c r="D353" s="160" t="s">
        <v>196</v>
      </c>
      <c r="E353" s="161" t="s">
        <v>3567</v>
      </c>
      <c r="F353" s="162" t="s">
        <v>3568</v>
      </c>
      <c r="G353" s="163" t="s">
        <v>375</v>
      </c>
      <c r="H353" s="164">
        <v>0.13200000000000001</v>
      </c>
      <c r="I353" s="165"/>
      <c r="J353" s="166">
        <f>ROUND(I353*H353,2)</f>
        <v>0</v>
      </c>
      <c r="K353" s="167"/>
      <c r="L353" s="32"/>
      <c r="M353" s="168" t="s">
        <v>1</v>
      </c>
      <c r="N353" s="169" t="s">
        <v>42</v>
      </c>
      <c r="P353" s="156">
        <f>O353*H353</f>
        <v>0</v>
      </c>
      <c r="Q353" s="156">
        <v>0</v>
      </c>
      <c r="R353" s="156">
        <f>Q353*H353</f>
        <v>0</v>
      </c>
      <c r="S353" s="156">
        <v>0</v>
      </c>
      <c r="T353" s="157">
        <f>S353*H353</f>
        <v>0</v>
      </c>
      <c r="AR353" s="158" t="s">
        <v>353</v>
      </c>
      <c r="AT353" s="158" t="s">
        <v>196</v>
      </c>
      <c r="AU353" s="158" t="s">
        <v>89</v>
      </c>
      <c r="AY353" s="17" t="s">
        <v>187</v>
      </c>
      <c r="BE353" s="159">
        <f>IF(N353="základná",J353,0)</f>
        <v>0</v>
      </c>
      <c r="BF353" s="159">
        <f>IF(N353="znížená",J353,0)</f>
        <v>0</v>
      </c>
      <c r="BG353" s="159">
        <f>IF(N353="zákl. prenesená",J353,0)</f>
        <v>0</v>
      </c>
      <c r="BH353" s="159">
        <f>IF(N353="zníž. prenesená",J353,0)</f>
        <v>0</v>
      </c>
      <c r="BI353" s="159">
        <f>IF(N353="nulová",J353,0)</f>
        <v>0</v>
      </c>
      <c r="BJ353" s="17" t="s">
        <v>89</v>
      </c>
      <c r="BK353" s="159">
        <f>ROUND(I353*H353,2)</f>
        <v>0</v>
      </c>
      <c r="BL353" s="17" t="s">
        <v>353</v>
      </c>
      <c r="BM353" s="158" t="s">
        <v>3569</v>
      </c>
    </row>
    <row r="354" spans="2:65" s="11" customFormat="1" ht="22.9" customHeight="1">
      <c r="B354" s="132"/>
      <c r="D354" s="133" t="s">
        <v>75</v>
      </c>
      <c r="E354" s="142" t="s">
        <v>3570</v>
      </c>
      <c r="F354" s="142" t="s">
        <v>3571</v>
      </c>
      <c r="I354" s="135"/>
      <c r="J354" s="143">
        <f>BK354</f>
        <v>0</v>
      </c>
      <c r="L354" s="132"/>
      <c r="M354" s="137"/>
      <c r="P354" s="138">
        <f>SUM(P355:P368)</f>
        <v>0</v>
      </c>
      <c r="R354" s="138">
        <f>SUM(R355:R368)</f>
        <v>0.75118000000000007</v>
      </c>
      <c r="T354" s="139">
        <f>SUM(T355:T368)</f>
        <v>0</v>
      </c>
      <c r="AR354" s="133" t="s">
        <v>89</v>
      </c>
      <c r="AT354" s="140" t="s">
        <v>75</v>
      </c>
      <c r="AU354" s="140" t="s">
        <v>83</v>
      </c>
      <c r="AY354" s="133" t="s">
        <v>187</v>
      </c>
      <c r="BK354" s="141">
        <f>SUM(BK355:BK368)</f>
        <v>0</v>
      </c>
    </row>
    <row r="355" spans="2:65" s="1" customFormat="1" ht="33" customHeight="1">
      <c r="B355" s="144"/>
      <c r="C355" s="160" t="s">
        <v>429</v>
      </c>
      <c r="D355" s="160" t="s">
        <v>196</v>
      </c>
      <c r="E355" s="161" t="s">
        <v>3572</v>
      </c>
      <c r="F355" s="162" t="s">
        <v>3573</v>
      </c>
      <c r="G355" s="163" t="s">
        <v>337</v>
      </c>
      <c r="H355" s="164">
        <v>42</v>
      </c>
      <c r="I355" s="165"/>
      <c r="J355" s="166">
        <f>ROUND(I355*H355,2)</f>
        <v>0</v>
      </c>
      <c r="K355" s="167"/>
      <c r="L355" s="32"/>
      <c r="M355" s="168" t="s">
        <v>1</v>
      </c>
      <c r="N355" s="169" t="s">
        <v>42</v>
      </c>
      <c r="P355" s="156">
        <f>O355*H355</f>
        <v>0</v>
      </c>
      <c r="Q355" s="156">
        <v>1.6330000000000001E-2</v>
      </c>
      <c r="R355" s="156">
        <f>Q355*H355</f>
        <v>0.68586000000000003</v>
      </c>
      <c r="S355" s="156">
        <v>0</v>
      </c>
      <c r="T355" s="157">
        <f>S355*H355</f>
        <v>0</v>
      </c>
      <c r="AR355" s="158" t="s">
        <v>353</v>
      </c>
      <c r="AT355" s="158" t="s">
        <v>196</v>
      </c>
      <c r="AU355" s="158" t="s">
        <v>89</v>
      </c>
      <c r="AY355" s="17" t="s">
        <v>187</v>
      </c>
      <c r="BE355" s="159">
        <f>IF(N355="základná",J355,0)</f>
        <v>0</v>
      </c>
      <c r="BF355" s="159">
        <f>IF(N355="znížená",J355,0)</f>
        <v>0</v>
      </c>
      <c r="BG355" s="159">
        <f>IF(N355="zákl. prenesená",J355,0)</f>
        <v>0</v>
      </c>
      <c r="BH355" s="159">
        <f>IF(N355="zníž. prenesená",J355,0)</f>
        <v>0</v>
      </c>
      <c r="BI355" s="159">
        <f>IF(N355="nulová",J355,0)</f>
        <v>0</v>
      </c>
      <c r="BJ355" s="17" t="s">
        <v>89</v>
      </c>
      <c r="BK355" s="159">
        <f>ROUND(I355*H355,2)</f>
        <v>0</v>
      </c>
      <c r="BL355" s="17" t="s">
        <v>353</v>
      </c>
      <c r="BM355" s="158" t="s">
        <v>3574</v>
      </c>
    </row>
    <row r="356" spans="2:65" s="12" customFormat="1">
      <c r="B356" s="170"/>
      <c r="D356" s="171" t="s">
        <v>200</v>
      </c>
      <c r="E356" s="172" t="s">
        <v>1</v>
      </c>
      <c r="F356" s="173" t="s">
        <v>3575</v>
      </c>
      <c r="H356" s="172" t="s">
        <v>1</v>
      </c>
      <c r="I356" s="174"/>
      <c r="L356" s="170"/>
      <c r="M356" s="175"/>
      <c r="T356" s="176"/>
      <c r="AT356" s="172" t="s">
        <v>200</v>
      </c>
      <c r="AU356" s="172" t="s">
        <v>89</v>
      </c>
      <c r="AV356" s="12" t="s">
        <v>83</v>
      </c>
      <c r="AW356" s="12" t="s">
        <v>31</v>
      </c>
      <c r="AX356" s="12" t="s">
        <v>76</v>
      </c>
      <c r="AY356" s="172" t="s">
        <v>187</v>
      </c>
    </row>
    <row r="357" spans="2:65" s="12" customFormat="1">
      <c r="B357" s="170"/>
      <c r="D357" s="171" t="s">
        <v>200</v>
      </c>
      <c r="E357" s="172" t="s">
        <v>1</v>
      </c>
      <c r="F357" s="173" t="s">
        <v>3576</v>
      </c>
      <c r="H357" s="172" t="s">
        <v>1</v>
      </c>
      <c r="I357" s="174"/>
      <c r="L357" s="170"/>
      <c r="M357" s="175"/>
      <c r="T357" s="176"/>
      <c r="AT357" s="172" t="s">
        <v>200</v>
      </c>
      <c r="AU357" s="172" t="s">
        <v>89</v>
      </c>
      <c r="AV357" s="12" t="s">
        <v>83</v>
      </c>
      <c r="AW357" s="12" t="s">
        <v>31</v>
      </c>
      <c r="AX357" s="12" t="s">
        <v>76</v>
      </c>
      <c r="AY357" s="172" t="s">
        <v>187</v>
      </c>
    </row>
    <row r="358" spans="2:65" s="12" customFormat="1">
      <c r="B358" s="170"/>
      <c r="D358" s="171" t="s">
        <v>200</v>
      </c>
      <c r="E358" s="172" t="s">
        <v>1</v>
      </c>
      <c r="F358" s="173" t="s">
        <v>3577</v>
      </c>
      <c r="H358" s="172" t="s">
        <v>1</v>
      </c>
      <c r="I358" s="174"/>
      <c r="L358" s="170"/>
      <c r="M358" s="175"/>
      <c r="T358" s="176"/>
      <c r="AT358" s="172" t="s">
        <v>200</v>
      </c>
      <c r="AU358" s="172" t="s">
        <v>89</v>
      </c>
      <c r="AV358" s="12" t="s">
        <v>83</v>
      </c>
      <c r="AW358" s="12" t="s">
        <v>31</v>
      </c>
      <c r="AX358" s="12" t="s">
        <v>76</v>
      </c>
      <c r="AY358" s="172" t="s">
        <v>187</v>
      </c>
    </row>
    <row r="359" spans="2:65" s="13" customFormat="1">
      <c r="B359" s="177"/>
      <c r="D359" s="171" t="s">
        <v>200</v>
      </c>
      <c r="E359" s="178" t="s">
        <v>1</v>
      </c>
      <c r="F359" s="179" t="s">
        <v>3578</v>
      </c>
      <c r="H359" s="180">
        <v>42</v>
      </c>
      <c r="I359" s="181"/>
      <c r="L359" s="177"/>
      <c r="M359" s="182"/>
      <c r="T359" s="183"/>
      <c r="AT359" s="178" t="s">
        <v>200</v>
      </c>
      <c r="AU359" s="178" t="s">
        <v>89</v>
      </c>
      <c r="AV359" s="13" t="s">
        <v>89</v>
      </c>
      <c r="AW359" s="13" t="s">
        <v>31</v>
      </c>
      <c r="AX359" s="13" t="s">
        <v>76</v>
      </c>
      <c r="AY359" s="178" t="s">
        <v>187</v>
      </c>
    </row>
    <row r="360" spans="2:65" s="14" customFormat="1">
      <c r="B360" s="184"/>
      <c r="D360" s="171" t="s">
        <v>200</v>
      </c>
      <c r="E360" s="185" t="s">
        <v>1</v>
      </c>
      <c r="F360" s="186" t="s">
        <v>206</v>
      </c>
      <c r="H360" s="187">
        <v>42</v>
      </c>
      <c r="I360" s="188"/>
      <c r="L360" s="184"/>
      <c r="M360" s="189"/>
      <c r="T360" s="190"/>
      <c r="AT360" s="185" t="s">
        <v>200</v>
      </c>
      <c r="AU360" s="185" t="s">
        <v>89</v>
      </c>
      <c r="AV360" s="14" t="s">
        <v>194</v>
      </c>
      <c r="AW360" s="14" t="s">
        <v>31</v>
      </c>
      <c r="AX360" s="14" t="s">
        <v>83</v>
      </c>
      <c r="AY360" s="185" t="s">
        <v>187</v>
      </c>
    </row>
    <row r="361" spans="2:65" s="1" customFormat="1" ht="33" customHeight="1">
      <c r="B361" s="144"/>
      <c r="C361" s="160" t="s">
        <v>388</v>
      </c>
      <c r="D361" s="160" t="s">
        <v>196</v>
      </c>
      <c r="E361" s="161" t="s">
        <v>3579</v>
      </c>
      <c r="F361" s="162" t="s">
        <v>3580</v>
      </c>
      <c r="G361" s="163" t="s">
        <v>337</v>
      </c>
      <c r="H361" s="164">
        <v>4</v>
      </c>
      <c r="I361" s="165"/>
      <c r="J361" s="166">
        <f>ROUND(I361*H361,2)</f>
        <v>0</v>
      </c>
      <c r="K361" s="167"/>
      <c r="L361" s="32"/>
      <c r="M361" s="168" t="s">
        <v>1</v>
      </c>
      <c r="N361" s="169" t="s">
        <v>42</v>
      </c>
      <c r="P361" s="156">
        <f>O361*H361</f>
        <v>0</v>
      </c>
      <c r="Q361" s="156">
        <v>1.6330000000000001E-2</v>
      </c>
      <c r="R361" s="156">
        <f>Q361*H361</f>
        <v>6.5320000000000003E-2</v>
      </c>
      <c r="S361" s="156">
        <v>0</v>
      </c>
      <c r="T361" s="157">
        <f>S361*H361</f>
        <v>0</v>
      </c>
      <c r="AR361" s="158" t="s">
        <v>353</v>
      </c>
      <c r="AT361" s="158" t="s">
        <v>196</v>
      </c>
      <c r="AU361" s="158" t="s">
        <v>89</v>
      </c>
      <c r="AY361" s="17" t="s">
        <v>187</v>
      </c>
      <c r="BE361" s="159">
        <f>IF(N361="základná",J361,0)</f>
        <v>0</v>
      </c>
      <c r="BF361" s="159">
        <f>IF(N361="znížená",J361,0)</f>
        <v>0</v>
      </c>
      <c r="BG361" s="159">
        <f>IF(N361="zákl. prenesená",J361,0)</f>
        <v>0</v>
      </c>
      <c r="BH361" s="159">
        <f>IF(N361="zníž. prenesená",J361,0)</f>
        <v>0</v>
      </c>
      <c r="BI361" s="159">
        <f>IF(N361="nulová",J361,0)</f>
        <v>0</v>
      </c>
      <c r="BJ361" s="17" t="s">
        <v>89</v>
      </c>
      <c r="BK361" s="159">
        <f>ROUND(I361*H361,2)</f>
        <v>0</v>
      </c>
      <c r="BL361" s="17" t="s">
        <v>353</v>
      </c>
      <c r="BM361" s="158" t="s">
        <v>3581</v>
      </c>
    </row>
    <row r="362" spans="2:65" s="12" customFormat="1">
      <c r="B362" s="170"/>
      <c r="D362" s="171" t="s">
        <v>200</v>
      </c>
      <c r="E362" s="172" t="s">
        <v>1</v>
      </c>
      <c r="F362" s="173" t="s">
        <v>3582</v>
      </c>
      <c r="H362" s="172" t="s">
        <v>1</v>
      </c>
      <c r="I362" s="174"/>
      <c r="L362" s="170"/>
      <c r="M362" s="175"/>
      <c r="T362" s="176"/>
      <c r="AT362" s="172" t="s">
        <v>200</v>
      </c>
      <c r="AU362" s="172" t="s">
        <v>89</v>
      </c>
      <c r="AV362" s="12" t="s">
        <v>83</v>
      </c>
      <c r="AW362" s="12" t="s">
        <v>31</v>
      </c>
      <c r="AX362" s="12" t="s">
        <v>76</v>
      </c>
      <c r="AY362" s="172" t="s">
        <v>187</v>
      </c>
    </row>
    <row r="363" spans="2:65" s="12" customFormat="1">
      <c r="B363" s="170"/>
      <c r="D363" s="171" t="s">
        <v>200</v>
      </c>
      <c r="E363" s="172" t="s">
        <v>1</v>
      </c>
      <c r="F363" s="173" t="s">
        <v>3576</v>
      </c>
      <c r="H363" s="172" t="s">
        <v>1</v>
      </c>
      <c r="I363" s="174"/>
      <c r="L363" s="170"/>
      <c r="M363" s="175"/>
      <c r="T363" s="176"/>
      <c r="AT363" s="172" t="s">
        <v>200</v>
      </c>
      <c r="AU363" s="172" t="s">
        <v>89</v>
      </c>
      <c r="AV363" s="12" t="s">
        <v>83</v>
      </c>
      <c r="AW363" s="12" t="s">
        <v>31</v>
      </c>
      <c r="AX363" s="12" t="s">
        <v>76</v>
      </c>
      <c r="AY363" s="172" t="s">
        <v>187</v>
      </c>
    </row>
    <row r="364" spans="2:65" s="12" customFormat="1">
      <c r="B364" s="170"/>
      <c r="D364" s="171" t="s">
        <v>200</v>
      </c>
      <c r="E364" s="172" t="s">
        <v>1</v>
      </c>
      <c r="F364" s="173" t="s">
        <v>3577</v>
      </c>
      <c r="H364" s="172" t="s">
        <v>1</v>
      </c>
      <c r="I364" s="174"/>
      <c r="L364" s="170"/>
      <c r="M364" s="175"/>
      <c r="T364" s="176"/>
      <c r="AT364" s="172" t="s">
        <v>200</v>
      </c>
      <c r="AU364" s="172" t="s">
        <v>89</v>
      </c>
      <c r="AV364" s="12" t="s">
        <v>83</v>
      </c>
      <c r="AW364" s="12" t="s">
        <v>31</v>
      </c>
      <c r="AX364" s="12" t="s">
        <v>76</v>
      </c>
      <c r="AY364" s="172" t="s">
        <v>187</v>
      </c>
    </row>
    <row r="365" spans="2:65" s="13" customFormat="1">
      <c r="B365" s="177"/>
      <c r="D365" s="171" t="s">
        <v>200</v>
      </c>
      <c r="E365" s="178" t="s">
        <v>1</v>
      </c>
      <c r="F365" s="179" t="s">
        <v>986</v>
      </c>
      <c r="H365" s="180">
        <v>4</v>
      </c>
      <c r="I365" s="181"/>
      <c r="L365" s="177"/>
      <c r="M365" s="182"/>
      <c r="T365" s="183"/>
      <c r="AT365" s="178" t="s">
        <v>200</v>
      </c>
      <c r="AU365" s="178" t="s">
        <v>89</v>
      </c>
      <c r="AV365" s="13" t="s">
        <v>89</v>
      </c>
      <c r="AW365" s="13" t="s">
        <v>31</v>
      </c>
      <c r="AX365" s="13" t="s">
        <v>76</v>
      </c>
      <c r="AY365" s="178" t="s">
        <v>187</v>
      </c>
    </row>
    <row r="366" spans="2:65" s="14" customFormat="1">
      <c r="B366" s="184"/>
      <c r="D366" s="171" t="s">
        <v>200</v>
      </c>
      <c r="E366" s="185" t="s">
        <v>1</v>
      </c>
      <c r="F366" s="186" t="s">
        <v>206</v>
      </c>
      <c r="H366" s="187">
        <v>4</v>
      </c>
      <c r="I366" s="188"/>
      <c r="L366" s="184"/>
      <c r="M366" s="189"/>
      <c r="T366" s="190"/>
      <c r="AT366" s="185" t="s">
        <v>200</v>
      </c>
      <c r="AU366" s="185" t="s">
        <v>89</v>
      </c>
      <c r="AV366" s="14" t="s">
        <v>194</v>
      </c>
      <c r="AW366" s="14" t="s">
        <v>31</v>
      </c>
      <c r="AX366" s="14" t="s">
        <v>83</v>
      </c>
      <c r="AY366" s="185" t="s">
        <v>187</v>
      </c>
    </row>
    <row r="367" spans="2:65" s="1" customFormat="1" ht="21.75" customHeight="1">
      <c r="B367" s="144"/>
      <c r="C367" s="160" t="s">
        <v>629</v>
      </c>
      <c r="D367" s="160" t="s">
        <v>196</v>
      </c>
      <c r="E367" s="161" t="s">
        <v>3583</v>
      </c>
      <c r="F367" s="162" t="s">
        <v>3584</v>
      </c>
      <c r="G367" s="163" t="s">
        <v>375</v>
      </c>
      <c r="H367" s="164">
        <v>0.751</v>
      </c>
      <c r="I367" s="165"/>
      <c r="J367" s="166">
        <f>ROUND(I367*H367,2)</f>
        <v>0</v>
      </c>
      <c r="K367" s="167"/>
      <c r="L367" s="32"/>
      <c r="M367" s="168" t="s">
        <v>1</v>
      </c>
      <c r="N367" s="169" t="s">
        <v>42</v>
      </c>
      <c r="P367" s="156">
        <f>O367*H367</f>
        <v>0</v>
      </c>
      <c r="Q367" s="156">
        <v>0</v>
      </c>
      <c r="R367" s="156">
        <f>Q367*H367</f>
        <v>0</v>
      </c>
      <c r="S367" s="156">
        <v>0</v>
      </c>
      <c r="T367" s="157">
        <f>S367*H367</f>
        <v>0</v>
      </c>
      <c r="AR367" s="158" t="s">
        <v>353</v>
      </c>
      <c r="AT367" s="158" t="s">
        <v>196</v>
      </c>
      <c r="AU367" s="158" t="s">
        <v>89</v>
      </c>
      <c r="AY367" s="17" t="s">
        <v>187</v>
      </c>
      <c r="BE367" s="159">
        <f>IF(N367="základná",J367,0)</f>
        <v>0</v>
      </c>
      <c r="BF367" s="159">
        <f>IF(N367="znížená",J367,0)</f>
        <v>0</v>
      </c>
      <c r="BG367" s="159">
        <f>IF(N367="zákl. prenesená",J367,0)</f>
        <v>0</v>
      </c>
      <c r="BH367" s="159">
        <f>IF(N367="zníž. prenesená",J367,0)</f>
        <v>0</v>
      </c>
      <c r="BI367" s="159">
        <f>IF(N367="nulová",J367,0)</f>
        <v>0</v>
      </c>
      <c r="BJ367" s="17" t="s">
        <v>89</v>
      </c>
      <c r="BK367" s="159">
        <f>ROUND(I367*H367,2)</f>
        <v>0</v>
      </c>
      <c r="BL367" s="17" t="s">
        <v>353</v>
      </c>
      <c r="BM367" s="158" t="s">
        <v>3585</v>
      </c>
    </row>
    <row r="368" spans="2:65" s="1" customFormat="1" ht="24.2" customHeight="1">
      <c r="B368" s="144"/>
      <c r="C368" s="160" t="s">
        <v>633</v>
      </c>
      <c r="D368" s="160" t="s">
        <v>196</v>
      </c>
      <c r="E368" s="161" t="s">
        <v>3586</v>
      </c>
      <c r="F368" s="162" t="s">
        <v>3587</v>
      </c>
      <c r="G368" s="163" t="s">
        <v>375</v>
      </c>
      <c r="H368" s="164">
        <v>0.751</v>
      </c>
      <c r="I368" s="165"/>
      <c r="J368" s="166">
        <f>ROUND(I368*H368,2)</f>
        <v>0</v>
      </c>
      <c r="K368" s="167"/>
      <c r="L368" s="32"/>
      <c r="M368" s="168" t="s">
        <v>1</v>
      </c>
      <c r="N368" s="169" t="s">
        <v>42</v>
      </c>
      <c r="P368" s="156">
        <f>O368*H368</f>
        <v>0</v>
      </c>
      <c r="Q368" s="156">
        <v>0</v>
      </c>
      <c r="R368" s="156">
        <f>Q368*H368</f>
        <v>0</v>
      </c>
      <c r="S368" s="156">
        <v>0</v>
      </c>
      <c r="T368" s="157">
        <f>S368*H368</f>
        <v>0</v>
      </c>
      <c r="AR368" s="158" t="s">
        <v>353</v>
      </c>
      <c r="AT368" s="158" t="s">
        <v>196</v>
      </c>
      <c r="AU368" s="158" t="s">
        <v>89</v>
      </c>
      <c r="AY368" s="17" t="s">
        <v>187</v>
      </c>
      <c r="BE368" s="159">
        <f>IF(N368="základná",J368,0)</f>
        <v>0</v>
      </c>
      <c r="BF368" s="159">
        <f>IF(N368="znížená",J368,0)</f>
        <v>0</v>
      </c>
      <c r="BG368" s="159">
        <f>IF(N368="zákl. prenesená",J368,0)</f>
        <v>0</v>
      </c>
      <c r="BH368" s="159">
        <f>IF(N368="zníž. prenesená",J368,0)</f>
        <v>0</v>
      </c>
      <c r="BI368" s="159">
        <f>IF(N368="nulová",J368,0)</f>
        <v>0</v>
      </c>
      <c r="BJ368" s="17" t="s">
        <v>89</v>
      </c>
      <c r="BK368" s="159">
        <f>ROUND(I368*H368,2)</f>
        <v>0</v>
      </c>
      <c r="BL368" s="17" t="s">
        <v>353</v>
      </c>
      <c r="BM368" s="158" t="s">
        <v>3588</v>
      </c>
    </row>
    <row r="369" spans="2:65" s="11" customFormat="1" ht="22.9" customHeight="1">
      <c r="B369" s="132"/>
      <c r="D369" s="133" t="s">
        <v>75</v>
      </c>
      <c r="E369" s="142" t="s">
        <v>3143</v>
      </c>
      <c r="F369" s="142" t="s">
        <v>3144</v>
      </c>
      <c r="I369" s="135"/>
      <c r="J369" s="143">
        <f>BK369</f>
        <v>0</v>
      </c>
      <c r="L369" s="132"/>
      <c r="M369" s="137"/>
      <c r="P369" s="138">
        <f>SUM(P370:P572)</f>
        <v>0</v>
      </c>
      <c r="R369" s="138">
        <f>SUM(R370:R572)</f>
        <v>8.7433499999999995</v>
      </c>
      <c r="T369" s="139">
        <f>SUM(T370:T572)</f>
        <v>0</v>
      </c>
      <c r="AR369" s="133" t="s">
        <v>89</v>
      </c>
      <c r="AT369" s="140" t="s">
        <v>75</v>
      </c>
      <c r="AU369" s="140" t="s">
        <v>83</v>
      </c>
      <c r="AY369" s="133" t="s">
        <v>187</v>
      </c>
      <c r="BK369" s="141">
        <f>SUM(BK370:BK572)</f>
        <v>0</v>
      </c>
    </row>
    <row r="370" spans="2:65" s="1" customFormat="1" ht="37.9" customHeight="1">
      <c r="B370" s="144"/>
      <c r="C370" s="160" t="s">
        <v>637</v>
      </c>
      <c r="D370" s="160" t="s">
        <v>196</v>
      </c>
      <c r="E370" s="161" t="s">
        <v>3589</v>
      </c>
      <c r="F370" s="162" t="s">
        <v>3590</v>
      </c>
      <c r="G370" s="163" t="s">
        <v>337</v>
      </c>
      <c r="H370" s="164">
        <v>62</v>
      </c>
      <c r="I370" s="165"/>
      <c r="J370" s="166">
        <f>ROUND(I370*H370,2)</f>
        <v>0</v>
      </c>
      <c r="K370" s="167"/>
      <c r="L370" s="32"/>
      <c r="M370" s="168" t="s">
        <v>1</v>
      </c>
      <c r="N370" s="169" t="s">
        <v>42</v>
      </c>
      <c r="P370" s="156">
        <f>O370*H370</f>
        <v>0</v>
      </c>
      <c r="Q370" s="156">
        <v>0</v>
      </c>
      <c r="R370" s="156">
        <f>Q370*H370</f>
        <v>0</v>
      </c>
      <c r="S370" s="156">
        <v>0</v>
      </c>
      <c r="T370" s="157">
        <f>S370*H370</f>
        <v>0</v>
      </c>
      <c r="AR370" s="158" t="s">
        <v>353</v>
      </c>
      <c r="AT370" s="158" t="s">
        <v>196</v>
      </c>
      <c r="AU370" s="158" t="s">
        <v>89</v>
      </c>
      <c r="AY370" s="17" t="s">
        <v>187</v>
      </c>
      <c r="BE370" s="159">
        <f>IF(N370="základná",J370,0)</f>
        <v>0</v>
      </c>
      <c r="BF370" s="159">
        <f>IF(N370="znížená",J370,0)</f>
        <v>0</v>
      </c>
      <c r="BG370" s="159">
        <f>IF(N370="zákl. prenesená",J370,0)</f>
        <v>0</v>
      </c>
      <c r="BH370" s="159">
        <f>IF(N370="zníž. prenesená",J370,0)</f>
        <v>0</v>
      </c>
      <c r="BI370" s="159">
        <f>IF(N370="nulová",J370,0)</f>
        <v>0</v>
      </c>
      <c r="BJ370" s="17" t="s">
        <v>89</v>
      </c>
      <c r="BK370" s="159">
        <f>ROUND(I370*H370,2)</f>
        <v>0</v>
      </c>
      <c r="BL370" s="17" t="s">
        <v>353</v>
      </c>
      <c r="BM370" s="158" t="s">
        <v>3591</v>
      </c>
    </row>
    <row r="371" spans="2:65" s="12" customFormat="1">
      <c r="B371" s="170"/>
      <c r="D371" s="171" t="s">
        <v>200</v>
      </c>
      <c r="E371" s="172" t="s">
        <v>1</v>
      </c>
      <c r="F371" s="173" t="s">
        <v>3592</v>
      </c>
      <c r="H371" s="172" t="s">
        <v>1</v>
      </c>
      <c r="I371" s="174"/>
      <c r="L371" s="170"/>
      <c r="M371" s="175"/>
      <c r="T371" s="176"/>
      <c r="AT371" s="172" t="s">
        <v>200</v>
      </c>
      <c r="AU371" s="172" t="s">
        <v>89</v>
      </c>
      <c r="AV371" s="12" t="s">
        <v>83</v>
      </c>
      <c r="AW371" s="12" t="s">
        <v>31</v>
      </c>
      <c r="AX371" s="12" t="s">
        <v>76</v>
      </c>
      <c r="AY371" s="172" t="s">
        <v>187</v>
      </c>
    </row>
    <row r="372" spans="2:65" s="13" customFormat="1">
      <c r="B372" s="177"/>
      <c r="D372" s="171" t="s">
        <v>200</v>
      </c>
      <c r="E372" s="178" t="s">
        <v>1</v>
      </c>
      <c r="F372" s="179" t="s">
        <v>3593</v>
      </c>
      <c r="H372" s="180">
        <v>21</v>
      </c>
      <c r="I372" s="181"/>
      <c r="L372" s="177"/>
      <c r="M372" s="182"/>
      <c r="T372" s="183"/>
      <c r="AT372" s="178" t="s">
        <v>200</v>
      </c>
      <c r="AU372" s="178" t="s">
        <v>89</v>
      </c>
      <c r="AV372" s="13" t="s">
        <v>89</v>
      </c>
      <c r="AW372" s="13" t="s">
        <v>31</v>
      </c>
      <c r="AX372" s="13" t="s">
        <v>76</v>
      </c>
      <c r="AY372" s="178" t="s">
        <v>187</v>
      </c>
    </row>
    <row r="373" spans="2:65" s="13" customFormat="1">
      <c r="B373" s="177"/>
      <c r="D373" s="171" t="s">
        <v>200</v>
      </c>
      <c r="E373" s="178" t="s">
        <v>1</v>
      </c>
      <c r="F373" s="179" t="s">
        <v>3594</v>
      </c>
      <c r="H373" s="180">
        <v>21</v>
      </c>
      <c r="I373" s="181"/>
      <c r="L373" s="177"/>
      <c r="M373" s="182"/>
      <c r="T373" s="183"/>
      <c r="AT373" s="178" t="s">
        <v>200</v>
      </c>
      <c r="AU373" s="178" t="s">
        <v>89</v>
      </c>
      <c r="AV373" s="13" t="s">
        <v>89</v>
      </c>
      <c r="AW373" s="13" t="s">
        <v>31</v>
      </c>
      <c r="AX373" s="13" t="s">
        <v>76</v>
      </c>
      <c r="AY373" s="178" t="s">
        <v>187</v>
      </c>
    </row>
    <row r="374" spans="2:65" s="15" customFormat="1">
      <c r="B374" s="191"/>
      <c r="D374" s="171" t="s">
        <v>200</v>
      </c>
      <c r="E374" s="192" t="s">
        <v>1</v>
      </c>
      <c r="F374" s="193" t="s">
        <v>3595</v>
      </c>
      <c r="H374" s="194">
        <v>42</v>
      </c>
      <c r="I374" s="195"/>
      <c r="L374" s="191"/>
      <c r="M374" s="196"/>
      <c r="T374" s="197"/>
      <c r="AT374" s="192" t="s">
        <v>200</v>
      </c>
      <c r="AU374" s="192" t="s">
        <v>89</v>
      </c>
      <c r="AV374" s="15" t="s">
        <v>207</v>
      </c>
      <c r="AW374" s="15" t="s">
        <v>31</v>
      </c>
      <c r="AX374" s="15" t="s">
        <v>76</v>
      </c>
      <c r="AY374" s="192" t="s">
        <v>187</v>
      </c>
    </row>
    <row r="375" spans="2:65" s="12" customFormat="1">
      <c r="B375" s="170"/>
      <c r="D375" s="171" t="s">
        <v>200</v>
      </c>
      <c r="E375" s="172" t="s">
        <v>1</v>
      </c>
      <c r="F375" s="173" t="s">
        <v>3596</v>
      </c>
      <c r="H375" s="172" t="s">
        <v>1</v>
      </c>
      <c r="I375" s="174"/>
      <c r="L375" s="170"/>
      <c r="M375" s="175"/>
      <c r="T375" s="176"/>
      <c r="AT375" s="172" t="s">
        <v>200</v>
      </c>
      <c r="AU375" s="172" t="s">
        <v>89</v>
      </c>
      <c r="AV375" s="12" t="s">
        <v>83</v>
      </c>
      <c r="AW375" s="12" t="s">
        <v>31</v>
      </c>
      <c r="AX375" s="12" t="s">
        <v>76</v>
      </c>
      <c r="AY375" s="172" t="s">
        <v>187</v>
      </c>
    </row>
    <row r="376" spans="2:65" s="13" customFormat="1">
      <c r="B376" s="177"/>
      <c r="D376" s="171" t="s">
        <v>200</v>
      </c>
      <c r="E376" s="178" t="s">
        <v>1</v>
      </c>
      <c r="F376" s="179" t="s">
        <v>3597</v>
      </c>
      <c r="H376" s="180">
        <v>3</v>
      </c>
      <c r="I376" s="181"/>
      <c r="L376" s="177"/>
      <c r="M376" s="182"/>
      <c r="T376" s="183"/>
      <c r="AT376" s="178" t="s">
        <v>200</v>
      </c>
      <c r="AU376" s="178" t="s">
        <v>89</v>
      </c>
      <c r="AV376" s="13" t="s">
        <v>89</v>
      </c>
      <c r="AW376" s="13" t="s">
        <v>31</v>
      </c>
      <c r="AX376" s="13" t="s">
        <v>76</v>
      </c>
      <c r="AY376" s="178" t="s">
        <v>187</v>
      </c>
    </row>
    <row r="377" spans="2:65" s="13" customFormat="1">
      <c r="B377" s="177"/>
      <c r="D377" s="171" t="s">
        <v>200</v>
      </c>
      <c r="E377" s="178" t="s">
        <v>1</v>
      </c>
      <c r="F377" s="179" t="s">
        <v>3598</v>
      </c>
      <c r="H377" s="180">
        <v>3</v>
      </c>
      <c r="I377" s="181"/>
      <c r="L377" s="177"/>
      <c r="M377" s="182"/>
      <c r="T377" s="183"/>
      <c r="AT377" s="178" t="s">
        <v>200</v>
      </c>
      <c r="AU377" s="178" t="s">
        <v>89</v>
      </c>
      <c r="AV377" s="13" t="s">
        <v>89</v>
      </c>
      <c r="AW377" s="13" t="s">
        <v>31</v>
      </c>
      <c r="AX377" s="13" t="s">
        <v>76</v>
      </c>
      <c r="AY377" s="178" t="s">
        <v>187</v>
      </c>
    </row>
    <row r="378" spans="2:65" s="15" customFormat="1">
      <c r="B378" s="191"/>
      <c r="D378" s="171" t="s">
        <v>200</v>
      </c>
      <c r="E378" s="192" t="s">
        <v>1</v>
      </c>
      <c r="F378" s="193" t="s">
        <v>234</v>
      </c>
      <c r="H378" s="194">
        <v>6</v>
      </c>
      <c r="I378" s="195"/>
      <c r="L378" s="191"/>
      <c r="M378" s="196"/>
      <c r="T378" s="197"/>
      <c r="AT378" s="192" t="s">
        <v>200</v>
      </c>
      <c r="AU378" s="192" t="s">
        <v>89</v>
      </c>
      <c r="AV378" s="15" t="s">
        <v>207</v>
      </c>
      <c r="AW378" s="15" t="s">
        <v>31</v>
      </c>
      <c r="AX378" s="15" t="s">
        <v>76</v>
      </c>
      <c r="AY378" s="192" t="s">
        <v>187</v>
      </c>
    </row>
    <row r="379" spans="2:65" s="12" customFormat="1">
      <c r="B379" s="170"/>
      <c r="D379" s="171" t="s">
        <v>200</v>
      </c>
      <c r="E379" s="172" t="s">
        <v>1</v>
      </c>
      <c r="F379" s="173" t="s">
        <v>3599</v>
      </c>
      <c r="H379" s="172" t="s">
        <v>1</v>
      </c>
      <c r="I379" s="174"/>
      <c r="L379" s="170"/>
      <c r="M379" s="175"/>
      <c r="T379" s="176"/>
      <c r="AT379" s="172" t="s">
        <v>200</v>
      </c>
      <c r="AU379" s="172" t="s">
        <v>89</v>
      </c>
      <c r="AV379" s="12" t="s">
        <v>83</v>
      </c>
      <c r="AW379" s="12" t="s">
        <v>31</v>
      </c>
      <c r="AX379" s="12" t="s">
        <v>76</v>
      </c>
      <c r="AY379" s="172" t="s">
        <v>187</v>
      </c>
    </row>
    <row r="380" spans="2:65" s="13" customFormat="1">
      <c r="B380" s="177"/>
      <c r="D380" s="171" t="s">
        <v>200</v>
      </c>
      <c r="E380" s="178" t="s">
        <v>1</v>
      </c>
      <c r="F380" s="179" t="s">
        <v>3600</v>
      </c>
      <c r="H380" s="180">
        <v>1</v>
      </c>
      <c r="I380" s="181"/>
      <c r="L380" s="177"/>
      <c r="M380" s="182"/>
      <c r="T380" s="183"/>
      <c r="AT380" s="178" t="s">
        <v>200</v>
      </c>
      <c r="AU380" s="178" t="s">
        <v>89</v>
      </c>
      <c r="AV380" s="13" t="s">
        <v>89</v>
      </c>
      <c r="AW380" s="13" t="s">
        <v>31</v>
      </c>
      <c r="AX380" s="13" t="s">
        <v>76</v>
      </c>
      <c r="AY380" s="178" t="s">
        <v>187</v>
      </c>
    </row>
    <row r="381" spans="2:65" s="13" customFormat="1">
      <c r="B381" s="177"/>
      <c r="D381" s="171" t="s">
        <v>200</v>
      </c>
      <c r="E381" s="178" t="s">
        <v>1</v>
      </c>
      <c r="F381" s="179" t="s">
        <v>3598</v>
      </c>
      <c r="H381" s="180">
        <v>3</v>
      </c>
      <c r="I381" s="181"/>
      <c r="L381" s="177"/>
      <c r="M381" s="182"/>
      <c r="T381" s="183"/>
      <c r="AT381" s="178" t="s">
        <v>200</v>
      </c>
      <c r="AU381" s="178" t="s">
        <v>89</v>
      </c>
      <c r="AV381" s="13" t="s">
        <v>89</v>
      </c>
      <c r="AW381" s="13" t="s">
        <v>31</v>
      </c>
      <c r="AX381" s="13" t="s">
        <v>76</v>
      </c>
      <c r="AY381" s="178" t="s">
        <v>187</v>
      </c>
    </row>
    <row r="382" spans="2:65" s="15" customFormat="1">
      <c r="B382" s="191"/>
      <c r="D382" s="171" t="s">
        <v>200</v>
      </c>
      <c r="E382" s="192" t="s">
        <v>1</v>
      </c>
      <c r="F382" s="193" t="s">
        <v>234</v>
      </c>
      <c r="H382" s="194">
        <v>4</v>
      </c>
      <c r="I382" s="195"/>
      <c r="L382" s="191"/>
      <c r="M382" s="196"/>
      <c r="T382" s="197"/>
      <c r="AT382" s="192" t="s">
        <v>200</v>
      </c>
      <c r="AU382" s="192" t="s">
        <v>89</v>
      </c>
      <c r="AV382" s="15" t="s">
        <v>207</v>
      </c>
      <c r="AW382" s="15" t="s">
        <v>31</v>
      </c>
      <c r="AX382" s="15" t="s">
        <v>76</v>
      </c>
      <c r="AY382" s="192" t="s">
        <v>187</v>
      </c>
    </row>
    <row r="383" spans="2:65" s="12" customFormat="1">
      <c r="B383" s="170"/>
      <c r="D383" s="171" t="s">
        <v>200</v>
      </c>
      <c r="E383" s="172" t="s">
        <v>1</v>
      </c>
      <c r="F383" s="173" t="s">
        <v>3601</v>
      </c>
      <c r="H383" s="172" t="s">
        <v>1</v>
      </c>
      <c r="I383" s="174"/>
      <c r="L383" s="170"/>
      <c r="M383" s="175"/>
      <c r="T383" s="176"/>
      <c r="AT383" s="172" t="s">
        <v>200</v>
      </c>
      <c r="AU383" s="172" t="s">
        <v>89</v>
      </c>
      <c r="AV383" s="12" t="s">
        <v>83</v>
      </c>
      <c r="AW383" s="12" t="s">
        <v>31</v>
      </c>
      <c r="AX383" s="12" t="s">
        <v>76</v>
      </c>
      <c r="AY383" s="172" t="s">
        <v>187</v>
      </c>
    </row>
    <row r="384" spans="2:65" s="13" customFormat="1">
      <c r="B384" s="177"/>
      <c r="D384" s="171" t="s">
        <v>200</v>
      </c>
      <c r="E384" s="178" t="s">
        <v>1</v>
      </c>
      <c r="F384" s="179" t="s">
        <v>3602</v>
      </c>
      <c r="H384" s="180">
        <v>3</v>
      </c>
      <c r="I384" s="181"/>
      <c r="L384" s="177"/>
      <c r="M384" s="182"/>
      <c r="T384" s="183"/>
      <c r="AT384" s="178" t="s">
        <v>200</v>
      </c>
      <c r="AU384" s="178" t="s">
        <v>89</v>
      </c>
      <c r="AV384" s="13" t="s">
        <v>89</v>
      </c>
      <c r="AW384" s="13" t="s">
        <v>31</v>
      </c>
      <c r="AX384" s="13" t="s">
        <v>76</v>
      </c>
      <c r="AY384" s="178" t="s">
        <v>187</v>
      </c>
    </row>
    <row r="385" spans="2:65" s="15" customFormat="1">
      <c r="B385" s="191"/>
      <c r="D385" s="171" t="s">
        <v>200</v>
      </c>
      <c r="E385" s="192" t="s">
        <v>1</v>
      </c>
      <c r="F385" s="193" t="s">
        <v>234</v>
      </c>
      <c r="H385" s="194">
        <v>3</v>
      </c>
      <c r="I385" s="195"/>
      <c r="L385" s="191"/>
      <c r="M385" s="196"/>
      <c r="T385" s="197"/>
      <c r="AT385" s="192" t="s">
        <v>200</v>
      </c>
      <c r="AU385" s="192" t="s">
        <v>89</v>
      </c>
      <c r="AV385" s="15" t="s">
        <v>207</v>
      </c>
      <c r="AW385" s="15" t="s">
        <v>31</v>
      </c>
      <c r="AX385" s="15" t="s">
        <v>76</v>
      </c>
      <c r="AY385" s="192" t="s">
        <v>187</v>
      </c>
    </row>
    <row r="386" spans="2:65" s="12" customFormat="1">
      <c r="B386" s="170"/>
      <c r="D386" s="171" t="s">
        <v>200</v>
      </c>
      <c r="E386" s="172" t="s">
        <v>1</v>
      </c>
      <c r="F386" s="173" t="s">
        <v>3603</v>
      </c>
      <c r="H386" s="172" t="s">
        <v>1</v>
      </c>
      <c r="I386" s="174"/>
      <c r="L386" s="170"/>
      <c r="M386" s="175"/>
      <c r="T386" s="176"/>
      <c r="AT386" s="172" t="s">
        <v>200</v>
      </c>
      <c r="AU386" s="172" t="s">
        <v>89</v>
      </c>
      <c r="AV386" s="12" t="s">
        <v>83</v>
      </c>
      <c r="AW386" s="12" t="s">
        <v>31</v>
      </c>
      <c r="AX386" s="12" t="s">
        <v>76</v>
      </c>
      <c r="AY386" s="172" t="s">
        <v>187</v>
      </c>
    </row>
    <row r="387" spans="2:65" s="13" customFormat="1">
      <c r="B387" s="177"/>
      <c r="D387" s="171" t="s">
        <v>200</v>
      </c>
      <c r="E387" s="178" t="s">
        <v>1</v>
      </c>
      <c r="F387" s="179" t="s">
        <v>3597</v>
      </c>
      <c r="H387" s="180">
        <v>3</v>
      </c>
      <c r="I387" s="181"/>
      <c r="L387" s="177"/>
      <c r="M387" s="182"/>
      <c r="T387" s="183"/>
      <c r="AT387" s="178" t="s">
        <v>200</v>
      </c>
      <c r="AU387" s="178" t="s">
        <v>89</v>
      </c>
      <c r="AV387" s="13" t="s">
        <v>89</v>
      </c>
      <c r="AW387" s="13" t="s">
        <v>31</v>
      </c>
      <c r="AX387" s="13" t="s">
        <v>76</v>
      </c>
      <c r="AY387" s="178" t="s">
        <v>187</v>
      </c>
    </row>
    <row r="388" spans="2:65" s="13" customFormat="1">
      <c r="B388" s="177"/>
      <c r="D388" s="171" t="s">
        <v>200</v>
      </c>
      <c r="E388" s="178" t="s">
        <v>1</v>
      </c>
      <c r="F388" s="179" t="s">
        <v>3604</v>
      </c>
      <c r="H388" s="180">
        <v>3</v>
      </c>
      <c r="I388" s="181"/>
      <c r="L388" s="177"/>
      <c r="M388" s="182"/>
      <c r="T388" s="183"/>
      <c r="AT388" s="178" t="s">
        <v>200</v>
      </c>
      <c r="AU388" s="178" t="s">
        <v>89</v>
      </c>
      <c r="AV388" s="13" t="s">
        <v>89</v>
      </c>
      <c r="AW388" s="13" t="s">
        <v>31</v>
      </c>
      <c r="AX388" s="13" t="s">
        <v>76</v>
      </c>
      <c r="AY388" s="178" t="s">
        <v>187</v>
      </c>
    </row>
    <row r="389" spans="2:65" s="15" customFormat="1">
      <c r="B389" s="191"/>
      <c r="D389" s="171" t="s">
        <v>200</v>
      </c>
      <c r="E389" s="192" t="s">
        <v>1</v>
      </c>
      <c r="F389" s="193" t="s">
        <v>234</v>
      </c>
      <c r="H389" s="194">
        <v>6</v>
      </c>
      <c r="I389" s="195"/>
      <c r="L389" s="191"/>
      <c r="M389" s="196"/>
      <c r="T389" s="197"/>
      <c r="AT389" s="192" t="s">
        <v>200</v>
      </c>
      <c r="AU389" s="192" t="s">
        <v>89</v>
      </c>
      <c r="AV389" s="15" t="s">
        <v>207</v>
      </c>
      <c r="AW389" s="15" t="s">
        <v>31</v>
      </c>
      <c r="AX389" s="15" t="s">
        <v>76</v>
      </c>
      <c r="AY389" s="192" t="s">
        <v>187</v>
      </c>
    </row>
    <row r="390" spans="2:65" s="12" customFormat="1">
      <c r="B390" s="170"/>
      <c r="D390" s="171" t="s">
        <v>200</v>
      </c>
      <c r="E390" s="172" t="s">
        <v>1</v>
      </c>
      <c r="F390" s="173" t="s">
        <v>3536</v>
      </c>
      <c r="H390" s="172" t="s">
        <v>1</v>
      </c>
      <c r="I390" s="174"/>
      <c r="L390" s="170"/>
      <c r="M390" s="175"/>
      <c r="T390" s="176"/>
      <c r="AT390" s="172" t="s">
        <v>200</v>
      </c>
      <c r="AU390" s="172" t="s">
        <v>89</v>
      </c>
      <c r="AV390" s="12" t="s">
        <v>83</v>
      </c>
      <c r="AW390" s="12" t="s">
        <v>31</v>
      </c>
      <c r="AX390" s="12" t="s">
        <v>76</v>
      </c>
      <c r="AY390" s="172" t="s">
        <v>187</v>
      </c>
    </row>
    <row r="391" spans="2:65" s="13" customFormat="1">
      <c r="B391" s="177"/>
      <c r="D391" s="171" t="s">
        <v>200</v>
      </c>
      <c r="E391" s="178" t="s">
        <v>1</v>
      </c>
      <c r="F391" s="179" t="s">
        <v>3600</v>
      </c>
      <c r="H391" s="180">
        <v>1</v>
      </c>
      <c r="I391" s="181"/>
      <c r="L391" s="177"/>
      <c r="M391" s="182"/>
      <c r="T391" s="183"/>
      <c r="AT391" s="178" t="s">
        <v>200</v>
      </c>
      <c r="AU391" s="178" t="s">
        <v>89</v>
      </c>
      <c r="AV391" s="13" t="s">
        <v>89</v>
      </c>
      <c r="AW391" s="13" t="s">
        <v>31</v>
      </c>
      <c r="AX391" s="13" t="s">
        <v>76</v>
      </c>
      <c r="AY391" s="178" t="s">
        <v>187</v>
      </c>
    </row>
    <row r="392" spans="2:65" s="13" customFormat="1">
      <c r="B392" s="177"/>
      <c r="D392" s="171" t="s">
        <v>200</v>
      </c>
      <c r="E392" s="178" t="s">
        <v>1</v>
      </c>
      <c r="F392" s="179" t="s">
        <v>3605</v>
      </c>
      <c r="H392" s="180">
        <v>0</v>
      </c>
      <c r="I392" s="181"/>
      <c r="L392" s="177"/>
      <c r="M392" s="182"/>
      <c r="T392" s="183"/>
      <c r="AT392" s="178" t="s">
        <v>200</v>
      </c>
      <c r="AU392" s="178" t="s">
        <v>89</v>
      </c>
      <c r="AV392" s="13" t="s">
        <v>89</v>
      </c>
      <c r="AW392" s="13" t="s">
        <v>31</v>
      </c>
      <c r="AX392" s="13" t="s">
        <v>76</v>
      </c>
      <c r="AY392" s="178" t="s">
        <v>187</v>
      </c>
    </row>
    <row r="393" spans="2:65" s="15" customFormat="1">
      <c r="B393" s="191"/>
      <c r="D393" s="171" t="s">
        <v>200</v>
      </c>
      <c r="E393" s="192" t="s">
        <v>1</v>
      </c>
      <c r="F393" s="193" t="s">
        <v>234</v>
      </c>
      <c r="H393" s="194">
        <v>1</v>
      </c>
      <c r="I393" s="195"/>
      <c r="L393" s="191"/>
      <c r="M393" s="196"/>
      <c r="T393" s="197"/>
      <c r="AT393" s="192" t="s">
        <v>200</v>
      </c>
      <c r="AU393" s="192" t="s">
        <v>89</v>
      </c>
      <c r="AV393" s="15" t="s">
        <v>207</v>
      </c>
      <c r="AW393" s="15" t="s">
        <v>31</v>
      </c>
      <c r="AX393" s="15" t="s">
        <v>76</v>
      </c>
      <c r="AY393" s="192" t="s">
        <v>187</v>
      </c>
    </row>
    <row r="394" spans="2:65" s="14" customFormat="1">
      <c r="B394" s="184"/>
      <c r="D394" s="171" t="s">
        <v>200</v>
      </c>
      <c r="E394" s="185" t="s">
        <v>1</v>
      </c>
      <c r="F394" s="186" t="s">
        <v>3501</v>
      </c>
      <c r="H394" s="187">
        <v>62</v>
      </c>
      <c r="I394" s="188"/>
      <c r="L394" s="184"/>
      <c r="M394" s="189"/>
      <c r="T394" s="190"/>
      <c r="AT394" s="185" t="s">
        <v>200</v>
      </c>
      <c r="AU394" s="185" t="s">
        <v>89</v>
      </c>
      <c r="AV394" s="14" t="s">
        <v>194</v>
      </c>
      <c r="AW394" s="14" t="s">
        <v>31</v>
      </c>
      <c r="AX394" s="14" t="s">
        <v>83</v>
      </c>
      <c r="AY394" s="185" t="s">
        <v>187</v>
      </c>
    </row>
    <row r="395" spans="2:65" s="1" customFormat="1" ht="33" customHeight="1">
      <c r="B395" s="144"/>
      <c r="C395" s="145" t="s">
        <v>646</v>
      </c>
      <c r="D395" s="145" t="s">
        <v>190</v>
      </c>
      <c r="E395" s="146" t="s">
        <v>3606</v>
      </c>
      <c r="F395" s="147" t="s">
        <v>3607</v>
      </c>
      <c r="G395" s="148" t="s">
        <v>337</v>
      </c>
      <c r="H395" s="149">
        <v>62</v>
      </c>
      <c r="I395" s="150"/>
      <c r="J395" s="151">
        <f>ROUND(I395*H395,2)</f>
        <v>0</v>
      </c>
      <c r="K395" s="152"/>
      <c r="L395" s="153"/>
      <c r="M395" s="154" t="s">
        <v>1</v>
      </c>
      <c r="N395" s="155" t="s">
        <v>42</v>
      </c>
      <c r="P395" s="156">
        <f>O395*H395</f>
        <v>0</v>
      </c>
      <c r="Q395" s="156">
        <v>1E-3</v>
      </c>
      <c r="R395" s="156">
        <f>Q395*H395</f>
        <v>6.2E-2</v>
      </c>
      <c r="S395" s="156">
        <v>0</v>
      </c>
      <c r="T395" s="157">
        <f>S395*H395</f>
        <v>0</v>
      </c>
      <c r="AR395" s="158" t="s">
        <v>388</v>
      </c>
      <c r="AT395" s="158" t="s">
        <v>190</v>
      </c>
      <c r="AU395" s="158" t="s">
        <v>89</v>
      </c>
      <c r="AY395" s="17" t="s">
        <v>187</v>
      </c>
      <c r="BE395" s="159">
        <f>IF(N395="základná",J395,0)</f>
        <v>0</v>
      </c>
      <c r="BF395" s="159">
        <f>IF(N395="znížená",J395,0)</f>
        <v>0</v>
      </c>
      <c r="BG395" s="159">
        <f>IF(N395="zákl. prenesená",J395,0)</f>
        <v>0</v>
      </c>
      <c r="BH395" s="159">
        <f>IF(N395="zníž. prenesená",J395,0)</f>
        <v>0</v>
      </c>
      <c r="BI395" s="159">
        <f>IF(N395="nulová",J395,0)</f>
        <v>0</v>
      </c>
      <c r="BJ395" s="17" t="s">
        <v>89</v>
      </c>
      <c r="BK395" s="159">
        <f>ROUND(I395*H395,2)</f>
        <v>0</v>
      </c>
      <c r="BL395" s="17" t="s">
        <v>353</v>
      </c>
      <c r="BM395" s="158" t="s">
        <v>3608</v>
      </c>
    </row>
    <row r="396" spans="2:65" s="13" customFormat="1">
      <c r="B396" s="177"/>
      <c r="D396" s="171" t="s">
        <v>200</v>
      </c>
      <c r="E396" s="178" t="s">
        <v>1</v>
      </c>
      <c r="F396" s="179" t="s">
        <v>774</v>
      </c>
      <c r="H396" s="180">
        <v>62</v>
      </c>
      <c r="I396" s="181"/>
      <c r="L396" s="177"/>
      <c r="M396" s="182"/>
      <c r="T396" s="183"/>
      <c r="AT396" s="178" t="s">
        <v>200</v>
      </c>
      <c r="AU396" s="178" t="s">
        <v>89</v>
      </c>
      <c r="AV396" s="13" t="s">
        <v>89</v>
      </c>
      <c r="AW396" s="13" t="s">
        <v>31</v>
      </c>
      <c r="AX396" s="13" t="s">
        <v>83</v>
      </c>
      <c r="AY396" s="178" t="s">
        <v>187</v>
      </c>
    </row>
    <row r="397" spans="2:65" s="1" customFormat="1" ht="37.9" customHeight="1">
      <c r="B397" s="144"/>
      <c r="C397" s="145" t="s">
        <v>652</v>
      </c>
      <c r="D397" s="145" t="s">
        <v>190</v>
      </c>
      <c r="E397" s="146" t="s">
        <v>3609</v>
      </c>
      <c r="F397" s="147" t="s">
        <v>3610</v>
      </c>
      <c r="G397" s="148" t="s">
        <v>337</v>
      </c>
      <c r="H397" s="149">
        <v>42</v>
      </c>
      <c r="I397" s="150"/>
      <c r="J397" s="151">
        <f>ROUND(I397*H397,2)</f>
        <v>0</v>
      </c>
      <c r="K397" s="152"/>
      <c r="L397" s="153"/>
      <c r="M397" s="154" t="s">
        <v>1</v>
      </c>
      <c r="N397" s="155" t="s">
        <v>42</v>
      </c>
      <c r="P397" s="156">
        <f>O397*H397</f>
        <v>0</v>
      </c>
      <c r="Q397" s="156">
        <v>3.7999999999999999E-2</v>
      </c>
      <c r="R397" s="156">
        <f>Q397*H397</f>
        <v>1.5959999999999999</v>
      </c>
      <c r="S397" s="156">
        <v>0</v>
      </c>
      <c r="T397" s="157">
        <f>S397*H397</f>
        <v>0</v>
      </c>
      <c r="AR397" s="158" t="s">
        <v>388</v>
      </c>
      <c r="AT397" s="158" t="s">
        <v>190</v>
      </c>
      <c r="AU397" s="158" t="s">
        <v>89</v>
      </c>
      <c r="AY397" s="17" t="s">
        <v>187</v>
      </c>
      <c r="BE397" s="159">
        <f>IF(N397="základná",J397,0)</f>
        <v>0</v>
      </c>
      <c r="BF397" s="159">
        <f>IF(N397="znížená",J397,0)</f>
        <v>0</v>
      </c>
      <c r="BG397" s="159">
        <f>IF(N397="zákl. prenesená",J397,0)</f>
        <v>0</v>
      </c>
      <c r="BH397" s="159">
        <f>IF(N397="zníž. prenesená",J397,0)</f>
        <v>0</v>
      </c>
      <c r="BI397" s="159">
        <f>IF(N397="nulová",J397,0)</f>
        <v>0</v>
      </c>
      <c r="BJ397" s="17" t="s">
        <v>89</v>
      </c>
      <c r="BK397" s="159">
        <f>ROUND(I397*H397,2)</f>
        <v>0</v>
      </c>
      <c r="BL397" s="17" t="s">
        <v>353</v>
      </c>
      <c r="BM397" s="158" t="s">
        <v>3611</v>
      </c>
    </row>
    <row r="398" spans="2:65" s="12" customFormat="1">
      <c r="B398" s="170"/>
      <c r="D398" s="171" t="s">
        <v>200</v>
      </c>
      <c r="E398" s="172" t="s">
        <v>1</v>
      </c>
      <c r="F398" s="173" t="s">
        <v>3592</v>
      </c>
      <c r="H398" s="172" t="s">
        <v>1</v>
      </c>
      <c r="I398" s="174"/>
      <c r="L398" s="170"/>
      <c r="M398" s="175"/>
      <c r="T398" s="176"/>
      <c r="AT398" s="172" t="s">
        <v>200</v>
      </c>
      <c r="AU398" s="172" t="s">
        <v>89</v>
      </c>
      <c r="AV398" s="12" t="s">
        <v>83</v>
      </c>
      <c r="AW398" s="12" t="s">
        <v>31</v>
      </c>
      <c r="AX398" s="12" t="s">
        <v>76</v>
      </c>
      <c r="AY398" s="172" t="s">
        <v>187</v>
      </c>
    </row>
    <row r="399" spans="2:65" s="13" customFormat="1">
      <c r="B399" s="177"/>
      <c r="D399" s="171" t="s">
        <v>200</v>
      </c>
      <c r="E399" s="178" t="s">
        <v>1</v>
      </c>
      <c r="F399" s="179" t="s">
        <v>3593</v>
      </c>
      <c r="H399" s="180">
        <v>21</v>
      </c>
      <c r="I399" s="181"/>
      <c r="L399" s="177"/>
      <c r="M399" s="182"/>
      <c r="T399" s="183"/>
      <c r="AT399" s="178" t="s">
        <v>200</v>
      </c>
      <c r="AU399" s="178" t="s">
        <v>89</v>
      </c>
      <c r="AV399" s="13" t="s">
        <v>89</v>
      </c>
      <c r="AW399" s="13" t="s">
        <v>31</v>
      </c>
      <c r="AX399" s="13" t="s">
        <v>76</v>
      </c>
      <c r="AY399" s="178" t="s">
        <v>187</v>
      </c>
    </row>
    <row r="400" spans="2:65" s="13" customFormat="1">
      <c r="B400" s="177"/>
      <c r="D400" s="171" t="s">
        <v>200</v>
      </c>
      <c r="E400" s="178" t="s">
        <v>1</v>
      </c>
      <c r="F400" s="179" t="s">
        <v>3594</v>
      </c>
      <c r="H400" s="180">
        <v>21</v>
      </c>
      <c r="I400" s="181"/>
      <c r="L400" s="177"/>
      <c r="M400" s="182"/>
      <c r="T400" s="183"/>
      <c r="AT400" s="178" t="s">
        <v>200</v>
      </c>
      <c r="AU400" s="178" t="s">
        <v>89</v>
      </c>
      <c r="AV400" s="13" t="s">
        <v>89</v>
      </c>
      <c r="AW400" s="13" t="s">
        <v>31</v>
      </c>
      <c r="AX400" s="13" t="s">
        <v>76</v>
      </c>
      <c r="AY400" s="178" t="s">
        <v>187</v>
      </c>
    </row>
    <row r="401" spans="2:65" s="15" customFormat="1">
      <c r="B401" s="191"/>
      <c r="D401" s="171" t="s">
        <v>200</v>
      </c>
      <c r="E401" s="192" t="s">
        <v>1</v>
      </c>
      <c r="F401" s="193" t="s">
        <v>234</v>
      </c>
      <c r="H401" s="194">
        <v>42</v>
      </c>
      <c r="I401" s="195"/>
      <c r="L401" s="191"/>
      <c r="M401" s="196"/>
      <c r="T401" s="197"/>
      <c r="AT401" s="192" t="s">
        <v>200</v>
      </c>
      <c r="AU401" s="192" t="s">
        <v>89</v>
      </c>
      <c r="AV401" s="15" t="s">
        <v>207</v>
      </c>
      <c r="AW401" s="15" t="s">
        <v>31</v>
      </c>
      <c r="AX401" s="15" t="s">
        <v>76</v>
      </c>
      <c r="AY401" s="192" t="s">
        <v>187</v>
      </c>
    </row>
    <row r="402" spans="2:65" s="14" customFormat="1">
      <c r="B402" s="184"/>
      <c r="D402" s="171" t="s">
        <v>200</v>
      </c>
      <c r="E402" s="185" t="s">
        <v>1</v>
      </c>
      <c r="F402" s="186" t="s">
        <v>3501</v>
      </c>
      <c r="H402" s="187">
        <v>42</v>
      </c>
      <c r="I402" s="188"/>
      <c r="L402" s="184"/>
      <c r="M402" s="189"/>
      <c r="T402" s="190"/>
      <c r="AT402" s="185" t="s">
        <v>200</v>
      </c>
      <c r="AU402" s="185" t="s">
        <v>89</v>
      </c>
      <c r="AV402" s="14" t="s">
        <v>194</v>
      </c>
      <c r="AW402" s="14" t="s">
        <v>31</v>
      </c>
      <c r="AX402" s="14" t="s">
        <v>83</v>
      </c>
      <c r="AY402" s="185" t="s">
        <v>187</v>
      </c>
    </row>
    <row r="403" spans="2:65" s="1" customFormat="1" ht="44.25" customHeight="1">
      <c r="B403" s="144"/>
      <c r="C403" s="145" t="s">
        <v>654</v>
      </c>
      <c r="D403" s="145" t="s">
        <v>190</v>
      </c>
      <c r="E403" s="146" t="s">
        <v>3612</v>
      </c>
      <c r="F403" s="147" t="s">
        <v>3613</v>
      </c>
      <c r="G403" s="148" t="s">
        <v>337</v>
      </c>
      <c r="H403" s="149">
        <v>6</v>
      </c>
      <c r="I403" s="150"/>
      <c r="J403" s="151">
        <f>ROUND(I403*H403,2)</f>
        <v>0</v>
      </c>
      <c r="K403" s="152"/>
      <c r="L403" s="153"/>
      <c r="M403" s="154" t="s">
        <v>1</v>
      </c>
      <c r="N403" s="155" t="s">
        <v>42</v>
      </c>
      <c r="P403" s="156">
        <f>O403*H403</f>
        <v>0</v>
      </c>
      <c r="Q403" s="156">
        <v>3.7999999999999999E-2</v>
      </c>
      <c r="R403" s="156">
        <f>Q403*H403</f>
        <v>0.22799999999999998</v>
      </c>
      <c r="S403" s="156">
        <v>0</v>
      </c>
      <c r="T403" s="157">
        <f>S403*H403</f>
        <v>0</v>
      </c>
      <c r="AR403" s="158" t="s">
        <v>388</v>
      </c>
      <c r="AT403" s="158" t="s">
        <v>190</v>
      </c>
      <c r="AU403" s="158" t="s">
        <v>89</v>
      </c>
      <c r="AY403" s="17" t="s">
        <v>187</v>
      </c>
      <c r="BE403" s="159">
        <f>IF(N403="základná",J403,0)</f>
        <v>0</v>
      </c>
      <c r="BF403" s="159">
        <f>IF(N403="znížená",J403,0)</f>
        <v>0</v>
      </c>
      <c r="BG403" s="159">
        <f>IF(N403="zákl. prenesená",J403,0)</f>
        <v>0</v>
      </c>
      <c r="BH403" s="159">
        <f>IF(N403="zníž. prenesená",J403,0)</f>
        <v>0</v>
      </c>
      <c r="BI403" s="159">
        <f>IF(N403="nulová",J403,0)</f>
        <v>0</v>
      </c>
      <c r="BJ403" s="17" t="s">
        <v>89</v>
      </c>
      <c r="BK403" s="159">
        <f>ROUND(I403*H403,2)</f>
        <v>0</v>
      </c>
      <c r="BL403" s="17" t="s">
        <v>353</v>
      </c>
      <c r="BM403" s="158" t="s">
        <v>3614</v>
      </c>
    </row>
    <row r="404" spans="2:65" s="12" customFormat="1">
      <c r="B404" s="170"/>
      <c r="D404" s="171" t="s">
        <v>200</v>
      </c>
      <c r="E404" s="172" t="s">
        <v>1</v>
      </c>
      <c r="F404" s="173" t="s">
        <v>3615</v>
      </c>
      <c r="H404" s="172" t="s">
        <v>1</v>
      </c>
      <c r="I404" s="174"/>
      <c r="L404" s="170"/>
      <c r="M404" s="175"/>
      <c r="T404" s="176"/>
      <c r="AT404" s="172" t="s">
        <v>200</v>
      </c>
      <c r="AU404" s="172" t="s">
        <v>89</v>
      </c>
      <c r="AV404" s="12" t="s">
        <v>83</v>
      </c>
      <c r="AW404" s="12" t="s">
        <v>31</v>
      </c>
      <c r="AX404" s="12" t="s">
        <v>76</v>
      </c>
      <c r="AY404" s="172" t="s">
        <v>187</v>
      </c>
    </row>
    <row r="405" spans="2:65" s="13" customFormat="1">
      <c r="B405" s="177"/>
      <c r="D405" s="171" t="s">
        <v>200</v>
      </c>
      <c r="E405" s="178" t="s">
        <v>1</v>
      </c>
      <c r="F405" s="179" t="s">
        <v>3616</v>
      </c>
      <c r="H405" s="180">
        <v>3</v>
      </c>
      <c r="I405" s="181"/>
      <c r="L405" s="177"/>
      <c r="M405" s="182"/>
      <c r="T405" s="183"/>
      <c r="AT405" s="178" t="s">
        <v>200</v>
      </c>
      <c r="AU405" s="178" t="s">
        <v>89</v>
      </c>
      <c r="AV405" s="13" t="s">
        <v>89</v>
      </c>
      <c r="AW405" s="13" t="s">
        <v>31</v>
      </c>
      <c r="AX405" s="13" t="s">
        <v>76</v>
      </c>
      <c r="AY405" s="178" t="s">
        <v>187</v>
      </c>
    </row>
    <row r="406" spans="2:65" s="13" customFormat="1">
      <c r="B406" s="177"/>
      <c r="D406" s="171" t="s">
        <v>200</v>
      </c>
      <c r="E406" s="178" t="s">
        <v>1</v>
      </c>
      <c r="F406" s="179" t="s">
        <v>3617</v>
      </c>
      <c r="H406" s="180">
        <v>3</v>
      </c>
      <c r="I406" s="181"/>
      <c r="L406" s="177"/>
      <c r="M406" s="182"/>
      <c r="T406" s="183"/>
      <c r="AT406" s="178" t="s">
        <v>200</v>
      </c>
      <c r="AU406" s="178" t="s">
        <v>89</v>
      </c>
      <c r="AV406" s="13" t="s">
        <v>89</v>
      </c>
      <c r="AW406" s="13" t="s">
        <v>31</v>
      </c>
      <c r="AX406" s="13" t="s">
        <v>76</v>
      </c>
      <c r="AY406" s="178" t="s">
        <v>187</v>
      </c>
    </row>
    <row r="407" spans="2:65" s="15" customFormat="1">
      <c r="B407" s="191"/>
      <c r="D407" s="171" t="s">
        <v>200</v>
      </c>
      <c r="E407" s="192" t="s">
        <v>1</v>
      </c>
      <c r="F407" s="193" t="s">
        <v>234</v>
      </c>
      <c r="H407" s="194">
        <v>6</v>
      </c>
      <c r="I407" s="195"/>
      <c r="L407" s="191"/>
      <c r="M407" s="196"/>
      <c r="T407" s="197"/>
      <c r="AT407" s="192" t="s">
        <v>200</v>
      </c>
      <c r="AU407" s="192" t="s">
        <v>89</v>
      </c>
      <c r="AV407" s="15" t="s">
        <v>207</v>
      </c>
      <c r="AW407" s="15" t="s">
        <v>31</v>
      </c>
      <c r="AX407" s="15" t="s">
        <v>76</v>
      </c>
      <c r="AY407" s="192" t="s">
        <v>187</v>
      </c>
    </row>
    <row r="408" spans="2:65" s="14" customFormat="1">
      <c r="B408" s="184"/>
      <c r="D408" s="171" t="s">
        <v>200</v>
      </c>
      <c r="E408" s="185" t="s">
        <v>1</v>
      </c>
      <c r="F408" s="186" t="s">
        <v>3501</v>
      </c>
      <c r="H408" s="187">
        <v>6</v>
      </c>
      <c r="I408" s="188"/>
      <c r="L408" s="184"/>
      <c r="M408" s="189"/>
      <c r="T408" s="190"/>
      <c r="AT408" s="185" t="s">
        <v>200</v>
      </c>
      <c r="AU408" s="185" t="s">
        <v>89</v>
      </c>
      <c r="AV408" s="14" t="s">
        <v>194</v>
      </c>
      <c r="AW408" s="14" t="s">
        <v>31</v>
      </c>
      <c r="AX408" s="14" t="s">
        <v>83</v>
      </c>
      <c r="AY408" s="185" t="s">
        <v>187</v>
      </c>
    </row>
    <row r="409" spans="2:65" s="1" customFormat="1" ht="44.25" customHeight="1">
      <c r="B409" s="144"/>
      <c r="C409" s="145" t="s">
        <v>658</v>
      </c>
      <c r="D409" s="145" t="s">
        <v>190</v>
      </c>
      <c r="E409" s="146" t="s">
        <v>3618</v>
      </c>
      <c r="F409" s="147" t="s">
        <v>3619</v>
      </c>
      <c r="G409" s="148" t="s">
        <v>337</v>
      </c>
      <c r="H409" s="149">
        <v>4</v>
      </c>
      <c r="I409" s="150"/>
      <c r="J409" s="151">
        <f>ROUND(I409*H409,2)</f>
        <v>0</v>
      </c>
      <c r="K409" s="152"/>
      <c r="L409" s="153"/>
      <c r="M409" s="154" t="s">
        <v>1</v>
      </c>
      <c r="N409" s="155" t="s">
        <v>42</v>
      </c>
      <c r="P409" s="156">
        <f>O409*H409</f>
        <v>0</v>
      </c>
      <c r="Q409" s="156">
        <v>3.7999999999999999E-2</v>
      </c>
      <c r="R409" s="156">
        <f>Q409*H409</f>
        <v>0.152</v>
      </c>
      <c r="S409" s="156">
        <v>0</v>
      </c>
      <c r="T409" s="157">
        <f>S409*H409</f>
        <v>0</v>
      </c>
      <c r="AR409" s="158" t="s">
        <v>388</v>
      </c>
      <c r="AT409" s="158" t="s">
        <v>190</v>
      </c>
      <c r="AU409" s="158" t="s">
        <v>89</v>
      </c>
      <c r="AY409" s="17" t="s">
        <v>187</v>
      </c>
      <c r="BE409" s="159">
        <f>IF(N409="základná",J409,0)</f>
        <v>0</v>
      </c>
      <c r="BF409" s="159">
        <f>IF(N409="znížená",J409,0)</f>
        <v>0</v>
      </c>
      <c r="BG409" s="159">
        <f>IF(N409="zákl. prenesená",J409,0)</f>
        <v>0</v>
      </c>
      <c r="BH409" s="159">
        <f>IF(N409="zníž. prenesená",J409,0)</f>
        <v>0</v>
      </c>
      <c r="BI409" s="159">
        <f>IF(N409="nulová",J409,0)</f>
        <v>0</v>
      </c>
      <c r="BJ409" s="17" t="s">
        <v>89</v>
      </c>
      <c r="BK409" s="159">
        <f>ROUND(I409*H409,2)</f>
        <v>0</v>
      </c>
      <c r="BL409" s="17" t="s">
        <v>353</v>
      </c>
      <c r="BM409" s="158" t="s">
        <v>3620</v>
      </c>
    </row>
    <row r="410" spans="2:65" s="12" customFormat="1">
      <c r="B410" s="170"/>
      <c r="D410" s="171" t="s">
        <v>200</v>
      </c>
      <c r="E410" s="172" t="s">
        <v>1</v>
      </c>
      <c r="F410" s="173" t="s">
        <v>3615</v>
      </c>
      <c r="H410" s="172" t="s">
        <v>1</v>
      </c>
      <c r="I410" s="174"/>
      <c r="L410" s="170"/>
      <c r="M410" s="175"/>
      <c r="T410" s="176"/>
      <c r="AT410" s="172" t="s">
        <v>200</v>
      </c>
      <c r="AU410" s="172" t="s">
        <v>89</v>
      </c>
      <c r="AV410" s="12" t="s">
        <v>83</v>
      </c>
      <c r="AW410" s="12" t="s">
        <v>31</v>
      </c>
      <c r="AX410" s="12" t="s">
        <v>76</v>
      </c>
      <c r="AY410" s="172" t="s">
        <v>187</v>
      </c>
    </row>
    <row r="411" spans="2:65" s="13" customFormat="1">
      <c r="B411" s="177"/>
      <c r="D411" s="171" t="s">
        <v>200</v>
      </c>
      <c r="E411" s="178" t="s">
        <v>1</v>
      </c>
      <c r="F411" s="179" t="s">
        <v>3621</v>
      </c>
      <c r="H411" s="180">
        <v>1</v>
      </c>
      <c r="I411" s="181"/>
      <c r="L411" s="177"/>
      <c r="M411" s="182"/>
      <c r="T411" s="183"/>
      <c r="AT411" s="178" t="s">
        <v>200</v>
      </c>
      <c r="AU411" s="178" t="s">
        <v>89</v>
      </c>
      <c r="AV411" s="13" t="s">
        <v>89</v>
      </c>
      <c r="AW411" s="13" t="s">
        <v>31</v>
      </c>
      <c r="AX411" s="13" t="s">
        <v>76</v>
      </c>
      <c r="AY411" s="178" t="s">
        <v>187</v>
      </c>
    </row>
    <row r="412" spans="2:65" s="13" customFormat="1">
      <c r="B412" s="177"/>
      <c r="D412" s="171" t="s">
        <v>200</v>
      </c>
      <c r="E412" s="178" t="s">
        <v>1</v>
      </c>
      <c r="F412" s="179" t="s">
        <v>3622</v>
      </c>
      <c r="H412" s="180">
        <v>3</v>
      </c>
      <c r="I412" s="181"/>
      <c r="L412" s="177"/>
      <c r="M412" s="182"/>
      <c r="T412" s="183"/>
      <c r="AT412" s="178" t="s">
        <v>200</v>
      </c>
      <c r="AU412" s="178" t="s">
        <v>89</v>
      </c>
      <c r="AV412" s="13" t="s">
        <v>89</v>
      </c>
      <c r="AW412" s="13" t="s">
        <v>31</v>
      </c>
      <c r="AX412" s="13" t="s">
        <v>76</v>
      </c>
      <c r="AY412" s="178" t="s">
        <v>187</v>
      </c>
    </row>
    <row r="413" spans="2:65" s="15" customFormat="1">
      <c r="B413" s="191"/>
      <c r="D413" s="171" t="s">
        <v>200</v>
      </c>
      <c r="E413" s="192" t="s">
        <v>1</v>
      </c>
      <c r="F413" s="193" t="s">
        <v>234</v>
      </c>
      <c r="H413" s="194">
        <v>4</v>
      </c>
      <c r="I413" s="195"/>
      <c r="L413" s="191"/>
      <c r="M413" s="196"/>
      <c r="T413" s="197"/>
      <c r="AT413" s="192" t="s">
        <v>200</v>
      </c>
      <c r="AU413" s="192" t="s">
        <v>89</v>
      </c>
      <c r="AV413" s="15" t="s">
        <v>207</v>
      </c>
      <c r="AW413" s="15" t="s">
        <v>31</v>
      </c>
      <c r="AX413" s="15" t="s">
        <v>76</v>
      </c>
      <c r="AY413" s="192" t="s">
        <v>187</v>
      </c>
    </row>
    <row r="414" spans="2:65" s="14" customFormat="1">
      <c r="B414" s="184"/>
      <c r="D414" s="171" t="s">
        <v>200</v>
      </c>
      <c r="E414" s="185" t="s">
        <v>1</v>
      </c>
      <c r="F414" s="186" t="s">
        <v>3501</v>
      </c>
      <c r="H414" s="187">
        <v>4</v>
      </c>
      <c r="I414" s="188"/>
      <c r="L414" s="184"/>
      <c r="M414" s="189"/>
      <c r="T414" s="190"/>
      <c r="AT414" s="185" t="s">
        <v>200</v>
      </c>
      <c r="AU414" s="185" t="s">
        <v>89</v>
      </c>
      <c r="AV414" s="14" t="s">
        <v>194</v>
      </c>
      <c r="AW414" s="14" t="s">
        <v>31</v>
      </c>
      <c r="AX414" s="14" t="s">
        <v>83</v>
      </c>
      <c r="AY414" s="185" t="s">
        <v>187</v>
      </c>
    </row>
    <row r="415" spans="2:65" s="1" customFormat="1" ht="37.9" customHeight="1">
      <c r="B415" s="144"/>
      <c r="C415" s="145" t="s">
        <v>663</v>
      </c>
      <c r="D415" s="145" t="s">
        <v>190</v>
      </c>
      <c r="E415" s="146" t="s">
        <v>3623</v>
      </c>
      <c r="F415" s="147" t="s">
        <v>3624</v>
      </c>
      <c r="G415" s="148" t="s">
        <v>337</v>
      </c>
      <c r="H415" s="149">
        <v>3</v>
      </c>
      <c r="I415" s="150"/>
      <c r="J415" s="151">
        <f>ROUND(I415*H415,2)</f>
        <v>0</v>
      </c>
      <c r="K415" s="152"/>
      <c r="L415" s="153"/>
      <c r="M415" s="154" t="s">
        <v>1</v>
      </c>
      <c r="N415" s="155" t="s">
        <v>42</v>
      </c>
      <c r="P415" s="156">
        <f>O415*H415</f>
        <v>0</v>
      </c>
      <c r="Q415" s="156">
        <v>3.7999999999999999E-2</v>
      </c>
      <c r="R415" s="156">
        <f>Q415*H415</f>
        <v>0.11399999999999999</v>
      </c>
      <c r="S415" s="156">
        <v>0</v>
      </c>
      <c r="T415" s="157">
        <f>S415*H415</f>
        <v>0</v>
      </c>
      <c r="AR415" s="158" t="s">
        <v>388</v>
      </c>
      <c r="AT415" s="158" t="s">
        <v>190</v>
      </c>
      <c r="AU415" s="158" t="s">
        <v>89</v>
      </c>
      <c r="AY415" s="17" t="s">
        <v>187</v>
      </c>
      <c r="BE415" s="159">
        <f>IF(N415="základná",J415,0)</f>
        <v>0</v>
      </c>
      <c r="BF415" s="159">
        <f>IF(N415="znížená",J415,0)</f>
        <v>0</v>
      </c>
      <c r="BG415" s="159">
        <f>IF(N415="zákl. prenesená",J415,0)</f>
        <v>0</v>
      </c>
      <c r="BH415" s="159">
        <f>IF(N415="zníž. prenesená",J415,0)</f>
        <v>0</v>
      </c>
      <c r="BI415" s="159">
        <f>IF(N415="nulová",J415,0)</f>
        <v>0</v>
      </c>
      <c r="BJ415" s="17" t="s">
        <v>89</v>
      </c>
      <c r="BK415" s="159">
        <f>ROUND(I415*H415,2)</f>
        <v>0</v>
      </c>
      <c r="BL415" s="17" t="s">
        <v>353</v>
      </c>
      <c r="BM415" s="158" t="s">
        <v>3625</v>
      </c>
    </row>
    <row r="416" spans="2:65" s="12" customFormat="1">
      <c r="B416" s="170"/>
      <c r="D416" s="171" t="s">
        <v>200</v>
      </c>
      <c r="E416" s="172" t="s">
        <v>1</v>
      </c>
      <c r="F416" s="173" t="s">
        <v>3615</v>
      </c>
      <c r="H416" s="172" t="s">
        <v>1</v>
      </c>
      <c r="I416" s="174"/>
      <c r="L416" s="170"/>
      <c r="M416" s="175"/>
      <c r="T416" s="176"/>
      <c r="AT416" s="172" t="s">
        <v>200</v>
      </c>
      <c r="AU416" s="172" t="s">
        <v>89</v>
      </c>
      <c r="AV416" s="12" t="s">
        <v>83</v>
      </c>
      <c r="AW416" s="12" t="s">
        <v>31</v>
      </c>
      <c r="AX416" s="12" t="s">
        <v>76</v>
      </c>
      <c r="AY416" s="172" t="s">
        <v>187</v>
      </c>
    </row>
    <row r="417" spans="2:65" s="13" customFormat="1">
      <c r="B417" s="177"/>
      <c r="D417" s="171" t="s">
        <v>200</v>
      </c>
      <c r="E417" s="178" t="s">
        <v>1</v>
      </c>
      <c r="F417" s="179" t="s">
        <v>3626</v>
      </c>
      <c r="H417" s="180">
        <v>3</v>
      </c>
      <c r="I417" s="181"/>
      <c r="L417" s="177"/>
      <c r="M417" s="182"/>
      <c r="T417" s="183"/>
      <c r="AT417" s="178" t="s">
        <v>200</v>
      </c>
      <c r="AU417" s="178" t="s">
        <v>89</v>
      </c>
      <c r="AV417" s="13" t="s">
        <v>89</v>
      </c>
      <c r="AW417" s="13" t="s">
        <v>31</v>
      </c>
      <c r="AX417" s="13" t="s">
        <v>76</v>
      </c>
      <c r="AY417" s="178" t="s">
        <v>187</v>
      </c>
    </row>
    <row r="418" spans="2:65" s="13" customFormat="1">
      <c r="B418" s="177"/>
      <c r="D418" s="171" t="s">
        <v>200</v>
      </c>
      <c r="E418" s="178" t="s">
        <v>1</v>
      </c>
      <c r="F418" s="179" t="s">
        <v>76</v>
      </c>
      <c r="H418" s="180">
        <v>0</v>
      </c>
      <c r="I418" s="181"/>
      <c r="L418" s="177"/>
      <c r="M418" s="182"/>
      <c r="T418" s="183"/>
      <c r="AT418" s="178" t="s">
        <v>200</v>
      </c>
      <c r="AU418" s="178" t="s">
        <v>89</v>
      </c>
      <c r="AV418" s="13" t="s">
        <v>89</v>
      </c>
      <c r="AW418" s="13" t="s">
        <v>31</v>
      </c>
      <c r="AX418" s="13" t="s">
        <v>76</v>
      </c>
      <c r="AY418" s="178" t="s">
        <v>187</v>
      </c>
    </row>
    <row r="419" spans="2:65" s="15" customFormat="1">
      <c r="B419" s="191"/>
      <c r="D419" s="171" t="s">
        <v>200</v>
      </c>
      <c r="E419" s="192" t="s">
        <v>1</v>
      </c>
      <c r="F419" s="193" t="s">
        <v>234</v>
      </c>
      <c r="H419" s="194">
        <v>3</v>
      </c>
      <c r="I419" s="195"/>
      <c r="L419" s="191"/>
      <c r="M419" s="196"/>
      <c r="T419" s="197"/>
      <c r="AT419" s="192" t="s">
        <v>200</v>
      </c>
      <c r="AU419" s="192" t="s">
        <v>89</v>
      </c>
      <c r="AV419" s="15" t="s">
        <v>207</v>
      </c>
      <c r="AW419" s="15" t="s">
        <v>31</v>
      </c>
      <c r="AX419" s="15" t="s">
        <v>76</v>
      </c>
      <c r="AY419" s="192" t="s">
        <v>187</v>
      </c>
    </row>
    <row r="420" spans="2:65" s="14" customFormat="1">
      <c r="B420" s="184"/>
      <c r="D420" s="171" t="s">
        <v>200</v>
      </c>
      <c r="E420" s="185" t="s">
        <v>1</v>
      </c>
      <c r="F420" s="186" t="s">
        <v>3501</v>
      </c>
      <c r="H420" s="187">
        <v>3</v>
      </c>
      <c r="I420" s="188"/>
      <c r="L420" s="184"/>
      <c r="M420" s="189"/>
      <c r="T420" s="190"/>
      <c r="AT420" s="185" t="s">
        <v>200</v>
      </c>
      <c r="AU420" s="185" t="s">
        <v>89</v>
      </c>
      <c r="AV420" s="14" t="s">
        <v>194</v>
      </c>
      <c r="AW420" s="14" t="s">
        <v>31</v>
      </c>
      <c r="AX420" s="14" t="s">
        <v>83</v>
      </c>
      <c r="AY420" s="185" t="s">
        <v>187</v>
      </c>
    </row>
    <row r="421" spans="2:65" s="1" customFormat="1" ht="37.9" customHeight="1">
      <c r="B421" s="144"/>
      <c r="C421" s="145" t="s">
        <v>670</v>
      </c>
      <c r="D421" s="145" t="s">
        <v>190</v>
      </c>
      <c r="E421" s="146" t="s">
        <v>3627</v>
      </c>
      <c r="F421" s="147" t="s">
        <v>3628</v>
      </c>
      <c r="G421" s="148" t="s">
        <v>337</v>
      </c>
      <c r="H421" s="149">
        <v>6</v>
      </c>
      <c r="I421" s="150"/>
      <c r="J421" s="151">
        <f>ROUND(I421*H421,2)</f>
        <v>0</v>
      </c>
      <c r="K421" s="152"/>
      <c r="L421" s="153"/>
      <c r="M421" s="154" t="s">
        <v>1</v>
      </c>
      <c r="N421" s="155" t="s">
        <v>42</v>
      </c>
      <c r="P421" s="156">
        <f>O421*H421</f>
        <v>0</v>
      </c>
      <c r="Q421" s="156">
        <v>3.7999999999999999E-2</v>
      </c>
      <c r="R421" s="156">
        <f>Q421*H421</f>
        <v>0.22799999999999998</v>
      </c>
      <c r="S421" s="156">
        <v>0</v>
      </c>
      <c r="T421" s="157">
        <f>S421*H421</f>
        <v>0</v>
      </c>
      <c r="AR421" s="158" t="s">
        <v>388</v>
      </c>
      <c r="AT421" s="158" t="s">
        <v>190</v>
      </c>
      <c r="AU421" s="158" t="s">
        <v>89</v>
      </c>
      <c r="AY421" s="17" t="s">
        <v>187</v>
      </c>
      <c r="BE421" s="159">
        <f>IF(N421="základná",J421,0)</f>
        <v>0</v>
      </c>
      <c r="BF421" s="159">
        <f>IF(N421="znížená",J421,0)</f>
        <v>0</v>
      </c>
      <c r="BG421" s="159">
        <f>IF(N421="zákl. prenesená",J421,0)</f>
        <v>0</v>
      </c>
      <c r="BH421" s="159">
        <f>IF(N421="zníž. prenesená",J421,0)</f>
        <v>0</v>
      </c>
      <c r="BI421" s="159">
        <f>IF(N421="nulová",J421,0)</f>
        <v>0</v>
      </c>
      <c r="BJ421" s="17" t="s">
        <v>89</v>
      </c>
      <c r="BK421" s="159">
        <f>ROUND(I421*H421,2)</f>
        <v>0</v>
      </c>
      <c r="BL421" s="17" t="s">
        <v>353</v>
      </c>
      <c r="BM421" s="158" t="s">
        <v>3629</v>
      </c>
    </row>
    <row r="422" spans="2:65" s="12" customFormat="1">
      <c r="B422" s="170"/>
      <c r="D422" s="171" t="s">
        <v>200</v>
      </c>
      <c r="E422" s="172" t="s">
        <v>1</v>
      </c>
      <c r="F422" s="173" t="s">
        <v>3615</v>
      </c>
      <c r="H422" s="172" t="s">
        <v>1</v>
      </c>
      <c r="I422" s="174"/>
      <c r="L422" s="170"/>
      <c r="M422" s="175"/>
      <c r="T422" s="176"/>
      <c r="AT422" s="172" t="s">
        <v>200</v>
      </c>
      <c r="AU422" s="172" t="s">
        <v>89</v>
      </c>
      <c r="AV422" s="12" t="s">
        <v>83</v>
      </c>
      <c r="AW422" s="12" t="s">
        <v>31</v>
      </c>
      <c r="AX422" s="12" t="s">
        <v>76</v>
      </c>
      <c r="AY422" s="172" t="s">
        <v>187</v>
      </c>
    </row>
    <row r="423" spans="2:65" s="13" customFormat="1">
      <c r="B423" s="177"/>
      <c r="D423" s="171" t="s">
        <v>200</v>
      </c>
      <c r="E423" s="178" t="s">
        <v>1</v>
      </c>
      <c r="F423" s="179" t="s">
        <v>3630</v>
      </c>
      <c r="H423" s="180">
        <v>3</v>
      </c>
      <c r="I423" s="181"/>
      <c r="L423" s="177"/>
      <c r="M423" s="182"/>
      <c r="T423" s="183"/>
      <c r="AT423" s="178" t="s">
        <v>200</v>
      </c>
      <c r="AU423" s="178" t="s">
        <v>89</v>
      </c>
      <c r="AV423" s="13" t="s">
        <v>89</v>
      </c>
      <c r="AW423" s="13" t="s">
        <v>31</v>
      </c>
      <c r="AX423" s="13" t="s">
        <v>76</v>
      </c>
      <c r="AY423" s="178" t="s">
        <v>187</v>
      </c>
    </row>
    <row r="424" spans="2:65" s="13" customFormat="1">
      <c r="B424" s="177"/>
      <c r="D424" s="171" t="s">
        <v>200</v>
      </c>
      <c r="E424" s="178" t="s">
        <v>1</v>
      </c>
      <c r="F424" s="179" t="s">
        <v>3631</v>
      </c>
      <c r="H424" s="180">
        <v>3</v>
      </c>
      <c r="I424" s="181"/>
      <c r="L424" s="177"/>
      <c r="M424" s="182"/>
      <c r="T424" s="183"/>
      <c r="AT424" s="178" t="s">
        <v>200</v>
      </c>
      <c r="AU424" s="178" t="s">
        <v>89</v>
      </c>
      <c r="AV424" s="13" t="s">
        <v>89</v>
      </c>
      <c r="AW424" s="13" t="s">
        <v>31</v>
      </c>
      <c r="AX424" s="13" t="s">
        <v>76</v>
      </c>
      <c r="AY424" s="178" t="s">
        <v>187</v>
      </c>
    </row>
    <row r="425" spans="2:65" s="15" customFormat="1">
      <c r="B425" s="191"/>
      <c r="D425" s="171" t="s">
        <v>200</v>
      </c>
      <c r="E425" s="192" t="s">
        <v>1</v>
      </c>
      <c r="F425" s="193" t="s">
        <v>234</v>
      </c>
      <c r="H425" s="194">
        <v>6</v>
      </c>
      <c r="I425" s="195"/>
      <c r="L425" s="191"/>
      <c r="M425" s="196"/>
      <c r="T425" s="197"/>
      <c r="AT425" s="192" t="s">
        <v>200</v>
      </c>
      <c r="AU425" s="192" t="s">
        <v>89</v>
      </c>
      <c r="AV425" s="15" t="s">
        <v>207</v>
      </c>
      <c r="AW425" s="15" t="s">
        <v>31</v>
      </c>
      <c r="AX425" s="15" t="s">
        <v>76</v>
      </c>
      <c r="AY425" s="192" t="s">
        <v>187</v>
      </c>
    </row>
    <row r="426" spans="2:65" s="14" customFormat="1">
      <c r="B426" s="184"/>
      <c r="D426" s="171" t="s">
        <v>200</v>
      </c>
      <c r="E426" s="185" t="s">
        <v>1</v>
      </c>
      <c r="F426" s="186" t="s">
        <v>3501</v>
      </c>
      <c r="H426" s="187">
        <v>6</v>
      </c>
      <c r="I426" s="188"/>
      <c r="L426" s="184"/>
      <c r="M426" s="189"/>
      <c r="T426" s="190"/>
      <c r="AT426" s="185" t="s">
        <v>200</v>
      </c>
      <c r="AU426" s="185" t="s">
        <v>89</v>
      </c>
      <c r="AV426" s="14" t="s">
        <v>194</v>
      </c>
      <c r="AW426" s="14" t="s">
        <v>31</v>
      </c>
      <c r="AX426" s="14" t="s">
        <v>83</v>
      </c>
      <c r="AY426" s="185" t="s">
        <v>187</v>
      </c>
    </row>
    <row r="427" spans="2:65" s="1" customFormat="1" ht="37.9" customHeight="1">
      <c r="B427" s="144"/>
      <c r="C427" s="145" t="s">
        <v>675</v>
      </c>
      <c r="D427" s="145" t="s">
        <v>190</v>
      </c>
      <c r="E427" s="146" t="s">
        <v>3632</v>
      </c>
      <c r="F427" s="147" t="s">
        <v>3633</v>
      </c>
      <c r="G427" s="148" t="s">
        <v>337</v>
      </c>
      <c r="H427" s="149">
        <v>1</v>
      </c>
      <c r="I427" s="150"/>
      <c r="J427" s="151">
        <f>ROUND(I427*H427,2)</f>
        <v>0</v>
      </c>
      <c r="K427" s="152"/>
      <c r="L427" s="153"/>
      <c r="M427" s="154" t="s">
        <v>1</v>
      </c>
      <c r="N427" s="155" t="s">
        <v>42</v>
      </c>
      <c r="P427" s="156">
        <f>O427*H427</f>
        <v>0</v>
      </c>
      <c r="Q427" s="156">
        <v>3.7999999999999999E-2</v>
      </c>
      <c r="R427" s="156">
        <f>Q427*H427</f>
        <v>3.7999999999999999E-2</v>
      </c>
      <c r="S427" s="156">
        <v>0</v>
      </c>
      <c r="T427" s="157">
        <f>S427*H427</f>
        <v>0</v>
      </c>
      <c r="AR427" s="158" t="s">
        <v>388</v>
      </c>
      <c r="AT427" s="158" t="s">
        <v>190</v>
      </c>
      <c r="AU427" s="158" t="s">
        <v>89</v>
      </c>
      <c r="AY427" s="17" t="s">
        <v>187</v>
      </c>
      <c r="BE427" s="159">
        <f>IF(N427="základná",J427,0)</f>
        <v>0</v>
      </c>
      <c r="BF427" s="159">
        <f>IF(N427="znížená",J427,0)</f>
        <v>0</v>
      </c>
      <c r="BG427" s="159">
        <f>IF(N427="zákl. prenesená",J427,0)</f>
        <v>0</v>
      </c>
      <c r="BH427" s="159">
        <f>IF(N427="zníž. prenesená",J427,0)</f>
        <v>0</v>
      </c>
      <c r="BI427" s="159">
        <f>IF(N427="nulová",J427,0)</f>
        <v>0</v>
      </c>
      <c r="BJ427" s="17" t="s">
        <v>89</v>
      </c>
      <c r="BK427" s="159">
        <f>ROUND(I427*H427,2)</f>
        <v>0</v>
      </c>
      <c r="BL427" s="17" t="s">
        <v>353</v>
      </c>
      <c r="BM427" s="158" t="s">
        <v>3634</v>
      </c>
    </row>
    <row r="428" spans="2:65" s="12" customFormat="1">
      <c r="B428" s="170"/>
      <c r="D428" s="171" t="s">
        <v>200</v>
      </c>
      <c r="E428" s="172" t="s">
        <v>1</v>
      </c>
      <c r="F428" s="173" t="s">
        <v>3635</v>
      </c>
      <c r="H428" s="172" t="s">
        <v>1</v>
      </c>
      <c r="I428" s="174"/>
      <c r="L428" s="170"/>
      <c r="M428" s="175"/>
      <c r="T428" s="176"/>
      <c r="AT428" s="172" t="s">
        <v>200</v>
      </c>
      <c r="AU428" s="172" t="s">
        <v>89</v>
      </c>
      <c r="AV428" s="12" t="s">
        <v>83</v>
      </c>
      <c r="AW428" s="12" t="s">
        <v>31</v>
      </c>
      <c r="AX428" s="12" t="s">
        <v>76</v>
      </c>
      <c r="AY428" s="172" t="s">
        <v>187</v>
      </c>
    </row>
    <row r="429" spans="2:65" s="13" customFormat="1">
      <c r="B429" s="177"/>
      <c r="D429" s="171" t="s">
        <v>200</v>
      </c>
      <c r="E429" s="178" t="s">
        <v>1</v>
      </c>
      <c r="F429" s="179" t="s">
        <v>3636</v>
      </c>
      <c r="H429" s="180">
        <v>1</v>
      </c>
      <c r="I429" s="181"/>
      <c r="L429" s="177"/>
      <c r="M429" s="182"/>
      <c r="T429" s="183"/>
      <c r="AT429" s="178" t="s">
        <v>200</v>
      </c>
      <c r="AU429" s="178" t="s">
        <v>89</v>
      </c>
      <c r="AV429" s="13" t="s">
        <v>89</v>
      </c>
      <c r="AW429" s="13" t="s">
        <v>31</v>
      </c>
      <c r="AX429" s="13" t="s">
        <v>76</v>
      </c>
      <c r="AY429" s="178" t="s">
        <v>187</v>
      </c>
    </row>
    <row r="430" spans="2:65" s="13" customFormat="1">
      <c r="B430" s="177"/>
      <c r="D430" s="171" t="s">
        <v>200</v>
      </c>
      <c r="E430" s="178" t="s">
        <v>1</v>
      </c>
      <c r="F430" s="179" t="s">
        <v>76</v>
      </c>
      <c r="H430" s="180">
        <v>0</v>
      </c>
      <c r="I430" s="181"/>
      <c r="L430" s="177"/>
      <c r="M430" s="182"/>
      <c r="T430" s="183"/>
      <c r="AT430" s="178" t="s">
        <v>200</v>
      </c>
      <c r="AU430" s="178" t="s">
        <v>89</v>
      </c>
      <c r="AV430" s="13" t="s">
        <v>89</v>
      </c>
      <c r="AW430" s="13" t="s">
        <v>31</v>
      </c>
      <c r="AX430" s="13" t="s">
        <v>76</v>
      </c>
      <c r="AY430" s="178" t="s">
        <v>187</v>
      </c>
    </row>
    <row r="431" spans="2:65" s="15" customFormat="1">
      <c r="B431" s="191"/>
      <c r="D431" s="171" t="s">
        <v>200</v>
      </c>
      <c r="E431" s="192" t="s">
        <v>1</v>
      </c>
      <c r="F431" s="193" t="s">
        <v>234</v>
      </c>
      <c r="H431" s="194">
        <v>1</v>
      </c>
      <c r="I431" s="195"/>
      <c r="L431" s="191"/>
      <c r="M431" s="196"/>
      <c r="T431" s="197"/>
      <c r="AT431" s="192" t="s">
        <v>200</v>
      </c>
      <c r="AU431" s="192" t="s">
        <v>89</v>
      </c>
      <c r="AV431" s="15" t="s">
        <v>207</v>
      </c>
      <c r="AW431" s="15" t="s">
        <v>31</v>
      </c>
      <c r="AX431" s="15" t="s">
        <v>76</v>
      </c>
      <c r="AY431" s="192" t="s">
        <v>187</v>
      </c>
    </row>
    <row r="432" spans="2:65" s="14" customFormat="1">
      <c r="B432" s="184"/>
      <c r="D432" s="171" t="s">
        <v>200</v>
      </c>
      <c r="E432" s="185" t="s">
        <v>1</v>
      </c>
      <c r="F432" s="186" t="s">
        <v>3501</v>
      </c>
      <c r="H432" s="187">
        <v>1</v>
      </c>
      <c r="I432" s="188"/>
      <c r="L432" s="184"/>
      <c r="M432" s="189"/>
      <c r="T432" s="190"/>
      <c r="AT432" s="185" t="s">
        <v>200</v>
      </c>
      <c r="AU432" s="185" t="s">
        <v>89</v>
      </c>
      <c r="AV432" s="14" t="s">
        <v>194</v>
      </c>
      <c r="AW432" s="14" t="s">
        <v>31</v>
      </c>
      <c r="AX432" s="14" t="s">
        <v>83</v>
      </c>
      <c r="AY432" s="185" t="s">
        <v>187</v>
      </c>
    </row>
    <row r="433" spans="2:65" s="1" customFormat="1" ht="24.2" customHeight="1">
      <c r="B433" s="144"/>
      <c r="C433" s="160" t="s">
        <v>683</v>
      </c>
      <c r="D433" s="160" t="s">
        <v>196</v>
      </c>
      <c r="E433" s="161" t="s">
        <v>3637</v>
      </c>
      <c r="F433" s="162" t="s">
        <v>3638</v>
      </c>
      <c r="G433" s="163" t="s">
        <v>337</v>
      </c>
      <c r="H433" s="164">
        <v>153</v>
      </c>
      <c r="I433" s="165"/>
      <c r="J433" s="166">
        <f>ROUND(I433*H433,2)</f>
        <v>0</v>
      </c>
      <c r="K433" s="167"/>
      <c r="L433" s="32"/>
      <c r="M433" s="168" t="s">
        <v>1</v>
      </c>
      <c r="N433" s="169" t="s">
        <v>42</v>
      </c>
      <c r="P433" s="156">
        <f>O433*H433</f>
        <v>0</v>
      </c>
      <c r="Q433" s="156">
        <v>4.4999999999999999E-4</v>
      </c>
      <c r="R433" s="156">
        <f>Q433*H433</f>
        <v>6.8849999999999995E-2</v>
      </c>
      <c r="S433" s="156">
        <v>0</v>
      </c>
      <c r="T433" s="157">
        <f>S433*H433</f>
        <v>0</v>
      </c>
      <c r="AR433" s="158" t="s">
        <v>353</v>
      </c>
      <c r="AT433" s="158" t="s">
        <v>196</v>
      </c>
      <c r="AU433" s="158" t="s">
        <v>89</v>
      </c>
      <c r="AY433" s="17" t="s">
        <v>187</v>
      </c>
      <c r="BE433" s="159">
        <f>IF(N433="základná",J433,0)</f>
        <v>0</v>
      </c>
      <c r="BF433" s="159">
        <f>IF(N433="znížená",J433,0)</f>
        <v>0</v>
      </c>
      <c r="BG433" s="159">
        <f>IF(N433="zákl. prenesená",J433,0)</f>
        <v>0</v>
      </c>
      <c r="BH433" s="159">
        <f>IF(N433="zníž. prenesená",J433,0)</f>
        <v>0</v>
      </c>
      <c r="BI433" s="159">
        <f>IF(N433="nulová",J433,0)</f>
        <v>0</v>
      </c>
      <c r="BJ433" s="17" t="s">
        <v>89</v>
      </c>
      <c r="BK433" s="159">
        <f>ROUND(I433*H433,2)</f>
        <v>0</v>
      </c>
      <c r="BL433" s="17" t="s">
        <v>353</v>
      </c>
      <c r="BM433" s="158" t="s">
        <v>3639</v>
      </c>
    </row>
    <row r="434" spans="2:65" s="12" customFormat="1">
      <c r="B434" s="170"/>
      <c r="D434" s="171" t="s">
        <v>200</v>
      </c>
      <c r="E434" s="172" t="s">
        <v>1</v>
      </c>
      <c r="F434" s="173" t="s">
        <v>3640</v>
      </c>
      <c r="H434" s="172" t="s">
        <v>1</v>
      </c>
      <c r="I434" s="174"/>
      <c r="L434" s="170"/>
      <c r="M434" s="175"/>
      <c r="T434" s="176"/>
      <c r="AT434" s="172" t="s">
        <v>200</v>
      </c>
      <c r="AU434" s="172" t="s">
        <v>89</v>
      </c>
      <c r="AV434" s="12" t="s">
        <v>83</v>
      </c>
      <c r="AW434" s="12" t="s">
        <v>31</v>
      </c>
      <c r="AX434" s="12" t="s">
        <v>76</v>
      </c>
      <c r="AY434" s="172" t="s">
        <v>187</v>
      </c>
    </row>
    <row r="435" spans="2:65" s="12" customFormat="1">
      <c r="B435" s="170"/>
      <c r="D435" s="171" t="s">
        <v>200</v>
      </c>
      <c r="E435" s="172" t="s">
        <v>1</v>
      </c>
      <c r="F435" s="173" t="s">
        <v>3641</v>
      </c>
      <c r="H435" s="172" t="s">
        <v>1</v>
      </c>
      <c r="I435" s="174"/>
      <c r="L435" s="170"/>
      <c r="M435" s="175"/>
      <c r="T435" s="176"/>
      <c r="AT435" s="172" t="s">
        <v>200</v>
      </c>
      <c r="AU435" s="172" t="s">
        <v>89</v>
      </c>
      <c r="AV435" s="12" t="s">
        <v>83</v>
      </c>
      <c r="AW435" s="12" t="s">
        <v>31</v>
      </c>
      <c r="AX435" s="12" t="s">
        <v>76</v>
      </c>
      <c r="AY435" s="172" t="s">
        <v>187</v>
      </c>
    </row>
    <row r="436" spans="2:65" s="12" customFormat="1">
      <c r="B436" s="170"/>
      <c r="D436" s="171" t="s">
        <v>200</v>
      </c>
      <c r="E436" s="172" t="s">
        <v>1</v>
      </c>
      <c r="F436" s="173" t="s">
        <v>3642</v>
      </c>
      <c r="H436" s="172" t="s">
        <v>1</v>
      </c>
      <c r="I436" s="174"/>
      <c r="L436" s="170"/>
      <c r="M436" s="175"/>
      <c r="T436" s="176"/>
      <c r="AT436" s="172" t="s">
        <v>200</v>
      </c>
      <c r="AU436" s="172" t="s">
        <v>89</v>
      </c>
      <c r="AV436" s="12" t="s">
        <v>83</v>
      </c>
      <c r="AW436" s="12" t="s">
        <v>31</v>
      </c>
      <c r="AX436" s="12" t="s">
        <v>76</v>
      </c>
      <c r="AY436" s="172" t="s">
        <v>187</v>
      </c>
    </row>
    <row r="437" spans="2:65" s="12" customFormat="1">
      <c r="B437" s="170"/>
      <c r="D437" s="171" t="s">
        <v>200</v>
      </c>
      <c r="E437" s="172" t="s">
        <v>1</v>
      </c>
      <c r="F437" s="173" t="s">
        <v>3643</v>
      </c>
      <c r="H437" s="172" t="s">
        <v>1</v>
      </c>
      <c r="I437" s="174"/>
      <c r="L437" s="170"/>
      <c r="M437" s="175"/>
      <c r="T437" s="176"/>
      <c r="AT437" s="172" t="s">
        <v>200</v>
      </c>
      <c r="AU437" s="172" t="s">
        <v>89</v>
      </c>
      <c r="AV437" s="12" t="s">
        <v>83</v>
      </c>
      <c r="AW437" s="12" t="s">
        <v>31</v>
      </c>
      <c r="AX437" s="12" t="s">
        <v>76</v>
      </c>
      <c r="AY437" s="172" t="s">
        <v>187</v>
      </c>
    </row>
    <row r="438" spans="2:65" s="12" customFormat="1">
      <c r="B438" s="170"/>
      <c r="D438" s="171" t="s">
        <v>200</v>
      </c>
      <c r="E438" s="172" t="s">
        <v>1</v>
      </c>
      <c r="F438" s="173" t="s">
        <v>3644</v>
      </c>
      <c r="H438" s="172" t="s">
        <v>1</v>
      </c>
      <c r="I438" s="174"/>
      <c r="L438" s="170"/>
      <c r="M438" s="175"/>
      <c r="T438" s="176"/>
      <c r="AT438" s="172" t="s">
        <v>200</v>
      </c>
      <c r="AU438" s="172" t="s">
        <v>89</v>
      </c>
      <c r="AV438" s="12" t="s">
        <v>83</v>
      </c>
      <c r="AW438" s="12" t="s">
        <v>31</v>
      </c>
      <c r="AX438" s="12" t="s">
        <v>76</v>
      </c>
      <c r="AY438" s="172" t="s">
        <v>187</v>
      </c>
    </row>
    <row r="439" spans="2:65" s="12" customFormat="1">
      <c r="B439" s="170"/>
      <c r="D439" s="171" t="s">
        <v>200</v>
      </c>
      <c r="E439" s="172" t="s">
        <v>1</v>
      </c>
      <c r="F439" s="173" t="s">
        <v>3645</v>
      </c>
      <c r="H439" s="172" t="s">
        <v>1</v>
      </c>
      <c r="I439" s="174"/>
      <c r="L439" s="170"/>
      <c r="M439" s="175"/>
      <c r="T439" s="176"/>
      <c r="AT439" s="172" t="s">
        <v>200</v>
      </c>
      <c r="AU439" s="172" t="s">
        <v>89</v>
      </c>
      <c r="AV439" s="12" t="s">
        <v>83</v>
      </c>
      <c r="AW439" s="12" t="s">
        <v>31</v>
      </c>
      <c r="AX439" s="12" t="s">
        <v>76</v>
      </c>
      <c r="AY439" s="172" t="s">
        <v>187</v>
      </c>
    </row>
    <row r="440" spans="2:65" s="13" customFormat="1">
      <c r="B440" s="177"/>
      <c r="D440" s="171" t="s">
        <v>200</v>
      </c>
      <c r="E440" s="178" t="s">
        <v>1</v>
      </c>
      <c r="F440" s="179" t="s">
        <v>3646</v>
      </c>
      <c r="H440" s="180">
        <v>40</v>
      </c>
      <c r="I440" s="181"/>
      <c r="L440" s="177"/>
      <c r="M440" s="182"/>
      <c r="T440" s="183"/>
      <c r="AT440" s="178" t="s">
        <v>200</v>
      </c>
      <c r="AU440" s="178" t="s">
        <v>89</v>
      </c>
      <c r="AV440" s="13" t="s">
        <v>89</v>
      </c>
      <c r="AW440" s="13" t="s">
        <v>31</v>
      </c>
      <c r="AX440" s="13" t="s">
        <v>76</v>
      </c>
      <c r="AY440" s="178" t="s">
        <v>187</v>
      </c>
    </row>
    <row r="441" spans="2:65" s="13" customFormat="1">
      <c r="B441" s="177"/>
      <c r="D441" s="171" t="s">
        <v>200</v>
      </c>
      <c r="E441" s="178" t="s">
        <v>1</v>
      </c>
      <c r="F441" s="179" t="s">
        <v>3647</v>
      </c>
      <c r="H441" s="180">
        <v>40</v>
      </c>
      <c r="I441" s="181"/>
      <c r="L441" s="177"/>
      <c r="M441" s="182"/>
      <c r="T441" s="183"/>
      <c r="AT441" s="178" t="s">
        <v>200</v>
      </c>
      <c r="AU441" s="178" t="s">
        <v>89</v>
      </c>
      <c r="AV441" s="13" t="s">
        <v>89</v>
      </c>
      <c r="AW441" s="13" t="s">
        <v>31</v>
      </c>
      <c r="AX441" s="13" t="s">
        <v>76</v>
      </c>
      <c r="AY441" s="178" t="s">
        <v>187</v>
      </c>
    </row>
    <row r="442" spans="2:65" s="15" customFormat="1">
      <c r="B442" s="191"/>
      <c r="D442" s="171" t="s">
        <v>200</v>
      </c>
      <c r="E442" s="192" t="s">
        <v>1</v>
      </c>
      <c r="F442" s="193" t="s">
        <v>3648</v>
      </c>
      <c r="H442" s="194">
        <v>80</v>
      </c>
      <c r="I442" s="195"/>
      <c r="L442" s="191"/>
      <c r="M442" s="196"/>
      <c r="T442" s="197"/>
      <c r="AT442" s="192" t="s">
        <v>200</v>
      </c>
      <c r="AU442" s="192" t="s">
        <v>89</v>
      </c>
      <c r="AV442" s="15" t="s">
        <v>207</v>
      </c>
      <c r="AW442" s="15" t="s">
        <v>31</v>
      </c>
      <c r="AX442" s="15" t="s">
        <v>76</v>
      </c>
      <c r="AY442" s="192" t="s">
        <v>187</v>
      </c>
    </row>
    <row r="443" spans="2:65" s="12" customFormat="1">
      <c r="B443" s="170"/>
      <c r="D443" s="171" t="s">
        <v>200</v>
      </c>
      <c r="E443" s="172" t="s">
        <v>1</v>
      </c>
      <c r="F443" s="173" t="s">
        <v>3649</v>
      </c>
      <c r="H443" s="172" t="s">
        <v>1</v>
      </c>
      <c r="I443" s="174"/>
      <c r="L443" s="170"/>
      <c r="M443" s="175"/>
      <c r="T443" s="176"/>
      <c r="AT443" s="172" t="s">
        <v>200</v>
      </c>
      <c r="AU443" s="172" t="s">
        <v>89</v>
      </c>
      <c r="AV443" s="12" t="s">
        <v>83</v>
      </c>
      <c r="AW443" s="12" t="s">
        <v>31</v>
      </c>
      <c r="AX443" s="12" t="s">
        <v>76</v>
      </c>
      <c r="AY443" s="172" t="s">
        <v>187</v>
      </c>
    </row>
    <row r="444" spans="2:65" s="13" customFormat="1">
      <c r="B444" s="177"/>
      <c r="D444" s="171" t="s">
        <v>200</v>
      </c>
      <c r="E444" s="178" t="s">
        <v>1</v>
      </c>
      <c r="F444" s="179" t="s">
        <v>3650</v>
      </c>
      <c r="H444" s="180">
        <v>2</v>
      </c>
      <c r="I444" s="181"/>
      <c r="L444" s="177"/>
      <c r="M444" s="182"/>
      <c r="T444" s="183"/>
      <c r="AT444" s="178" t="s">
        <v>200</v>
      </c>
      <c r="AU444" s="178" t="s">
        <v>89</v>
      </c>
      <c r="AV444" s="13" t="s">
        <v>89</v>
      </c>
      <c r="AW444" s="13" t="s">
        <v>31</v>
      </c>
      <c r="AX444" s="13" t="s">
        <v>76</v>
      </c>
      <c r="AY444" s="178" t="s">
        <v>187</v>
      </c>
    </row>
    <row r="445" spans="2:65" s="13" customFormat="1">
      <c r="B445" s="177"/>
      <c r="D445" s="171" t="s">
        <v>200</v>
      </c>
      <c r="E445" s="178" t="s">
        <v>1</v>
      </c>
      <c r="F445" s="179" t="s">
        <v>3651</v>
      </c>
      <c r="H445" s="180">
        <v>1</v>
      </c>
      <c r="I445" s="181"/>
      <c r="L445" s="177"/>
      <c r="M445" s="182"/>
      <c r="T445" s="183"/>
      <c r="AT445" s="178" t="s">
        <v>200</v>
      </c>
      <c r="AU445" s="178" t="s">
        <v>89</v>
      </c>
      <c r="AV445" s="13" t="s">
        <v>89</v>
      </c>
      <c r="AW445" s="13" t="s">
        <v>31</v>
      </c>
      <c r="AX445" s="13" t="s">
        <v>76</v>
      </c>
      <c r="AY445" s="178" t="s">
        <v>187</v>
      </c>
    </row>
    <row r="446" spans="2:65" s="15" customFormat="1">
      <c r="B446" s="191"/>
      <c r="D446" s="171" t="s">
        <v>200</v>
      </c>
      <c r="E446" s="192" t="s">
        <v>1</v>
      </c>
      <c r="F446" s="193" t="s">
        <v>3648</v>
      </c>
      <c r="H446" s="194">
        <v>3</v>
      </c>
      <c r="I446" s="195"/>
      <c r="L446" s="191"/>
      <c r="M446" s="196"/>
      <c r="T446" s="197"/>
      <c r="AT446" s="192" t="s">
        <v>200</v>
      </c>
      <c r="AU446" s="192" t="s">
        <v>89</v>
      </c>
      <c r="AV446" s="15" t="s">
        <v>207</v>
      </c>
      <c r="AW446" s="15" t="s">
        <v>31</v>
      </c>
      <c r="AX446" s="15" t="s">
        <v>76</v>
      </c>
      <c r="AY446" s="192" t="s">
        <v>187</v>
      </c>
    </row>
    <row r="447" spans="2:65" s="12" customFormat="1">
      <c r="B447" s="170"/>
      <c r="D447" s="171" t="s">
        <v>200</v>
      </c>
      <c r="E447" s="172" t="s">
        <v>1</v>
      </c>
      <c r="F447" s="173" t="s">
        <v>3652</v>
      </c>
      <c r="H447" s="172" t="s">
        <v>1</v>
      </c>
      <c r="I447" s="174"/>
      <c r="L447" s="170"/>
      <c r="M447" s="175"/>
      <c r="T447" s="176"/>
      <c r="AT447" s="172" t="s">
        <v>200</v>
      </c>
      <c r="AU447" s="172" t="s">
        <v>89</v>
      </c>
      <c r="AV447" s="12" t="s">
        <v>83</v>
      </c>
      <c r="AW447" s="12" t="s">
        <v>31</v>
      </c>
      <c r="AX447" s="12" t="s">
        <v>76</v>
      </c>
      <c r="AY447" s="172" t="s">
        <v>187</v>
      </c>
    </row>
    <row r="448" spans="2:65" s="13" customFormat="1">
      <c r="B448" s="177"/>
      <c r="D448" s="171" t="s">
        <v>200</v>
      </c>
      <c r="E448" s="178" t="s">
        <v>1</v>
      </c>
      <c r="F448" s="179" t="s">
        <v>3653</v>
      </c>
      <c r="H448" s="180">
        <v>26</v>
      </c>
      <c r="I448" s="181"/>
      <c r="L448" s="177"/>
      <c r="M448" s="182"/>
      <c r="T448" s="183"/>
      <c r="AT448" s="178" t="s">
        <v>200</v>
      </c>
      <c r="AU448" s="178" t="s">
        <v>89</v>
      </c>
      <c r="AV448" s="13" t="s">
        <v>89</v>
      </c>
      <c r="AW448" s="13" t="s">
        <v>31</v>
      </c>
      <c r="AX448" s="13" t="s">
        <v>76</v>
      </c>
      <c r="AY448" s="178" t="s">
        <v>187</v>
      </c>
    </row>
    <row r="449" spans="2:51" s="13" customFormat="1">
      <c r="B449" s="177"/>
      <c r="D449" s="171" t="s">
        <v>200</v>
      </c>
      <c r="E449" s="178" t="s">
        <v>1</v>
      </c>
      <c r="F449" s="179" t="s">
        <v>3654</v>
      </c>
      <c r="H449" s="180">
        <v>16</v>
      </c>
      <c r="I449" s="181"/>
      <c r="L449" s="177"/>
      <c r="M449" s="182"/>
      <c r="T449" s="183"/>
      <c r="AT449" s="178" t="s">
        <v>200</v>
      </c>
      <c r="AU449" s="178" t="s">
        <v>89</v>
      </c>
      <c r="AV449" s="13" t="s">
        <v>89</v>
      </c>
      <c r="AW449" s="13" t="s">
        <v>31</v>
      </c>
      <c r="AX449" s="13" t="s">
        <v>76</v>
      </c>
      <c r="AY449" s="178" t="s">
        <v>187</v>
      </c>
    </row>
    <row r="450" spans="2:51" s="15" customFormat="1">
      <c r="B450" s="191"/>
      <c r="D450" s="171" t="s">
        <v>200</v>
      </c>
      <c r="E450" s="192" t="s">
        <v>1</v>
      </c>
      <c r="F450" s="193" t="s">
        <v>3655</v>
      </c>
      <c r="H450" s="194">
        <v>42</v>
      </c>
      <c r="I450" s="195"/>
      <c r="L450" s="191"/>
      <c r="M450" s="196"/>
      <c r="T450" s="197"/>
      <c r="AT450" s="192" t="s">
        <v>200</v>
      </c>
      <c r="AU450" s="192" t="s">
        <v>89</v>
      </c>
      <c r="AV450" s="15" t="s">
        <v>207</v>
      </c>
      <c r="AW450" s="15" t="s">
        <v>31</v>
      </c>
      <c r="AX450" s="15" t="s">
        <v>76</v>
      </c>
      <c r="AY450" s="192" t="s">
        <v>187</v>
      </c>
    </row>
    <row r="451" spans="2:51" s="12" customFormat="1">
      <c r="B451" s="170"/>
      <c r="D451" s="171" t="s">
        <v>200</v>
      </c>
      <c r="E451" s="172" t="s">
        <v>1</v>
      </c>
      <c r="F451" s="173" t="s">
        <v>3656</v>
      </c>
      <c r="H451" s="172" t="s">
        <v>1</v>
      </c>
      <c r="I451" s="174"/>
      <c r="L451" s="170"/>
      <c r="M451" s="175"/>
      <c r="T451" s="176"/>
      <c r="AT451" s="172" t="s">
        <v>200</v>
      </c>
      <c r="AU451" s="172" t="s">
        <v>89</v>
      </c>
      <c r="AV451" s="12" t="s">
        <v>83</v>
      </c>
      <c r="AW451" s="12" t="s">
        <v>31</v>
      </c>
      <c r="AX451" s="12" t="s">
        <v>76</v>
      </c>
      <c r="AY451" s="172" t="s">
        <v>187</v>
      </c>
    </row>
    <row r="452" spans="2:51" s="13" customFormat="1">
      <c r="B452" s="177"/>
      <c r="D452" s="171" t="s">
        <v>200</v>
      </c>
      <c r="E452" s="178" t="s">
        <v>1</v>
      </c>
      <c r="F452" s="179" t="s">
        <v>3657</v>
      </c>
      <c r="H452" s="180">
        <v>4</v>
      </c>
      <c r="I452" s="181"/>
      <c r="L452" s="177"/>
      <c r="M452" s="182"/>
      <c r="T452" s="183"/>
      <c r="AT452" s="178" t="s">
        <v>200</v>
      </c>
      <c r="AU452" s="178" t="s">
        <v>89</v>
      </c>
      <c r="AV452" s="13" t="s">
        <v>89</v>
      </c>
      <c r="AW452" s="13" t="s">
        <v>31</v>
      </c>
      <c r="AX452" s="13" t="s">
        <v>76</v>
      </c>
      <c r="AY452" s="178" t="s">
        <v>187</v>
      </c>
    </row>
    <row r="453" spans="2:51" s="13" customFormat="1">
      <c r="B453" s="177"/>
      <c r="D453" s="171" t="s">
        <v>200</v>
      </c>
      <c r="E453" s="178" t="s">
        <v>1</v>
      </c>
      <c r="F453" s="179" t="s">
        <v>3658</v>
      </c>
      <c r="H453" s="180">
        <v>4</v>
      </c>
      <c r="I453" s="181"/>
      <c r="L453" s="177"/>
      <c r="M453" s="182"/>
      <c r="T453" s="183"/>
      <c r="AT453" s="178" t="s">
        <v>200</v>
      </c>
      <c r="AU453" s="178" t="s">
        <v>89</v>
      </c>
      <c r="AV453" s="13" t="s">
        <v>89</v>
      </c>
      <c r="AW453" s="13" t="s">
        <v>31</v>
      </c>
      <c r="AX453" s="13" t="s">
        <v>76</v>
      </c>
      <c r="AY453" s="178" t="s">
        <v>187</v>
      </c>
    </row>
    <row r="454" spans="2:51" s="15" customFormat="1">
      <c r="B454" s="191"/>
      <c r="D454" s="171" t="s">
        <v>200</v>
      </c>
      <c r="E454" s="192" t="s">
        <v>1</v>
      </c>
      <c r="F454" s="193" t="s">
        <v>3655</v>
      </c>
      <c r="H454" s="194">
        <v>8</v>
      </c>
      <c r="I454" s="195"/>
      <c r="L454" s="191"/>
      <c r="M454" s="196"/>
      <c r="T454" s="197"/>
      <c r="AT454" s="192" t="s">
        <v>200</v>
      </c>
      <c r="AU454" s="192" t="s">
        <v>89</v>
      </c>
      <c r="AV454" s="15" t="s">
        <v>207</v>
      </c>
      <c r="AW454" s="15" t="s">
        <v>31</v>
      </c>
      <c r="AX454" s="15" t="s">
        <v>76</v>
      </c>
      <c r="AY454" s="192" t="s">
        <v>187</v>
      </c>
    </row>
    <row r="455" spans="2:51" s="12" customFormat="1">
      <c r="B455" s="170"/>
      <c r="D455" s="171" t="s">
        <v>200</v>
      </c>
      <c r="E455" s="172" t="s">
        <v>1</v>
      </c>
      <c r="F455" s="173" t="s">
        <v>3659</v>
      </c>
      <c r="H455" s="172" t="s">
        <v>1</v>
      </c>
      <c r="I455" s="174"/>
      <c r="L455" s="170"/>
      <c r="M455" s="175"/>
      <c r="T455" s="176"/>
      <c r="AT455" s="172" t="s">
        <v>200</v>
      </c>
      <c r="AU455" s="172" t="s">
        <v>89</v>
      </c>
      <c r="AV455" s="12" t="s">
        <v>83</v>
      </c>
      <c r="AW455" s="12" t="s">
        <v>31</v>
      </c>
      <c r="AX455" s="12" t="s">
        <v>76</v>
      </c>
      <c r="AY455" s="172" t="s">
        <v>187</v>
      </c>
    </row>
    <row r="456" spans="2:51" s="13" customFormat="1">
      <c r="B456" s="177"/>
      <c r="D456" s="171" t="s">
        <v>200</v>
      </c>
      <c r="E456" s="178" t="s">
        <v>1</v>
      </c>
      <c r="F456" s="179" t="s">
        <v>3660</v>
      </c>
      <c r="H456" s="180">
        <v>2</v>
      </c>
      <c r="I456" s="181"/>
      <c r="L456" s="177"/>
      <c r="M456" s="182"/>
      <c r="T456" s="183"/>
      <c r="AT456" s="178" t="s">
        <v>200</v>
      </c>
      <c r="AU456" s="178" t="s">
        <v>89</v>
      </c>
      <c r="AV456" s="13" t="s">
        <v>89</v>
      </c>
      <c r="AW456" s="13" t="s">
        <v>31</v>
      </c>
      <c r="AX456" s="13" t="s">
        <v>76</v>
      </c>
      <c r="AY456" s="178" t="s">
        <v>187</v>
      </c>
    </row>
    <row r="457" spans="2:51" s="13" customFormat="1">
      <c r="B457" s="177"/>
      <c r="D457" s="171" t="s">
        <v>200</v>
      </c>
      <c r="E457" s="178" t="s">
        <v>1</v>
      </c>
      <c r="F457" s="179" t="s">
        <v>3661</v>
      </c>
      <c r="H457" s="180">
        <v>2</v>
      </c>
      <c r="I457" s="181"/>
      <c r="L457" s="177"/>
      <c r="M457" s="182"/>
      <c r="T457" s="183"/>
      <c r="AT457" s="178" t="s">
        <v>200</v>
      </c>
      <c r="AU457" s="178" t="s">
        <v>89</v>
      </c>
      <c r="AV457" s="13" t="s">
        <v>89</v>
      </c>
      <c r="AW457" s="13" t="s">
        <v>31</v>
      </c>
      <c r="AX457" s="13" t="s">
        <v>76</v>
      </c>
      <c r="AY457" s="178" t="s">
        <v>187</v>
      </c>
    </row>
    <row r="458" spans="2:51" s="13" customFormat="1">
      <c r="B458" s="177"/>
      <c r="D458" s="171" t="s">
        <v>200</v>
      </c>
      <c r="E458" s="178" t="s">
        <v>1</v>
      </c>
      <c r="F458" s="179" t="s">
        <v>3651</v>
      </c>
      <c r="H458" s="180">
        <v>1</v>
      </c>
      <c r="I458" s="181"/>
      <c r="L458" s="177"/>
      <c r="M458" s="182"/>
      <c r="T458" s="183"/>
      <c r="AT458" s="178" t="s">
        <v>200</v>
      </c>
      <c r="AU458" s="178" t="s">
        <v>89</v>
      </c>
      <c r="AV458" s="13" t="s">
        <v>89</v>
      </c>
      <c r="AW458" s="13" t="s">
        <v>31</v>
      </c>
      <c r="AX458" s="13" t="s">
        <v>76</v>
      </c>
      <c r="AY458" s="178" t="s">
        <v>187</v>
      </c>
    </row>
    <row r="459" spans="2:51" s="15" customFormat="1">
      <c r="B459" s="191"/>
      <c r="D459" s="171" t="s">
        <v>200</v>
      </c>
      <c r="E459" s="192" t="s">
        <v>1</v>
      </c>
      <c r="F459" s="193" t="s">
        <v>3662</v>
      </c>
      <c r="H459" s="194">
        <v>5</v>
      </c>
      <c r="I459" s="195"/>
      <c r="L459" s="191"/>
      <c r="M459" s="196"/>
      <c r="T459" s="197"/>
      <c r="AT459" s="192" t="s">
        <v>200</v>
      </c>
      <c r="AU459" s="192" t="s">
        <v>89</v>
      </c>
      <c r="AV459" s="15" t="s">
        <v>207</v>
      </c>
      <c r="AW459" s="15" t="s">
        <v>31</v>
      </c>
      <c r="AX459" s="15" t="s">
        <v>76</v>
      </c>
      <c r="AY459" s="192" t="s">
        <v>187</v>
      </c>
    </row>
    <row r="460" spans="2:51" s="12" customFormat="1">
      <c r="B460" s="170"/>
      <c r="D460" s="171" t="s">
        <v>200</v>
      </c>
      <c r="E460" s="172" t="s">
        <v>1</v>
      </c>
      <c r="F460" s="173" t="s">
        <v>3663</v>
      </c>
      <c r="H460" s="172" t="s">
        <v>1</v>
      </c>
      <c r="I460" s="174"/>
      <c r="L460" s="170"/>
      <c r="M460" s="175"/>
      <c r="T460" s="176"/>
      <c r="AT460" s="172" t="s">
        <v>200</v>
      </c>
      <c r="AU460" s="172" t="s">
        <v>89</v>
      </c>
      <c r="AV460" s="12" t="s">
        <v>83</v>
      </c>
      <c r="AW460" s="12" t="s">
        <v>31</v>
      </c>
      <c r="AX460" s="12" t="s">
        <v>76</v>
      </c>
      <c r="AY460" s="172" t="s">
        <v>187</v>
      </c>
    </row>
    <row r="461" spans="2:51" s="13" customFormat="1">
      <c r="B461" s="177"/>
      <c r="D461" s="171" t="s">
        <v>200</v>
      </c>
      <c r="E461" s="178" t="s">
        <v>1</v>
      </c>
      <c r="F461" s="179" t="s">
        <v>3664</v>
      </c>
      <c r="H461" s="180">
        <v>7</v>
      </c>
      <c r="I461" s="181"/>
      <c r="L461" s="177"/>
      <c r="M461" s="182"/>
      <c r="T461" s="183"/>
      <c r="AT461" s="178" t="s">
        <v>200</v>
      </c>
      <c r="AU461" s="178" t="s">
        <v>89</v>
      </c>
      <c r="AV461" s="13" t="s">
        <v>89</v>
      </c>
      <c r="AW461" s="13" t="s">
        <v>31</v>
      </c>
      <c r="AX461" s="13" t="s">
        <v>76</v>
      </c>
      <c r="AY461" s="178" t="s">
        <v>187</v>
      </c>
    </row>
    <row r="462" spans="2:51" s="13" customFormat="1">
      <c r="B462" s="177"/>
      <c r="D462" s="171" t="s">
        <v>200</v>
      </c>
      <c r="E462" s="178" t="s">
        <v>1</v>
      </c>
      <c r="F462" s="179" t="s">
        <v>3665</v>
      </c>
      <c r="H462" s="180">
        <v>8</v>
      </c>
      <c r="I462" s="181"/>
      <c r="L462" s="177"/>
      <c r="M462" s="182"/>
      <c r="T462" s="183"/>
      <c r="AT462" s="178" t="s">
        <v>200</v>
      </c>
      <c r="AU462" s="178" t="s">
        <v>89</v>
      </c>
      <c r="AV462" s="13" t="s">
        <v>89</v>
      </c>
      <c r="AW462" s="13" t="s">
        <v>31</v>
      </c>
      <c r="AX462" s="13" t="s">
        <v>76</v>
      </c>
      <c r="AY462" s="178" t="s">
        <v>187</v>
      </c>
    </row>
    <row r="463" spans="2:51" s="15" customFormat="1">
      <c r="B463" s="191"/>
      <c r="D463" s="171" t="s">
        <v>200</v>
      </c>
      <c r="E463" s="192" t="s">
        <v>1</v>
      </c>
      <c r="F463" s="193" t="s">
        <v>3666</v>
      </c>
      <c r="H463" s="194">
        <v>15</v>
      </c>
      <c r="I463" s="195"/>
      <c r="L463" s="191"/>
      <c r="M463" s="196"/>
      <c r="T463" s="197"/>
      <c r="AT463" s="192" t="s">
        <v>200</v>
      </c>
      <c r="AU463" s="192" t="s">
        <v>89</v>
      </c>
      <c r="AV463" s="15" t="s">
        <v>207</v>
      </c>
      <c r="AW463" s="15" t="s">
        <v>31</v>
      </c>
      <c r="AX463" s="15" t="s">
        <v>76</v>
      </c>
      <c r="AY463" s="192" t="s">
        <v>187</v>
      </c>
    </row>
    <row r="464" spans="2:51" s="14" customFormat="1">
      <c r="B464" s="184"/>
      <c r="D464" s="171" t="s">
        <v>200</v>
      </c>
      <c r="E464" s="185" t="s">
        <v>1</v>
      </c>
      <c r="F464" s="186" t="s">
        <v>3501</v>
      </c>
      <c r="H464" s="187">
        <v>153</v>
      </c>
      <c r="I464" s="188"/>
      <c r="L464" s="184"/>
      <c r="M464" s="189"/>
      <c r="T464" s="190"/>
      <c r="AT464" s="185" t="s">
        <v>200</v>
      </c>
      <c r="AU464" s="185" t="s">
        <v>89</v>
      </c>
      <c r="AV464" s="14" t="s">
        <v>194</v>
      </c>
      <c r="AW464" s="14" t="s">
        <v>31</v>
      </c>
      <c r="AX464" s="14" t="s">
        <v>83</v>
      </c>
      <c r="AY464" s="185" t="s">
        <v>187</v>
      </c>
    </row>
    <row r="465" spans="2:65" s="1" customFormat="1" ht="37.9" customHeight="1">
      <c r="B465" s="144"/>
      <c r="C465" s="145" t="s">
        <v>692</v>
      </c>
      <c r="D465" s="145" t="s">
        <v>190</v>
      </c>
      <c r="E465" s="146" t="s">
        <v>3667</v>
      </c>
      <c r="F465" s="147" t="s">
        <v>3668</v>
      </c>
      <c r="G465" s="148" t="s">
        <v>337</v>
      </c>
      <c r="H465" s="149">
        <v>80</v>
      </c>
      <c r="I465" s="150"/>
      <c r="J465" s="151">
        <f>ROUND(I465*H465,2)</f>
        <v>0</v>
      </c>
      <c r="K465" s="152"/>
      <c r="L465" s="153"/>
      <c r="M465" s="154" t="s">
        <v>1</v>
      </c>
      <c r="N465" s="155" t="s">
        <v>42</v>
      </c>
      <c r="P465" s="156">
        <f>O465*H465</f>
        <v>0</v>
      </c>
      <c r="Q465" s="156">
        <v>1.4999999999999999E-2</v>
      </c>
      <c r="R465" s="156">
        <f>Q465*H465</f>
        <v>1.2</v>
      </c>
      <c r="S465" s="156">
        <v>0</v>
      </c>
      <c r="T465" s="157">
        <f>S465*H465</f>
        <v>0</v>
      </c>
      <c r="AR465" s="158" t="s">
        <v>388</v>
      </c>
      <c r="AT465" s="158" t="s">
        <v>190</v>
      </c>
      <c r="AU465" s="158" t="s">
        <v>89</v>
      </c>
      <c r="AY465" s="17" t="s">
        <v>187</v>
      </c>
      <c r="BE465" s="159">
        <f>IF(N465="základná",J465,0)</f>
        <v>0</v>
      </c>
      <c r="BF465" s="159">
        <f>IF(N465="znížená",J465,0)</f>
        <v>0</v>
      </c>
      <c r="BG465" s="159">
        <f>IF(N465="zákl. prenesená",J465,0)</f>
        <v>0</v>
      </c>
      <c r="BH465" s="159">
        <f>IF(N465="zníž. prenesená",J465,0)</f>
        <v>0</v>
      </c>
      <c r="BI465" s="159">
        <f>IF(N465="nulová",J465,0)</f>
        <v>0</v>
      </c>
      <c r="BJ465" s="17" t="s">
        <v>89</v>
      </c>
      <c r="BK465" s="159">
        <f>ROUND(I465*H465,2)</f>
        <v>0</v>
      </c>
      <c r="BL465" s="17" t="s">
        <v>353</v>
      </c>
      <c r="BM465" s="158" t="s">
        <v>3669</v>
      </c>
    </row>
    <row r="466" spans="2:65" s="12" customFormat="1">
      <c r="B466" s="170"/>
      <c r="D466" s="171" t="s">
        <v>200</v>
      </c>
      <c r="E466" s="172" t="s">
        <v>1</v>
      </c>
      <c r="F466" s="173" t="s">
        <v>3670</v>
      </c>
      <c r="H466" s="172" t="s">
        <v>1</v>
      </c>
      <c r="I466" s="174"/>
      <c r="L466" s="170"/>
      <c r="M466" s="175"/>
      <c r="T466" s="176"/>
      <c r="AT466" s="172" t="s">
        <v>200</v>
      </c>
      <c r="AU466" s="172" t="s">
        <v>89</v>
      </c>
      <c r="AV466" s="12" t="s">
        <v>83</v>
      </c>
      <c r="AW466" s="12" t="s">
        <v>31</v>
      </c>
      <c r="AX466" s="12" t="s">
        <v>76</v>
      </c>
      <c r="AY466" s="172" t="s">
        <v>187</v>
      </c>
    </row>
    <row r="467" spans="2:65" s="12" customFormat="1">
      <c r="B467" s="170"/>
      <c r="D467" s="171" t="s">
        <v>200</v>
      </c>
      <c r="E467" s="172" t="s">
        <v>1</v>
      </c>
      <c r="F467" s="173" t="s">
        <v>3645</v>
      </c>
      <c r="H467" s="172" t="s">
        <v>1</v>
      </c>
      <c r="I467" s="174"/>
      <c r="L467" s="170"/>
      <c r="M467" s="175"/>
      <c r="T467" s="176"/>
      <c r="AT467" s="172" t="s">
        <v>200</v>
      </c>
      <c r="AU467" s="172" t="s">
        <v>89</v>
      </c>
      <c r="AV467" s="12" t="s">
        <v>83</v>
      </c>
      <c r="AW467" s="12" t="s">
        <v>31</v>
      </c>
      <c r="AX467" s="12" t="s">
        <v>76</v>
      </c>
      <c r="AY467" s="172" t="s">
        <v>187</v>
      </c>
    </row>
    <row r="468" spans="2:65" s="13" customFormat="1">
      <c r="B468" s="177"/>
      <c r="D468" s="171" t="s">
        <v>200</v>
      </c>
      <c r="E468" s="178" t="s">
        <v>1</v>
      </c>
      <c r="F468" s="179" t="s">
        <v>3646</v>
      </c>
      <c r="H468" s="180">
        <v>40</v>
      </c>
      <c r="I468" s="181"/>
      <c r="L468" s="177"/>
      <c r="M468" s="182"/>
      <c r="T468" s="183"/>
      <c r="AT468" s="178" t="s">
        <v>200</v>
      </c>
      <c r="AU468" s="178" t="s">
        <v>89</v>
      </c>
      <c r="AV468" s="13" t="s">
        <v>89</v>
      </c>
      <c r="AW468" s="13" t="s">
        <v>31</v>
      </c>
      <c r="AX468" s="13" t="s">
        <v>76</v>
      </c>
      <c r="AY468" s="178" t="s">
        <v>187</v>
      </c>
    </row>
    <row r="469" spans="2:65" s="13" customFormat="1">
      <c r="B469" s="177"/>
      <c r="D469" s="171" t="s">
        <v>200</v>
      </c>
      <c r="E469" s="178" t="s">
        <v>1</v>
      </c>
      <c r="F469" s="179" t="s">
        <v>3647</v>
      </c>
      <c r="H469" s="180">
        <v>40</v>
      </c>
      <c r="I469" s="181"/>
      <c r="L469" s="177"/>
      <c r="M469" s="182"/>
      <c r="T469" s="183"/>
      <c r="AT469" s="178" t="s">
        <v>200</v>
      </c>
      <c r="AU469" s="178" t="s">
        <v>89</v>
      </c>
      <c r="AV469" s="13" t="s">
        <v>89</v>
      </c>
      <c r="AW469" s="13" t="s">
        <v>31</v>
      </c>
      <c r="AX469" s="13" t="s">
        <v>76</v>
      </c>
      <c r="AY469" s="178" t="s">
        <v>187</v>
      </c>
    </row>
    <row r="470" spans="2:65" s="15" customFormat="1">
      <c r="B470" s="191"/>
      <c r="D470" s="171" t="s">
        <v>200</v>
      </c>
      <c r="E470" s="192" t="s">
        <v>1</v>
      </c>
      <c r="F470" s="193" t="s">
        <v>3648</v>
      </c>
      <c r="H470" s="194">
        <v>80</v>
      </c>
      <c r="I470" s="195"/>
      <c r="L470" s="191"/>
      <c r="M470" s="196"/>
      <c r="T470" s="197"/>
      <c r="AT470" s="192" t="s">
        <v>200</v>
      </c>
      <c r="AU470" s="192" t="s">
        <v>89</v>
      </c>
      <c r="AV470" s="15" t="s">
        <v>207</v>
      </c>
      <c r="AW470" s="15" t="s">
        <v>31</v>
      </c>
      <c r="AX470" s="15" t="s">
        <v>76</v>
      </c>
      <c r="AY470" s="192" t="s">
        <v>187</v>
      </c>
    </row>
    <row r="471" spans="2:65" s="14" customFormat="1">
      <c r="B471" s="184"/>
      <c r="D471" s="171" t="s">
        <v>200</v>
      </c>
      <c r="E471" s="185" t="s">
        <v>1</v>
      </c>
      <c r="F471" s="186" t="s">
        <v>206</v>
      </c>
      <c r="H471" s="187">
        <v>80</v>
      </c>
      <c r="I471" s="188"/>
      <c r="L471" s="184"/>
      <c r="M471" s="189"/>
      <c r="T471" s="190"/>
      <c r="AT471" s="185" t="s">
        <v>200</v>
      </c>
      <c r="AU471" s="185" t="s">
        <v>89</v>
      </c>
      <c r="AV471" s="14" t="s">
        <v>194</v>
      </c>
      <c r="AW471" s="14" t="s">
        <v>31</v>
      </c>
      <c r="AX471" s="14" t="s">
        <v>83</v>
      </c>
      <c r="AY471" s="185" t="s">
        <v>187</v>
      </c>
    </row>
    <row r="472" spans="2:65" s="1" customFormat="1" ht="37.9" customHeight="1">
      <c r="B472" s="144"/>
      <c r="C472" s="145" t="s">
        <v>695</v>
      </c>
      <c r="D472" s="145" t="s">
        <v>190</v>
      </c>
      <c r="E472" s="146" t="s">
        <v>3671</v>
      </c>
      <c r="F472" s="147" t="s">
        <v>3672</v>
      </c>
      <c r="G472" s="148" t="s">
        <v>337</v>
      </c>
      <c r="H472" s="149">
        <v>80</v>
      </c>
      <c r="I472" s="150"/>
      <c r="J472" s="151">
        <f>ROUND(I472*H472,2)</f>
        <v>0</v>
      </c>
      <c r="K472" s="152"/>
      <c r="L472" s="153"/>
      <c r="M472" s="154" t="s">
        <v>1</v>
      </c>
      <c r="N472" s="155" t="s">
        <v>42</v>
      </c>
      <c r="P472" s="156">
        <f>O472*H472</f>
        <v>0</v>
      </c>
      <c r="Q472" s="156">
        <v>2.5000000000000001E-2</v>
      </c>
      <c r="R472" s="156">
        <f>Q472*H472</f>
        <v>2</v>
      </c>
      <c r="S472" s="156">
        <v>0</v>
      </c>
      <c r="T472" s="157">
        <f>S472*H472</f>
        <v>0</v>
      </c>
      <c r="AR472" s="158" t="s">
        <v>388</v>
      </c>
      <c r="AT472" s="158" t="s">
        <v>190</v>
      </c>
      <c r="AU472" s="158" t="s">
        <v>89</v>
      </c>
      <c r="AY472" s="17" t="s">
        <v>187</v>
      </c>
      <c r="BE472" s="159">
        <f>IF(N472="základná",J472,0)</f>
        <v>0</v>
      </c>
      <c r="BF472" s="159">
        <f>IF(N472="znížená",J472,0)</f>
        <v>0</v>
      </c>
      <c r="BG472" s="159">
        <f>IF(N472="zákl. prenesená",J472,0)</f>
        <v>0</v>
      </c>
      <c r="BH472" s="159">
        <f>IF(N472="zníž. prenesená",J472,0)</f>
        <v>0</v>
      </c>
      <c r="BI472" s="159">
        <f>IF(N472="nulová",J472,0)</f>
        <v>0</v>
      </c>
      <c r="BJ472" s="17" t="s">
        <v>89</v>
      </c>
      <c r="BK472" s="159">
        <f>ROUND(I472*H472,2)</f>
        <v>0</v>
      </c>
      <c r="BL472" s="17" t="s">
        <v>353</v>
      </c>
      <c r="BM472" s="158" t="s">
        <v>3673</v>
      </c>
    </row>
    <row r="473" spans="2:65" s="12" customFormat="1">
      <c r="B473" s="170"/>
      <c r="D473" s="171" t="s">
        <v>200</v>
      </c>
      <c r="E473" s="172" t="s">
        <v>1</v>
      </c>
      <c r="F473" s="173" t="s">
        <v>3674</v>
      </c>
      <c r="H473" s="172" t="s">
        <v>1</v>
      </c>
      <c r="I473" s="174"/>
      <c r="L473" s="170"/>
      <c r="M473" s="175"/>
      <c r="T473" s="176"/>
      <c r="AT473" s="172" t="s">
        <v>200</v>
      </c>
      <c r="AU473" s="172" t="s">
        <v>89</v>
      </c>
      <c r="AV473" s="12" t="s">
        <v>83</v>
      </c>
      <c r="AW473" s="12" t="s">
        <v>31</v>
      </c>
      <c r="AX473" s="12" t="s">
        <v>76</v>
      </c>
      <c r="AY473" s="172" t="s">
        <v>187</v>
      </c>
    </row>
    <row r="474" spans="2:65" s="12" customFormat="1">
      <c r="B474" s="170"/>
      <c r="D474" s="171" t="s">
        <v>200</v>
      </c>
      <c r="E474" s="172" t="s">
        <v>1</v>
      </c>
      <c r="F474" s="173" t="s">
        <v>3645</v>
      </c>
      <c r="H474" s="172" t="s">
        <v>1</v>
      </c>
      <c r="I474" s="174"/>
      <c r="L474" s="170"/>
      <c r="M474" s="175"/>
      <c r="T474" s="176"/>
      <c r="AT474" s="172" t="s">
        <v>200</v>
      </c>
      <c r="AU474" s="172" t="s">
        <v>89</v>
      </c>
      <c r="AV474" s="12" t="s">
        <v>83</v>
      </c>
      <c r="AW474" s="12" t="s">
        <v>31</v>
      </c>
      <c r="AX474" s="12" t="s">
        <v>76</v>
      </c>
      <c r="AY474" s="172" t="s">
        <v>187</v>
      </c>
    </row>
    <row r="475" spans="2:65" s="13" customFormat="1">
      <c r="B475" s="177"/>
      <c r="D475" s="171" t="s">
        <v>200</v>
      </c>
      <c r="E475" s="178" t="s">
        <v>1</v>
      </c>
      <c r="F475" s="179" t="s">
        <v>3646</v>
      </c>
      <c r="H475" s="180">
        <v>40</v>
      </c>
      <c r="I475" s="181"/>
      <c r="L475" s="177"/>
      <c r="M475" s="182"/>
      <c r="T475" s="183"/>
      <c r="AT475" s="178" t="s">
        <v>200</v>
      </c>
      <c r="AU475" s="178" t="s">
        <v>89</v>
      </c>
      <c r="AV475" s="13" t="s">
        <v>89</v>
      </c>
      <c r="AW475" s="13" t="s">
        <v>31</v>
      </c>
      <c r="AX475" s="13" t="s">
        <v>76</v>
      </c>
      <c r="AY475" s="178" t="s">
        <v>187</v>
      </c>
    </row>
    <row r="476" spans="2:65" s="13" customFormat="1">
      <c r="B476" s="177"/>
      <c r="D476" s="171" t="s">
        <v>200</v>
      </c>
      <c r="E476" s="178" t="s">
        <v>1</v>
      </c>
      <c r="F476" s="179" t="s">
        <v>3647</v>
      </c>
      <c r="H476" s="180">
        <v>40</v>
      </c>
      <c r="I476" s="181"/>
      <c r="L476" s="177"/>
      <c r="M476" s="182"/>
      <c r="T476" s="183"/>
      <c r="AT476" s="178" t="s">
        <v>200</v>
      </c>
      <c r="AU476" s="178" t="s">
        <v>89</v>
      </c>
      <c r="AV476" s="13" t="s">
        <v>89</v>
      </c>
      <c r="AW476" s="13" t="s">
        <v>31</v>
      </c>
      <c r="AX476" s="13" t="s">
        <v>76</v>
      </c>
      <c r="AY476" s="178" t="s">
        <v>187</v>
      </c>
    </row>
    <row r="477" spans="2:65" s="15" customFormat="1">
      <c r="B477" s="191"/>
      <c r="D477" s="171" t="s">
        <v>200</v>
      </c>
      <c r="E477" s="192" t="s">
        <v>1</v>
      </c>
      <c r="F477" s="193" t="s">
        <v>3648</v>
      </c>
      <c r="H477" s="194">
        <v>80</v>
      </c>
      <c r="I477" s="195"/>
      <c r="L477" s="191"/>
      <c r="M477" s="196"/>
      <c r="T477" s="197"/>
      <c r="AT477" s="192" t="s">
        <v>200</v>
      </c>
      <c r="AU477" s="192" t="s">
        <v>89</v>
      </c>
      <c r="AV477" s="15" t="s">
        <v>207</v>
      </c>
      <c r="AW477" s="15" t="s">
        <v>31</v>
      </c>
      <c r="AX477" s="15" t="s">
        <v>76</v>
      </c>
      <c r="AY477" s="192" t="s">
        <v>187</v>
      </c>
    </row>
    <row r="478" spans="2:65" s="14" customFormat="1">
      <c r="B478" s="184"/>
      <c r="D478" s="171" t="s">
        <v>200</v>
      </c>
      <c r="E478" s="185" t="s">
        <v>1</v>
      </c>
      <c r="F478" s="186" t="s">
        <v>206</v>
      </c>
      <c r="H478" s="187">
        <v>80</v>
      </c>
      <c r="I478" s="188"/>
      <c r="L478" s="184"/>
      <c r="M478" s="189"/>
      <c r="T478" s="190"/>
      <c r="AT478" s="185" t="s">
        <v>200</v>
      </c>
      <c r="AU478" s="185" t="s">
        <v>89</v>
      </c>
      <c r="AV478" s="14" t="s">
        <v>194</v>
      </c>
      <c r="AW478" s="14" t="s">
        <v>31</v>
      </c>
      <c r="AX478" s="14" t="s">
        <v>83</v>
      </c>
      <c r="AY478" s="185" t="s">
        <v>187</v>
      </c>
    </row>
    <row r="479" spans="2:65" s="1" customFormat="1" ht="37.9" customHeight="1">
      <c r="B479" s="144"/>
      <c r="C479" s="145" t="s">
        <v>700</v>
      </c>
      <c r="D479" s="145" t="s">
        <v>190</v>
      </c>
      <c r="E479" s="146" t="s">
        <v>3675</v>
      </c>
      <c r="F479" s="147" t="s">
        <v>3676</v>
      </c>
      <c r="G479" s="148" t="s">
        <v>337</v>
      </c>
      <c r="H479" s="149">
        <v>3</v>
      </c>
      <c r="I479" s="150"/>
      <c r="J479" s="151">
        <f>ROUND(I479*H479,2)</f>
        <v>0</v>
      </c>
      <c r="K479" s="152"/>
      <c r="L479" s="153"/>
      <c r="M479" s="154" t="s">
        <v>1</v>
      </c>
      <c r="N479" s="155" t="s">
        <v>42</v>
      </c>
      <c r="P479" s="156">
        <f>O479*H479</f>
        <v>0</v>
      </c>
      <c r="Q479" s="156">
        <v>1.4999999999999999E-2</v>
      </c>
      <c r="R479" s="156">
        <f>Q479*H479</f>
        <v>4.4999999999999998E-2</v>
      </c>
      <c r="S479" s="156">
        <v>0</v>
      </c>
      <c r="T479" s="157">
        <f>S479*H479</f>
        <v>0</v>
      </c>
      <c r="AR479" s="158" t="s">
        <v>388</v>
      </c>
      <c r="AT479" s="158" t="s">
        <v>190</v>
      </c>
      <c r="AU479" s="158" t="s">
        <v>89</v>
      </c>
      <c r="AY479" s="17" t="s">
        <v>187</v>
      </c>
      <c r="BE479" s="159">
        <f>IF(N479="základná",J479,0)</f>
        <v>0</v>
      </c>
      <c r="BF479" s="159">
        <f>IF(N479="znížená",J479,0)</f>
        <v>0</v>
      </c>
      <c r="BG479" s="159">
        <f>IF(N479="zákl. prenesená",J479,0)</f>
        <v>0</v>
      </c>
      <c r="BH479" s="159">
        <f>IF(N479="zníž. prenesená",J479,0)</f>
        <v>0</v>
      </c>
      <c r="BI479" s="159">
        <f>IF(N479="nulová",J479,0)</f>
        <v>0</v>
      </c>
      <c r="BJ479" s="17" t="s">
        <v>89</v>
      </c>
      <c r="BK479" s="159">
        <f>ROUND(I479*H479,2)</f>
        <v>0</v>
      </c>
      <c r="BL479" s="17" t="s">
        <v>353</v>
      </c>
      <c r="BM479" s="158" t="s">
        <v>3677</v>
      </c>
    </row>
    <row r="480" spans="2:65" s="12" customFormat="1">
      <c r="B480" s="170"/>
      <c r="D480" s="171" t="s">
        <v>200</v>
      </c>
      <c r="E480" s="172" t="s">
        <v>1</v>
      </c>
      <c r="F480" s="173" t="s">
        <v>3670</v>
      </c>
      <c r="H480" s="172" t="s">
        <v>1</v>
      </c>
      <c r="I480" s="174"/>
      <c r="L480" s="170"/>
      <c r="M480" s="175"/>
      <c r="T480" s="176"/>
      <c r="AT480" s="172" t="s">
        <v>200</v>
      </c>
      <c r="AU480" s="172" t="s">
        <v>89</v>
      </c>
      <c r="AV480" s="12" t="s">
        <v>83</v>
      </c>
      <c r="AW480" s="12" t="s">
        <v>31</v>
      </c>
      <c r="AX480" s="12" t="s">
        <v>76</v>
      </c>
      <c r="AY480" s="172" t="s">
        <v>187</v>
      </c>
    </row>
    <row r="481" spans="2:65" s="12" customFormat="1">
      <c r="B481" s="170"/>
      <c r="D481" s="171" t="s">
        <v>200</v>
      </c>
      <c r="E481" s="172" t="s">
        <v>1</v>
      </c>
      <c r="F481" s="173" t="s">
        <v>3649</v>
      </c>
      <c r="H481" s="172" t="s">
        <v>1</v>
      </c>
      <c r="I481" s="174"/>
      <c r="L481" s="170"/>
      <c r="M481" s="175"/>
      <c r="T481" s="176"/>
      <c r="AT481" s="172" t="s">
        <v>200</v>
      </c>
      <c r="AU481" s="172" t="s">
        <v>89</v>
      </c>
      <c r="AV481" s="12" t="s">
        <v>83</v>
      </c>
      <c r="AW481" s="12" t="s">
        <v>31</v>
      </c>
      <c r="AX481" s="12" t="s">
        <v>76</v>
      </c>
      <c r="AY481" s="172" t="s">
        <v>187</v>
      </c>
    </row>
    <row r="482" spans="2:65" s="13" customFormat="1">
      <c r="B482" s="177"/>
      <c r="D482" s="171" t="s">
        <v>200</v>
      </c>
      <c r="E482" s="178" t="s">
        <v>1</v>
      </c>
      <c r="F482" s="179" t="s">
        <v>3650</v>
      </c>
      <c r="H482" s="180">
        <v>2</v>
      </c>
      <c r="I482" s="181"/>
      <c r="L482" s="177"/>
      <c r="M482" s="182"/>
      <c r="T482" s="183"/>
      <c r="AT482" s="178" t="s">
        <v>200</v>
      </c>
      <c r="AU482" s="178" t="s">
        <v>89</v>
      </c>
      <c r="AV482" s="13" t="s">
        <v>89</v>
      </c>
      <c r="AW482" s="13" t="s">
        <v>31</v>
      </c>
      <c r="AX482" s="13" t="s">
        <v>76</v>
      </c>
      <c r="AY482" s="178" t="s">
        <v>187</v>
      </c>
    </row>
    <row r="483" spans="2:65" s="13" customFormat="1">
      <c r="B483" s="177"/>
      <c r="D483" s="171" t="s">
        <v>200</v>
      </c>
      <c r="E483" s="178" t="s">
        <v>1</v>
      </c>
      <c r="F483" s="179" t="s">
        <v>3678</v>
      </c>
      <c r="H483" s="180">
        <v>1</v>
      </c>
      <c r="I483" s="181"/>
      <c r="L483" s="177"/>
      <c r="M483" s="182"/>
      <c r="T483" s="183"/>
      <c r="AT483" s="178" t="s">
        <v>200</v>
      </c>
      <c r="AU483" s="178" t="s">
        <v>89</v>
      </c>
      <c r="AV483" s="13" t="s">
        <v>89</v>
      </c>
      <c r="AW483" s="13" t="s">
        <v>31</v>
      </c>
      <c r="AX483" s="13" t="s">
        <v>76</v>
      </c>
      <c r="AY483" s="178" t="s">
        <v>187</v>
      </c>
    </row>
    <row r="484" spans="2:65" s="15" customFormat="1">
      <c r="B484" s="191"/>
      <c r="D484" s="171" t="s">
        <v>200</v>
      </c>
      <c r="E484" s="192" t="s">
        <v>1</v>
      </c>
      <c r="F484" s="193" t="s">
        <v>3679</v>
      </c>
      <c r="H484" s="194">
        <v>3</v>
      </c>
      <c r="I484" s="195"/>
      <c r="L484" s="191"/>
      <c r="M484" s="196"/>
      <c r="T484" s="197"/>
      <c r="AT484" s="192" t="s">
        <v>200</v>
      </c>
      <c r="AU484" s="192" t="s">
        <v>89</v>
      </c>
      <c r="AV484" s="15" t="s">
        <v>207</v>
      </c>
      <c r="AW484" s="15" t="s">
        <v>31</v>
      </c>
      <c r="AX484" s="15" t="s">
        <v>76</v>
      </c>
      <c r="AY484" s="192" t="s">
        <v>187</v>
      </c>
    </row>
    <row r="485" spans="2:65" s="14" customFormat="1">
      <c r="B485" s="184"/>
      <c r="D485" s="171" t="s">
        <v>200</v>
      </c>
      <c r="E485" s="185" t="s">
        <v>1</v>
      </c>
      <c r="F485" s="186" t="s">
        <v>206</v>
      </c>
      <c r="H485" s="187">
        <v>3</v>
      </c>
      <c r="I485" s="188"/>
      <c r="L485" s="184"/>
      <c r="M485" s="189"/>
      <c r="T485" s="190"/>
      <c r="AT485" s="185" t="s">
        <v>200</v>
      </c>
      <c r="AU485" s="185" t="s">
        <v>89</v>
      </c>
      <c r="AV485" s="14" t="s">
        <v>194</v>
      </c>
      <c r="AW485" s="14" t="s">
        <v>31</v>
      </c>
      <c r="AX485" s="14" t="s">
        <v>83</v>
      </c>
      <c r="AY485" s="185" t="s">
        <v>187</v>
      </c>
    </row>
    <row r="486" spans="2:65" s="1" customFormat="1" ht="37.9" customHeight="1">
      <c r="B486" s="144"/>
      <c r="C486" s="145" t="s">
        <v>704</v>
      </c>
      <c r="D486" s="145" t="s">
        <v>190</v>
      </c>
      <c r="E486" s="146" t="s">
        <v>3680</v>
      </c>
      <c r="F486" s="147" t="s">
        <v>3681</v>
      </c>
      <c r="G486" s="148" t="s">
        <v>337</v>
      </c>
      <c r="H486" s="149">
        <v>3</v>
      </c>
      <c r="I486" s="150"/>
      <c r="J486" s="151">
        <f>ROUND(I486*H486,2)</f>
        <v>0</v>
      </c>
      <c r="K486" s="152"/>
      <c r="L486" s="153"/>
      <c r="M486" s="154" t="s">
        <v>1</v>
      </c>
      <c r="N486" s="155" t="s">
        <v>42</v>
      </c>
      <c r="P486" s="156">
        <f>O486*H486</f>
        <v>0</v>
      </c>
      <c r="Q486" s="156">
        <v>2.5000000000000001E-2</v>
      </c>
      <c r="R486" s="156">
        <f>Q486*H486</f>
        <v>7.5000000000000011E-2</v>
      </c>
      <c r="S486" s="156">
        <v>0</v>
      </c>
      <c r="T486" s="157">
        <f>S486*H486</f>
        <v>0</v>
      </c>
      <c r="AR486" s="158" t="s">
        <v>388</v>
      </c>
      <c r="AT486" s="158" t="s">
        <v>190</v>
      </c>
      <c r="AU486" s="158" t="s">
        <v>89</v>
      </c>
      <c r="AY486" s="17" t="s">
        <v>187</v>
      </c>
      <c r="BE486" s="159">
        <f>IF(N486="základná",J486,0)</f>
        <v>0</v>
      </c>
      <c r="BF486" s="159">
        <f>IF(N486="znížená",J486,0)</f>
        <v>0</v>
      </c>
      <c r="BG486" s="159">
        <f>IF(N486="zákl. prenesená",J486,0)</f>
        <v>0</v>
      </c>
      <c r="BH486" s="159">
        <f>IF(N486="zníž. prenesená",J486,0)</f>
        <v>0</v>
      </c>
      <c r="BI486" s="159">
        <f>IF(N486="nulová",J486,0)</f>
        <v>0</v>
      </c>
      <c r="BJ486" s="17" t="s">
        <v>89</v>
      </c>
      <c r="BK486" s="159">
        <f>ROUND(I486*H486,2)</f>
        <v>0</v>
      </c>
      <c r="BL486" s="17" t="s">
        <v>353</v>
      </c>
      <c r="BM486" s="158" t="s">
        <v>3682</v>
      </c>
    </row>
    <row r="487" spans="2:65" s="12" customFormat="1">
      <c r="B487" s="170"/>
      <c r="D487" s="171" t="s">
        <v>200</v>
      </c>
      <c r="E487" s="172" t="s">
        <v>1</v>
      </c>
      <c r="F487" s="173" t="s">
        <v>3674</v>
      </c>
      <c r="H487" s="172" t="s">
        <v>1</v>
      </c>
      <c r="I487" s="174"/>
      <c r="L487" s="170"/>
      <c r="M487" s="175"/>
      <c r="T487" s="176"/>
      <c r="AT487" s="172" t="s">
        <v>200</v>
      </c>
      <c r="AU487" s="172" t="s">
        <v>89</v>
      </c>
      <c r="AV487" s="12" t="s">
        <v>83</v>
      </c>
      <c r="AW487" s="12" t="s">
        <v>31</v>
      </c>
      <c r="AX487" s="12" t="s">
        <v>76</v>
      </c>
      <c r="AY487" s="172" t="s">
        <v>187</v>
      </c>
    </row>
    <row r="488" spans="2:65" s="12" customFormat="1">
      <c r="B488" s="170"/>
      <c r="D488" s="171" t="s">
        <v>200</v>
      </c>
      <c r="E488" s="172" t="s">
        <v>1</v>
      </c>
      <c r="F488" s="173" t="s">
        <v>3603</v>
      </c>
      <c r="H488" s="172" t="s">
        <v>1</v>
      </c>
      <c r="I488" s="174"/>
      <c r="L488" s="170"/>
      <c r="M488" s="175"/>
      <c r="T488" s="176"/>
      <c r="AT488" s="172" t="s">
        <v>200</v>
      </c>
      <c r="AU488" s="172" t="s">
        <v>89</v>
      </c>
      <c r="AV488" s="12" t="s">
        <v>83</v>
      </c>
      <c r="AW488" s="12" t="s">
        <v>31</v>
      </c>
      <c r="AX488" s="12" t="s">
        <v>76</v>
      </c>
      <c r="AY488" s="172" t="s">
        <v>187</v>
      </c>
    </row>
    <row r="489" spans="2:65" s="13" customFormat="1">
      <c r="B489" s="177"/>
      <c r="D489" s="171" t="s">
        <v>200</v>
      </c>
      <c r="E489" s="178" t="s">
        <v>1</v>
      </c>
      <c r="F489" s="179" t="s">
        <v>3650</v>
      </c>
      <c r="H489" s="180">
        <v>2</v>
      </c>
      <c r="I489" s="181"/>
      <c r="L489" s="177"/>
      <c r="M489" s="182"/>
      <c r="T489" s="183"/>
      <c r="AT489" s="178" t="s">
        <v>200</v>
      </c>
      <c r="AU489" s="178" t="s">
        <v>89</v>
      </c>
      <c r="AV489" s="13" t="s">
        <v>89</v>
      </c>
      <c r="AW489" s="13" t="s">
        <v>31</v>
      </c>
      <c r="AX489" s="13" t="s">
        <v>76</v>
      </c>
      <c r="AY489" s="178" t="s">
        <v>187</v>
      </c>
    </row>
    <row r="490" spans="2:65" s="13" customFormat="1">
      <c r="B490" s="177"/>
      <c r="D490" s="171" t="s">
        <v>200</v>
      </c>
      <c r="E490" s="178" t="s">
        <v>1</v>
      </c>
      <c r="F490" s="179" t="s">
        <v>3678</v>
      </c>
      <c r="H490" s="180">
        <v>1</v>
      </c>
      <c r="I490" s="181"/>
      <c r="L490" s="177"/>
      <c r="M490" s="182"/>
      <c r="T490" s="183"/>
      <c r="AT490" s="178" t="s">
        <v>200</v>
      </c>
      <c r="AU490" s="178" t="s">
        <v>89</v>
      </c>
      <c r="AV490" s="13" t="s">
        <v>89</v>
      </c>
      <c r="AW490" s="13" t="s">
        <v>31</v>
      </c>
      <c r="AX490" s="13" t="s">
        <v>76</v>
      </c>
      <c r="AY490" s="178" t="s">
        <v>187</v>
      </c>
    </row>
    <row r="491" spans="2:65" s="15" customFormat="1">
      <c r="B491" s="191"/>
      <c r="D491" s="171" t="s">
        <v>200</v>
      </c>
      <c r="E491" s="192" t="s">
        <v>1</v>
      </c>
      <c r="F491" s="193" t="s">
        <v>3683</v>
      </c>
      <c r="H491" s="194">
        <v>3</v>
      </c>
      <c r="I491" s="195"/>
      <c r="L491" s="191"/>
      <c r="M491" s="196"/>
      <c r="T491" s="197"/>
      <c r="AT491" s="192" t="s">
        <v>200</v>
      </c>
      <c r="AU491" s="192" t="s">
        <v>89</v>
      </c>
      <c r="AV491" s="15" t="s">
        <v>207</v>
      </c>
      <c r="AW491" s="15" t="s">
        <v>31</v>
      </c>
      <c r="AX491" s="15" t="s">
        <v>76</v>
      </c>
      <c r="AY491" s="192" t="s">
        <v>187</v>
      </c>
    </row>
    <row r="492" spans="2:65" s="14" customFormat="1">
      <c r="B492" s="184"/>
      <c r="D492" s="171" t="s">
        <v>200</v>
      </c>
      <c r="E492" s="185" t="s">
        <v>1</v>
      </c>
      <c r="F492" s="186" t="s">
        <v>206</v>
      </c>
      <c r="H492" s="187">
        <v>3</v>
      </c>
      <c r="I492" s="188"/>
      <c r="L492" s="184"/>
      <c r="M492" s="189"/>
      <c r="T492" s="190"/>
      <c r="AT492" s="185" t="s">
        <v>200</v>
      </c>
      <c r="AU492" s="185" t="s">
        <v>89</v>
      </c>
      <c r="AV492" s="14" t="s">
        <v>194</v>
      </c>
      <c r="AW492" s="14" t="s">
        <v>31</v>
      </c>
      <c r="AX492" s="14" t="s">
        <v>83</v>
      </c>
      <c r="AY492" s="185" t="s">
        <v>187</v>
      </c>
    </row>
    <row r="493" spans="2:65" s="1" customFormat="1" ht="37.9" customHeight="1">
      <c r="B493" s="144"/>
      <c r="C493" s="145" t="s">
        <v>710</v>
      </c>
      <c r="D493" s="145" t="s">
        <v>190</v>
      </c>
      <c r="E493" s="146" t="s">
        <v>3684</v>
      </c>
      <c r="F493" s="147" t="s">
        <v>3685</v>
      </c>
      <c r="G493" s="148" t="s">
        <v>337</v>
      </c>
      <c r="H493" s="149">
        <v>42</v>
      </c>
      <c r="I493" s="150"/>
      <c r="J493" s="151">
        <f>ROUND(I493*H493,2)</f>
        <v>0</v>
      </c>
      <c r="K493" s="152"/>
      <c r="L493" s="153"/>
      <c r="M493" s="154" t="s">
        <v>1</v>
      </c>
      <c r="N493" s="155" t="s">
        <v>42</v>
      </c>
      <c r="P493" s="156">
        <f>O493*H493</f>
        <v>0</v>
      </c>
      <c r="Q493" s="156">
        <v>1.4999999999999999E-2</v>
      </c>
      <c r="R493" s="156">
        <f>Q493*H493</f>
        <v>0.63</v>
      </c>
      <c r="S493" s="156">
        <v>0</v>
      </c>
      <c r="T493" s="157">
        <f>S493*H493</f>
        <v>0</v>
      </c>
      <c r="AR493" s="158" t="s">
        <v>388</v>
      </c>
      <c r="AT493" s="158" t="s">
        <v>190</v>
      </c>
      <c r="AU493" s="158" t="s">
        <v>89</v>
      </c>
      <c r="AY493" s="17" t="s">
        <v>187</v>
      </c>
      <c r="BE493" s="159">
        <f>IF(N493="základná",J493,0)</f>
        <v>0</v>
      </c>
      <c r="BF493" s="159">
        <f>IF(N493="znížená",J493,0)</f>
        <v>0</v>
      </c>
      <c r="BG493" s="159">
        <f>IF(N493="zákl. prenesená",J493,0)</f>
        <v>0</v>
      </c>
      <c r="BH493" s="159">
        <f>IF(N493="zníž. prenesená",J493,0)</f>
        <v>0</v>
      </c>
      <c r="BI493" s="159">
        <f>IF(N493="nulová",J493,0)</f>
        <v>0</v>
      </c>
      <c r="BJ493" s="17" t="s">
        <v>89</v>
      </c>
      <c r="BK493" s="159">
        <f>ROUND(I493*H493,2)</f>
        <v>0</v>
      </c>
      <c r="BL493" s="17" t="s">
        <v>353</v>
      </c>
      <c r="BM493" s="158" t="s">
        <v>3686</v>
      </c>
    </row>
    <row r="494" spans="2:65" s="12" customFormat="1">
      <c r="B494" s="170"/>
      <c r="D494" s="171" t="s">
        <v>200</v>
      </c>
      <c r="E494" s="172" t="s">
        <v>1</v>
      </c>
      <c r="F494" s="173" t="s">
        <v>3670</v>
      </c>
      <c r="H494" s="172" t="s">
        <v>1</v>
      </c>
      <c r="I494" s="174"/>
      <c r="L494" s="170"/>
      <c r="M494" s="175"/>
      <c r="T494" s="176"/>
      <c r="AT494" s="172" t="s">
        <v>200</v>
      </c>
      <c r="AU494" s="172" t="s">
        <v>89</v>
      </c>
      <c r="AV494" s="12" t="s">
        <v>83</v>
      </c>
      <c r="AW494" s="12" t="s">
        <v>31</v>
      </c>
      <c r="AX494" s="12" t="s">
        <v>76</v>
      </c>
      <c r="AY494" s="172" t="s">
        <v>187</v>
      </c>
    </row>
    <row r="495" spans="2:65" s="12" customFormat="1">
      <c r="B495" s="170"/>
      <c r="D495" s="171" t="s">
        <v>200</v>
      </c>
      <c r="E495" s="172" t="s">
        <v>1</v>
      </c>
      <c r="F495" s="173" t="s">
        <v>3652</v>
      </c>
      <c r="H495" s="172" t="s">
        <v>1</v>
      </c>
      <c r="I495" s="174"/>
      <c r="L495" s="170"/>
      <c r="M495" s="175"/>
      <c r="T495" s="176"/>
      <c r="AT495" s="172" t="s">
        <v>200</v>
      </c>
      <c r="AU495" s="172" t="s">
        <v>89</v>
      </c>
      <c r="AV495" s="12" t="s">
        <v>83</v>
      </c>
      <c r="AW495" s="12" t="s">
        <v>31</v>
      </c>
      <c r="AX495" s="12" t="s">
        <v>76</v>
      </c>
      <c r="AY495" s="172" t="s">
        <v>187</v>
      </c>
    </row>
    <row r="496" spans="2:65" s="13" customFormat="1">
      <c r="B496" s="177"/>
      <c r="D496" s="171" t="s">
        <v>200</v>
      </c>
      <c r="E496" s="178" t="s">
        <v>1</v>
      </c>
      <c r="F496" s="179" t="s">
        <v>3687</v>
      </c>
      <c r="H496" s="180">
        <v>26</v>
      </c>
      <c r="I496" s="181"/>
      <c r="L496" s="177"/>
      <c r="M496" s="182"/>
      <c r="T496" s="183"/>
      <c r="AT496" s="178" t="s">
        <v>200</v>
      </c>
      <c r="AU496" s="178" t="s">
        <v>89</v>
      </c>
      <c r="AV496" s="13" t="s">
        <v>89</v>
      </c>
      <c r="AW496" s="13" t="s">
        <v>31</v>
      </c>
      <c r="AX496" s="13" t="s">
        <v>76</v>
      </c>
      <c r="AY496" s="178" t="s">
        <v>187</v>
      </c>
    </row>
    <row r="497" spans="2:65" s="13" customFormat="1">
      <c r="B497" s="177"/>
      <c r="D497" s="171" t="s">
        <v>200</v>
      </c>
      <c r="E497" s="178" t="s">
        <v>1</v>
      </c>
      <c r="F497" s="179" t="s">
        <v>3688</v>
      </c>
      <c r="H497" s="180">
        <v>16</v>
      </c>
      <c r="I497" s="181"/>
      <c r="L497" s="177"/>
      <c r="M497" s="182"/>
      <c r="T497" s="183"/>
      <c r="AT497" s="178" t="s">
        <v>200</v>
      </c>
      <c r="AU497" s="178" t="s">
        <v>89</v>
      </c>
      <c r="AV497" s="13" t="s">
        <v>89</v>
      </c>
      <c r="AW497" s="13" t="s">
        <v>31</v>
      </c>
      <c r="AX497" s="13" t="s">
        <v>76</v>
      </c>
      <c r="AY497" s="178" t="s">
        <v>187</v>
      </c>
    </row>
    <row r="498" spans="2:65" s="15" customFormat="1">
      <c r="B498" s="191"/>
      <c r="D498" s="171" t="s">
        <v>200</v>
      </c>
      <c r="E498" s="192" t="s">
        <v>1</v>
      </c>
      <c r="F498" s="193" t="s">
        <v>3689</v>
      </c>
      <c r="H498" s="194">
        <v>42</v>
      </c>
      <c r="I498" s="195"/>
      <c r="L498" s="191"/>
      <c r="M498" s="196"/>
      <c r="T498" s="197"/>
      <c r="AT498" s="192" t="s">
        <v>200</v>
      </c>
      <c r="AU498" s="192" t="s">
        <v>89</v>
      </c>
      <c r="AV498" s="15" t="s">
        <v>207</v>
      </c>
      <c r="AW498" s="15" t="s">
        <v>31</v>
      </c>
      <c r="AX498" s="15" t="s">
        <v>76</v>
      </c>
      <c r="AY498" s="192" t="s">
        <v>187</v>
      </c>
    </row>
    <row r="499" spans="2:65" s="14" customFormat="1">
      <c r="B499" s="184"/>
      <c r="D499" s="171" t="s">
        <v>200</v>
      </c>
      <c r="E499" s="185" t="s">
        <v>1</v>
      </c>
      <c r="F499" s="186" t="s">
        <v>206</v>
      </c>
      <c r="H499" s="187">
        <v>42</v>
      </c>
      <c r="I499" s="188"/>
      <c r="L499" s="184"/>
      <c r="M499" s="189"/>
      <c r="T499" s="190"/>
      <c r="AT499" s="185" t="s">
        <v>200</v>
      </c>
      <c r="AU499" s="185" t="s">
        <v>89</v>
      </c>
      <c r="AV499" s="14" t="s">
        <v>194</v>
      </c>
      <c r="AW499" s="14" t="s">
        <v>31</v>
      </c>
      <c r="AX499" s="14" t="s">
        <v>83</v>
      </c>
      <c r="AY499" s="185" t="s">
        <v>187</v>
      </c>
    </row>
    <row r="500" spans="2:65" s="1" customFormat="1" ht="37.9" customHeight="1">
      <c r="B500" s="144"/>
      <c r="C500" s="145" t="s">
        <v>714</v>
      </c>
      <c r="D500" s="145" t="s">
        <v>190</v>
      </c>
      <c r="E500" s="146" t="s">
        <v>3690</v>
      </c>
      <c r="F500" s="147" t="s">
        <v>3681</v>
      </c>
      <c r="G500" s="148" t="s">
        <v>337</v>
      </c>
      <c r="H500" s="149">
        <v>42</v>
      </c>
      <c r="I500" s="150"/>
      <c r="J500" s="151">
        <f>ROUND(I500*H500,2)</f>
        <v>0</v>
      </c>
      <c r="K500" s="152"/>
      <c r="L500" s="153"/>
      <c r="M500" s="154" t="s">
        <v>1</v>
      </c>
      <c r="N500" s="155" t="s">
        <v>42</v>
      </c>
      <c r="P500" s="156">
        <f>O500*H500</f>
        <v>0</v>
      </c>
      <c r="Q500" s="156">
        <v>2.5000000000000001E-2</v>
      </c>
      <c r="R500" s="156">
        <f>Q500*H500</f>
        <v>1.05</v>
      </c>
      <c r="S500" s="156">
        <v>0</v>
      </c>
      <c r="T500" s="157">
        <f>S500*H500</f>
        <v>0</v>
      </c>
      <c r="AR500" s="158" t="s">
        <v>388</v>
      </c>
      <c r="AT500" s="158" t="s">
        <v>190</v>
      </c>
      <c r="AU500" s="158" t="s">
        <v>89</v>
      </c>
      <c r="AY500" s="17" t="s">
        <v>187</v>
      </c>
      <c r="BE500" s="159">
        <f>IF(N500="základná",J500,0)</f>
        <v>0</v>
      </c>
      <c r="BF500" s="159">
        <f>IF(N500="znížená",J500,0)</f>
        <v>0</v>
      </c>
      <c r="BG500" s="159">
        <f>IF(N500="zákl. prenesená",J500,0)</f>
        <v>0</v>
      </c>
      <c r="BH500" s="159">
        <f>IF(N500="zníž. prenesená",J500,0)</f>
        <v>0</v>
      </c>
      <c r="BI500" s="159">
        <f>IF(N500="nulová",J500,0)</f>
        <v>0</v>
      </c>
      <c r="BJ500" s="17" t="s">
        <v>89</v>
      </c>
      <c r="BK500" s="159">
        <f>ROUND(I500*H500,2)</f>
        <v>0</v>
      </c>
      <c r="BL500" s="17" t="s">
        <v>353</v>
      </c>
      <c r="BM500" s="158" t="s">
        <v>3691</v>
      </c>
    </row>
    <row r="501" spans="2:65" s="12" customFormat="1">
      <c r="B501" s="170"/>
      <c r="D501" s="171" t="s">
        <v>200</v>
      </c>
      <c r="E501" s="172" t="s">
        <v>1</v>
      </c>
      <c r="F501" s="173" t="s">
        <v>3674</v>
      </c>
      <c r="H501" s="172" t="s">
        <v>1</v>
      </c>
      <c r="I501" s="174"/>
      <c r="L501" s="170"/>
      <c r="M501" s="175"/>
      <c r="T501" s="176"/>
      <c r="AT501" s="172" t="s">
        <v>200</v>
      </c>
      <c r="AU501" s="172" t="s">
        <v>89</v>
      </c>
      <c r="AV501" s="12" t="s">
        <v>83</v>
      </c>
      <c r="AW501" s="12" t="s">
        <v>31</v>
      </c>
      <c r="AX501" s="12" t="s">
        <v>76</v>
      </c>
      <c r="AY501" s="172" t="s">
        <v>187</v>
      </c>
    </row>
    <row r="502" spans="2:65" s="12" customFormat="1">
      <c r="B502" s="170"/>
      <c r="D502" s="171" t="s">
        <v>200</v>
      </c>
      <c r="E502" s="172" t="s">
        <v>1</v>
      </c>
      <c r="F502" s="173" t="s">
        <v>3652</v>
      </c>
      <c r="H502" s="172" t="s">
        <v>1</v>
      </c>
      <c r="I502" s="174"/>
      <c r="L502" s="170"/>
      <c r="M502" s="175"/>
      <c r="T502" s="176"/>
      <c r="AT502" s="172" t="s">
        <v>200</v>
      </c>
      <c r="AU502" s="172" t="s">
        <v>89</v>
      </c>
      <c r="AV502" s="12" t="s">
        <v>83</v>
      </c>
      <c r="AW502" s="12" t="s">
        <v>31</v>
      </c>
      <c r="AX502" s="12" t="s">
        <v>76</v>
      </c>
      <c r="AY502" s="172" t="s">
        <v>187</v>
      </c>
    </row>
    <row r="503" spans="2:65" s="13" customFormat="1">
      <c r="B503" s="177"/>
      <c r="D503" s="171" t="s">
        <v>200</v>
      </c>
      <c r="E503" s="178" t="s">
        <v>1</v>
      </c>
      <c r="F503" s="179" t="s">
        <v>3692</v>
      </c>
      <c r="H503" s="180">
        <v>26</v>
      </c>
      <c r="I503" s="181"/>
      <c r="L503" s="177"/>
      <c r="M503" s="182"/>
      <c r="T503" s="183"/>
      <c r="AT503" s="178" t="s">
        <v>200</v>
      </c>
      <c r="AU503" s="178" t="s">
        <v>89</v>
      </c>
      <c r="AV503" s="13" t="s">
        <v>89</v>
      </c>
      <c r="AW503" s="13" t="s">
        <v>31</v>
      </c>
      <c r="AX503" s="13" t="s">
        <v>76</v>
      </c>
      <c r="AY503" s="178" t="s">
        <v>187</v>
      </c>
    </row>
    <row r="504" spans="2:65" s="13" customFormat="1">
      <c r="B504" s="177"/>
      <c r="D504" s="171" t="s">
        <v>200</v>
      </c>
      <c r="E504" s="178" t="s">
        <v>1</v>
      </c>
      <c r="F504" s="179" t="s">
        <v>3693</v>
      </c>
      <c r="H504" s="180">
        <v>16</v>
      </c>
      <c r="I504" s="181"/>
      <c r="L504" s="177"/>
      <c r="M504" s="182"/>
      <c r="T504" s="183"/>
      <c r="AT504" s="178" t="s">
        <v>200</v>
      </c>
      <c r="AU504" s="178" t="s">
        <v>89</v>
      </c>
      <c r="AV504" s="13" t="s">
        <v>89</v>
      </c>
      <c r="AW504" s="13" t="s">
        <v>31</v>
      </c>
      <c r="AX504" s="13" t="s">
        <v>76</v>
      </c>
      <c r="AY504" s="178" t="s">
        <v>187</v>
      </c>
    </row>
    <row r="505" spans="2:65" s="15" customFormat="1">
      <c r="B505" s="191"/>
      <c r="D505" s="171" t="s">
        <v>200</v>
      </c>
      <c r="E505" s="192" t="s">
        <v>1</v>
      </c>
      <c r="F505" s="193" t="s">
        <v>3683</v>
      </c>
      <c r="H505" s="194">
        <v>42</v>
      </c>
      <c r="I505" s="195"/>
      <c r="L505" s="191"/>
      <c r="M505" s="196"/>
      <c r="T505" s="197"/>
      <c r="AT505" s="192" t="s">
        <v>200</v>
      </c>
      <c r="AU505" s="192" t="s">
        <v>89</v>
      </c>
      <c r="AV505" s="15" t="s">
        <v>207</v>
      </c>
      <c r="AW505" s="15" t="s">
        <v>31</v>
      </c>
      <c r="AX505" s="15" t="s">
        <v>76</v>
      </c>
      <c r="AY505" s="192" t="s">
        <v>187</v>
      </c>
    </row>
    <row r="506" spans="2:65" s="14" customFormat="1">
      <c r="B506" s="184"/>
      <c r="D506" s="171" t="s">
        <v>200</v>
      </c>
      <c r="E506" s="185" t="s">
        <v>1</v>
      </c>
      <c r="F506" s="186" t="s">
        <v>206</v>
      </c>
      <c r="H506" s="187">
        <v>42</v>
      </c>
      <c r="I506" s="188"/>
      <c r="L506" s="184"/>
      <c r="M506" s="189"/>
      <c r="T506" s="190"/>
      <c r="AT506" s="185" t="s">
        <v>200</v>
      </c>
      <c r="AU506" s="185" t="s">
        <v>89</v>
      </c>
      <c r="AV506" s="14" t="s">
        <v>194</v>
      </c>
      <c r="AW506" s="14" t="s">
        <v>31</v>
      </c>
      <c r="AX506" s="14" t="s">
        <v>83</v>
      </c>
      <c r="AY506" s="185" t="s">
        <v>187</v>
      </c>
    </row>
    <row r="507" spans="2:65" s="1" customFormat="1" ht="37.9" customHeight="1">
      <c r="B507" s="144"/>
      <c r="C507" s="145" t="s">
        <v>718</v>
      </c>
      <c r="D507" s="145" t="s">
        <v>190</v>
      </c>
      <c r="E507" s="146" t="s">
        <v>3694</v>
      </c>
      <c r="F507" s="147" t="s">
        <v>3695</v>
      </c>
      <c r="G507" s="148" t="s">
        <v>337</v>
      </c>
      <c r="H507" s="149">
        <v>8</v>
      </c>
      <c r="I507" s="150"/>
      <c r="J507" s="151">
        <f>ROUND(I507*H507,2)</f>
        <v>0</v>
      </c>
      <c r="K507" s="152"/>
      <c r="L507" s="153"/>
      <c r="M507" s="154" t="s">
        <v>1</v>
      </c>
      <c r="N507" s="155" t="s">
        <v>42</v>
      </c>
      <c r="P507" s="156">
        <f>O507*H507</f>
        <v>0</v>
      </c>
      <c r="Q507" s="156">
        <v>1.4999999999999999E-2</v>
      </c>
      <c r="R507" s="156">
        <f>Q507*H507</f>
        <v>0.12</v>
      </c>
      <c r="S507" s="156">
        <v>0</v>
      </c>
      <c r="T507" s="157">
        <f>S507*H507</f>
        <v>0</v>
      </c>
      <c r="AR507" s="158" t="s">
        <v>388</v>
      </c>
      <c r="AT507" s="158" t="s">
        <v>190</v>
      </c>
      <c r="AU507" s="158" t="s">
        <v>89</v>
      </c>
      <c r="AY507" s="17" t="s">
        <v>187</v>
      </c>
      <c r="BE507" s="159">
        <f>IF(N507="základná",J507,0)</f>
        <v>0</v>
      </c>
      <c r="BF507" s="159">
        <f>IF(N507="znížená",J507,0)</f>
        <v>0</v>
      </c>
      <c r="BG507" s="159">
        <f>IF(N507="zákl. prenesená",J507,0)</f>
        <v>0</v>
      </c>
      <c r="BH507" s="159">
        <f>IF(N507="zníž. prenesená",J507,0)</f>
        <v>0</v>
      </c>
      <c r="BI507" s="159">
        <f>IF(N507="nulová",J507,0)</f>
        <v>0</v>
      </c>
      <c r="BJ507" s="17" t="s">
        <v>89</v>
      </c>
      <c r="BK507" s="159">
        <f>ROUND(I507*H507,2)</f>
        <v>0</v>
      </c>
      <c r="BL507" s="17" t="s">
        <v>353</v>
      </c>
      <c r="BM507" s="158" t="s">
        <v>3696</v>
      </c>
    </row>
    <row r="508" spans="2:65" s="12" customFormat="1">
      <c r="B508" s="170"/>
      <c r="D508" s="171" t="s">
        <v>200</v>
      </c>
      <c r="E508" s="172" t="s">
        <v>1</v>
      </c>
      <c r="F508" s="173" t="s">
        <v>3670</v>
      </c>
      <c r="H508" s="172" t="s">
        <v>1</v>
      </c>
      <c r="I508" s="174"/>
      <c r="L508" s="170"/>
      <c r="M508" s="175"/>
      <c r="T508" s="176"/>
      <c r="AT508" s="172" t="s">
        <v>200</v>
      </c>
      <c r="AU508" s="172" t="s">
        <v>89</v>
      </c>
      <c r="AV508" s="12" t="s">
        <v>83</v>
      </c>
      <c r="AW508" s="12" t="s">
        <v>31</v>
      </c>
      <c r="AX508" s="12" t="s">
        <v>76</v>
      </c>
      <c r="AY508" s="172" t="s">
        <v>187</v>
      </c>
    </row>
    <row r="509" spans="2:65" s="12" customFormat="1">
      <c r="B509" s="170"/>
      <c r="D509" s="171" t="s">
        <v>200</v>
      </c>
      <c r="E509" s="172" t="s">
        <v>1</v>
      </c>
      <c r="F509" s="173" t="s">
        <v>3656</v>
      </c>
      <c r="H509" s="172" t="s">
        <v>1</v>
      </c>
      <c r="I509" s="174"/>
      <c r="L509" s="170"/>
      <c r="M509" s="175"/>
      <c r="T509" s="176"/>
      <c r="AT509" s="172" t="s">
        <v>200</v>
      </c>
      <c r="AU509" s="172" t="s">
        <v>89</v>
      </c>
      <c r="AV509" s="12" t="s">
        <v>83</v>
      </c>
      <c r="AW509" s="12" t="s">
        <v>31</v>
      </c>
      <c r="AX509" s="12" t="s">
        <v>76</v>
      </c>
      <c r="AY509" s="172" t="s">
        <v>187</v>
      </c>
    </row>
    <row r="510" spans="2:65" s="13" customFormat="1">
      <c r="B510" s="177"/>
      <c r="D510" s="171" t="s">
        <v>200</v>
      </c>
      <c r="E510" s="178" t="s">
        <v>1</v>
      </c>
      <c r="F510" s="179" t="s">
        <v>3697</v>
      </c>
      <c r="H510" s="180">
        <v>4</v>
      </c>
      <c r="I510" s="181"/>
      <c r="L510" s="177"/>
      <c r="M510" s="182"/>
      <c r="T510" s="183"/>
      <c r="AT510" s="178" t="s">
        <v>200</v>
      </c>
      <c r="AU510" s="178" t="s">
        <v>89</v>
      </c>
      <c r="AV510" s="13" t="s">
        <v>89</v>
      </c>
      <c r="AW510" s="13" t="s">
        <v>31</v>
      </c>
      <c r="AX510" s="13" t="s">
        <v>76</v>
      </c>
      <c r="AY510" s="178" t="s">
        <v>187</v>
      </c>
    </row>
    <row r="511" spans="2:65" s="13" customFormat="1">
      <c r="B511" s="177"/>
      <c r="D511" s="171" t="s">
        <v>200</v>
      </c>
      <c r="E511" s="178" t="s">
        <v>1</v>
      </c>
      <c r="F511" s="179" t="s">
        <v>3698</v>
      </c>
      <c r="H511" s="180">
        <v>4</v>
      </c>
      <c r="I511" s="181"/>
      <c r="L511" s="177"/>
      <c r="M511" s="182"/>
      <c r="T511" s="183"/>
      <c r="AT511" s="178" t="s">
        <v>200</v>
      </c>
      <c r="AU511" s="178" t="s">
        <v>89</v>
      </c>
      <c r="AV511" s="13" t="s">
        <v>89</v>
      </c>
      <c r="AW511" s="13" t="s">
        <v>31</v>
      </c>
      <c r="AX511" s="13" t="s">
        <v>76</v>
      </c>
      <c r="AY511" s="178" t="s">
        <v>187</v>
      </c>
    </row>
    <row r="512" spans="2:65" s="15" customFormat="1">
      <c r="B512" s="191"/>
      <c r="D512" s="171" t="s">
        <v>200</v>
      </c>
      <c r="E512" s="192" t="s">
        <v>1</v>
      </c>
      <c r="F512" s="193" t="s">
        <v>3699</v>
      </c>
      <c r="H512" s="194">
        <v>8</v>
      </c>
      <c r="I512" s="195"/>
      <c r="L512" s="191"/>
      <c r="M512" s="196"/>
      <c r="T512" s="197"/>
      <c r="AT512" s="192" t="s">
        <v>200</v>
      </c>
      <c r="AU512" s="192" t="s">
        <v>89</v>
      </c>
      <c r="AV512" s="15" t="s">
        <v>207</v>
      </c>
      <c r="AW512" s="15" t="s">
        <v>31</v>
      </c>
      <c r="AX512" s="15" t="s">
        <v>76</v>
      </c>
      <c r="AY512" s="192" t="s">
        <v>187</v>
      </c>
    </row>
    <row r="513" spans="2:65" s="14" customFormat="1">
      <c r="B513" s="184"/>
      <c r="D513" s="171" t="s">
        <v>200</v>
      </c>
      <c r="E513" s="185" t="s">
        <v>1</v>
      </c>
      <c r="F513" s="186" t="s">
        <v>206</v>
      </c>
      <c r="H513" s="187">
        <v>8</v>
      </c>
      <c r="I513" s="188"/>
      <c r="L513" s="184"/>
      <c r="M513" s="189"/>
      <c r="T513" s="190"/>
      <c r="AT513" s="185" t="s">
        <v>200</v>
      </c>
      <c r="AU513" s="185" t="s">
        <v>89</v>
      </c>
      <c r="AV513" s="14" t="s">
        <v>194</v>
      </c>
      <c r="AW513" s="14" t="s">
        <v>31</v>
      </c>
      <c r="AX513" s="14" t="s">
        <v>83</v>
      </c>
      <c r="AY513" s="185" t="s">
        <v>187</v>
      </c>
    </row>
    <row r="514" spans="2:65" s="1" customFormat="1" ht="37.9" customHeight="1">
      <c r="B514" s="144"/>
      <c r="C514" s="145" t="s">
        <v>723</v>
      </c>
      <c r="D514" s="145" t="s">
        <v>190</v>
      </c>
      <c r="E514" s="146" t="s">
        <v>3700</v>
      </c>
      <c r="F514" s="147" t="s">
        <v>3681</v>
      </c>
      <c r="G514" s="148" t="s">
        <v>337</v>
      </c>
      <c r="H514" s="149">
        <v>8</v>
      </c>
      <c r="I514" s="150"/>
      <c r="J514" s="151">
        <f>ROUND(I514*H514,2)</f>
        <v>0</v>
      </c>
      <c r="K514" s="152"/>
      <c r="L514" s="153"/>
      <c r="M514" s="154" t="s">
        <v>1</v>
      </c>
      <c r="N514" s="155" t="s">
        <v>42</v>
      </c>
      <c r="P514" s="156">
        <f>O514*H514</f>
        <v>0</v>
      </c>
      <c r="Q514" s="156">
        <v>2.5000000000000001E-2</v>
      </c>
      <c r="R514" s="156">
        <f>Q514*H514</f>
        <v>0.2</v>
      </c>
      <c r="S514" s="156">
        <v>0</v>
      </c>
      <c r="T514" s="157">
        <f>S514*H514</f>
        <v>0</v>
      </c>
      <c r="AR514" s="158" t="s">
        <v>388</v>
      </c>
      <c r="AT514" s="158" t="s">
        <v>190</v>
      </c>
      <c r="AU514" s="158" t="s">
        <v>89</v>
      </c>
      <c r="AY514" s="17" t="s">
        <v>187</v>
      </c>
      <c r="BE514" s="159">
        <f>IF(N514="základná",J514,0)</f>
        <v>0</v>
      </c>
      <c r="BF514" s="159">
        <f>IF(N514="znížená",J514,0)</f>
        <v>0</v>
      </c>
      <c r="BG514" s="159">
        <f>IF(N514="zákl. prenesená",J514,0)</f>
        <v>0</v>
      </c>
      <c r="BH514" s="159">
        <f>IF(N514="zníž. prenesená",J514,0)</f>
        <v>0</v>
      </c>
      <c r="BI514" s="159">
        <f>IF(N514="nulová",J514,0)</f>
        <v>0</v>
      </c>
      <c r="BJ514" s="17" t="s">
        <v>89</v>
      </c>
      <c r="BK514" s="159">
        <f>ROUND(I514*H514,2)</f>
        <v>0</v>
      </c>
      <c r="BL514" s="17" t="s">
        <v>353</v>
      </c>
      <c r="BM514" s="158" t="s">
        <v>3701</v>
      </c>
    </row>
    <row r="515" spans="2:65" s="12" customFormat="1">
      <c r="B515" s="170"/>
      <c r="D515" s="171" t="s">
        <v>200</v>
      </c>
      <c r="E515" s="172" t="s">
        <v>1</v>
      </c>
      <c r="F515" s="173" t="s">
        <v>3674</v>
      </c>
      <c r="H515" s="172" t="s">
        <v>1</v>
      </c>
      <c r="I515" s="174"/>
      <c r="L515" s="170"/>
      <c r="M515" s="175"/>
      <c r="T515" s="176"/>
      <c r="AT515" s="172" t="s">
        <v>200</v>
      </c>
      <c r="AU515" s="172" t="s">
        <v>89</v>
      </c>
      <c r="AV515" s="12" t="s">
        <v>83</v>
      </c>
      <c r="AW515" s="12" t="s">
        <v>31</v>
      </c>
      <c r="AX515" s="12" t="s">
        <v>76</v>
      </c>
      <c r="AY515" s="172" t="s">
        <v>187</v>
      </c>
    </row>
    <row r="516" spans="2:65" s="12" customFormat="1">
      <c r="B516" s="170"/>
      <c r="D516" s="171" t="s">
        <v>200</v>
      </c>
      <c r="E516" s="172" t="s">
        <v>1</v>
      </c>
      <c r="F516" s="173" t="s">
        <v>3656</v>
      </c>
      <c r="H516" s="172" t="s">
        <v>1</v>
      </c>
      <c r="I516" s="174"/>
      <c r="L516" s="170"/>
      <c r="M516" s="175"/>
      <c r="T516" s="176"/>
      <c r="AT516" s="172" t="s">
        <v>200</v>
      </c>
      <c r="AU516" s="172" t="s">
        <v>89</v>
      </c>
      <c r="AV516" s="12" t="s">
        <v>83</v>
      </c>
      <c r="AW516" s="12" t="s">
        <v>31</v>
      </c>
      <c r="AX516" s="12" t="s">
        <v>76</v>
      </c>
      <c r="AY516" s="172" t="s">
        <v>187</v>
      </c>
    </row>
    <row r="517" spans="2:65" s="13" customFormat="1">
      <c r="B517" s="177"/>
      <c r="D517" s="171" t="s">
        <v>200</v>
      </c>
      <c r="E517" s="178" t="s">
        <v>1</v>
      </c>
      <c r="F517" s="179" t="s">
        <v>3702</v>
      </c>
      <c r="H517" s="180">
        <v>4</v>
      </c>
      <c r="I517" s="181"/>
      <c r="L517" s="177"/>
      <c r="M517" s="182"/>
      <c r="T517" s="183"/>
      <c r="AT517" s="178" t="s">
        <v>200</v>
      </c>
      <c r="AU517" s="178" t="s">
        <v>89</v>
      </c>
      <c r="AV517" s="13" t="s">
        <v>89</v>
      </c>
      <c r="AW517" s="13" t="s">
        <v>31</v>
      </c>
      <c r="AX517" s="13" t="s">
        <v>76</v>
      </c>
      <c r="AY517" s="178" t="s">
        <v>187</v>
      </c>
    </row>
    <row r="518" spans="2:65" s="13" customFormat="1">
      <c r="B518" s="177"/>
      <c r="D518" s="171" t="s">
        <v>200</v>
      </c>
      <c r="E518" s="178" t="s">
        <v>1</v>
      </c>
      <c r="F518" s="179" t="s">
        <v>3703</v>
      </c>
      <c r="H518" s="180">
        <v>4</v>
      </c>
      <c r="I518" s="181"/>
      <c r="L518" s="177"/>
      <c r="M518" s="182"/>
      <c r="T518" s="183"/>
      <c r="AT518" s="178" t="s">
        <v>200</v>
      </c>
      <c r="AU518" s="178" t="s">
        <v>89</v>
      </c>
      <c r="AV518" s="13" t="s">
        <v>89</v>
      </c>
      <c r="AW518" s="13" t="s">
        <v>31</v>
      </c>
      <c r="AX518" s="13" t="s">
        <v>76</v>
      </c>
      <c r="AY518" s="178" t="s">
        <v>187</v>
      </c>
    </row>
    <row r="519" spans="2:65" s="15" customFormat="1">
      <c r="B519" s="191"/>
      <c r="D519" s="171" t="s">
        <v>200</v>
      </c>
      <c r="E519" s="192" t="s">
        <v>1</v>
      </c>
      <c r="F519" s="193" t="s">
        <v>3704</v>
      </c>
      <c r="H519" s="194">
        <v>8</v>
      </c>
      <c r="I519" s="195"/>
      <c r="L519" s="191"/>
      <c r="M519" s="196"/>
      <c r="T519" s="197"/>
      <c r="AT519" s="192" t="s">
        <v>200</v>
      </c>
      <c r="AU519" s="192" t="s">
        <v>89</v>
      </c>
      <c r="AV519" s="15" t="s">
        <v>207</v>
      </c>
      <c r="AW519" s="15" t="s">
        <v>31</v>
      </c>
      <c r="AX519" s="15" t="s">
        <v>76</v>
      </c>
      <c r="AY519" s="192" t="s">
        <v>187</v>
      </c>
    </row>
    <row r="520" spans="2:65" s="14" customFormat="1">
      <c r="B520" s="184"/>
      <c r="D520" s="171" t="s">
        <v>200</v>
      </c>
      <c r="E520" s="185" t="s">
        <v>1</v>
      </c>
      <c r="F520" s="186" t="s">
        <v>206</v>
      </c>
      <c r="H520" s="187">
        <v>8</v>
      </c>
      <c r="I520" s="188"/>
      <c r="L520" s="184"/>
      <c r="M520" s="189"/>
      <c r="T520" s="190"/>
      <c r="AT520" s="185" t="s">
        <v>200</v>
      </c>
      <c r="AU520" s="185" t="s">
        <v>89</v>
      </c>
      <c r="AV520" s="14" t="s">
        <v>194</v>
      </c>
      <c r="AW520" s="14" t="s">
        <v>31</v>
      </c>
      <c r="AX520" s="14" t="s">
        <v>83</v>
      </c>
      <c r="AY520" s="185" t="s">
        <v>187</v>
      </c>
    </row>
    <row r="521" spans="2:65" s="1" customFormat="1" ht="37.9" customHeight="1">
      <c r="B521" s="144"/>
      <c r="C521" s="145" t="s">
        <v>727</v>
      </c>
      <c r="D521" s="145" t="s">
        <v>190</v>
      </c>
      <c r="E521" s="146" t="s">
        <v>3705</v>
      </c>
      <c r="F521" s="147" t="s">
        <v>3668</v>
      </c>
      <c r="G521" s="148" t="s">
        <v>337</v>
      </c>
      <c r="H521" s="149">
        <v>5</v>
      </c>
      <c r="I521" s="150"/>
      <c r="J521" s="151">
        <f>ROUND(I521*H521,2)</f>
        <v>0</v>
      </c>
      <c r="K521" s="152"/>
      <c r="L521" s="153"/>
      <c r="M521" s="154" t="s">
        <v>1</v>
      </c>
      <c r="N521" s="155" t="s">
        <v>42</v>
      </c>
      <c r="P521" s="156">
        <f>O521*H521</f>
        <v>0</v>
      </c>
      <c r="Q521" s="156">
        <v>1.4999999999999999E-2</v>
      </c>
      <c r="R521" s="156">
        <f>Q521*H521</f>
        <v>7.4999999999999997E-2</v>
      </c>
      <c r="S521" s="156">
        <v>0</v>
      </c>
      <c r="T521" s="157">
        <f>S521*H521</f>
        <v>0</v>
      </c>
      <c r="AR521" s="158" t="s">
        <v>388</v>
      </c>
      <c r="AT521" s="158" t="s">
        <v>190</v>
      </c>
      <c r="AU521" s="158" t="s">
        <v>89</v>
      </c>
      <c r="AY521" s="17" t="s">
        <v>187</v>
      </c>
      <c r="BE521" s="159">
        <f>IF(N521="základná",J521,0)</f>
        <v>0</v>
      </c>
      <c r="BF521" s="159">
        <f>IF(N521="znížená",J521,0)</f>
        <v>0</v>
      </c>
      <c r="BG521" s="159">
        <f>IF(N521="zákl. prenesená",J521,0)</f>
        <v>0</v>
      </c>
      <c r="BH521" s="159">
        <f>IF(N521="zníž. prenesená",J521,0)</f>
        <v>0</v>
      </c>
      <c r="BI521" s="159">
        <f>IF(N521="nulová",J521,0)</f>
        <v>0</v>
      </c>
      <c r="BJ521" s="17" t="s">
        <v>89</v>
      </c>
      <c r="BK521" s="159">
        <f>ROUND(I521*H521,2)</f>
        <v>0</v>
      </c>
      <c r="BL521" s="17" t="s">
        <v>353</v>
      </c>
      <c r="BM521" s="158" t="s">
        <v>3706</v>
      </c>
    </row>
    <row r="522" spans="2:65" s="12" customFormat="1">
      <c r="B522" s="170"/>
      <c r="D522" s="171" t="s">
        <v>200</v>
      </c>
      <c r="E522" s="172" t="s">
        <v>1</v>
      </c>
      <c r="F522" s="173" t="s">
        <v>3670</v>
      </c>
      <c r="H522" s="172" t="s">
        <v>1</v>
      </c>
      <c r="I522" s="174"/>
      <c r="L522" s="170"/>
      <c r="M522" s="175"/>
      <c r="T522" s="176"/>
      <c r="AT522" s="172" t="s">
        <v>200</v>
      </c>
      <c r="AU522" s="172" t="s">
        <v>89</v>
      </c>
      <c r="AV522" s="12" t="s">
        <v>83</v>
      </c>
      <c r="AW522" s="12" t="s">
        <v>31</v>
      </c>
      <c r="AX522" s="12" t="s">
        <v>76</v>
      </c>
      <c r="AY522" s="172" t="s">
        <v>187</v>
      </c>
    </row>
    <row r="523" spans="2:65" s="12" customFormat="1">
      <c r="B523" s="170"/>
      <c r="D523" s="171" t="s">
        <v>200</v>
      </c>
      <c r="E523" s="172" t="s">
        <v>1</v>
      </c>
      <c r="F523" s="173" t="s">
        <v>3707</v>
      </c>
      <c r="H523" s="172" t="s">
        <v>1</v>
      </c>
      <c r="I523" s="174"/>
      <c r="L523" s="170"/>
      <c r="M523" s="175"/>
      <c r="T523" s="176"/>
      <c r="AT523" s="172" t="s">
        <v>200</v>
      </c>
      <c r="AU523" s="172" t="s">
        <v>89</v>
      </c>
      <c r="AV523" s="12" t="s">
        <v>83</v>
      </c>
      <c r="AW523" s="12" t="s">
        <v>31</v>
      </c>
      <c r="AX523" s="12" t="s">
        <v>76</v>
      </c>
      <c r="AY523" s="172" t="s">
        <v>187</v>
      </c>
    </row>
    <row r="524" spans="2:65" s="13" customFormat="1">
      <c r="B524" s="177"/>
      <c r="D524" s="171" t="s">
        <v>200</v>
      </c>
      <c r="E524" s="178" t="s">
        <v>1</v>
      </c>
      <c r="F524" s="179" t="s">
        <v>3708</v>
      </c>
      <c r="H524" s="180">
        <v>2</v>
      </c>
      <c r="I524" s="181"/>
      <c r="L524" s="177"/>
      <c r="M524" s="182"/>
      <c r="T524" s="183"/>
      <c r="AT524" s="178" t="s">
        <v>200</v>
      </c>
      <c r="AU524" s="178" t="s">
        <v>89</v>
      </c>
      <c r="AV524" s="13" t="s">
        <v>89</v>
      </c>
      <c r="AW524" s="13" t="s">
        <v>31</v>
      </c>
      <c r="AX524" s="13" t="s">
        <v>76</v>
      </c>
      <c r="AY524" s="178" t="s">
        <v>187</v>
      </c>
    </row>
    <row r="525" spans="2:65" s="13" customFormat="1">
      <c r="B525" s="177"/>
      <c r="D525" s="171" t="s">
        <v>200</v>
      </c>
      <c r="E525" s="178" t="s">
        <v>1</v>
      </c>
      <c r="F525" s="179" t="s">
        <v>3709</v>
      </c>
      <c r="H525" s="180">
        <v>3</v>
      </c>
      <c r="I525" s="181"/>
      <c r="L525" s="177"/>
      <c r="M525" s="182"/>
      <c r="T525" s="183"/>
      <c r="AT525" s="178" t="s">
        <v>200</v>
      </c>
      <c r="AU525" s="178" t="s">
        <v>89</v>
      </c>
      <c r="AV525" s="13" t="s">
        <v>89</v>
      </c>
      <c r="AW525" s="13" t="s">
        <v>31</v>
      </c>
      <c r="AX525" s="13" t="s">
        <v>76</v>
      </c>
      <c r="AY525" s="178" t="s">
        <v>187</v>
      </c>
    </row>
    <row r="526" spans="2:65" s="15" customFormat="1">
      <c r="B526" s="191"/>
      <c r="D526" s="171" t="s">
        <v>200</v>
      </c>
      <c r="E526" s="192" t="s">
        <v>1</v>
      </c>
      <c r="F526" s="193" t="s">
        <v>3648</v>
      </c>
      <c r="H526" s="194">
        <v>5</v>
      </c>
      <c r="I526" s="195"/>
      <c r="L526" s="191"/>
      <c r="M526" s="196"/>
      <c r="T526" s="197"/>
      <c r="AT526" s="192" t="s">
        <v>200</v>
      </c>
      <c r="AU526" s="192" t="s">
        <v>89</v>
      </c>
      <c r="AV526" s="15" t="s">
        <v>207</v>
      </c>
      <c r="AW526" s="15" t="s">
        <v>31</v>
      </c>
      <c r="AX526" s="15" t="s">
        <v>76</v>
      </c>
      <c r="AY526" s="192" t="s">
        <v>187</v>
      </c>
    </row>
    <row r="527" spans="2:65" s="14" customFormat="1">
      <c r="B527" s="184"/>
      <c r="D527" s="171" t="s">
        <v>200</v>
      </c>
      <c r="E527" s="185" t="s">
        <v>1</v>
      </c>
      <c r="F527" s="186" t="s">
        <v>206</v>
      </c>
      <c r="H527" s="187">
        <v>5</v>
      </c>
      <c r="I527" s="188"/>
      <c r="L527" s="184"/>
      <c r="M527" s="189"/>
      <c r="T527" s="190"/>
      <c r="AT527" s="185" t="s">
        <v>200</v>
      </c>
      <c r="AU527" s="185" t="s">
        <v>89</v>
      </c>
      <c r="AV527" s="14" t="s">
        <v>194</v>
      </c>
      <c r="AW527" s="14" t="s">
        <v>31</v>
      </c>
      <c r="AX527" s="14" t="s">
        <v>83</v>
      </c>
      <c r="AY527" s="185" t="s">
        <v>187</v>
      </c>
    </row>
    <row r="528" spans="2:65" s="1" customFormat="1" ht="37.9" customHeight="1">
      <c r="B528" s="144"/>
      <c r="C528" s="145" t="s">
        <v>733</v>
      </c>
      <c r="D528" s="145" t="s">
        <v>190</v>
      </c>
      <c r="E528" s="146" t="s">
        <v>3710</v>
      </c>
      <c r="F528" s="147" t="s">
        <v>3672</v>
      </c>
      <c r="G528" s="148" t="s">
        <v>337</v>
      </c>
      <c r="H528" s="149">
        <v>5</v>
      </c>
      <c r="I528" s="150"/>
      <c r="J528" s="151">
        <f>ROUND(I528*H528,2)</f>
        <v>0</v>
      </c>
      <c r="K528" s="152"/>
      <c r="L528" s="153"/>
      <c r="M528" s="154" t="s">
        <v>1</v>
      </c>
      <c r="N528" s="155" t="s">
        <v>42</v>
      </c>
      <c r="P528" s="156">
        <f>O528*H528</f>
        <v>0</v>
      </c>
      <c r="Q528" s="156">
        <v>2.5000000000000001E-2</v>
      </c>
      <c r="R528" s="156">
        <f>Q528*H528</f>
        <v>0.125</v>
      </c>
      <c r="S528" s="156">
        <v>0</v>
      </c>
      <c r="T528" s="157">
        <f>S528*H528</f>
        <v>0</v>
      </c>
      <c r="AR528" s="158" t="s">
        <v>388</v>
      </c>
      <c r="AT528" s="158" t="s">
        <v>190</v>
      </c>
      <c r="AU528" s="158" t="s">
        <v>89</v>
      </c>
      <c r="AY528" s="17" t="s">
        <v>187</v>
      </c>
      <c r="BE528" s="159">
        <f>IF(N528="základná",J528,0)</f>
        <v>0</v>
      </c>
      <c r="BF528" s="159">
        <f>IF(N528="znížená",J528,0)</f>
        <v>0</v>
      </c>
      <c r="BG528" s="159">
        <f>IF(N528="zákl. prenesená",J528,0)</f>
        <v>0</v>
      </c>
      <c r="BH528" s="159">
        <f>IF(N528="zníž. prenesená",J528,0)</f>
        <v>0</v>
      </c>
      <c r="BI528" s="159">
        <f>IF(N528="nulová",J528,0)</f>
        <v>0</v>
      </c>
      <c r="BJ528" s="17" t="s">
        <v>89</v>
      </c>
      <c r="BK528" s="159">
        <f>ROUND(I528*H528,2)</f>
        <v>0</v>
      </c>
      <c r="BL528" s="17" t="s">
        <v>353</v>
      </c>
      <c r="BM528" s="158" t="s">
        <v>3711</v>
      </c>
    </row>
    <row r="529" spans="2:65" s="12" customFormat="1">
      <c r="B529" s="170"/>
      <c r="D529" s="171" t="s">
        <v>200</v>
      </c>
      <c r="E529" s="172" t="s">
        <v>1</v>
      </c>
      <c r="F529" s="173" t="s">
        <v>3674</v>
      </c>
      <c r="H529" s="172" t="s">
        <v>1</v>
      </c>
      <c r="I529" s="174"/>
      <c r="L529" s="170"/>
      <c r="M529" s="175"/>
      <c r="T529" s="176"/>
      <c r="AT529" s="172" t="s">
        <v>200</v>
      </c>
      <c r="AU529" s="172" t="s">
        <v>89</v>
      </c>
      <c r="AV529" s="12" t="s">
        <v>83</v>
      </c>
      <c r="AW529" s="12" t="s">
        <v>31</v>
      </c>
      <c r="AX529" s="12" t="s">
        <v>76</v>
      </c>
      <c r="AY529" s="172" t="s">
        <v>187</v>
      </c>
    </row>
    <row r="530" spans="2:65" s="12" customFormat="1">
      <c r="B530" s="170"/>
      <c r="D530" s="171" t="s">
        <v>200</v>
      </c>
      <c r="E530" s="172" t="s">
        <v>1</v>
      </c>
      <c r="F530" s="173" t="s">
        <v>3707</v>
      </c>
      <c r="H530" s="172" t="s">
        <v>1</v>
      </c>
      <c r="I530" s="174"/>
      <c r="L530" s="170"/>
      <c r="M530" s="175"/>
      <c r="T530" s="176"/>
      <c r="AT530" s="172" t="s">
        <v>200</v>
      </c>
      <c r="AU530" s="172" t="s">
        <v>89</v>
      </c>
      <c r="AV530" s="12" t="s">
        <v>83</v>
      </c>
      <c r="AW530" s="12" t="s">
        <v>31</v>
      </c>
      <c r="AX530" s="12" t="s">
        <v>76</v>
      </c>
      <c r="AY530" s="172" t="s">
        <v>187</v>
      </c>
    </row>
    <row r="531" spans="2:65" s="13" customFormat="1">
      <c r="B531" s="177"/>
      <c r="D531" s="171" t="s">
        <v>200</v>
      </c>
      <c r="E531" s="178" t="s">
        <v>1</v>
      </c>
      <c r="F531" s="179" t="s">
        <v>3650</v>
      </c>
      <c r="H531" s="180">
        <v>2</v>
      </c>
      <c r="I531" s="181"/>
      <c r="L531" s="177"/>
      <c r="M531" s="182"/>
      <c r="T531" s="183"/>
      <c r="AT531" s="178" t="s">
        <v>200</v>
      </c>
      <c r="AU531" s="178" t="s">
        <v>89</v>
      </c>
      <c r="AV531" s="13" t="s">
        <v>89</v>
      </c>
      <c r="AW531" s="13" t="s">
        <v>31</v>
      </c>
      <c r="AX531" s="13" t="s">
        <v>76</v>
      </c>
      <c r="AY531" s="178" t="s">
        <v>187</v>
      </c>
    </row>
    <row r="532" spans="2:65" s="13" customFormat="1">
      <c r="B532" s="177"/>
      <c r="D532" s="171" t="s">
        <v>200</v>
      </c>
      <c r="E532" s="178" t="s">
        <v>1</v>
      </c>
      <c r="F532" s="179" t="s">
        <v>3598</v>
      </c>
      <c r="H532" s="180">
        <v>3</v>
      </c>
      <c r="I532" s="181"/>
      <c r="L532" s="177"/>
      <c r="M532" s="182"/>
      <c r="T532" s="183"/>
      <c r="AT532" s="178" t="s">
        <v>200</v>
      </c>
      <c r="AU532" s="178" t="s">
        <v>89</v>
      </c>
      <c r="AV532" s="13" t="s">
        <v>89</v>
      </c>
      <c r="AW532" s="13" t="s">
        <v>31</v>
      </c>
      <c r="AX532" s="13" t="s">
        <v>76</v>
      </c>
      <c r="AY532" s="178" t="s">
        <v>187</v>
      </c>
    </row>
    <row r="533" spans="2:65" s="15" customFormat="1">
      <c r="B533" s="191"/>
      <c r="D533" s="171" t="s">
        <v>200</v>
      </c>
      <c r="E533" s="192" t="s">
        <v>1</v>
      </c>
      <c r="F533" s="193" t="s">
        <v>3648</v>
      </c>
      <c r="H533" s="194">
        <v>5</v>
      </c>
      <c r="I533" s="195"/>
      <c r="L533" s="191"/>
      <c r="M533" s="196"/>
      <c r="T533" s="197"/>
      <c r="AT533" s="192" t="s">
        <v>200</v>
      </c>
      <c r="AU533" s="192" t="s">
        <v>89</v>
      </c>
      <c r="AV533" s="15" t="s">
        <v>207</v>
      </c>
      <c r="AW533" s="15" t="s">
        <v>31</v>
      </c>
      <c r="AX533" s="15" t="s">
        <v>76</v>
      </c>
      <c r="AY533" s="192" t="s">
        <v>187</v>
      </c>
    </row>
    <row r="534" spans="2:65" s="14" customFormat="1">
      <c r="B534" s="184"/>
      <c r="D534" s="171" t="s">
        <v>200</v>
      </c>
      <c r="E534" s="185" t="s">
        <v>1</v>
      </c>
      <c r="F534" s="186" t="s">
        <v>206</v>
      </c>
      <c r="H534" s="187">
        <v>5</v>
      </c>
      <c r="I534" s="188"/>
      <c r="L534" s="184"/>
      <c r="M534" s="189"/>
      <c r="T534" s="190"/>
      <c r="AT534" s="185" t="s">
        <v>200</v>
      </c>
      <c r="AU534" s="185" t="s">
        <v>89</v>
      </c>
      <c r="AV534" s="14" t="s">
        <v>194</v>
      </c>
      <c r="AW534" s="14" t="s">
        <v>31</v>
      </c>
      <c r="AX534" s="14" t="s">
        <v>83</v>
      </c>
      <c r="AY534" s="185" t="s">
        <v>187</v>
      </c>
    </row>
    <row r="535" spans="2:65" s="1" customFormat="1" ht="37.9" customHeight="1">
      <c r="B535" s="144"/>
      <c r="C535" s="145" t="s">
        <v>738</v>
      </c>
      <c r="D535" s="145" t="s">
        <v>190</v>
      </c>
      <c r="E535" s="146" t="s">
        <v>3712</v>
      </c>
      <c r="F535" s="147" t="s">
        <v>3713</v>
      </c>
      <c r="G535" s="148" t="s">
        <v>337</v>
      </c>
      <c r="H535" s="149">
        <v>15</v>
      </c>
      <c r="I535" s="150"/>
      <c r="J535" s="151">
        <f>ROUND(I535*H535,2)</f>
        <v>0</v>
      </c>
      <c r="K535" s="152"/>
      <c r="L535" s="153"/>
      <c r="M535" s="154" t="s">
        <v>1</v>
      </c>
      <c r="N535" s="155" t="s">
        <v>42</v>
      </c>
      <c r="P535" s="156">
        <f>O535*H535</f>
        <v>0</v>
      </c>
      <c r="Q535" s="156">
        <v>1.4999999999999999E-2</v>
      </c>
      <c r="R535" s="156">
        <f>Q535*H535</f>
        <v>0.22499999999999998</v>
      </c>
      <c r="S535" s="156">
        <v>0</v>
      </c>
      <c r="T535" s="157">
        <f>S535*H535</f>
        <v>0</v>
      </c>
      <c r="AR535" s="158" t="s">
        <v>388</v>
      </c>
      <c r="AT535" s="158" t="s">
        <v>190</v>
      </c>
      <c r="AU535" s="158" t="s">
        <v>89</v>
      </c>
      <c r="AY535" s="17" t="s">
        <v>187</v>
      </c>
      <c r="BE535" s="159">
        <f>IF(N535="základná",J535,0)</f>
        <v>0</v>
      </c>
      <c r="BF535" s="159">
        <f>IF(N535="znížená",J535,0)</f>
        <v>0</v>
      </c>
      <c r="BG535" s="159">
        <f>IF(N535="zákl. prenesená",J535,0)</f>
        <v>0</v>
      </c>
      <c r="BH535" s="159">
        <f>IF(N535="zníž. prenesená",J535,0)</f>
        <v>0</v>
      </c>
      <c r="BI535" s="159">
        <f>IF(N535="nulová",J535,0)</f>
        <v>0</v>
      </c>
      <c r="BJ535" s="17" t="s">
        <v>89</v>
      </c>
      <c r="BK535" s="159">
        <f>ROUND(I535*H535,2)</f>
        <v>0</v>
      </c>
      <c r="BL535" s="17" t="s">
        <v>353</v>
      </c>
      <c r="BM535" s="158" t="s">
        <v>3714</v>
      </c>
    </row>
    <row r="536" spans="2:65" s="12" customFormat="1">
      <c r="B536" s="170"/>
      <c r="D536" s="171" t="s">
        <v>200</v>
      </c>
      <c r="E536" s="172" t="s">
        <v>1</v>
      </c>
      <c r="F536" s="173" t="s">
        <v>3670</v>
      </c>
      <c r="H536" s="172" t="s">
        <v>1</v>
      </c>
      <c r="I536" s="174"/>
      <c r="L536" s="170"/>
      <c r="M536" s="175"/>
      <c r="T536" s="176"/>
      <c r="AT536" s="172" t="s">
        <v>200</v>
      </c>
      <c r="AU536" s="172" t="s">
        <v>89</v>
      </c>
      <c r="AV536" s="12" t="s">
        <v>83</v>
      </c>
      <c r="AW536" s="12" t="s">
        <v>31</v>
      </c>
      <c r="AX536" s="12" t="s">
        <v>76</v>
      </c>
      <c r="AY536" s="172" t="s">
        <v>187</v>
      </c>
    </row>
    <row r="537" spans="2:65" s="12" customFormat="1">
      <c r="B537" s="170"/>
      <c r="D537" s="171" t="s">
        <v>200</v>
      </c>
      <c r="E537" s="172" t="s">
        <v>1</v>
      </c>
      <c r="F537" s="173" t="s">
        <v>3663</v>
      </c>
      <c r="H537" s="172" t="s">
        <v>1</v>
      </c>
      <c r="I537" s="174"/>
      <c r="L537" s="170"/>
      <c r="M537" s="175"/>
      <c r="T537" s="176"/>
      <c r="AT537" s="172" t="s">
        <v>200</v>
      </c>
      <c r="AU537" s="172" t="s">
        <v>89</v>
      </c>
      <c r="AV537" s="12" t="s">
        <v>83</v>
      </c>
      <c r="AW537" s="12" t="s">
        <v>31</v>
      </c>
      <c r="AX537" s="12" t="s">
        <v>76</v>
      </c>
      <c r="AY537" s="172" t="s">
        <v>187</v>
      </c>
    </row>
    <row r="538" spans="2:65" s="13" customFormat="1">
      <c r="B538" s="177"/>
      <c r="D538" s="171" t="s">
        <v>200</v>
      </c>
      <c r="E538" s="178" t="s">
        <v>1</v>
      </c>
      <c r="F538" s="179" t="s">
        <v>3715</v>
      </c>
      <c r="H538" s="180">
        <v>7</v>
      </c>
      <c r="I538" s="181"/>
      <c r="L538" s="177"/>
      <c r="M538" s="182"/>
      <c r="T538" s="183"/>
      <c r="AT538" s="178" t="s">
        <v>200</v>
      </c>
      <c r="AU538" s="178" t="s">
        <v>89</v>
      </c>
      <c r="AV538" s="13" t="s">
        <v>89</v>
      </c>
      <c r="AW538" s="13" t="s">
        <v>31</v>
      </c>
      <c r="AX538" s="13" t="s">
        <v>76</v>
      </c>
      <c r="AY538" s="178" t="s">
        <v>187</v>
      </c>
    </row>
    <row r="539" spans="2:65" s="13" customFormat="1">
      <c r="B539" s="177"/>
      <c r="D539" s="171" t="s">
        <v>200</v>
      </c>
      <c r="E539" s="178" t="s">
        <v>1</v>
      </c>
      <c r="F539" s="179" t="s">
        <v>3716</v>
      </c>
      <c r="H539" s="180">
        <v>8</v>
      </c>
      <c r="I539" s="181"/>
      <c r="L539" s="177"/>
      <c r="M539" s="182"/>
      <c r="T539" s="183"/>
      <c r="AT539" s="178" t="s">
        <v>200</v>
      </c>
      <c r="AU539" s="178" t="s">
        <v>89</v>
      </c>
      <c r="AV539" s="13" t="s">
        <v>89</v>
      </c>
      <c r="AW539" s="13" t="s">
        <v>31</v>
      </c>
      <c r="AX539" s="13" t="s">
        <v>76</v>
      </c>
      <c r="AY539" s="178" t="s">
        <v>187</v>
      </c>
    </row>
    <row r="540" spans="2:65" s="15" customFormat="1">
      <c r="B540" s="191"/>
      <c r="D540" s="171" t="s">
        <v>200</v>
      </c>
      <c r="E540" s="192" t="s">
        <v>1</v>
      </c>
      <c r="F540" s="193" t="s">
        <v>3717</v>
      </c>
      <c r="H540" s="194">
        <v>15</v>
      </c>
      <c r="I540" s="195"/>
      <c r="L540" s="191"/>
      <c r="M540" s="196"/>
      <c r="T540" s="197"/>
      <c r="AT540" s="192" t="s">
        <v>200</v>
      </c>
      <c r="AU540" s="192" t="s">
        <v>89</v>
      </c>
      <c r="AV540" s="15" t="s">
        <v>207</v>
      </c>
      <c r="AW540" s="15" t="s">
        <v>31</v>
      </c>
      <c r="AX540" s="15" t="s">
        <v>76</v>
      </c>
      <c r="AY540" s="192" t="s">
        <v>187</v>
      </c>
    </row>
    <row r="541" spans="2:65" s="14" customFormat="1">
      <c r="B541" s="184"/>
      <c r="D541" s="171" t="s">
        <v>200</v>
      </c>
      <c r="E541" s="185" t="s">
        <v>1</v>
      </c>
      <c r="F541" s="186" t="s">
        <v>206</v>
      </c>
      <c r="H541" s="187">
        <v>15</v>
      </c>
      <c r="I541" s="188"/>
      <c r="L541" s="184"/>
      <c r="M541" s="189"/>
      <c r="T541" s="190"/>
      <c r="AT541" s="185" t="s">
        <v>200</v>
      </c>
      <c r="AU541" s="185" t="s">
        <v>89</v>
      </c>
      <c r="AV541" s="14" t="s">
        <v>194</v>
      </c>
      <c r="AW541" s="14" t="s">
        <v>31</v>
      </c>
      <c r="AX541" s="14" t="s">
        <v>83</v>
      </c>
      <c r="AY541" s="185" t="s">
        <v>187</v>
      </c>
    </row>
    <row r="542" spans="2:65" s="1" customFormat="1" ht="37.9" customHeight="1">
      <c r="B542" s="144"/>
      <c r="C542" s="145" t="s">
        <v>743</v>
      </c>
      <c r="D542" s="145" t="s">
        <v>190</v>
      </c>
      <c r="E542" s="146" t="s">
        <v>3718</v>
      </c>
      <c r="F542" s="147" t="s">
        <v>3719</v>
      </c>
      <c r="G542" s="148" t="s">
        <v>337</v>
      </c>
      <c r="H542" s="149">
        <v>15</v>
      </c>
      <c r="I542" s="150"/>
      <c r="J542" s="151">
        <f>ROUND(I542*H542,2)</f>
        <v>0</v>
      </c>
      <c r="K542" s="152"/>
      <c r="L542" s="153"/>
      <c r="M542" s="154" t="s">
        <v>1</v>
      </c>
      <c r="N542" s="155" t="s">
        <v>42</v>
      </c>
      <c r="P542" s="156">
        <f>O542*H542</f>
        <v>0</v>
      </c>
      <c r="Q542" s="156">
        <v>2.5000000000000001E-2</v>
      </c>
      <c r="R542" s="156">
        <f>Q542*H542</f>
        <v>0.375</v>
      </c>
      <c r="S542" s="156">
        <v>0</v>
      </c>
      <c r="T542" s="157">
        <f>S542*H542</f>
        <v>0</v>
      </c>
      <c r="AR542" s="158" t="s">
        <v>388</v>
      </c>
      <c r="AT542" s="158" t="s">
        <v>190</v>
      </c>
      <c r="AU542" s="158" t="s">
        <v>89</v>
      </c>
      <c r="AY542" s="17" t="s">
        <v>187</v>
      </c>
      <c r="BE542" s="159">
        <f>IF(N542="základná",J542,0)</f>
        <v>0</v>
      </c>
      <c r="BF542" s="159">
        <f>IF(N542="znížená",J542,0)</f>
        <v>0</v>
      </c>
      <c r="BG542" s="159">
        <f>IF(N542="zákl. prenesená",J542,0)</f>
        <v>0</v>
      </c>
      <c r="BH542" s="159">
        <f>IF(N542="zníž. prenesená",J542,0)</f>
        <v>0</v>
      </c>
      <c r="BI542" s="159">
        <f>IF(N542="nulová",J542,0)</f>
        <v>0</v>
      </c>
      <c r="BJ542" s="17" t="s">
        <v>89</v>
      </c>
      <c r="BK542" s="159">
        <f>ROUND(I542*H542,2)</f>
        <v>0</v>
      </c>
      <c r="BL542" s="17" t="s">
        <v>353</v>
      </c>
      <c r="BM542" s="158" t="s">
        <v>3720</v>
      </c>
    </row>
    <row r="543" spans="2:65" s="12" customFormat="1">
      <c r="B543" s="170"/>
      <c r="D543" s="171" t="s">
        <v>200</v>
      </c>
      <c r="E543" s="172" t="s">
        <v>1</v>
      </c>
      <c r="F543" s="173" t="s">
        <v>3674</v>
      </c>
      <c r="H543" s="172" t="s">
        <v>1</v>
      </c>
      <c r="I543" s="174"/>
      <c r="L543" s="170"/>
      <c r="M543" s="175"/>
      <c r="T543" s="176"/>
      <c r="AT543" s="172" t="s">
        <v>200</v>
      </c>
      <c r="AU543" s="172" t="s">
        <v>89</v>
      </c>
      <c r="AV543" s="12" t="s">
        <v>83</v>
      </c>
      <c r="AW543" s="12" t="s">
        <v>31</v>
      </c>
      <c r="AX543" s="12" t="s">
        <v>76</v>
      </c>
      <c r="AY543" s="172" t="s">
        <v>187</v>
      </c>
    </row>
    <row r="544" spans="2:65" s="12" customFormat="1">
      <c r="B544" s="170"/>
      <c r="D544" s="171" t="s">
        <v>200</v>
      </c>
      <c r="E544" s="172" t="s">
        <v>1</v>
      </c>
      <c r="F544" s="173" t="s">
        <v>3663</v>
      </c>
      <c r="H544" s="172" t="s">
        <v>1</v>
      </c>
      <c r="I544" s="174"/>
      <c r="L544" s="170"/>
      <c r="M544" s="175"/>
      <c r="T544" s="176"/>
      <c r="AT544" s="172" t="s">
        <v>200</v>
      </c>
      <c r="AU544" s="172" t="s">
        <v>89</v>
      </c>
      <c r="AV544" s="12" t="s">
        <v>83</v>
      </c>
      <c r="AW544" s="12" t="s">
        <v>31</v>
      </c>
      <c r="AX544" s="12" t="s">
        <v>76</v>
      </c>
      <c r="AY544" s="172" t="s">
        <v>187</v>
      </c>
    </row>
    <row r="545" spans="2:65" s="13" customFormat="1">
      <c r="B545" s="177"/>
      <c r="D545" s="171" t="s">
        <v>200</v>
      </c>
      <c r="E545" s="178" t="s">
        <v>1</v>
      </c>
      <c r="F545" s="179" t="s">
        <v>3715</v>
      </c>
      <c r="H545" s="180">
        <v>7</v>
      </c>
      <c r="I545" s="181"/>
      <c r="L545" s="177"/>
      <c r="M545" s="182"/>
      <c r="T545" s="183"/>
      <c r="AT545" s="178" t="s">
        <v>200</v>
      </c>
      <c r="AU545" s="178" t="s">
        <v>89</v>
      </c>
      <c r="AV545" s="13" t="s">
        <v>89</v>
      </c>
      <c r="AW545" s="13" t="s">
        <v>31</v>
      </c>
      <c r="AX545" s="13" t="s">
        <v>76</v>
      </c>
      <c r="AY545" s="178" t="s">
        <v>187</v>
      </c>
    </row>
    <row r="546" spans="2:65" s="13" customFormat="1">
      <c r="B546" s="177"/>
      <c r="D546" s="171" t="s">
        <v>200</v>
      </c>
      <c r="E546" s="178" t="s">
        <v>1</v>
      </c>
      <c r="F546" s="179" t="s">
        <v>3721</v>
      </c>
      <c r="H546" s="180">
        <v>8</v>
      </c>
      <c r="I546" s="181"/>
      <c r="L546" s="177"/>
      <c r="M546" s="182"/>
      <c r="T546" s="183"/>
      <c r="AT546" s="178" t="s">
        <v>200</v>
      </c>
      <c r="AU546" s="178" t="s">
        <v>89</v>
      </c>
      <c r="AV546" s="13" t="s">
        <v>89</v>
      </c>
      <c r="AW546" s="13" t="s">
        <v>31</v>
      </c>
      <c r="AX546" s="13" t="s">
        <v>76</v>
      </c>
      <c r="AY546" s="178" t="s">
        <v>187</v>
      </c>
    </row>
    <row r="547" spans="2:65" s="15" customFormat="1">
      <c r="B547" s="191"/>
      <c r="D547" s="171" t="s">
        <v>200</v>
      </c>
      <c r="E547" s="192" t="s">
        <v>1</v>
      </c>
      <c r="F547" s="193" t="s">
        <v>3722</v>
      </c>
      <c r="H547" s="194">
        <v>15</v>
      </c>
      <c r="I547" s="195"/>
      <c r="L547" s="191"/>
      <c r="M547" s="196"/>
      <c r="T547" s="197"/>
      <c r="AT547" s="192" t="s">
        <v>200</v>
      </c>
      <c r="AU547" s="192" t="s">
        <v>89</v>
      </c>
      <c r="AV547" s="15" t="s">
        <v>207</v>
      </c>
      <c r="AW547" s="15" t="s">
        <v>31</v>
      </c>
      <c r="AX547" s="15" t="s">
        <v>76</v>
      </c>
      <c r="AY547" s="192" t="s">
        <v>187</v>
      </c>
    </row>
    <row r="548" spans="2:65" s="14" customFormat="1">
      <c r="B548" s="184"/>
      <c r="D548" s="171" t="s">
        <v>200</v>
      </c>
      <c r="E548" s="185" t="s">
        <v>1</v>
      </c>
      <c r="F548" s="186" t="s">
        <v>206</v>
      </c>
      <c r="H548" s="187">
        <v>15</v>
      </c>
      <c r="I548" s="188"/>
      <c r="L548" s="184"/>
      <c r="M548" s="189"/>
      <c r="T548" s="190"/>
      <c r="AT548" s="185" t="s">
        <v>200</v>
      </c>
      <c r="AU548" s="185" t="s">
        <v>89</v>
      </c>
      <c r="AV548" s="14" t="s">
        <v>194</v>
      </c>
      <c r="AW548" s="14" t="s">
        <v>31</v>
      </c>
      <c r="AX548" s="14" t="s">
        <v>83</v>
      </c>
      <c r="AY548" s="185" t="s">
        <v>187</v>
      </c>
    </row>
    <row r="549" spans="2:65" s="1" customFormat="1" ht="24.2" customHeight="1">
      <c r="B549" s="144"/>
      <c r="C549" s="160" t="s">
        <v>747</v>
      </c>
      <c r="D549" s="160" t="s">
        <v>196</v>
      </c>
      <c r="E549" s="161" t="s">
        <v>3723</v>
      </c>
      <c r="F549" s="162" t="s">
        <v>3724</v>
      </c>
      <c r="G549" s="163" t="s">
        <v>337</v>
      </c>
      <c r="H549" s="164">
        <v>3</v>
      </c>
      <c r="I549" s="165"/>
      <c r="J549" s="166">
        <f>ROUND(I549*H549,2)</f>
        <v>0</v>
      </c>
      <c r="K549" s="167"/>
      <c r="L549" s="32"/>
      <c r="M549" s="168" t="s">
        <v>1</v>
      </c>
      <c r="N549" s="169" t="s">
        <v>42</v>
      </c>
      <c r="P549" s="156">
        <f>O549*H549</f>
        <v>0</v>
      </c>
      <c r="Q549" s="156">
        <v>5.0000000000000001E-4</v>
      </c>
      <c r="R549" s="156">
        <f>Q549*H549</f>
        <v>1.5E-3</v>
      </c>
      <c r="S549" s="156">
        <v>0</v>
      </c>
      <c r="T549" s="157">
        <f>S549*H549</f>
        <v>0</v>
      </c>
      <c r="AR549" s="158" t="s">
        <v>353</v>
      </c>
      <c r="AT549" s="158" t="s">
        <v>196</v>
      </c>
      <c r="AU549" s="158" t="s">
        <v>89</v>
      </c>
      <c r="AY549" s="17" t="s">
        <v>187</v>
      </c>
      <c r="BE549" s="159">
        <f>IF(N549="základná",J549,0)</f>
        <v>0</v>
      </c>
      <c r="BF549" s="159">
        <f>IF(N549="znížená",J549,0)</f>
        <v>0</v>
      </c>
      <c r="BG549" s="159">
        <f>IF(N549="zákl. prenesená",J549,0)</f>
        <v>0</v>
      </c>
      <c r="BH549" s="159">
        <f>IF(N549="zníž. prenesená",J549,0)</f>
        <v>0</v>
      </c>
      <c r="BI549" s="159">
        <f>IF(N549="nulová",J549,0)</f>
        <v>0</v>
      </c>
      <c r="BJ549" s="17" t="s">
        <v>89</v>
      </c>
      <c r="BK549" s="159">
        <f>ROUND(I549*H549,2)</f>
        <v>0</v>
      </c>
      <c r="BL549" s="17" t="s">
        <v>353</v>
      </c>
      <c r="BM549" s="158" t="s">
        <v>3725</v>
      </c>
    </row>
    <row r="550" spans="2:65" s="12" customFormat="1">
      <c r="B550" s="170"/>
      <c r="D550" s="171" t="s">
        <v>200</v>
      </c>
      <c r="E550" s="172" t="s">
        <v>1</v>
      </c>
      <c r="F550" s="173" t="s">
        <v>3726</v>
      </c>
      <c r="H550" s="172" t="s">
        <v>1</v>
      </c>
      <c r="I550" s="174"/>
      <c r="L550" s="170"/>
      <c r="M550" s="175"/>
      <c r="T550" s="176"/>
      <c r="AT550" s="172" t="s">
        <v>200</v>
      </c>
      <c r="AU550" s="172" t="s">
        <v>89</v>
      </c>
      <c r="AV550" s="12" t="s">
        <v>83</v>
      </c>
      <c r="AW550" s="12" t="s">
        <v>31</v>
      </c>
      <c r="AX550" s="12" t="s">
        <v>76</v>
      </c>
      <c r="AY550" s="172" t="s">
        <v>187</v>
      </c>
    </row>
    <row r="551" spans="2:65" s="12" customFormat="1">
      <c r="B551" s="170"/>
      <c r="D551" s="171" t="s">
        <v>200</v>
      </c>
      <c r="E551" s="172" t="s">
        <v>1</v>
      </c>
      <c r="F551" s="173" t="s">
        <v>3641</v>
      </c>
      <c r="H551" s="172" t="s">
        <v>1</v>
      </c>
      <c r="I551" s="174"/>
      <c r="L551" s="170"/>
      <c r="M551" s="175"/>
      <c r="T551" s="176"/>
      <c r="AT551" s="172" t="s">
        <v>200</v>
      </c>
      <c r="AU551" s="172" t="s">
        <v>89</v>
      </c>
      <c r="AV551" s="12" t="s">
        <v>83</v>
      </c>
      <c r="AW551" s="12" t="s">
        <v>31</v>
      </c>
      <c r="AX551" s="12" t="s">
        <v>76</v>
      </c>
      <c r="AY551" s="172" t="s">
        <v>187</v>
      </c>
    </row>
    <row r="552" spans="2:65" s="12" customFormat="1">
      <c r="B552" s="170"/>
      <c r="D552" s="171" t="s">
        <v>200</v>
      </c>
      <c r="E552" s="172" t="s">
        <v>1</v>
      </c>
      <c r="F552" s="173" t="s">
        <v>3642</v>
      </c>
      <c r="H552" s="172" t="s">
        <v>1</v>
      </c>
      <c r="I552" s="174"/>
      <c r="L552" s="170"/>
      <c r="M552" s="175"/>
      <c r="T552" s="176"/>
      <c r="AT552" s="172" t="s">
        <v>200</v>
      </c>
      <c r="AU552" s="172" t="s">
        <v>89</v>
      </c>
      <c r="AV552" s="12" t="s">
        <v>83</v>
      </c>
      <c r="AW552" s="12" t="s">
        <v>31</v>
      </c>
      <c r="AX552" s="12" t="s">
        <v>76</v>
      </c>
      <c r="AY552" s="172" t="s">
        <v>187</v>
      </c>
    </row>
    <row r="553" spans="2:65" s="12" customFormat="1">
      <c r="B553" s="170"/>
      <c r="D553" s="171" t="s">
        <v>200</v>
      </c>
      <c r="E553" s="172" t="s">
        <v>1</v>
      </c>
      <c r="F553" s="173" t="s">
        <v>3643</v>
      </c>
      <c r="H553" s="172" t="s">
        <v>1</v>
      </c>
      <c r="I553" s="174"/>
      <c r="L553" s="170"/>
      <c r="M553" s="175"/>
      <c r="T553" s="176"/>
      <c r="AT553" s="172" t="s">
        <v>200</v>
      </c>
      <c r="AU553" s="172" t="s">
        <v>89</v>
      </c>
      <c r="AV553" s="12" t="s">
        <v>83</v>
      </c>
      <c r="AW553" s="12" t="s">
        <v>31</v>
      </c>
      <c r="AX553" s="12" t="s">
        <v>76</v>
      </c>
      <c r="AY553" s="172" t="s">
        <v>187</v>
      </c>
    </row>
    <row r="554" spans="2:65" s="12" customFormat="1">
      <c r="B554" s="170"/>
      <c r="D554" s="171" t="s">
        <v>200</v>
      </c>
      <c r="E554" s="172" t="s">
        <v>1</v>
      </c>
      <c r="F554" s="173" t="s">
        <v>3644</v>
      </c>
      <c r="H554" s="172" t="s">
        <v>1</v>
      </c>
      <c r="I554" s="174"/>
      <c r="L554" s="170"/>
      <c r="M554" s="175"/>
      <c r="T554" s="176"/>
      <c r="AT554" s="172" t="s">
        <v>200</v>
      </c>
      <c r="AU554" s="172" t="s">
        <v>89</v>
      </c>
      <c r="AV554" s="12" t="s">
        <v>83</v>
      </c>
      <c r="AW554" s="12" t="s">
        <v>31</v>
      </c>
      <c r="AX554" s="12" t="s">
        <v>76</v>
      </c>
      <c r="AY554" s="172" t="s">
        <v>187</v>
      </c>
    </row>
    <row r="555" spans="2:65" s="13" customFormat="1">
      <c r="B555" s="177"/>
      <c r="D555" s="171" t="s">
        <v>200</v>
      </c>
      <c r="E555" s="178" t="s">
        <v>1</v>
      </c>
      <c r="F555" s="179" t="s">
        <v>3727</v>
      </c>
      <c r="H555" s="180">
        <v>2</v>
      </c>
      <c r="I555" s="181"/>
      <c r="L555" s="177"/>
      <c r="M555" s="182"/>
      <c r="T555" s="183"/>
      <c r="AT555" s="178" t="s">
        <v>200</v>
      </c>
      <c r="AU555" s="178" t="s">
        <v>89</v>
      </c>
      <c r="AV555" s="13" t="s">
        <v>89</v>
      </c>
      <c r="AW555" s="13" t="s">
        <v>31</v>
      </c>
      <c r="AX555" s="13" t="s">
        <v>76</v>
      </c>
      <c r="AY555" s="178" t="s">
        <v>187</v>
      </c>
    </row>
    <row r="556" spans="2:65" s="13" customFormat="1">
      <c r="B556" s="177"/>
      <c r="D556" s="171" t="s">
        <v>200</v>
      </c>
      <c r="E556" s="178" t="s">
        <v>1</v>
      </c>
      <c r="F556" s="179" t="s">
        <v>3728</v>
      </c>
      <c r="H556" s="180">
        <v>1</v>
      </c>
      <c r="I556" s="181"/>
      <c r="L556" s="177"/>
      <c r="M556" s="182"/>
      <c r="T556" s="183"/>
      <c r="AT556" s="178" t="s">
        <v>200</v>
      </c>
      <c r="AU556" s="178" t="s">
        <v>89</v>
      </c>
      <c r="AV556" s="13" t="s">
        <v>89</v>
      </c>
      <c r="AW556" s="13" t="s">
        <v>31</v>
      </c>
      <c r="AX556" s="13" t="s">
        <v>76</v>
      </c>
      <c r="AY556" s="178" t="s">
        <v>187</v>
      </c>
    </row>
    <row r="557" spans="2:65" s="15" customFormat="1">
      <c r="B557" s="191"/>
      <c r="D557" s="171" t="s">
        <v>200</v>
      </c>
      <c r="E557" s="192" t="s">
        <v>1</v>
      </c>
      <c r="F557" s="193" t="s">
        <v>234</v>
      </c>
      <c r="H557" s="194">
        <v>3</v>
      </c>
      <c r="I557" s="195"/>
      <c r="L557" s="191"/>
      <c r="M557" s="196"/>
      <c r="T557" s="197"/>
      <c r="AT557" s="192" t="s">
        <v>200</v>
      </c>
      <c r="AU557" s="192" t="s">
        <v>89</v>
      </c>
      <c r="AV557" s="15" t="s">
        <v>207</v>
      </c>
      <c r="AW557" s="15" t="s">
        <v>31</v>
      </c>
      <c r="AX557" s="15" t="s">
        <v>76</v>
      </c>
      <c r="AY557" s="192" t="s">
        <v>187</v>
      </c>
    </row>
    <row r="558" spans="2:65" s="14" customFormat="1">
      <c r="B558" s="184"/>
      <c r="D558" s="171" t="s">
        <v>200</v>
      </c>
      <c r="E558" s="185" t="s">
        <v>1</v>
      </c>
      <c r="F558" s="186" t="s">
        <v>3501</v>
      </c>
      <c r="H558" s="187">
        <v>3</v>
      </c>
      <c r="I558" s="188"/>
      <c r="L558" s="184"/>
      <c r="M558" s="189"/>
      <c r="T558" s="190"/>
      <c r="AT558" s="185" t="s">
        <v>200</v>
      </c>
      <c r="AU558" s="185" t="s">
        <v>89</v>
      </c>
      <c r="AV558" s="14" t="s">
        <v>194</v>
      </c>
      <c r="AW558" s="14" t="s">
        <v>31</v>
      </c>
      <c r="AX558" s="14" t="s">
        <v>83</v>
      </c>
      <c r="AY558" s="185" t="s">
        <v>187</v>
      </c>
    </row>
    <row r="559" spans="2:65" s="1" customFormat="1" ht="37.9" customHeight="1">
      <c r="B559" s="144"/>
      <c r="C559" s="145" t="s">
        <v>750</v>
      </c>
      <c r="D559" s="145" t="s">
        <v>190</v>
      </c>
      <c r="E559" s="146" t="s">
        <v>3729</v>
      </c>
      <c r="F559" s="147" t="s">
        <v>3730</v>
      </c>
      <c r="G559" s="148" t="s">
        <v>337</v>
      </c>
      <c r="H559" s="149">
        <v>3</v>
      </c>
      <c r="I559" s="150"/>
      <c r="J559" s="151">
        <f>ROUND(I559*H559,2)</f>
        <v>0</v>
      </c>
      <c r="K559" s="152"/>
      <c r="L559" s="153"/>
      <c r="M559" s="154" t="s">
        <v>1</v>
      </c>
      <c r="N559" s="155" t="s">
        <v>42</v>
      </c>
      <c r="P559" s="156">
        <f>O559*H559</f>
        <v>0</v>
      </c>
      <c r="Q559" s="156">
        <v>0.02</v>
      </c>
      <c r="R559" s="156">
        <f>Q559*H559</f>
        <v>0.06</v>
      </c>
      <c r="S559" s="156">
        <v>0</v>
      </c>
      <c r="T559" s="157">
        <f>S559*H559</f>
        <v>0</v>
      </c>
      <c r="AR559" s="158" t="s">
        <v>388</v>
      </c>
      <c r="AT559" s="158" t="s">
        <v>190</v>
      </c>
      <c r="AU559" s="158" t="s">
        <v>89</v>
      </c>
      <c r="AY559" s="17" t="s">
        <v>187</v>
      </c>
      <c r="BE559" s="159">
        <f>IF(N559="základná",J559,0)</f>
        <v>0</v>
      </c>
      <c r="BF559" s="159">
        <f>IF(N559="znížená",J559,0)</f>
        <v>0</v>
      </c>
      <c r="BG559" s="159">
        <f>IF(N559="zákl. prenesená",J559,0)</f>
        <v>0</v>
      </c>
      <c r="BH559" s="159">
        <f>IF(N559="zníž. prenesená",J559,0)</f>
        <v>0</v>
      </c>
      <c r="BI559" s="159">
        <f>IF(N559="nulová",J559,0)</f>
        <v>0</v>
      </c>
      <c r="BJ559" s="17" t="s">
        <v>89</v>
      </c>
      <c r="BK559" s="159">
        <f>ROUND(I559*H559,2)</f>
        <v>0</v>
      </c>
      <c r="BL559" s="17" t="s">
        <v>353</v>
      </c>
      <c r="BM559" s="158" t="s">
        <v>3731</v>
      </c>
    </row>
    <row r="560" spans="2:65" s="13" customFormat="1">
      <c r="B560" s="177"/>
      <c r="D560" s="171" t="s">
        <v>200</v>
      </c>
      <c r="E560" s="178" t="s">
        <v>1</v>
      </c>
      <c r="F560" s="179" t="s">
        <v>3727</v>
      </c>
      <c r="H560" s="180">
        <v>2</v>
      </c>
      <c r="I560" s="181"/>
      <c r="L560" s="177"/>
      <c r="M560" s="182"/>
      <c r="T560" s="183"/>
      <c r="AT560" s="178" t="s">
        <v>200</v>
      </c>
      <c r="AU560" s="178" t="s">
        <v>89</v>
      </c>
      <c r="AV560" s="13" t="s">
        <v>89</v>
      </c>
      <c r="AW560" s="13" t="s">
        <v>31</v>
      </c>
      <c r="AX560" s="13" t="s">
        <v>76</v>
      </c>
      <c r="AY560" s="178" t="s">
        <v>187</v>
      </c>
    </row>
    <row r="561" spans="2:65" s="13" customFormat="1">
      <c r="B561" s="177"/>
      <c r="D561" s="171" t="s">
        <v>200</v>
      </c>
      <c r="E561" s="178" t="s">
        <v>1</v>
      </c>
      <c r="F561" s="179" t="s">
        <v>3728</v>
      </c>
      <c r="H561" s="180">
        <v>1</v>
      </c>
      <c r="I561" s="181"/>
      <c r="L561" s="177"/>
      <c r="M561" s="182"/>
      <c r="T561" s="183"/>
      <c r="AT561" s="178" t="s">
        <v>200</v>
      </c>
      <c r="AU561" s="178" t="s">
        <v>89</v>
      </c>
      <c r="AV561" s="13" t="s">
        <v>89</v>
      </c>
      <c r="AW561" s="13" t="s">
        <v>31</v>
      </c>
      <c r="AX561" s="13" t="s">
        <v>76</v>
      </c>
      <c r="AY561" s="178" t="s">
        <v>187</v>
      </c>
    </row>
    <row r="562" spans="2:65" s="15" customFormat="1">
      <c r="B562" s="191"/>
      <c r="D562" s="171" t="s">
        <v>200</v>
      </c>
      <c r="E562" s="192" t="s">
        <v>1</v>
      </c>
      <c r="F562" s="193" t="s">
        <v>234</v>
      </c>
      <c r="H562" s="194">
        <v>3</v>
      </c>
      <c r="I562" s="195"/>
      <c r="L562" s="191"/>
      <c r="M562" s="196"/>
      <c r="T562" s="197"/>
      <c r="AT562" s="192" t="s">
        <v>200</v>
      </c>
      <c r="AU562" s="192" t="s">
        <v>89</v>
      </c>
      <c r="AV562" s="15" t="s">
        <v>207</v>
      </c>
      <c r="AW562" s="15" t="s">
        <v>31</v>
      </c>
      <c r="AX562" s="15" t="s">
        <v>76</v>
      </c>
      <c r="AY562" s="192" t="s">
        <v>187</v>
      </c>
    </row>
    <row r="563" spans="2:65" s="14" customFormat="1">
      <c r="B563" s="184"/>
      <c r="D563" s="171" t="s">
        <v>200</v>
      </c>
      <c r="E563" s="185" t="s">
        <v>1</v>
      </c>
      <c r="F563" s="186" t="s">
        <v>3501</v>
      </c>
      <c r="H563" s="187">
        <v>3</v>
      </c>
      <c r="I563" s="188"/>
      <c r="L563" s="184"/>
      <c r="M563" s="189"/>
      <c r="T563" s="190"/>
      <c r="AT563" s="185" t="s">
        <v>200</v>
      </c>
      <c r="AU563" s="185" t="s">
        <v>89</v>
      </c>
      <c r="AV563" s="14" t="s">
        <v>194</v>
      </c>
      <c r="AW563" s="14" t="s">
        <v>31</v>
      </c>
      <c r="AX563" s="14" t="s">
        <v>83</v>
      </c>
      <c r="AY563" s="185" t="s">
        <v>187</v>
      </c>
    </row>
    <row r="564" spans="2:65" s="1" customFormat="1" ht="37.9" customHeight="1">
      <c r="B564" s="144"/>
      <c r="C564" s="145" t="s">
        <v>754</v>
      </c>
      <c r="D564" s="145" t="s">
        <v>190</v>
      </c>
      <c r="E564" s="146" t="s">
        <v>3732</v>
      </c>
      <c r="F564" s="147" t="s">
        <v>3733</v>
      </c>
      <c r="G564" s="148" t="s">
        <v>337</v>
      </c>
      <c r="H564" s="149">
        <v>3</v>
      </c>
      <c r="I564" s="150"/>
      <c r="J564" s="151">
        <f>ROUND(I564*H564,2)</f>
        <v>0</v>
      </c>
      <c r="K564" s="152"/>
      <c r="L564" s="153"/>
      <c r="M564" s="154" t="s">
        <v>1</v>
      </c>
      <c r="N564" s="155" t="s">
        <v>42</v>
      </c>
      <c r="P564" s="156">
        <f>O564*H564</f>
        <v>0</v>
      </c>
      <c r="Q564" s="156">
        <v>2.5000000000000001E-2</v>
      </c>
      <c r="R564" s="156">
        <f>Q564*H564</f>
        <v>7.5000000000000011E-2</v>
      </c>
      <c r="S564" s="156">
        <v>0</v>
      </c>
      <c r="T564" s="157">
        <f>S564*H564</f>
        <v>0</v>
      </c>
      <c r="AR564" s="158" t="s">
        <v>388</v>
      </c>
      <c r="AT564" s="158" t="s">
        <v>190</v>
      </c>
      <c r="AU564" s="158" t="s">
        <v>89</v>
      </c>
      <c r="AY564" s="17" t="s">
        <v>187</v>
      </c>
      <c r="BE564" s="159">
        <f>IF(N564="základná",J564,0)</f>
        <v>0</v>
      </c>
      <c r="BF564" s="159">
        <f>IF(N564="znížená",J564,0)</f>
        <v>0</v>
      </c>
      <c r="BG564" s="159">
        <f>IF(N564="zákl. prenesená",J564,0)</f>
        <v>0</v>
      </c>
      <c r="BH564" s="159">
        <f>IF(N564="zníž. prenesená",J564,0)</f>
        <v>0</v>
      </c>
      <c r="BI564" s="159">
        <f>IF(N564="nulová",J564,0)</f>
        <v>0</v>
      </c>
      <c r="BJ564" s="17" t="s">
        <v>89</v>
      </c>
      <c r="BK564" s="159">
        <f>ROUND(I564*H564,2)</f>
        <v>0</v>
      </c>
      <c r="BL564" s="17" t="s">
        <v>353</v>
      </c>
      <c r="BM564" s="158" t="s">
        <v>3734</v>
      </c>
    </row>
    <row r="565" spans="2:65" s="12" customFormat="1">
      <c r="B565" s="170"/>
      <c r="D565" s="171" t="s">
        <v>200</v>
      </c>
      <c r="E565" s="172" t="s">
        <v>1</v>
      </c>
      <c r="F565" s="173" t="s">
        <v>3735</v>
      </c>
      <c r="H565" s="172" t="s">
        <v>1</v>
      </c>
      <c r="I565" s="174"/>
      <c r="L565" s="170"/>
      <c r="M565" s="175"/>
      <c r="T565" s="176"/>
      <c r="AT565" s="172" t="s">
        <v>200</v>
      </c>
      <c r="AU565" s="172" t="s">
        <v>89</v>
      </c>
      <c r="AV565" s="12" t="s">
        <v>83</v>
      </c>
      <c r="AW565" s="12" t="s">
        <v>31</v>
      </c>
      <c r="AX565" s="12" t="s">
        <v>76</v>
      </c>
      <c r="AY565" s="172" t="s">
        <v>187</v>
      </c>
    </row>
    <row r="566" spans="2:65" s="12" customFormat="1">
      <c r="B566" s="170"/>
      <c r="D566" s="171" t="s">
        <v>200</v>
      </c>
      <c r="E566" s="172" t="s">
        <v>1</v>
      </c>
      <c r="F566" s="173" t="s">
        <v>3736</v>
      </c>
      <c r="H566" s="172" t="s">
        <v>1</v>
      </c>
      <c r="I566" s="174"/>
      <c r="L566" s="170"/>
      <c r="M566" s="175"/>
      <c r="T566" s="176"/>
      <c r="AT566" s="172" t="s">
        <v>200</v>
      </c>
      <c r="AU566" s="172" t="s">
        <v>89</v>
      </c>
      <c r="AV566" s="12" t="s">
        <v>83</v>
      </c>
      <c r="AW566" s="12" t="s">
        <v>31</v>
      </c>
      <c r="AX566" s="12" t="s">
        <v>76</v>
      </c>
      <c r="AY566" s="172" t="s">
        <v>187</v>
      </c>
    </row>
    <row r="567" spans="2:65" s="13" customFormat="1">
      <c r="B567" s="177"/>
      <c r="D567" s="171" t="s">
        <v>200</v>
      </c>
      <c r="E567" s="178" t="s">
        <v>1</v>
      </c>
      <c r="F567" s="179" t="s">
        <v>3650</v>
      </c>
      <c r="H567" s="180">
        <v>2</v>
      </c>
      <c r="I567" s="181"/>
      <c r="L567" s="177"/>
      <c r="M567" s="182"/>
      <c r="T567" s="183"/>
      <c r="AT567" s="178" t="s">
        <v>200</v>
      </c>
      <c r="AU567" s="178" t="s">
        <v>89</v>
      </c>
      <c r="AV567" s="13" t="s">
        <v>89</v>
      </c>
      <c r="AW567" s="13" t="s">
        <v>31</v>
      </c>
      <c r="AX567" s="13" t="s">
        <v>76</v>
      </c>
      <c r="AY567" s="178" t="s">
        <v>187</v>
      </c>
    </row>
    <row r="568" spans="2:65" s="13" customFormat="1">
      <c r="B568" s="177"/>
      <c r="D568" s="171" t="s">
        <v>200</v>
      </c>
      <c r="E568" s="178" t="s">
        <v>1</v>
      </c>
      <c r="F568" s="179" t="s">
        <v>3651</v>
      </c>
      <c r="H568" s="180">
        <v>1</v>
      </c>
      <c r="I568" s="181"/>
      <c r="L568" s="177"/>
      <c r="M568" s="182"/>
      <c r="T568" s="183"/>
      <c r="AT568" s="178" t="s">
        <v>200</v>
      </c>
      <c r="AU568" s="178" t="s">
        <v>89</v>
      </c>
      <c r="AV568" s="13" t="s">
        <v>89</v>
      </c>
      <c r="AW568" s="13" t="s">
        <v>31</v>
      </c>
      <c r="AX568" s="13" t="s">
        <v>76</v>
      </c>
      <c r="AY568" s="178" t="s">
        <v>187</v>
      </c>
    </row>
    <row r="569" spans="2:65" s="15" customFormat="1">
      <c r="B569" s="191"/>
      <c r="D569" s="171" t="s">
        <v>200</v>
      </c>
      <c r="E569" s="192" t="s">
        <v>1</v>
      </c>
      <c r="F569" s="193" t="s">
        <v>3737</v>
      </c>
      <c r="H569" s="194">
        <v>3</v>
      </c>
      <c r="I569" s="195"/>
      <c r="L569" s="191"/>
      <c r="M569" s="196"/>
      <c r="T569" s="197"/>
      <c r="AT569" s="192" t="s">
        <v>200</v>
      </c>
      <c r="AU569" s="192" t="s">
        <v>89</v>
      </c>
      <c r="AV569" s="15" t="s">
        <v>207</v>
      </c>
      <c r="AW569" s="15" t="s">
        <v>31</v>
      </c>
      <c r="AX569" s="15" t="s">
        <v>76</v>
      </c>
      <c r="AY569" s="192" t="s">
        <v>187</v>
      </c>
    </row>
    <row r="570" spans="2:65" s="14" customFormat="1">
      <c r="B570" s="184"/>
      <c r="D570" s="171" t="s">
        <v>200</v>
      </c>
      <c r="E570" s="185" t="s">
        <v>1</v>
      </c>
      <c r="F570" s="186" t="s">
        <v>206</v>
      </c>
      <c r="H570" s="187">
        <v>3</v>
      </c>
      <c r="I570" s="188"/>
      <c r="L570" s="184"/>
      <c r="M570" s="189"/>
      <c r="T570" s="190"/>
      <c r="AT570" s="185" t="s">
        <v>200</v>
      </c>
      <c r="AU570" s="185" t="s">
        <v>89</v>
      </c>
      <c r="AV570" s="14" t="s">
        <v>194</v>
      </c>
      <c r="AW570" s="14" t="s">
        <v>31</v>
      </c>
      <c r="AX570" s="14" t="s">
        <v>83</v>
      </c>
      <c r="AY570" s="185" t="s">
        <v>187</v>
      </c>
    </row>
    <row r="571" spans="2:65" s="1" customFormat="1" ht="24.2" customHeight="1">
      <c r="B571" s="144"/>
      <c r="C571" s="160" t="s">
        <v>760</v>
      </c>
      <c r="D571" s="160" t="s">
        <v>196</v>
      </c>
      <c r="E571" s="161" t="s">
        <v>1023</v>
      </c>
      <c r="F571" s="162" t="s">
        <v>1024</v>
      </c>
      <c r="G571" s="163" t="s">
        <v>375</v>
      </c>
      <c r="H571" s="164">
        <v>8.7430000000000003</v>
      </c>
      <c r="I571" s="165"/>
      <c r="J571" s="166">
        <f>ROUND(I571*H571,2)</f>
        <v>0</v>
      </c>
      <c r="K571" s="167"/>
      <c r="L571" s="32"/>
      <c r="M571" s="168" t="s">
        <v>1</v>
      </c>
      <c r="N571" s="169" t="s">
        <v>42</v>
      </c>
      <c r="P571" s="156">
        <f>O571*H571</f>
        <v>0</v>
      </c>
      <c r="Q571" s="156">
        <v>0</v>
      </c>
      <c r="R571" s="156">
        <f>Q571*H571</f>
        <v>0</v>
      </c>
      <c r="S571" s="156">
        <v>0</v>
      </c>
      <c r="T571" s="157">
        <f>S571*H571</f>
        <v>0</v>
      </c>
      <c r="AR571" s="158" t="s">
        <v>353</v>
      </c>
      <c r="AT571" s="158" t="s">
        <v>196</v>
      </c>
      <c r="AU571" s="158" t="s">
        <v>89</v>
      </c>
      <c r="AY571" s="17" t="s">
        <v>187</v>
      </c>
      <c r="BE571" s="159">
        <f>IF(N571="základná",J571,0)</f>
        <v>0</v>
      </c>
      <c r="BF571" s="159">
        <f>IF(N571="znížená",J571,0)</f>
        <v>0</v>
      </c>
      <c r="BG571" s="159">
        <f>IF(N571="zákl. prenesená",J571,0)</f>
        <v>0</v>
      </c>
      <c r="BH571" s="159">
        <f>IF(N571="zníž. prenesená",J571,0)</f>
        <v>0</v>
      </c>
      <c r="BI571" s="159">
        <f>IF(N571="nulová",J571,0)</f>
        <v>0</v>
      </c>
      <c r="BJ571" s="17" t="s">
        <v>89</v>
      </c>
      <c r="BK571" s="159">
        <f>ROUND(I571*H571,2)</f>
        <v>0</v>
      </c>
      <c r="BL571" s="17" t="s">
        <v>353</v>
      </c>
      <c r="BM571" s="158" t="s">
        <v>3738</v>
      </c>
    </row>
    <row r="572" spans="2:65" s="1" customFormat="1" ht="24.2" customHeight="1">
      <c r="B572" s="144"/>
      <c r="C572" s="160" t="s">
        <v>766</v>
      </c>
      <c r="D572" s="160" t="s">
        <v>196</v>
      </c>
      <c r="E572" s="161" t="s">
        <v>1026</v>
      </c>
      <c r="F572" s="162" t="s">
        <v>1027</v>
      </c>
      <c r="G572" s="163" t="s">
        <v>375</v>
      </c>
      <c r="H572" s="164">
        <v>8.7430000000000003</v>
      </c>
      <c r="I572" s="165"/>
      <c r="J572" s="166">
        <f>ROUND(I572*H572,2)</f>
        <v>0</v>
      </c>
      <c r="K572" s="167"/>
      <c r="L572" s="32"/>
      <c r="M572" s="168" t="s">
        <v>1</v>
      </c>
      <c r="N572" s="169" t="s">
        <v>42</v>
      </c>
      <c r="P572" s="156">
        <f>O572*H572</f>
        <v>0</v>
      </c>
      <c r="Q572" s="156">
        <v>0</v>
      </c>
      <c r="R572" s="156">
        <f>Q572*H572</f>
        <v>0</v>
      </c>
      <c r="S572" s="156">
        <v>0</v>
      </c>
      <c r="T572" s="157">
        <f>S572*H572</f>
        <v>0</v>
      </c>
      <c r="AR572" s="158" t="s">
        <v>353</v>
      </c>
      <c r="AT572" s="158" t="s">
        <v>196</v>
      </c>
      <c r="AU572" s="158" t="s">
        <v>89</v>
      </c>
      <c r="AY572" s="17" t="s">
        <v>187</v>
      </c>
      <c r="BE572" s="159">
        <f>IF(N572="základná",J572,0)</f>
        <v>0</v>
      </c>
      <c r="BF572" s="159">
        <f>IF(N572="znížená",J572,0)</f>
        <v>0</v>
      </c>
      <c r="BG572" s="159">
        <f>IF(N572="zákl. prenesená",J572,0)</f>
        <v>0</v>
      </c>
      <c r="BH572" s="159">
        <f>IF(N572="zníž. prenesená",J572,0)</f>
        <v>0</v>
      </c>
      <c r="BI572" s="159">
        <f>IF(N572="nulová",J572,0)</f>
        <v>0</v>
      </c>
      <c r="BJ572" s="17" t="s">
        <v>89</v>
      </c>
      <c r="BK572" s="159">
        <f>ROUND(I572*H572,2)</f>
        <v>0</v>
      </c>
      <c r="BL572" s="17" t="s">
        <v>353</v>
      </c>
      <c r="BM572" s="158" t="s">
        <v>3739</v>
      </c>
    </row>
    <row r="573" spans="2:65" s="11" customFormat="1" ht="22.9" customHeight="1">
      <c r="B573" s="132"/>
      <c r="D573" s="133" t="s">
        <v>75</v>
      </c>
      <c r="E573" s="142" t="s">
        <v>3740</v>
      </c>
      <c r="F573" s="142" t="s">
        <v>3741</v>
      </c>
      <c r="I573" s="135"/>
      <c r="J573" s="143">
        <f>BK573</f>
        <v>0</v>
      </c>
      <c r="L573" s="132"/>
      <c r="M573" s="137"/>
      <c r="P573" s="138">
        <f>SUM(P574:P682)</f>
        <v>0</v>
      </c>
      <c r="R573" s="138">
        <f>SUM(R574:R682)</f>
        <v>8.759999999999998</v>
      </c>
      <c r="T573" s="139">
        <f>SUM(T574:T682)</f>
        <v>0</v>
      </c>
      <c r="AR573" s="133" t="s">
        <v>89</v>
      </c>
      <c r="AT573" s="140" t="s">
        <v>75</v>
      </c>
      <c r="AU573" s="140" t="s">
        <v>83</v>
      </c>
      <c r="AY573" s="133" t="s">
        <v>187</v>
      </c>
      <c r="BK573" s="141">
        <f>SUM(BK574:BK682)</f>
        <v>0</v>
      </c>
    </row>
    <row r="574" spans="2:65" s="1" customFormat="1" ht="24.2" customHeight="1">
      <c r="B574" s="144"/>
      <c r="C574" s="160" t="s">
        <v>770</v>
      </c>
      <c r="D574" s="160" t="s">
        <v>196</v>
      </c>
      <c r="E574" s="161" t="s">
        <v>3742</v>
      </c>
      <c r="F574" s="162" t="s">
        <v>3743</v>
      </c>
      <c r="G574" s="163" t="s">
        <v>1495</v>
      </c>
      <c r="H574" s="164">
        <v>71.400000000000006</v>
      </c>
      <c r="I574" s="165"/>
      <c r="J574" s="166">
        <f>ROUND(I574*H574,2)</f>
        <v>0</v>
      </c>
      <c r="K574" s="167"/>
      <c r="L574" s="32"/>
      <c r="M574" s="168" t="s">
        <v>1</v>
      </c>
      <c r="N574" s="169" t="s">
        <v>42</v>
      </c>
      <c r="P574" s="156">
        <f>O574*H574</f>
        <v>0</v>
      </c>
      <c r="Q574" s="156">
        <v>0</v>
      </c>
      <c r="R574" s="156">
        <f>Q574*H574</f>
        <v>0</v>
      </c>
      <c r="S574" s="156">
        <v>0</v>
      </c>
      <c r="T574" s="157">
        <f>S574*H574</f>
        <v>0</v>
      </c>
      <c r="AR574" s="158" t="s">
        <v>353</v>
      </c>
      <c r="AT574" s="158" t="s">
        <v>196</v>
      </c>
      <c r="AU574" s="158" t="s">
        <v>89</v>
      </c>
      <c r="AY574" s="17" t="s">
        <v>187</v>
      </c>
      <c r="BE574" s="159">
        <f>IF(N574="základná",J574,0)</f>
        <v>0</v>
      </c>
      <c r="BF574" s="159">
        <f>IF(N574="znížená",J574,0)</f>
        <v>0</v>
      </c>
      <c r="BG574" s="159">
        <f>IF(N574="zákl. prenesená",J574,0)</f>
        <v>0</v>
      </c>
      <c r="BH574" s="159">
        <f>IF(N574="zníž. prenesená",J574,0)</f>
        <v>0</v>
      </c>
      <c r="BI574" s="159">
        <f>IF(N574="nulová",J574,0)</f>
        <v>0</v>
      </c>
      <c r="BJ574" s="17" t="s">
        <v>89</v>
      </c>
      <c r="BK574" s="159">
        <f>ROUND(I574*H574,2)</f>
        <v>0</v>
      </c>
      <c r="BL574" s="17" t="s">
        <v>353</v>
      </c>
      <c r="BM574" s="158" t="s">
        <v>3744</v>
      </c>
    </row>
    <row r="575" spans="2:65" s="12" customFormat="1">
      <c r="B575" s="170"/>
      <c r="D575" s="171" t="s">
        <v>200</v>
      </c>
      <c r="E575" s="172" t="s">
        <v>1</v>
      </c>
      <c r="F575" s="173" t="s">
        <v>3745</v>
      </c>
      <c r="H575" s="172" t="s">
        <v>1</v>
      </c>
      <c r="I575" s="174"/>
      <c r="L575" s="170"/>
      <c r="M575" s="175"/>
      <c r="T575" s="176"/>
      <c r="AT575" s="172" t="s">
        <v>200</v>
      </c>
      <c r="AU575" s="172" t="s">
        <v>89</v>
      </c>
      <c r="AV575" s="12" t="s">
        <v>83</v>
      </c>
      <c r="AW575" s="12" t="s">
        <v>31</v>
      </c>
      <c r="AX575" s="12" t="s">
        <v>76</v>
      </c>
      <c r="AY575" s="172" t="s">
        <v>187</v>
      </c>
    </row>
    <row r="576" spans="2:65" s="13" customFormat="1">
      <c r="B576" s="177"/>
      <c r="D576" s="171" t="s">
        <v>200</v>
      </c>
      <c r="E576" s="178" t="s">
        <v>1</v>
      </c>
      <c r="F576" s="179" t="s">
        <v>3746</v>
      </c>
      <c r="H576" s="180">
        <v>39.9</v>
      </c>
      <c r="I576" s="181"/>
      <c r="L576" s="177"/>
      <c r="M576" s="182"/>
      <c r="T576" s="183"/>
      <c r="AT576" s="178" t="s">
        <v>200</v>
      </c>
      <c r="AU576" s="178" t="s">
        <v>89</v>
      </c>
      <c r="AV576" s="13" t="s">
        <v>89</v>
      </c>
      <c r="AW576" s="13" t="s">
        <v>31</v>
      </c>
      <c r="AX576" s="13" t="s">
        <v>76</v>
      </c>
      <c r="AY576" s="178" t="s">
        <v>187</v>
      </c>
    </row>
    <row r="577" spans="2:65" s="13" customFormat="1">
      <c r="B577" s="177"/>
      <c r="D577" s="171" t="s">
        <v>200</v>
      </c>
      <c r="E577" s="178" t="s">
        <v>1</v>
      </c>
      <c r="F577" s="179" t="s">
        <v>3747</v>
      </c>
      <c r="H577" s="180">
        <v>31.5</v>
      </c>
      <c r="I577" s="181"/>
      <c r="L577" s="177"/>
      <c r="M577" s="182"/>
      <c r="T577" s="183"/>
      <c r="AT577" s="178" t="s">
        <v>200</v>
      </c>
      <c r="AU577" s="178" t="s">
        <v>89</v>
      </c>
      <c r="AV577" s="13" t="s">
        <v>89</v>
      </c>
      <c r="AW577" s="13" t="s">
        <v>31</v>
      </c>
      <c r="AX577" s="13" t="s">
        <v>76</v>
      </c>
      <c r="AY577" s="178" t="s">
        <v>187</v>
      </c>
    </row>
    <row r="578" spans="2:65" s="15" customFormat="1">
      <c r="B578" s="191"/>
      <c r="D578" s="171" t="s">
        <v>200</v>
      </c>
      <c r="E578" s="192" t="s">
        <v>1</v>
      </c>
      <c r="F578" s="193" t="s">
        <v>3748</v>
      </c>
      <c r="H578" s="194">
        <v>71.400000000000006</v>
      </c>
      <c r="I578" s="195"/>
      <c r="L578" s="191"/>
      <c r="M578" s="196"/>
      <c r="T578" s="197"/>
      <c r="AT578" s="192" t="s">
        <v>200</v>
      </c>
      <c r="AU578" s="192" t="s">
        <v>89</v>
      </c>
      <c r="AV578" s="15" t="s">
        <v>207</v>
      </c>
      <c r="AW578" s="15" t="s">
        <v>31</v>
      </c>
      <c r="AX578" s="15" t="s">
        <v>76</v>
      </c>
      <c r="AY578" s="192" t="s">
        <v>187</v>
      </c>
    </row>
    <row r="579" spans="2:65" s="14" customFormat="1">
      <c r="B579" s="184"/>
      <c r="D579" s="171" t="s">
        <v>200</v>
      </c>
      <c r="E579" s="185" t="s">
        <v>1</v>
      </c>
      <c r="F579" s="186" t="s">
        <v>206</v>
      </c>
      <c r="H579" s="187">
        <v>71.400000000000006</v>
      </c>
      <c r="I579" s="188"/>
      <c r="L579" s="184"/>
      <c r="M579" s="189"/>
      <c r="T579" s="190"/>
      <c r="AT579" s="185" t="s">
        <v>200</v>
      </c>
      <c r="AU579" s="185" t="s">
        <v>89</v>
      </c>
      <c r="AV579" s="14" t="s">
        <v>194</v>
      </c>
      <c r="AW579" s="14" t="s">
        <v>31</v>
      </c>
      <c r="AX579" s="14" t="s">
        <v>83</v>
      </c>
      <c r="AY579" s="185" t="s">
        <v>187</v>
      </c>
    </row>
    <row r="580" spans="2:65" s="1" customFormat="1" ht="37.9" customHeight="1">
      <c r="B580" s="144"/>
      <c r="C580" s="145" t="s">
        <v>774</v>
      </c>
      <c r="D580" s="145" t="s">
        <v>190</v>
      </c>
      <c r="E580" s="146" t="s">
        <v>3749</v>
      </c>
      <c r="F580" s="147" t="s">
        <v>3750</v>
      </c>
      <c r="G580" s="148" t="s">
        <v>337</v>
      </c>
      <c r="H580" s="149">
        <v>34</v>
      </c>
      <c r="I580" s="150"/>
      <c r="J580" s="151">
        <f>ROUND(I580*H580,2)</f>
        <v>0</v>
      </c>
      <c r="K580" s="152"/>
      <c r="L580" s="153"/>
      <c r="M580" s="154" t="s">
        <v>1</v>
      </c>
      <c r="N580" s="155" t="s">
        <v>42</v>
      </c>
      <c r="P580" s="156">
        <f>O580*H580</f>
        <v>0</v>
      </c>
      <c r="Q580" s="156">
        <v>0.2</v>
      </c>
      <c r="R580" s="156">
        <f>Q580*H580</f>
        <v>6.8000000000000007</v>
      </c>
      <c r="S580" s="156">
        <v>0</v>
      </c>
      <c r="T580" s="157">
        <f>S580*H580</f>
        <v>0</v>
      </c>
      <c r="AR580" s="158" t="s">
        <v>388</v>
      </c>
      <c r="AT580" s="158" t="s">
        <v>190</v>
      </c>
      <c r="AU580" s="158" t="s">
        <v>89</v>
      </c>
      <c r="AY580" s="17" t="s">
        <v>187</v>
      </c>
      <c r="BE580" s="159">
        <f>IF(N580="základná",J580,0)</f>
        <v>0</v>
      </c>
      <c r="BF580" s="159">
        <f>IF(N580="znížená",J580,0)</f>
        <v>0</v>
      </c>
      <c r="BG580" s="159">
        <f>IF(N580="zákl. prenesená",J580,0)</f>
        <v>0</v>
      </c>
      <c r="BH580" s="159">
        <f>IF(N580="zníž. prenesená",J580,0)</f>
        <v>0</v>
      </c>
      <c r="BI580" s="159">
        <f>IF(N580="nulová",J580,0)</f>
        <v>0</v>
      </c>
      <c r="BJ580" s="17" t="s">
        <v>89</v>
      </c>
      <c r="BK580" s="159">
        <f>ROUND(I580*H580,2)</f>
        <v>0</v>
      </c>
      <c r="BL580" s="17" t="s">
        <v>353</v>
      </c>
      <c r="BM580" s="158" t="s">
        <v>3751</v>
      </c>
    </row>
    <row r="581" spans="2:65" s="12" customFormat="1" ht="22.5">
      <c r="B581" s="170"/>
      <c r="D581" s="171" t="s">
        <v>200</v>
      </c>
      <c r="E581" s="172" t="s">
        <v>1</v>
      </c>
      <c r="F581" s="173" t="s">
        <v>3752</v>
      </c>
      <c r="H581" s="172" t="s">
        <v>1</v>
      </c>
      <c r="I581" s="174"/>
      <c r="L581" s="170"/>
      <c r="M581" s="175"/>
      <c r="T581" s="176"/>
      <c r="AT581" s="172" t="s">
        <v>200</v>
      </c>
      <c r="AU581" s="172" t="s">
        <v>89</v>
      </c>
      <c r="AV581" s="12" t="s">
        <v>83</v>
      </c>
      <c r="AW581" s="12" t="s">
        <v>31</v>
      </c>
      <c r="AX581" s="12" t="s">
        <v>76</v>
      </c>
      <c r="AY581" s="172" t="s">
        <v>187</v>
      </c>
    </row>
    <row r="582" spans="2:65" s="12" customFormat="1">
      <c r="B582" s="170"/>
      <c r="D582" s="171" t="s">
        <v>200</v>
      </c>
      <c r="E582" s="172" t="s">
        <v>1</v>
      </c>
      <c r="F582" s="173" t="s">
        <v>3753</v>
      </c>
      <c r="H582" s="172" t="s">
        <v>1</v>
      </c>
      <c r="I582" s="174"/>
      <c r="L582" s="170"/>
      <c r="M582" s="175"/>
      <c r="T582" s="176"/>
      <c r="AT582" s="172" t="s">
        <v>200</v>
      </c>
      <c r="AU582" s="172" t="s">
        <v>89</v>
      </c>
      <c r="AV582" s="12" t="s">
        <v>83</v>
      </c>
      <c r="AW582" s="12" t="s">
        <v>31</v>
      </c>
      <c r="AX582" s="12" t="s">
        <v>76</v>
      </c>
      <c r="AY582" s="172" t="s">
        <v>187</v>
      </c>
    </row>
    <row r="583" spans="2:65" s="12" customFormat="1">
      <c r="B583" s="170"/>
      <c r="D583" s="171" t="s">
        <v>200</v>
      </c>
      <c r="E583" s="172" t="s">
        <v>1</v>
      </c>
      <c r="F583" s="173" t="s">
        <v>3754</v>
      </c>
      <c r="H583" s="172" t="s">
        <v>1</v>
      </c>
      <c r="I583" s="174"/>
      <c r="L583" s="170"/>
      <c r="M583" s="175"/>
      <c r="T583" s="176"/>
      <c r="AT583" s="172" t="s">
        <v>200</v>
      </c>
      <c r="AU583" s="172" t="s">
        <v>89</v>
      </c>
      <c r="AV583" s="12" t="s">
        <v>83</v>
      </c>
      <c r="AW583" s="12" t="s">
        <v>31</v>
      </c>
      <c r="AX583" s="12" t="s">
        <v>76</v>
      </c>
      <c r="AY583" s="172" t="s">
        <v>187</v>
      </c>
    </row>
    <row r="584" spans="2:65" s="12" customFormat="1">
      <c r="B584" s="170"/>
      <c r="D584" s="171" t="s">
        <v>200</v>
      </c>
      <c r="E584" s="172" t="s">
        <v>1</v>
      </c>
      <c r="F584" s="173" t="s">
        <v>3755</v>
      </c>
      <c r="H584" s="172" t="s">
        <v>1</v>
      </c>
      <c r="I584" s="174"/>
      <c r="L584" s="170"/>
      <c r="M584" s="175"/>
      <c r="T584" s="176"/>
      <c r="AT584" s="172" t="s">
        <v>200</v>
      </c>
      <c r="AU584" s="172" t="s">
        <v>89</v>
      </c>
      <c r="AV584" s="12" t="s">
        <v>83</v>
      </c>
      <c r="AW584" s="12" t="s">
        <v>31</v>
      </c>
      <c r="AX584" s="12" t="s">
        <v>76</v>
      </c>
      <c r="AY584" s="172" t="s">
        <v>187</v>
      </c>
    </row>
    <row r="585" spans="2:65" s="12" customFormat="1">
      <c r="B585" s="170"/>
      <c r="D585" s="171" t="s">
        <v>200</v>
      </c>
      <c r="E585" s="172" t="s">
        <v>1</v>
      </c>
      <c r="F585" s="173" t="s">
        <v>3756</v>
      </c>
      <c r="H585" s="172" t="s">
        <v>1</v>
      </c>
      <c r="I585" s="174"/>
      <c r="L585" s="170"/>
      <c r="M585" s="175"/>
      <c r="T585" s="176"/>
      <c r="AT585" s="172" t="s">
        <v>200</v>
      </c>
      <c r="AU585" s="172" t="s">
        <v>89</v>
      </c>
      <c r="AV585" s="12" t="s">
        <v>83</v>
      </c>
      <c r="AW585" s="12" t="s">
        <v>31</v>
      </c>
      <c r="AX585" s="12" t="s">
        <v>76</v>
      </c>
      <c r="AY585" s="172" t="s">
        <v>187</v>
      </c>
    </row>
    <row r="586" spans="2:65" s="12" customFormat="1">
      <c r="B586" s="170"/>
      <c r="D586" s="171" t="s">
        <v>200</v>
      </c>
      <c r="E586" s="172" t="s">
        <v>1</v>
      </c>
      <c r="F586" s="173" t="s">
        <v>3757</v>
      </c>
      <c r="H586" s="172" t="s">
        <v>1</v>
      </c>
      <c r="I586" s="174"/>
      <c r="L586" s="170"/>
      <c r="M586" s="175"/>
      <c r="T586" s="176"/>
      <c r="AT586" s="172" t="s">
        <v>200</v>
      </c>
      <c r="AU586" s="172" t="s">
        <v>89</v>
      </c>
      <c r="AV586" s="12" t="s">
        <v>83</v>
      </c>
      <c r="AW586" s="12" t="s">
        <v>31</v>
      </c>
      <c r="AX586" s="12" t="s">
        <v>76</v>
      </c>
      <c r="AY586" s="172" t="s">
        <v>187</v>
      </c>
    </row>
    <row r="587" spans="2:65" s="12" customFormat="1">
      <c r="B587" s="170"/>
      <c r="D587" s="171" t="s">
        <v>200</v>
      </c>
      <c r="E587" s="172" t="s">
        <v>1</v>
      </c>
      <c r="F587" s="173" t="s">
        <v>3758</v>
      </c>
      <c r="H587" s="172" t="s">
        <v>1</v>
      </c>
      <c r="I587" s="174"/>
      <c r="L587" s="170"/>
      <c r="M587" s="175"/>
      <c r="T587" s="176"/>
      <c r="AT587" s="172" t="s">
        <v>200</v>
      </c>
      <c r="AU587" s="172" t="s">
        <v>89</v>
      </c>
      <c r="AV587" s="12" t="s">
        <v>83</v>
      </c>
      <c r="AW587" s="12" t="s">
        <v>31</v>
      </c>
      <c r="AX587" s="12" t="s">
        <v>76</v>
      </c>
      <c r="AY587" s="172" t="s">
        <v>187</v>
      </c>
    </row>
    <row r="588" spans="2:65" s="12" customFormat="1">
      <c r="B588" s="170"/>
      <c r="D588" s="171" t="s">
        <v>200</v>
      </c>
      <c r="E588" s="172" t="s">
        <v>1</v>
      </c>
      <c r="F588" s="173" t="s">
        <v>3759</v>
      </c>
      <c r="H588" s="172" t="s">
        <v>1</v>
      </c>
      <c r="I588" s="174"/>
      <c r="L588" s="170"/>
      <c r="M588" s="175"/>
      <c r="T588" s="176"/>
      <c r="AT588" s="172" t="s">
        <v>200</v>
      </c>
      <c r="AU588" s="172" t="s">
        <v>89</v>
      </c>
      <c r="AV588" s="12" t="s">
        <v>83</v>
      </c>
      <c r="AW588" s="12" t="s">
        <v>31</v>
      </c>
      <c r="AX588" s="12" t="s">
        <v>76</v>
      </c>
      <c r="AY588" s="172" t="s">
        <v>187</v>
      </c>
    </row>
    <row r="589" spans="2:65" s="12" customFormat="1">
      <c r="B589" s="170"/>
      <c r="D589" s="171" t="s">
        <v>200</v>
      </c>
      <c r="E589" s="172" t="s">
        <v>1</v>
      </c>
      <c r="F589" s="173" t="s">
        <v>3760</v>
      </c>
      <c r="H589" s="172" t="s">
        <v>1</v>
      </c>
      <c r="I589" s="174"/>
      <c r="L589" s="170"/>
      <c r="M589" s="175"/>
      <c r="T589" s="176"/>
      <c r="AT589" s="172" t="s">
        <v>200</v>
      </c>
      <c r="AU589" s="172" t="s">
        <v>89</v>
      </c>
      <c r="AV589" s="12" t="s">
        <v>83</v>
      </c>
      <c r="AW589" s="12" t="s">
        <v>31</v>
      </c>
      <c r="AX589" s="12" t="s">
        <v>76</v>
      </c>
      <c r="AY589" s="172" t="s">
        <v>187</v>
      </c>
    </row>
    <row r="590" spans="2:65" s="12" customFormat="1">
      <c r="B590" s="170"/>
      <c r="D590" s="171" t="s">
        <v>200</v>
      </c>
      <c r="E590" s="172" t="s">
        <v>1</v>
      </c>
      <c r="F590" s="173" t="s">
        <v>3761</v>
      </c>
      <c r="H590" s="172" t="s">
        <v>1</v>
      </c>
      <c r="I590" s="174"/>
      <c r="L590" s="170"/>
      <c r="M590" s="175"/>
      <c r="T590" s="176"/>
      <c r="AT590" s="172" t="s">
        <v>200</v>
      </c>
      <c r="AU590" s="172" t="s">
        <v>89</v>
      </c>
      <c r="AV590" s="12" t="s">
        <v>83</v>
      </c>
      <c r="AW590" s="12" t="s">
        <v>31</v>
      </c>
      <c r="AX590" s="12" t="s">
        <v>76</v>
      </c>
      <c r="AY590" s="172" t="s">
        <v>187</v>
      </c>
    </row>
    <row r="591" spans="2:65" s="12" customFormat="1">
      <c r="B591" s="170"/>
      <c r="D591" s="171" t="s">
        <v>200</v>
      </c>
      <c r="E591" s="172" t="s">
        <v>1</v>
      </c>
      <c r="F591" s="173" t="s">
        <v>3762</v>
      </c>
      <c r="H591" s="172" t="s">
        <v>1</v>
      </c>
      <c r="I591" s="174"/>
      <c r="L591" s="170"/>
      <c r="M591" s="175"/>
      <c r="T591" s="176"/>
      <c r="AT591" s="172" t="s">
        <v>200</v>
      </c>
      <c r="AU591" s="172" t="s">
        <v>89</v>
      </c>
      <c r="AV591" s="12" t="s">
        <v>83</v>
      </c>
      <c r="AW591" s="12" t="s">
        <v>31</v>
      </c>
      <c r="AX591" s="12" t="s">
        <v>76</v>
      </c>
      <c r="AY591" s="172" t="s">
        <v>187</v>
      </c>
    </row>
    <row r="592" spans="2:65" s="12" customFormat="1" ht="22.5">
      <c r="B592" s="170"/>
      <c r="D592" s="171" t="s">
        <v>200</v>
      </c>
      <c r="E592" s="172" t="s">
        <v>1</v>
      </c>
      <c r="F592" s="173" t="s">
        <v>3763</v>
      </c>
      <c r="H592" s="172" t="s">
        <v>1</v>
      </c>
      <c r="I592" s="174"/>
      <c r="L592" s="170"/>
      <c r="M592" s="175"/>
      <c r="T592" s="176"/>
      <c r="AT592" s="172" t="s">
        <v>200</v>
      </c>
      <c r="AU592" s="172" t="s">
        <v>89</v>
      </c>
      <c r="AV592" s="12" t="s">
        <v>83</v>
      </c>
      <c r="AW592" s="12" t="s">
        <v>31</v>
      </c>
      <c r="AX592" s="12" t="s">
        <v>76</v>
      </c>
      <c r="AY592" s="172" t="s">
        <v>187</v>
      </c>
    </row>
    <row r="593" spans="2:65" s="12" customFormat="1" ht="22.5">
      <c r="B593" s="170"/>
      <c r="D593" s="171" t="s">
        <v>200</v>
      </c>
      <c r="E593" s="172" t="s">
        <v>1</v>
      </c>
      <c r="F593" s="173" t="s">
        <v>3764</v>
      </c>
      <c r="H593" s="172" t="s">
        <v>1</v>
      </c>
      <c r="I593" s="174"/>
      <c r="L593" s="170"/>
      <c r="M593" s="175"/>
      <c r="T593" s="176"/>
      <c r="AT593" s="172" t="s">
        <v>200</v>
      </c>
      <c r="AU593" s="172" t="s">
        <v>89</v>
      </c>
      <c r="AV593" s="12" t="s">
        <v>83</v>
      </c>
      <c r="AW593" s="12" t="s">
        <v>31</v>
      </c>
      <c r="AX593" s="12" t="s">
        <v>76</v>
      </c>
      <c r="AY593" s="172" t="s">
        <v>187</v>
      </c>
    </row>
    <row r="594" spans="2:65" s="12" customFormat="1">
      <c r="B594" s="170"/>
      <c r="D594" s="171" t="s">
        <v>200</v>
      </c>
      <c r="E594" s="172" t="s">
        <v>1</v>
      </c>
      <c r="F594" s="173" t="s">
        <v>3765</v>
      </c>
      <c r="H594" s="172" t="s">
        <v>1</v>
      </c>
      <c r="I594" s="174"/>
      <c r="L594" s="170"/>
      <c r="M594" s="175"/>
      <c r="T594" s="176"/>
      <c r="AT594" s="172" t="s">
        <v>200</v>
      </c>
      <c r="AU594" s="172" t="s">
        <v>89</v>
      </c>
      <c r="AV594" s="12" t="s">
        <v>83</v>
      </c>
      <c r="AW594" s="12" t="s">
        <v>31</v>
      </c>
      <c r="AX594" s="12" t="s">
        <v>76</v>
      </c>
      <c r="AY594" s="172" t="s">
        <v>187</v>
      </c>
    </row>
    <row r="595" spans="2:65" s="13" customFormat="1">
      <c r="B595" s="177"/>
      <c r="D595" s="171" t="s">
        <v>200</v>
      </c>
      <c r="E595" s="178" t="s">
        <v>1</v>
      </c>
      <c r="F595" s="179" t="s">
        <v>3766</v>
      </c>
      <c r="H595" s="180">
        <v>19</v>
      </c>
      <c r="I595" s="181"/>
      <c r="L595" s="177"/>
      <c r="M595" s="182"/>
      <c r="T595" s="183"/>
      <c r="AT595" s="178" t="s">
        <v>200</v>
      </c>
      <c r="AU595" s="178" t="s">
        <v>89</v>
      </c>
      <c r="AV595" s="13" t="s">
        <v>89</v>
      </c>
      <c r="AW595" s="13" t="s">
        <v>31</v>
      </c>
      <c r="AX595" s="13" t="s">
        <v>76</v>
      </c>
      <c r="AY595" s="178" t="s">
        <v>187</v>
      </c>
    </row>
    <row r="596" spans="2:65" s="13" customFormat="1">
      <c r="B596" s="177"/>
      <c r="D596" s="171" t="s">
        <v>200</v>
      </c>
      <c r="E596" s="178" t="s">
        <v>1</v>
      </c>
      <c r="F596" s="179" t="s">
        <v>3767</v>
      </c>
      <c r="H596" s="180">
        <v>15</v>
      </c>
      <c r="I596" s="181"/>
      <c r="L596" s="177"/>
      <c r="M596" s="182"/>
      <c r="T596" s="183"/>
      <c r="AT596" s="178" t="s">
        <v>200</v>
      </c>
      <c r="AU596" s="178" t="s">
        <v>89</v>
      </c>
      <c r="AV596" s="13" t="s">
        <v>89</v>
      </c>
      <c r="AW596" s="13" t="s">
        <v>31</v>
      </c>
      <c r="AX596" s="13" t="s">
        <v>76</v>
      </c>
      <c r="AY596" s="178" t="s">
        <v>187</v>
      </c>
    </row>
    <row r="597" spans="2:65" s="15" customFormat="1">
      <c r="B597" s="191"/>
      <c r="D597" s="171" t="s">
        <v>200</v>
      </c>
      <c r="E597" s="192" t="s">
        <v>1</v>
      </c>
      <c r="F597" s="193" t="s">
        <v>3768</v>
      </c>
      <c r="H597" s="194">
        <v>34</v>
      </c>
      <c r="I597" s="195"/>
      <c r="L597" s="191"/>
      <c r="M597" s="196"/>
      <c r="T597" s="197"/>
      <c r="AT597" s="192" t="s">
        <v>200</v>
      </c>
      <c r="AU597" s="192" t="s">
        <v>89</v>
      </c>
      <c r="AV597" s="15" t="s">
        <v>207</v>
      </c>
      <c r="AW597" s="15" t="s">
        <v>31</v>
      </c>
      <c r="AX597" s="15" t="s">
        <v>76</v>
      </c>
      <c r="AY597" s="192" t="s">
        <v>187</v>
      </c>
    </row>
    <row r="598" spans="2:65" s="14" customFormat="1">
      <c r="B598" s="184"/>
      <c r="D598" s="171" t="s">
        <v>200</v>
      </c>
      <c r="E598" s="185" t="s">
        <v>1</v>
      </c>
      <c r="F598" s="186" t="s">
        <v>206</v>
      </c>
      <c r="H598" s="187">
        <v>34</v>
      </c>
      <c r="I598" s="188"/>
      <c r="L598" s="184"/>
      <c r="M598" s="189"/>
      <c r="T598" s="190"/>
      <c r="AT598" s="185" t="s">
        <v>200</v>
      </c>
      <c r="AU598" s="185" t="s">
        <v>89</v>
      </c>
      <c r="AV598" s="14" t="s">
        <v>194</v>
      </c>
      <c r="AW598" s="14" t="s">
        <v>31</v>
      </c>
      <c r="AX598" s="14" t="s">
        <v>83</v>
      </c>
      <c r="AY598" s="185" t="s">
        <v>187</v>
      </c>
    </row>
    <row r="599" spans="2:65" s="1" customFormat="1" ht="24.2" customHeight="1">
      <c r="B599" s="144"/>
      <c r="C599" s="160" t="s">
        <v>1247</v>
      </c>
      <c r="D599" s="160" t="s">
        <v>196</v>
      </c>
      <c r="E599" s="161" t="s">
        <v>3769</v>
      </c>
      <c r="F599" s="162" t="s">
        <v>3770</v>
      </c>
      <c r="G599" s="163" t="s">
        <v>1495</v>
      </c>
      <c r="H599" s="164">
        <v>9</v>
      </c>
      <c r="I599" s="165"/>
      <c r="J599" s="166">
        <f>ROUND(I599*H599,2)</f>
        <v>0</v>
      </c>
      <c r="K599" s="167"/>
      <c r="L599" s="32"/>
      <c r="M599" s="168" t="s">
        <v>1</v>
      </c>
      <c r="N599" s="169" t="s">
        <v>42</v>
      </c>
      <c r="P599" s="156">
        <f>O599*H599</f>
        <v>0</v>
      </c>
      <c r="Q599" s="156">
        <v>0</v>
      </c>
      <c r="R599" s="156">
        <f>Q599*H599</f>
        <v>0</v>
      </c>
      <c r="S599" s="156">
        <v>0</v>
      </c>
      <c r="T599" s="157">
        <f>S599*H599</f>
        <v>0</v>
      </c>
      <c r="AR599" s="158" t="s">
        <v>353</v>
      </c>
      <c r="AT599" s="158" t="s">
        <v>196</v>
      </c>
      <c r="AU599" s="158" t="s">
        <v>89</v>
      </c>
      <c r="AY599" s="17" t="s">
        <v>187</v>
      </c>
      <c r="BE599" s="159">
        <f>IF(N599="základná",J599,0)</f>
        <v>0</v>
      </c>
      <c r="BF599" s="159">
        <f>IF(N599="znížená",J599,0)</f>
        <v>0</v>
      </c>
      <c r="BG599" s="159">
        <f>IF(N599="zákl. prenesená",J599,0)</f>
        <v>0</v>
      </c>
      <c r="BH599" s="159">
        <f>IF(N599="zníž. prenesená",J599,0)</f>
        <v>0</v>
      </c>
      <c r="BI599" s="159">
        <f>IF(N599="nulová",J599,0)</f>
        <v>0</v>
      </c>
      <c r="BJ599" s="17" t="s">
        <v>89</v>
      </c>
      <c r="BK599" s="159">
        <f>ROUND(I599*H599,2)</f>
        <v>0</v>
      </c>
      <c r="BL599" s="17" t="s">
        <v>353</v>
      </c>
      <c r="BM599" s="158" t="s">
        <v>3771</v>
      </c>
    </row>
    <row r="600" spans="2:65" s="12" customFormat="1">
      <c r="B600" s="170"/>
      <c r="D600" s="171" t="s">
        <v>200</v>
      </c>
      <c r="E600" s="172" t="s">
        <v>1</v>
      </c>
      <c r="F600" s="173" t="s">
        <v>3772</v>
      </c>
      <c r="H600" s="172" t="s">
        <v>1</v>
      </c>
      <c r="I600" s="174"/>
      <c r="L600" s="170"/>
      <c r="M600" s="175"/>
      <c r="T600" s="176"/>
      <c r="AT600" s="172" t="s">
        <v>200</v>
      </c>
      <c r="AU600" s="172" t="s">
        <v>89</v>
      </c>
      <c r="AV600" s="12" t="s">
        <v>83</v>
      </c>
      <c r="AW600" s="12" t="s">
        <v>31</v>
      </c>
      <c r="AX600" s="12" t="s">
        <v>76</v>
      </c>
      <c r="AY600" s="172" t="s">
        <v>187</v>
      </c>
    </row>
    <row r="601" spans="2:65" s="13" customFormat="1">
      <c r="B601" s="177"/>
      <c r="D601" s="171" t="s">
        <v>200</v>
      </c>
      <c r="E601" s="178" t="s">
        <v>1</v>
      </c>
      <c r="F601" s="179" t="s">
        <v>3773</v>
      </c>
      <c r="H601" s="180">
        <v>9</v>
      </c>
      <c r="I601" s="181"/>
      <c r="L601" s="177"/>
      <c r="M601" s="182"/>
      <c r="T601" s="183"/>
      <c r="AT601" s="178" t="s">
        <v>200</v>
      </c>
      <c r="AU601" s="178" t="s">
        <v>89</v>
      </c>
      <c r="AV601" s="13" t="s">
        <v>89</v>
      </c>
      <c r="AW601" s="13" t="s">
        <v>31</v>
      </c>
      <c r="AX601" s="13" t="s">
        <v>76</v>
      </c>
      <c r="AY601" s="178" t="s">
        <v>187</v>
      </c>
    </row>
    <row r="602" spans="2:65" s="15" customFormat="1">
      <c r="B602" s="191"/>
      <c r="D602" s="171" t="s">
        <v>200</v>
      </c>
      <c r="E602" s="192" t="s">
        <v>1</v>
      </c>
      <c r="F602" s="193" t="s">
        <v>3748</v>
      </c>
      <c r="H602" s="194">
        <v>9</v>
      </c>
      <c r="I602" s="195"/>
      <c r="L602" s="191"/>
      <c r="M602" s="196"/>
      <c r="T602" s="197"/>
      <c r="AT602" s="192" t="s">
        <v>200</v>
      </c>
      <c r="AU602" s="192" t="s">
        <v>89</v>
      </c>
      <c r="AV602" s="15" t="s">
        <v>207</v>
      </c>
      <c r="AW602" s="15" t="s">
        <v>31</v>
      </c>
      <c r="AX602" s="15" t="s">
        <v>76</v>
      </c>
      <c r="AY602" s="192" t="s">
        <v>187</v>
      </c>
    </row>
    <row r="603" spans="2:65" s="14" customFormat="1">
      <c r="B603" s="184"/>
      <c r="D603" s="171" t="s">
        <v>200</v>
      </c>
      <c r="E603" s="185" t="s">
        <v>1</v>
      </c>
      <c r="F603" s="186" t="s">
        <v>206</v>
      </c>
      <c r="H603" s="187">
        <v>9</v>
      </c>
      <c r="I603" s="188"/>
      <c r="L603" s="184"/>
      <c r="M603" s="189"/>
      <c r="T603" s="190"/>
      <c r="AT603" s="185" t="s">
        <v>200</v>
      </c>
      <c r="AU603" s="185" t="s">
        <v>89</v>
      </c>
      <c r="AV603" s="14" t="s">
        <v>194</v>
      </c>
      <c r="AW603" s="14" t="s">
        <v>31</v>
      </c>
      <c r="AX603" s="14" t="s">
        <v>83</v>
      </c>
      <c r="AY603" s="185" t="s">
        <v>187</v>
      </c>
    </row>
    <row r="604" spans="2:65" s="1" customFormat="1" ht="37.9" customHeight="1">
      <c r="B604" s="144"/>
      <c r="C604" s="145" t="s">
        <v>799</v>
      </c>
      <c r="D604" s="145" t="s">
        <v>190</v>
      </c>
      <c r="E604" s="146" t="s">
        <v>3774</v>
      </c>
      <c r="F604" s="147" t="s">
        <v>3775</v>
      </c>
      <c r="G604" s="148" t="s">
        <v>337</v>
      </c>
      <c r="H604" s="149">
        <v>6</v>
      </c>
      <c r="I604" s="150"/>
      <c r="J604" s="151">
        <f>ROUND(I604*H604,2)</f>
        <v>0</v>
      </c>
      <c r="K604" s="152"/>
      <c r="L604" s="153"/>
      <c r="M604" s="154" t="s">
        <v>1</v>
      </c>
      <c r="N604" s="155" t="s">
        <v>42</v>
      </c>
      <c r="P604" s="156">
        <f>O604*H604</f>
        <v>0</v>
      </c>
      <c r="Q604" s="156">
        <v>0.2</v>
      </c>
      <c r="R604" s="156">
        <f>Q604*H604</f>
        <v>1.2000000000000002</v>
      </c>
      <c r="S604" s="156">
        <v>0</v>
      </c>
      <c r="T604" s="157">
        <f>S604*H604</f>
        <v>0</v>
      </c>
      <c r="AR604" s="158" t="s">
        <v>388</v>
      </c>
      <c r="AT604" s="158" t="s">
        <v>190</v>
      </c>
      <c r="AU604" s="158" t="s">
        <v>89</v>
      </c>
      <c r="AY604" s="17" t="s">
        <v>187</v>
      </c>
      <c r="BE604" s="159">
        <f>IF(N604="základná",J604,0)</f>
        <v>0</v>
      </c>
      <c r="BF604" s="159">
        <f>IF(N604="znížená",J604,0)</f>
        <v>0</v>
      </c>
      <c r="BG604" s="159">
        <f>IF(N604="zákl. prenesená",J604,0)</f>
        <v>0</v>
      </c>
      <c r="BH604" s="159">
        <f>IF(N604="zníž. prenesená",J604,0)</f>
        <v>0</v>
      </c>
      <c r="BI604" s="159">
        <f>IF(N604="nulová",J604,0)</f>
        <v>0</v>
      </c>
      <c r="BJ604" s="17" t="s">
        <v>89</v>
      </c>
      <c r="BK604" s="159">
        <f>ROUND(I604*H604,2)</f>
        <v>0</v>
      </c>
      <c r="BL604" s="17" t="s">
        <v>353</v>
      </c>
      <c r="BM604" s="158" t="s">
        <v>3776</v>
      </c>
    </row>
    <row r="605" spans="2:65" s="12" customFormat="1" ht="22.5">
      <c r="B605" s="170"/>
      <c r="D605" s="171" t="s">
        <v>200</v>
      </c>
      <c r="E605" s="172" t="s">
        <v>1</v>
      </c>
      <c r="F605" s="173" t="s">
        <v>3777</v>
      </c>
      <c r="H605" s="172" t="s">
        <v>1</v>
      </c>
      <c r="I605" s="174"/>
      <c r="L605" s="170"/>
      <c r="M605" s="175"/>
      <c r="T605" s="176"/>
      <c r="AT605" s="172" t="s">
        <v>200</v>
      </c>
      <c r="AU605" s="172" t="s">
        <v>89</v>
      </c>
      <c r="AV605" s="12" t="s">
        <v>83</v>
      </c>
      <c r="AW605" s="12" t="s">
        <v>31</v>
      </c>
      <c r="AX605" s="12" t="s">
        <v>76</v>
      </c>
      <c r="AY605" s="172" t="s">
        <v>187</v>
      </c>
    </row>
    <row r="606" spans="2:65" s="12" customFormat="1">
      <c r="B606" s="170"/>
      <c r="D606" s="171" t="s">
        <v>200</v>
      </c>
      <c r="E606" s="172" t="s">
        <v>1</v>
      </c>
      <c r="F606" s="173" t="s">
        <v>3753</v>
      </c>
      <c r="H606" s="172" t="s">
        <v>1</v>
      </c>
      <c r="I606" s="174"/>
      <c r="L606" s="170"/>
      <c r="M606" s="175"/>
      <c r="T606" s="176"/>
      <c r="AT606" s="172" t="s">
        <v>200</v>
      </c>
      <c r="AU606" s="172" t="s">
        <v>89</v>
      </c>
      <c r="AV606" s="12" t="s">
        <v>83</v>
      </c>
      <c r="AW606" s="12" t="s">
        <v>31</v>
      </c>
      <c r="AX606" s="12" t="s">
        <v>76</v>
      </c>
      <c r="AY606" s="172" t="s">
        <v>187</v>
      </c>
    </row>
    <row r="607" spans="2:65" s="12" customFormat="1">
      <c r="B607" s="170"/>
      <c r="D607" s="171" t="s">
        <v>200</v>
      </c>
      <c r="E607" s="172" t="s">
        <v>1</v>
      </c>
      <c r="F607" s="173" t="s">
        <v>3754</v>
      </c>
      <c r="H607" s="172" t="s">
        <v>1</v>
      </c>
      <c r="I607" s="174"/>
      <c r="L607" s="170"/>
      <c r="M607" s="175"/>
      <c r="T607" s="176"/>
      <c r="AT607" s="172" t="s">
        <v>200</v>
      </c>
      <c r="AU607" s="172" t="s">
        <v>89</v>
      </c>
      <c r="AV607" s="12" t="s">
        <v>83</v>
      </c>
      <c r="AW607" s="12" t="s">
        <v>31</v>
      </c>
      <c r="AX607" s="12" t="s">
        <v>76</v>
      </c>
      <c r="AY607" s="172" t="s">
        <v>187</v>
      </c>
    </row>
    <row r="608" spans="2:65" s="12" customFormat="1">
      <c r="B608" s="170"/>
      <c r="D608" s="171" t="s">
        <v>200</v>
      </c>
      <c r="E608" s="172" t="s">
        <v>1</v>
      </c>
      <c r="F608" s="173" t="s">
        <v>3755</v>
      </c>
      <c r="H608" s="172" t="s">
        <v>1</v>
      </c>
      <c r="I608" s="174"/>
      <c r="L608" s="170"/>
      <c r="M608" s="175"/>
      <c r="T608" s="176"/>
      <c r="AT608" s="172" t="s">
        <v>200</v>
      </c>
      <c r="AU608" s="172" t="s">
        <v>89</v>
      </c>
      <c r="AV608" s="12" t="s">
        <v>83</v>
      </c>
      <c r="AW608" s="12" t="s">
        <v>31</v>
      </c>
      <c r="AX608" s="12" t="s">
        <v>76</v>
      </c>
      <c r="AY608" s="172" t="s">
        <v>187</v>
      </c>
    </row>
    <row r="609" spans="2:65" s="12" customFormat="1">
      <c r="B609" s="170"/>
      <c r="D609" s="171" t="s">
        <v>200</v>
      </c>
      <c r="E609" s="172" t="s">
        <v>1</v>
      </c>
      <c r="F609" s="173" t="s">
        <v>3756</v>
      </c>
      <c r="H609" s="172" t="s">
        <v>1</v>
      </c>
      <c r="I609" s="174"/>
      <c r="L609" s="170"/>
      <c r="M609" s="175"/>
      <c r="T609" s="176"/>
      <c r="AT609" s="172" t="s">
        <v>200</v>
      </c>
      <c r="AU609" s="172" t="s">
        <v>89</v>
      </c>
      <c r="AV609" s="12" t="s">
        <v>83</v>
      </c>
      <c r="AW609" s="12" t="s">
        <v>31</v>
      </c>
      <c r="AX609" s="12" t="s">
        <v>76</v>
      </c>
      <c r="AY609" s="172" t="s">
        <v>187</v>
      </c>
    </row>
    <row r="610" spans="2:65" s="12" customFormat="1">
      <c r="B610" s="170"/>
      <c r="D610" s="171" t="s">
        <v>200</v>
      </c>
      <c r="E610" s="172" t="s">
        <v>1</v>
      </c>
      <c r="F610" s="173" t="s">
        <v>3757</v>
      </c>
      <c r="H610" s="172" t="s">
        <v>1</v>
      </c>
      <c r="I610" s="174"/>
      <c r="L610" s="170"/>
      <c r="M610" s="175"/>
      <c r="T610" s="176"/>
      <c r="AT610" s="172" t="s">
        <v>200</v>
      </c>
      <c r="AU610" s="172" t="s">
        <v>89</v>
      </c>
      <c r="AV610" s="12" t="s">
        <v>83</v>
      </c>
      <c r="AW610" s="12" t="s">
        <v>31</v>
      </c>
      <c r="AX610" s="12" t="s">
        <v>76</v>
      </c>
      <c r="AY610" s="172" t="s">
        <v>187</v>
      </c>
    </row>
    <row r="611" spans="2:65" s="12" customFormat="1">
      <c r="B611" s="170"/>
      <c r="D611" s="171" t="s">
        <v>200</v>
      </c>
      <c r="E611" s="172" t="s">
        <v>1</v>
      </c>
      <c r="F611" s="173" t="s">
        <v>3778</v>
      </c>
      <c r="H611" s="172" t="s">
        <v>1</v>
      </c>
      <c r="I611" s="174"/>
      <c r="L611" s="170"/>
      <c r="M611" s="175"/>
      <c r="T611" s="176"/>
      <c r="AT611" s="172" t="s">
        <v>200</v>
      </c>
      <c r="AU611" s="172" t="s">
        <v>89</v>
      </c>
      <c r="AV611" s="12" t="s">
        <v>83</v>
      </c>
      <c r="AW611" s="12" t="s">
        <v>31</v>
      </c>
      <c r="AX611" s="12" t="s">
        <v>76</v>
      </c>
      <c r="AY611" s="172" t="s">
        <v>187</v>
      </c>
    </row>
    <row r="612" spans="2:65" s="12" customFormat="1">
      <c r="B612" s="170"/>
      <c r="D612" s="171" t="s">
        <v>200</v>
      </c>
      <c r="E612" s="172" t="s">
        <v>1</v>
      </c>
      <c r="F612" s="173" t="s">
        <v>3779</v>
      </c>
      <c r="H612" s="172" t="s">
        <v>1</v>
      </c>
      <c r="I612" s="174"/>
      <c r="L612" s="170"/>
      <c r="M612" s="175"/>
      <c r="T612" s="176"/>
      <c r="AT612" s="172" t="s">
        <v>200</v>
      </c>
      <c r="AU612" s="172" t="s">
        <v>89</v>
      </c>
      <c r="AV612" s="12" t="s">
        <v>83</v>
      </c>
      <c r="AW612" s="12" t="s">
        <v>31</v>
      </c>
      <c r="AX612" s="12" t="s">
        <v>76</v>
      </c>
      <c r="AY612" s="172" t="s">
        <v>187</v>
      </c>
    </row>
    <row r="613" spans="2:65" s="12" customFormat="1">
      <c r="B613" s="170"/>
      <c r="D613" s="171" t="s">
        <v>200</v>
      </c>
      <c r="E613" s="172" t="s">
        <v>1</v>
      </c>
      <c r="F613" s="173" t="s">
        <v>3780</v>
      </c>
      <c r="H613" s="172" t="s">
        <v>1</v>
      </c>
      <c r="I613" s="174"/>
      <c r="L613" s="170"/>
      <c r="M613" s="175"/>
      <c r="T613" s="176"/>
      <c r="AT613" s="172" t="s">
        <v>200</v>
      </c>
      <c r="AU613" s="172" t="s">
        <v>89</v>
      </c>
      <c r="AV613" s="12" t="s">
        <v>83</v>
      </c>
      <c r="AW613" s="12" t="s">
        <v>31</v>
      </c>
      <c r="AX613" s="12" t="s">
        <v>76</v>
      </c>
      <c r="AY613" s="172" t="s">
        <v>187</v>
      </c>
    </row>
    <row r="614" spans="2:65" s="12" customFormat="1" ht="22.5">
      <c r="B614" s="170"/>
      <c r="D614" s="171" t="s">
        <v>200</v>
      </c>
      <c r="E614" s="172" t="s">
        <v>1</v>
      </c>
      <c r="F614" s="173" t="s">
        <v>3781</v>
      </c>
      <c r="H614" s="172" t="s">
        <v>1</v>
      </c>
      <c r="I614" s="174"/>
      <c r="L614" s="170"/>
      <c r="M614" s="175"/>
      <c r="T614" s="176"/>
      <c r="AT614" s="172" t="s">
        <v>200</v>
      </c>
      <c r="AU614" s="172" t="s">
        <v>89</v>
      </c>
      <c r="AV614" s="12" t="s">
        <v>83</v>
      </c>
      <c r="AW614" s="12" t="s">
        <v>31</v>
      </c>
      <c r="AX614" s="12" t="s">
        <v>76</v>
      </c>
      <c r="AY614" s="172" t="s">
        <v>187</v>
      </c>
    </row>
    <row r="615" spans="2:65" s="12" customFormat="1">
      <c r="B615" s="170"/>
      <c r="D615" s="171" t="s">
        <v>200</v>
      </c>
      <c r="E615" s="172" t="s">
        <v>1</v>
      </c>
      <c r="F615" s="173" t="s">
        <v>3765</v>
      </c>
      <c r="H615" s="172" t="s">
        <v>1</v>
      </c>
      <c r="I615" s="174"/>
      <c r="L615" s="170"/>
      <c r="M615" s="175"/>
      <c r="T615" s="176"/>
      <c r="AT615" s="172" t="s">
        <v>200</v>
      </c>
      <c r="AU615" s="172" t="s">
        <v>89</v>
      </c>
      <c r="AV615" s="12" t="s">
        <v>83</v>
      </c>
      <c r="AW615" s="12" t="s">
        <v>31</v>
      </c>
      <c r="AX615" s="12" t="s">
        <v>76</v>
      </c>
      <c r="AY615" s="172" t="s">
        <v>187</v>
      </c>
    </row>
    <row r="616" spans="2:65" s="13" customFormat="1">
      <c r="B616" s="177"/>
      <c r="D616" s="171" t="s">
        <v>200</v>
      </c>
      <c r="E616" s="178" t="s">
        <v>1</v>
      </c>
      <c r="F616" s="179" t="s">
        <v>3782</v>
      </c>
      <c r="H616" s="180">
        <v>6</v>
      </c>
      <c r="I616" s="181"/>
      <c r="L616" s="177"/>
      <c r="M616" s="182"/>
      <c r="T616" s="183"/>
      <c r="AT616" s="178" t="s">
        <v>200</v>
      </c>
      <c r="AU616" s="178" t="s">
        <v>89</v>
      </c>
      <c r="AV616" s="13" t="s">
        <v>89</v>
      </c>
      <c r="AW616" s="13" t="s">
        <v>31</v>
      </c>
      <c r="AX616" s="13" t="s">
        <v>76</v>
      </c>
      <c r="AY616" s="178" t="s">
        <v>187</v>
      </c>
    </row>
    <row r="617" spans="2:65" s="15" customFormat="1">
      <c r="B617" s="191"/>
      <c r="D617" s="171" t="s">
        <v>200</v>
      </c>
      <c r="E617" s="192" t="s">
        <v>1</v>
      </c>
      <c r="F617" s="193" t="s">
        <v>3783</v>
      </c>
      <c r="H617" s="194">
        <v>6</v>
      </c>
      <c r="I617" s="195"/>
      <c r="L617" s="191"/>
      <c r="M617" s="196"/>
      <c r="T617" s="197"/>
      <c r="AT617" s="192" t="s">
        <v>200</v>
      </c>
      <c r="AU617" s="192" t="s">
        <v>89</v>
      </c>
      <c r="AV617" s="15" t="s">
        <v>207</v>
      </c>
      <c r="AW617" s="15" t="s">
        <v>31</v>
      </c>
      <c r="AX617" s="15" t="s">
        <v>76</v>
      </c>
      <c r="AY617" s="192" t="s">
        <v>187</v>
      </c>
    </row>
    <row r="618" spans="2:65" s="14" customFormat="1">
      <c r="B618" s="184"/>
      <c r="D618" s="171" t="s">
        <v>200</v>
      </c>
      <c r="E618" s="185" t="s">
        <v>1</v>
      </c>
      <c r="F618" s="186" t="s">
        <v>206</v>
      </c>
      <c r="H618" s="187">
        <v>6</v>
      </c>
      <c r="I618" s="188"/>
      <c r="L618" s="184"/>
      <c r="M618" s="189"/>
      <c r="T618" s="190"/>
      <c r="AT618" s="185" t="s">
        <v>200</v>
      </c>
      <c r="AU618" s="185" t="s">
        <v>89</v>
      </c>
      <c r="AV618" s="14" t="s">
        <v>194</v>
      </c>
      <c r="AW618" s="14" t="s">
        <v>31</v>
      </c>
      <c r="AX618" s="14" t="s">
        <v>83</v>
      </c>
      <c r="AY618" s="185" t="s">
        <v>187</v>
      </c>
    </row>
    <row r="619" spans="2:65" s="1" customFormat="1" ht="24.2" customHeight="1">
      <c r="B619" s="144"/>
      <c r="C619" s="160" t="s">
        <v>1254</v>
      </c>
      <c r="D619" s="160" t="s">
        <v>196</v>
      </c>
      <c r="E619" s="161" t="s">
        <v>3784</v>
      </c>
      <c r="F619" s="162" t="s">
        <v>3785</v>
      </c>
      <c r="G619" s="163" t="s">
        <v>1495</v>
      </c>
      <c r="H619" s="164">
        <v>7.2</v>
      </c>
      <c r="I619" s="165"/>
      <c r="J619" s="166">
        <f>ROUND(I619*H619,2)</f>
        <v>0</v>
      </c>
      <c r="K619" s="167"/>
      <c r="L619" s="32"/>
      <c r="M619" s="168" t="s">
        <v>1</v>
      </c>
      <c r="N619" s="169" t="s">
        <v>42</v>
      </c>
      <c r="P619" s="156">
        <f>O619*H619</f>
        <v>0</v>
      </c>
      <c r="Q619" s="156">
        <v>0</v>
      </c>
      <c r="R619" s="156">
        <f>Q619*H619</f>
        <v>0</v>
      </c>
      <c r="S619" s="156">
        <v>0</v>
      </c>
      <c r="T619" s="157">
        <f>S619*H619</f>
        <v>0</v>
      </c>
      <c r="AR619" s="158" t="s">
        <v>353</v>
      </c>
      <c r="AT619" s="158" t="s">
        <v>196</v>
      </c>
      <c r="AU619" s="158" t="s">
        <v>89</v>
      </c>
      <c r="AY619" s="17" t="s">
        <v>187</v>
      </c>
      <c r="BE619" s="159">
        <f>IF(N619="základná",J619,0)</f>
        <v>0</v>
      </c>
      <c r="BF619" s="159">
        <f>IF(N619="znížená",J619,0)</f>
        <v>0</v>
      </c>
      <c r="BG619" s="159">
        <f>IF(N619="zákl. prenesená",J619,0)</f>
        <v>0</v>
      </c>
      <c r="BH619" s="159">
        <f>IF(N619="zníž. prenesená",J619,0)</f>
        <v>0</v>
      </c>
      <c r="BI619" s="159">
        <f>IF(N619="nulová",J619,0)</f>
        <v>0</v>
      </c>
      <c r="BJ619" s="17" t="s">
        <v>89</v>
      </c>
      <c r="BK619" s="159">
        <f>ROUND(I619*H619,2)</f>
        <v>0</v>
      </c>
      <c r="BL619" s="17" t="s">
        <v>353</v>
      </c>
      <c r="BM619" s="158" t="s">
        <v>3786</v>
      </c>
    </row>
    <row r="620" spans="2:65" s="12" customFormat="1">
      <c r="B620" s="170"/>
      <c r="D620" s="171" t="s">
        <v>200</v>
      </c>
      <c r="E620" s="172" t="s">
        <v>1</v>
      </c>
      <c r="F620" s="173" t="s">
        <v>3787</v>
      </c>
      <c r="H620" s="172" t="s">
        <v>1</v>
      </c>
      <c r="I620" s="174"/>
      <c r="L620" s="170"/>
      <c r="M620" s="175"/>
      <c r="T620" s="176"/>
      <c r="AT620" s="172" t="s">
        <v>200</v>
      </c>
      <c r="AU620" s="172" t="s">
        <v>89</v>
      </c>
      <c r="AV620" s="12" t="s">
        <v>83</v>
      </c>
      <c r="AW620" s="12" t="s">
        <v>31</v>
      </c>
      <c r="AX620" s="12" t="s">
        <v>76</v>
      </c>
      <c r="AY620" s="172" t="s">
        <v>187</v>
      </c>
    </row>
    <row r="621" spans="2:65" s="12" customFormat="1">
      <c r="B621" s="170"/>
      <c r="D621" s="171" t="s">
        <v>200</v>
      </c>
      <c r="E621" s="172" t="s">
        <v>1</v>
      </c>
      <c r="F621" s="173" t="s">
        <v>3788</v>
      </c>
      <c r="H621" s="172" t="s">
        <v>1</v>
      </c>
      <c r="I621" s="174"/>
      <c r="L621" s="170"/>
      <c r="M621" s="175"/>
      <c r="T621" s="176"/>
      <c r="AT621" s="172" t="s">
        <v>200</v>
      </c>
      <c r="AU621" s="172" t="s">
        <v>89</v>
      </c>
      <c r="AV621" s="12" t="s">
        <v>83</v>
      </c>
      <c r="AW621" s="12" t="s">
        <v>31</v>
      </c>
      <c r="AX621" s="12" t="s">
        <v>76</v>
      </c>
      <c r="AY621" s="172" t="s">
        <v>187</v>
      </c>
    </row>
    <row r="622" spans="2:65" s="13" customFormat="1">
      <c r="B622" s="177"/>
      <c r="D622" s="171" t="s">
        <v>200</v>
      </c>
      <c r="E622" s="178" t="s">
        <v>1</v>
      </c>
      <c r="F622" s="179" t="s">
        <v>3789</v>
      </c>
      <c r="H622" s="180">
        <v>3.6</v>
      </c>
      <c r="I622" s="181"/>
      <c r="L622" s="177"/>
      <c r="M622" s="182"/>
      <c r="T622" s="183"/>
      <c r="AT622" s="178" t="s">
        <v>200</v>
      </c>
      <c r="AU622" s="178" t="s">
        <v>89</v>
      </c>
      <c r="AV622" s="13" t="s">
        <v>89</v>
      </c>
      <c r="AW622" s="13" t="s">
        <v>31</v>
      </c>
      <c r="AX622" s="13" t="s">
        <v>76</v>
      </c>
      <c r="AY622" s="178" t="s">
        <v>187</v>
      </c>
    </row>
    <row r="623" spans="2:65" s="13" customFormat="1">
      <c r="B623" s="177"/>
      <c r="D623" s="171" t="s">
        <v>200</v>
      </c>
      <c r="E623" s="178" t="s">
        <v>1</v>
      </c>
      <c r="F623" s="179" t="s">
        <v>3790</v>
      </c>
      <c r="H623" s="180">
        <v>3.6</v>
      </c>
      <c r="I623" s="181"/>
      <c r="L623" s="177"/>
      <c r="M623" s="182"/>
      <c r="T623" s="183"/>
      <c r="AT623" s="178" t="s">
        <v>200</v>
      </c>
      <c r="AU623" s="178" t="s">
        <v>89</v>
      </c>
      <c r="AV623" s="13" t="s">
        <v>89</v>
      </c>
      <c r="AW623" s="13" t="s">
        <v>31</v>
      </c>
      <c r="AX623" s="13" t="s">
        <v>76</v>
      </c>
      <c r="AY623" s="178" t="s">
        <v>187</v>
      </c>
    </row>
    <row r="624" spans="2:65" s="15" customFormat="1">
      <c r="B624" s="191"/>
      <c r="D624" s="171" t="s">
        <v>200</v>
      </c>
      <c r="E624" s="192" t="s">
        <v>1</v>
      </c>
      <c r="F624" s="193" t="s">
        <v>3783</v>
      </c>
      <c r="H624" s="194">
        <v>7.2</v>
      </c>
      <c r="I624" s="195"/>
      <c r="L624" s="191"/>
      <c r="M624" s="196"/>
      <c r="T624" s="197"/>
      <c r="AT624" s="192" t="s">
        <v>200</v>
      </c>
      <c r="AU624" s="192" t="s">
        <v>89</v>
      </c>
      <c r="AV624" s="15" t="s">
        <v>207</v>
      </c>
      <c r="AW624" s="15" t="s">
        <v>31</v>
      </c>
      <c r="AX624" s="15" t="s">
        <v>76</v>
      </c>
      <c r="AY624" s="192" t="s">
        <v>187</v>
      </c>
    </row>
    <row r="625" spans="2:65" s="14" customFormat="1">
      <c r="B625" s="184"/>
      <c r="D625" s="171" t="s">
        <v>200</v>
      </c>
      <c r="E625" s="185" t="s">
        <v>1</v>
      </c>
      <c r="F625" s="186" t="s">
        <v>206</v>
      </c>
      <c r="H625" s="187">
        <v>7.2</v>
      </c>
      <c r="I625" s="188"/>
      <c r="L625" s="184"/>
      <c r="M625" s="189"/>
      <c r="T625" s="190"/>
      <c r="AT625" s="185" t="s">
        <v>200</v>
      </c>
      <c r="AU625" s="185" t="s">
        <v>89</v>
      </c>
      <c r="AV625" s="14" t="s">
        <v>194</v>
      </c>
      <c r="AW625" s="14" t="s">
        <v>31</v>
      </c>
      <c r="AX625" s="14" t="s">
        <v>83</v>
      </c>
      <c r="AY625" s="185" t="s">
        <v>187</v>
      </c>
    </row>
    <row r="626" spans="2:65" s="1" customFormat="1" ht="24.2" customHeight="1">
      <c r="B626" s="144"/>
      <c r="C626" s="145" t="s">
        <v>1157</v>
      </c>
      <c r="D626" s="145" t="s">
        <v>190</v>
      </c>
      <c r="E626" s="146" t="s">
        <v>3791</v>
      </c>
      <c r="F626" s="147" t="s">
        <v>3792</v>
      </c>
      <c r="G626" s="148" t="s">
        <v>337</v>
      </c>
      <c r="H626" s="149">
        <v>12</v>
      </c>
      <c r="I626" s="150"/>
      <c r="J626" s="151">
        <f>ROUND(I626*H626,2)</f>
        <v>0</v>
      </c>
      <c r="K626" s="152"/>
      <c r="L626" s="153"/>
      <c r="M626" s="154" t="s">
        <v>1</v>
      </c>
      <c r="N626" s="155" t="s">
        <v>42</v>
      </c>
      <c r="P626" s="156">
        <f>O626*H626</f>
        <v>0</v>
      </c>
      <c r="Q626" s="156">
        <v>0.03</v>
      </c>
      <c r="R626" s="156">
        <f>Q626*H626</f>
        <v>0.36</v>
      </c>
      <c r="S626" s="156">
        <v>0</v>
      </c>
      <c r="T626" s="157">
        <f>S626*H626</f>
        <v>0</v>
      </c>
      <c r="AR626" s="158" t="s">
        <v>388</v>
      </c>
      <c r="AT626" s="158" t="s">
        <v>190</v>
      </c>
      <c r="AU626" s="158" t="s">
        <v>89</v>
      </c>
      <c r="AY626" s="17" t="s">
        <v>187</v>
      </c>
      <c r="BE626" s="159">
        <f>IF(N626="základná",J626,0)</f>
        <v>0</v>
      </c>
      <c r="BF626" s="159">
        <f>IF(N626="znížená",J626,0)</f>
        <v>0</v>
      </c>
      <c r="BG626" s="159">
        <f>IF(N626="zákl. prenesená",J626,0)</f>
        <v>0</v>
      </c>
      <c r="BH626" s="159">
        <f>IF(N626="zníž. prenesená",J626,0)</f>
        <v>0</v>
      </c>
      <c r="BI626" s="159">
        <f>IF(N626="nulová",J626,0)</f>
        <v>0</v>
      </c>
      <c r="BJ626" s="17" t="s">
        <v>89</v>
      </c>
      <c r="BK626" s="159">
        <f>ROUND(I626*H626,2)</f>
        <v>0</v>
      </c>
      <c r="BL626" s="17" t="s">
        <v>353</v>
      </c>
      <c r="BM626" s="158" t="s">
        <v>3793</v>
      </c>
    </row>
    <row r="627" spans="2:65" s="12" customFormat="1" ht="22.5">
      <c r="B627" s="170"/>
      <c r="D627" s="171" t="s">
        <v>200</v>
      </c>
      <c r="E627" s="172" t="s">
        <v>1</v>
      </c>
      <c r="F627" s="173" t="s">
        <v>3794</v>
      </c>
      <c r="H627" s="172" t="s">
        <v>1</v>
      </c>
      <c r="I627" s="174"/>
      <c r="L627" s="170"/>
      <c r="M627" s="175"/>
      <c r="T627" s="176"/>
      <c r="AT627" s="172" t="s">
        <v>200</v>
      </c>
      <c r="AU627" s="172" t="s">
        <v>89</v>
      </c>
      <c r="AV627" s="12" t="s">
        <v>83</v>
      </c>
      <c r="AW627" s="12" t="s">
        <v>31</v>
      </c>
      <c r="AX627" s="12" t="s">
        <v>76</v>
      </c>
      <c r="AY627" s="172" t="s">
        <v>187</v>
      </c>
    </row>
    <row r="628" spans="2:65" s="12" customFormat="1">
      <c r="B628" s="170"/>
      <c r="D628" s="171" t="s">
        <v>200</v>
      </c>
      <c r="E628" s="172" t="s">
        <v>1</v>
      </c>
      <c r="F628" s="173" t="s">
        <v>3753</v>
      </c>
      <c r="H628" s="172" t="s">
        <v>1</v>
      </c>
      <c r="I628" s="174"/>
      <c r="L628" s="170"/>
      <c r="M628" s="175"/>
      <c r="T628" s="176"/>
      <c r="AT628" s="172" t="s">
        <v>200</v>
      </c>
      <c r="AU628" s="172" t="s">
        <v>89</v>
      </c>
      <c r="AV628" s="12" t="s">
        <v>83</v>
      </c>
      <c r="AW628" s="12" t="s">
        <v>31</v>
      </c>
      <c r="AX628" s="12" t="s">
        <v>76</v>
      </c>
      <c r="AY628" s="172" t="s">
        <v>187</v>
      </c>
    </row>
    <row r="629" spans="2:65" s="12" customFormat="1">
      <c r="B629" s="170"/>
      <c r="D629" s="171" t="s">
        <v>200</v>
      </c>
      <c r="E629" s="172" t="s">
        <v>1</v>
      </c>
      <c r="F629" s="173" t="s">
        <v>3754</v>
      </c>
      <c r="H629" s="172" t="s">
        <v>1</v>
      </c>
      <c r="I629" s="174"/>
      <c r="L629" s="170"/>
      <c r="M629" s="175"/>
      <c r="T629" s="176"/>
      <c r="AT629" s="172" t="s">
        <v>200</v>
      </c>
      <c r="AU629" s="172" t="s">
        <v>89</v>
      </c>
      <c r="AV629" s="12" t="s">
        <v>83</v>
      </c>
      <c r="AW629" s="12" t="s">
        <v>31</v>
      </c>
      <c r="AX629" s="12" t="s">
        <v>76</v>
      </c>
      <c r="AY629" s="172" t="s">
        <v>187</v>
      </c>
    </row>
    <row r="630" spans="2:65" s="12" customFormat="1">
      <c r="B630" s="170"/>
      <c r="D630" s="171" t="s">
        <v>200</v>
      </c>
      <c r="E630" s="172" t="s">
        <v>1</v>
      </c>
      <c r="F630" s="173" t="s">
        <v>3787</v>
      </c>
      <c r="H630" s="172" t="s">
        <v>1</v>
      </c>
      <c r="I630" s="174"/>
      <c r="L630" s="170"/>
      <c r="M630" s="175"/>
      <c r="T630" s="176"/>
      <c r="AT630" s="172" t="s">
        <v>200</v>
      </c>
      <c r="AU630" s="172" t="s">
        <v>89</v>
      </c>
      <c r="AV630" s="12" t="s">
        <v>83</v>
      </c>
      <c r="AW630" s="12" t="s">
        <v>31</v>
      </c>
      <c r="AX630" s="12" t="s">
        <v>76</v>
      </c>
      <c r="AY630" s="172" t="s">
        <v>187</v>
      </c>
    </row>
    <row r="631" spans="2:65" s="12" customFormat="1" ht="22.5">
      <c r="B631" s="170"/>
      <c r="D631" s="171" t="s">
        <v>200</v>
      </c>
      <c r="E631" s="172" t="s">
        <v>1</v>
      </c>
      <c r="F631" s="173" t="s">
        <v>3795</v>
      </c>
      <c r="H631" s="172" t="s">
        <v>1</v>
      </c>
      <c r="I631" s="174"/>
      <c r="L631" s="170"/>
      <c r="M631" s="175"/>
      <c r="T631" s="176"/>
      <c r="AT631" s="172" t="s">
        <v>200</v>
      </c>
      <c r="AU631" s="172" t="s">
        <v>89</v>
      </c>
      <c r="AV631" s="12" t="s">
        <v>83</v>
      </c>
      <c r="AW631" s="12" t="s">
        <v>31</v>
      </c>
      <c r="AX631" s="12" t="s">
        <v>76</v>
      </c>
      <c r="AY631" s="172" t="s">
        <v>187</v>
      </c>
    </row>
    <row r="632" spans="2:65" s="12" customFormat="1">
      <c r="B632" s="170"/>
      <c r="D632" s="171" t="s">
        <v>200</v>
      </c>
      <c r="E632" s="172" t="s">
        <v>1</v>
      </c>
      <c r="F632" s="173" t="s">
        <v>3796</v>
      </c>
      <c r="H632" s="172" t="s">
        <v>1</v>
      </c>
      <c r="I632" s="174"/>
      <c r="L632" s="170"/>
      <c r="M632" s="175"/>
      <c r="T632" s="176"/>
      <c r="AT632" s="172" t="s">
        <v>200</v>
      </c>
      <c r="AU632" s="172" t="s">
        <v>89</v>
      </c>
      <c r="AV632" s="12" t="s">
        <v>83</v>
      </c>
      <c r="AW632" s="12" t="s">
        <v>31</v>
      </c>
      <c r="AX632" s="12" t="s">
        <v>76</v>
      </c>
      <c r="AY632" s="172" t="s">
        <v>187</v>
      </c>
    </row>
    <row r="633" spans="2:65" s="12" customFormat="1">
      <c r="B633" s="170"/>
      <c r="D633" s="171" t="s">
        <v>200</v>
      </c>
      <c r="E633" s="172" t="s">
        <v>1</v>
      </c>
      <c r="F633" s="173" t="s">
        <v>3797</v>
      </c>
      <c r="H633" s="172" t="s">
        <v>1</v>
      </c>
      <c r="I633" s="174"/>
      <c r="L633" s="170"/>
      <c r="M633" s="175"/>
      <c r="T633" s="176"/>
      <c r="AT633" s="172" t="s">
        <v>200</v>
      </c>
      <c r="AU633" s="172" t="s">
        <v>89</v>
      </c>
      <c r="AV633" s="12" t="s">
        <v>83</v>
      </c>
      <c r="AW633" s="12" t="s">
        <v>31</v>
      </c>
      <c r="AX633" s="12" t="s">
        <v>76</v>
      </c>
      <c r="AY633" s="172" t="s">
        <v>187</v>
      </c>
    </row>
    <row r="634" spans="2:65" s="12" customFormat="1">
      <c r="B634" s="170"/>
      <c r="D634" s="171" t="s">
        <v>200</v>
      </c>
      <c r="E634" s="172" t="s">
        <v>1</v>
      </c>
      <c r="F634" s="173" t="s">
        <v>3798</v>
      </c>
      <c r="H634" s="172" t="s">
        <v>1</v>
      </c>
      <c r="I634" s="174"/>
      <c r="L634" s="170"/>
      <c r="M634" s="175"/>
      <c r="T634" s="176"/>
      <c r="AT634" s="172" t="s">
        <v>200</v>
      </c>
      <c r="AU634" s="172" t="s">
        <v>89</v>
      </c>
      <c r="AV634" s="12" t="s">
        <v>83</v>
      </c>
      <c r="AW634" s="12" t="s">
        <v>31</v>
      </c>
      <c r="AX634" s="12" t="s">
        <v>76</v>
      </c>
      <c r="AY634" s="172" t="s">
        <v>187</v>
      </c>
    </row>
    <row r="635" spans="2:65" s="13" customFormat="1">
      <c r="B635" s="177"/>
      <c r="D635" s="171" t="s">
        <v>200</v>
      </c>
      <c r="E635" s="178" t="s">
        <v>1</v>
      </c>
      <c r="F635" s="179" t="s">
        <v>3799</v>
      </c>
      <c r="H635" s="180">
        <v>6</v>
      </c>
      <c r="I635" s="181"/>
      <c r="L635" s="177"/>
      <c r="M635" s="182"/>
      <c r="T635" s="183"/>
      <c r="AT635" s="178" t="s">
        <v>200</v>
      </c>
      <c r="AU635" s="178" t="s">
        <v>89</v>
      </c>
      <c r="AV635" s="13" t="s">
        <v>89</v>
      </c>
      <c r="AW635" s="13" t="s">
        <v>31</v>
      </c>
      <c r="AX635" s="13" t="s">
        <v>76</v>
      </c>
      <c r="AY635" s="178" t="s">
        <v>187</v>
      </c>
    </row>
    <row r="636" spans="2:65" s="13" customFormat="1">
      <c r="B636" s="177"/>
      <c r="D636" s="171" t="s">
        <v>200</v>
      </c>
      <c r="E636" s="178" t="s">
        <v>1</v>
      </c>
      <c r="F636" s="179" t="s">
        <v>3800</v>
      </c>
      <c r="H636" s="180">
        <v>6</v>
      </c>
      <c r="I636" s="181"/>
      <c r="L636" s="177"/>
      <c r="M636" s="182"/>
      <c r="T636" s="183"/>
      <c r="AT636" s="178" t="s">
        <v>200</v>
      </c>
      <c r="AU636" s="178" t="s">
        <v>89</v>
      </c>
      <c r="AV636" s="13" t="s">
        <v>89</v>
      </c>
      <c r="AW636" s="13" t="s">
        <v>31</v>
      </c>
      <c r="AX636" s="13" t="s">
        <v>76</v>
      </c>
      <c r="AY636" s="178" t="s">
        <v>187</v>
      </c>
    </row>
    <row r="637" spans="2:65" s="15" customFormat="1">
      <c r="B637" s="191"/>
      <c r="D637" s="171" t="s">
        <v>200</v>
      </c>
      <c r="E637" s="192" t="s">
        <v>1</v>
      </c>
      <c r="F637" s="193" t="s">
        <v>3783</v>
      </c>
      <c r="H637" s="194">
        <v>12</v>
      </c>
      <c r="I637" s="195"/>
      <c r="L637" s="191"/>
      <c r="M637" s="196"/>
      <c r="T637" s="197"/>
      <c r="AT637" s="192" t="s">
        <v>200</v>
      </c>
      <c r="AU637" s="192" t="s">
        <v>89</v>
      </c>
      <c r="AV637" s="15" t="s">
        <v>207</v>
      </c>
      <c r="AW637" s="15" t="s">
        <v>31</v>
      </c>
      <c r="AX637" s="15" t="s">
        <v>76</v>
      </c>
      <c r="AY637" s="192" t="s">
        <v>187</v>
      </c>
    </row>
    <row r="638" spans="2:65" s="14" customFormat="1">
      <c r="B638" s="184"/>
      <c r="D638" s="171" t="s">
        <v>200</v>
      </c>
      <c r="E638" s="185" t="s">
        <v>1</v>
      </c>
      <c r="F638" s="186" t="s">
        <v>206</v>
      </c>
      <c r="H638" s="187">
        <v>12</v>
      </c>
      <c r="I638" s="188"/>
      <c r="L638" s="184"/>
      <c r="M638" s="189"/>
      <c r="T638" s="190"/>
      <c r="AT638" s="185" t="s">
        <v>200</v>
      </c>
      <c r="AU638" s="185" t="s">
        <v>89</v>
      </c>
      <c r="AV638" s="14" t="s">
        <v>194</v>
      </c>
      <c r="AW638" s="14" t="s">
        <v>31</v>
      </c>
      <c r="AX638" s="14" t="s">
        <v>83</v>
      </c>
      <c r="AY638" s="185" t="s">
        <v>187</v>
      </c>
    </row>
    <row r="639" spans="2:65" s="1" customFormat="1" ht="24.2" customHeight="1">
      <c r="B639" s="144"/>
      <c r="C639" s="160" t="s">
        <v>1261</v>
      </c>
      <c r="D639" s="160" t="s">
        <v>196</v>
      </c>
      <c r="E639" s="161" t="s">
        <v>3801</v>
      </c>
      <c r="F639" s="162" t="s">
        <v>3802</v>
      </c>
      <c r="G639" s="163" t="s">
        <v>1495</v>
      </c>
      <c r="H639" s="164">
        <v>1</v>
      </c>
      <c r="I639" s="165"/>
      <c r="J639" s="166">
        <f>ROUND(I639*H639,2)</f>
        <v>0</v>
      </c>
      <c r="K639" s="167"/>
      <c r="L639" s="32"/>
      <c r="M639" s="168" t="s">
        <v>1</v>
      </c>
      <c r="N639" s="169" t="s">
        <v>42</v>
      </c>
      <c r="P639" s="156">
        <f>O639*H639</f>
        <v>0</v>
      </c>
      <c r="Q639" s="156">
        <v>0</v>
      </c>
      <c r="R639" s="156">
        <f>Q639*H639</f>
        <v>0</v>
      </c>
      <c r="S639" s="156">
        <v>0</v>
      </c>
      <c r="T639" s="157">
        <f>S639*H639</f>
        <v>0</v>
      </c>
      <c r="AR639" s="158" t="s">
        <v>353</v>
      </c>
      <c r="AT639" s="158" t="s">
        <v>196</v>
      </c>
      <c r="AU639" s="158" t="s">
        <v>89</v>
      </c>
      <c r="AY639" s="17" t="s">
        <v>187</v>
      </c>
      <c r="BE639" s="159">
        <f>IF(N639="základná",J639,0)</f>
        <v>0</v>
      </c>
      <c r="BF639" s="159">
        <f>IF(N639="znížená",J639,0)</f>
        <v>0</v>
      </c>
      <c r="BG639" s="159">
        <f>IF(N639="zákl. prenesená",J639,0)</f>
        <v>0</v>
      </c>
      <c r="BH639" s="159">
        <f>IF(N639="zníž. prenesená",J639,0)</f>
        <v>0</v>
      </c>
      <c r="BI639" s="159">
        <f>IF(N639="nulová",J639,0)</f>
        <v>0</v>
      </c>
      <c r="BJ639" s="17" t="s">
        <v>89</v>
      </c>
      <c r="BK639" s="159">
        <f>ROUND(I639*H639,2)</f>
        <v>0</v>
      </c>
      <c r="BL639" s="17" t="s">
        <v>353</v>
      </c>
      <c r="BM639" s="158" t="s">
        <v>3803</v>
      </c>
    </row>
    <row r="640" spans="2:65" s="12" customFormat="1">
      <c r="B640" s="170"/>
      <c r="D640" s="171" t="s">
        <v>200</v>
      </c>
      <c r="E640" s="172" t="s">
        <v>1</v>
      </c>
      <c r="F640" s="173" t="s">
        <v>3804</v>
      </c>
      <c r="H640" s="172" t="s">
        <v>1</v>
      </c>
      <c r="I640" s="174"/>
      <c r="L640" s="170"/>
      <c r="M640" s="175"/>
      <c r="T640" s="176"/>
      <c r="AT640" s="172" t="s">
        <v>200</v>
      </c>
      <c r="AU640" s="172" t="s">
        <v>89</v>
      </c>
      <c r="AV640" s="12" t="s">
        <v>83</v>
      </c>
      <c r="AW640" s="12" t="s">
        <v>31</v>
      </c>
      <c r="AX640" s="12" t="s">
        <v>76</v>
      </c>
      <c r="AY640" s="172" t="s">
        <v>187</v>
      </c>
    </row>
    <row r="641" spans="2:65" s="13" customFormat="1">
      <c r="B641" s="177"/>
      <c r="D641" s="171" t="s">
        <v>200</v>
      </c>
      <c r="E641" s="178" t="s">
        <v>1</v>
      </c>
      <c r="F641" s="179" t="s">
        <v>3805</v>
      </c>
      <c r="H641" s="180">
        <v>1</v>
      </c>
      <c r="I641" s="181"/>
      <c r="L641" s="177"/>
      <c r="M641" s="182"/>
      <c r="T641" s="183"/>
      <c r="AT641" s="178" t="s">
        <v>200</v>
      </c>
      <c r="AU641" s="178" t="s">
        <v>89</v>
      </c>
      <c r="AV641" s="13" t="s">
        <v>89</v>
      </c>
      <c r="AW641" s="13" t="s">
        <v>31</v>
      </c>
      <c r="AX641" s="13" t="s">
        <v>76</v>
      </c>
      <c r="AY641" s="178" t="s">
        <v>187</v>
      </c>
    </row>
    <row r="642" spans="2:65" s="13" customFormat="1">
      <c r="B642" s="177"/>
      <c r="D642" s="171" t="s">
        <v>200</v>
      </c>
      <c r="E642" s="178" t="s">
        <v>1</v>
      </c>
      <c r="F642" s="179" t="s">
        <v>3806</v>
      </c>
      <c r="H642" s="180">
        <v>0</v>
      </c>
      <c r="I642" s="181"/>
      <c r="L642" s="177"/>
      <c r="M642" s="182"/>
      <c r="T642" s="183"/>
      <c r="AT642" s="178" t="s">
        <v>200</v>
      </c>
      <c r="AU642" s="178" t="s">
        <v>89</v>
      </c>
      <c r="AV642" s="13" t="s">
        <v>89</v>
      </c>
      <c r="AW642" s="13" t="s">
        <v>31</v>
      </c>
      <c r="AX642" s="13" t="s">
        <v>76</v>
      </c>
      <c r="AY642" s="178" t="s">
        <v>187</v>
      </c>
    </row>
    <row r="643" spans="2:65" s="15" customFormat="1">
      <c r="B643" s="191"/>
      <c r="D643" s="171" t="s">
        <v>200</v>
      </c>
      <c r="E643" s="192" t="s">
        <v>1</v>
      </c>
      <c r="F643" s="193" t="s">
        <v>3748</v>
      </c>
      <c r="H643" s="194">
        <v>1</v>
      </c>
      <c r="I643" s="195"/>
      <c r="L643" s="191"/>
      <c r="M643" s="196"/>
      <c r="T643" s="197"/>
      <c r="AT643" s="192" t="s">
        <v>200</v>
      </c>
      <c r="AU643" s="192" t="s">
        <v>89</v>
      </c>
      <c r="AV643" s="15" t="s">
        <v>207</v>
      </c>
      <c r="AW643" s="15" t="s">
        <v>31</v>
      </c>
      <c r="AX643" s="15" t="s">
        <v>76</v>
      </c>
      <c r="AY643" s="192" t="s">
        <v>187</v>
      </c>
    </row>
    <row r="644" spans="2:65" s="14" customFormat="1">
      <c r="B644" s="184"/>
      <c r="D644" s="171" t="s">
        <v>200</v>
      </c>
      <c r="E644" s="185" t="s">
        <v>1</v>
      </c>
      <c r="F644" s="186" t="s">
        <v>206</v>
      </c>
      <c r="H644" s="187">
        <v>1</v>
      </c>
      <c r="I644" s="188"/>
      <c r="L644" s="184"/>
      <c r="M644" s="189"/>
      <c r="T644" s="190"/>
      <c r="AT644" s="185" t="s">
        <v>200</v>
      </c>
      <c r="AU644" s="185" t="s">
        <v>89</v>
      </c>
      <c r="AV644" s="14" t="s">
        <v>194</v>
      </c>
      <c r="AW644" s="14" t="s">
        <v>31</v>
      </c>
      <c r="AX644" s="14" t="s">
        <v>83</v>
      </c>
      <c r="AY644" s="185" t="s">
        <v>187</v>
      </c>
    </row>
    <row r="645" spans="2:65" s="1" customFormat="1" ht="37.9" customHeight="1">
      <c r="B645" s="144"/>
      <c r="C645" s="145" t="s">
        <v>1160</v>
      </c>
      <c r="D645" s="145" t="s">
        <v>190</v>
      </c>
      <c r="E645" s="146" t="s">
        <v>3807</v>
      </c>
      <c r="F645" s="147" t="s">
        <v>3808</v>
      </c>
      <c r="G645" s="148" t="s">
        <v>337</v>
      </c>
      <c r="H645" s="149">
        <v>1</v>
      </c>
      <c r="I645" s="150"/>
      <c r="J645" s="151">
        <f>ROUND(I645*H645,2)</f>
        <v>0</v>
      </c>
      <c r="K645" s="152"/>
      <c r="L645" s="153"/>
      <c r="M645" s="154" t="s">
        <v>1</v>
      </c>
      <c r="N645" s="155" t="s">
        <v>42</v>
      </c>
      <c r="P645" s="156">
        <f>O645*H645</f>
        <v>0</v>
      </c>
      <c r="Q645" s="156">
        <v>0.2</v>
      </c>
      <c r="R645" s="156">
        <f>Q645*H645</f>
        <v>0.2</v>
      </c>
      <c r="S645" s="156">
        <v>0</v>
      </c>
      <c r="T645" s="157">
        <f>S645*H645</f>
        <v>0</v>
      </c>
      <c r="AR645" s="158" t="s">
        <v>388</v>
      </c>
      <c r="AT645" s="158" t="s">
        <v>190</v>
      </c>
      <c r="AU645" s="158" t="s">
        <v>89</v>
      </c>
      <c r="AY645" s="17" t="s">
        <v>187</v>
      </c>
      <c r="BE645" s="159">
        <f>IF(N645="základná",J645,0)</f>
        <v>0</v>
      </c>
      <c r="BF645" s="159">
        <f>IF(N645="znížená",J645,0)</f>
        <v>0</v>
      </c>
      <c r="BG645" s="159">
        <f>IF(N645="zákl. prenesená",J645,0)</f>
        <v>0</v>
      </c>
      <c r="BH645" s="159">
        <f>IF(N645="zníž. prenesená",J645,0)</f>
        <v>0</v>
      </c>
      <c r="BI645" s="159">
        <f>IF(N645="nulová",J645,0)</f>
        <v>0</v>
      </c>
      <c r="BJ645" s="17" t="s">
        <v>89</v>
      </c>
      <c r="BK645" s="159">
        <f>ROUND(I645*H645,2)</f>
        <v>0</v>
      </c>
      <c r="BL645" s="17" t="s">
        <v>353</v>
      </c>
      <c r="BM645" s="158" t="s">
        <v>3809</v>
      </c>
    </row>
    <row r="646" spans="2:65" s="12" customFormat="1" ht="22.5">
      <c r="B646" s="170"/>
      <c r="D646" s="171" t="s">
        <v>200</v>
      </c>
      <c r="E646" s="172" t="s">
        <v>1</v>
      </c>
      <c r="F646" s="173" t="s">
        <v>3752</v>
      </c>
      <c r="H646" s="172" t="s">
        <v>1</v>
      </c>
      <c r="I646" s="174"/>
      <c r="L646" s="170"/>
      <c r="M646" s="175"/>
      <c r="T646" s="176"/>
      <c r="AT646" s="172" t="s">
        <v>200</v>
      </c>
      <c r="AU646" s="172" t="s">
        <v>89</v>
      </c>
      <c r="AV646" s="12" t="s">
        <v>83</v>
      </c>
      <c r="AW646" s="12" t="s">
        <v>31</v>
      </c>
      <c r="AX646" s="12" t="s">
        <v>76</v>
      </c>
      <c r="AY646" s="172" t="s">
        <v>187</v>
      </c>
    </row>
    <row r="647" spans="2:65" s="12" customFormat="1">
      <c r="B647" s="170"/>
      <c r="D647" s="171" t="s">
        <v>200</v>
      </c>
      <c r="E647" s="172" t="s">
        <v>1</v>
      </c>
      <c r="F647" s="173" t="s">
        <v>3753</v>
      </c>
      <c r="H647" s="172" t="s">
        <v>1</v>
      </c>
      <c r="I647" s="174"/>
      <c r="L647" s="170"/>
      <c r="M647" s="175"/>
      <c r="T647" s="176"/>
      <c r="AT647" s="172" t="s">
        <v>200</v>
      </c>
      <c r="AU647" s="172" t="s">
        <v>89</v>
      </c>
      <c r="AV647" s="12" t="s">
        <v>83</v>
      </c>
      <c r="AW647" s="12" t="s">
        <v>31</v>
      </c>
      <c r="AX647" s="12" t="s">
        <v>76</v>
      </c>
      <c r="AY647" s="172" t="s">
        <v>187</v>
      </c>
    </row>
    <row r="648" spans="2:65" s="12" customFormat="1">
      <c r="B648" s="170"/>
      <c r="D648" s="171" t="s">
        <v>200</v>
      </c>
      <c r="E648" s="172" t="s">
        <v>1</v>
      </c>
      <c r="F648" s="173" t="s">
        <v>3754</v>
      </c>
      <c r="H648" s="172" t="s">
        <v>1</v>
      </c>
      <c r="I648" s="174"/>
      <c r="L648" s="170"/>
      <c r="M648" s="175"/>
      <c r="T648" s="176"/>
      <c r="AT648" s="172" t="s">
        <v>200</v>
      </c>
      <c r="AU648" s="172" t="s">
        <v>89</v>
      </c>
      <c r="AV648" s="12" t="s">
        <v>83</v>
      </c>
      <c r="AW648" s="12" t="s">
        <v>31</v>
      </c>
      <c r="AX648" s="12" t="s">
        <v>76</v>
      </c>
      <c r="AY648" s="172" t="s">
        <v>187</v>
      </c>
    </row>
    <row r="649" spans="2:65" s="12" customFormat="1">
      <c r="B649" s="170"/>
      <c r="D649" s="171" t="s">
        <v>200</v>
      </c>
      <c r="E649" s="172" t="s">
        <v>1</v>
      </c>
      <c r="F649" s="173" t="s">
        <v>3755</v>
      </c>
      <c r="H649" s="172" t="s">
        <v>1</v>
      </c>
      <c r="I649" s="174"/>
      <c r="L649" s="170"/>
      <c r="M649" s="175"/>
      <c r="T649" s="176"/>
      <c r="AT649" s="172" t="s">
        <v>200</v>
      </c>
      <c r="AU649" s="172" t="s">
        <v>89</v>
      </c>
      <c r="AV649" s="12" t="s">
        <v>83</v>
      </c>
      <c r="AW649" s="12" t="s">
        <v>31</v>
      </c>
      <c r="AX649" s="12" t="s">
        <v>76</v>
      </c>
      <c r="AY649" s="172" t="s">
        <v>187</v>
      </c>
    </row>
    <row r="650" spans="2:65" s="12" customFormat="1">
      <c r="B650" s="170"/>
      <c r="D650" s="171" t="s">
        <v>200</v>
      </c>
      <c r="E650" s="172" t="s">
        <v>1</v>
      </c>
      <c r="F650" s="173" t="s">
        <v>3756</v>
      </c>
      <c r="H650" s="172" t="s">
        <v>1</v>
      </c>
      <c r="I650" s="174"/>
      <c r="L650" s="170"/>
      <c r="M650" s="175"/>
      <c r="T650" s="176"/>
      <c r="AT650" s="172" t="s">
        <v>200</v>
      </c>
      <c r="AU650" s="172" t="s">
        <v>89</v>
      </c>
      <c r="AV650" s="12" t="s">
        <v>83</v>
      </c>
      <c r="AW650" s="12" t="s">
        <v>31</v>
      </c>
      <c r="AX650" s="12" t="s">
        <v>76</v>
      </c>
      <c r="AY650" s="172" t="s">
        <v>187</v>
      </c>
    </row>
    <row r="651" spans="2:65" s="12" customFormat="1">
      <c r="B651" s="170"/>
      <c r="D651" s="171" t="s">
        <v>200</v>
      </c>
      <c r="E651" s="172" t="s">
        <v>1</v>
      </c>
      <c r="F651" s="173" t="s">
        <v>3810</v>
      </c>
      <c r="H651" s="172" t="s">
        <v>1</v>
      </c>
      <c r="I651" s="174"/>
      <c r="L651" s="170"/>
      <c r="M651" s="175"/>
      <c r="T651" s="176"/>
      <c r="AT651" s="172" t="s">
        <v>200</v>
      </c>
      <c r="AU651" s="172" t="s">
        <v>89</v>
      </c>
      <c r="AV651" s="12" t="s">
        <v>83</v>
      </c>
      <c r="AW651" s="12" t="s">
        <v>31</v>
      </c>
      <c r="AX651" s="12" t="s">
        <v>76</v>
      </c>
      <c r="AY651" s="172" t="s">
        <v>187</v>
      </c>
    </row>
    <row r="652" spans="2:65" s="12" customFormat="1">
      <c r="B652" s="170"/>
      <c r="D652" s="171" t="s">
        <v>200</v>
      </c>
      <c r="E652" s="172" t="s">
        <v>1</v>
      </c>
      <c r="F652" s="173" t="s">
        <v>3811</v>
      </c>
      <c r="H652" s="172" t="s">
        <v>1</v>
      </c>
      <c r="I652" s="174"/>
      <c r="L652" s="170"/>
      <c r="M652" s="175"/>
      <c r="T652" s="176"/>
      <c r="AT652" s="172" t="s">
        <v>200</v>
      </c>
      <c r="AU652" s="172" t="s">
        <v>89</v>
      </c>
      <c r="AV652" s="12" t="s">
        <v>83</v>
      </c>
      <c r="AW652" s="12" t="s">
        <v>31</v>
      </c>
      <c r="AX652" s="12" t="s">
        <v>76</v>
      </c>
      <c r="AY652" s="172" t="s">
        <v>187</v>
      </c>
    </row>
    <row r="653" spans="2:65" s="12" customFormat="1">
      <c r="B653" s="170"/>
      <c r="D653" s="171" t="s">
        <v>200</v>
      </c>
      <c r="E653" s="172" t="s">
        <v>1</v>
      </c>
      <c r="F653" s="173" t="s">
        <v>3812</v>
      </c>
      <c r="H653" s="172" t="s">
        <v>1</v>
      </c>
      <c r="I653" s="174"/>
      <c r="L653" s="170"/>
      <c r="M653" s="175"/>
      <c r="T653" s="176"/>
      <c r="AT653" s="172" t="s">
        <v>200</v>
      </c>
      <c r="AU653" s="172" t="s">
        <v>89</v>
      </c>
      <c r="AV653" s="12" t="s">
        <v>83</v>
      </c>
      <c r="AW653" s="12" t="s">
        <v>31</v>
      </c>
      <c r="AX653" s="12" t="s">
        <v>76</v>
      </c>
      <c r="AY653" s="172" t="s">
        <v>187</v>
      </c>
    </row>
    <row r="654" spans="2:65" s="12" customFormat="1">
      <c r="B654" s="170"/>
      <c r="D654" s="171" t="s">
        <v>200</v>
      </c>
      <c r="E654" s="172" t="s">
        <v>1</v>
      </c>
      <c r="F654" s="173" t="s">
        <v>3813</v>
      </c>
      <c r="H654" s="172" t="s">
        <v>1</v>
      </c>
      <c r="I654" s="174"/>
      <c r="L654" s="170"/>
      <c r="M654" s="175"/>
      <c r="T654" s="176"/>
      <c r="AT654" s="172" t="s">
        <v>200</v>
      </c>
      <c r="AU654" s="172" t="s">
        <v>89</v>
      </c>
      <c r="AV654" s="12" t="s">
        <v>83</v>
      </c>
      <c r="AW654" s="12" t="s">
        <v>31</v>
      </c>
      <c r="AX654" s="12" t="s">
        <v>76</v>
      </c>
      <c r="AY654" s="172" t="s">
        <v>187</v>
      </c>
    </row>
    <row r="655" spans="2:65" s="12" customFormat="1" ht="22.5">
      <c r="B655" s="170"/>
      <c r="D655" s="171" t="s">
        <v>200</v>
      </c>
      <c r="E655" s="172" t="s">
        <v>1</v>
      </c>
      <c r="F655" s="173" t="s">
        <v>3781</v>
      </c>
      <c r="H655" s="172" t="s">
        <v>1</v>
      </c>
      <c r="I655" s="174"/>
      <c r="L655" s="170"/>
      <c r="M655" s="175"/>
      <c r="T655" s="176"/>
      <c r="AT655" s="172" t="s">
        <v>200</v>
      </c>
      <c r="AU655" s="172" t="s">
        <v>89</v>
      </c>
      <c r="AV655" s="12" t="s">
        <v>83</v>
      </c>
      <c r="AW655" s="12" t="s">
        <v>31</v>
      </c>
      <c r="AX655" s="12" t="s">
        <v>76</v>
      </c>
      <c r="AY655" s="172" t="s">
        <v>187</v>
      </c>
    </row>
    <row r="656" spans="2:65" s="12" customFormat="1">
      <c r="B656" s="170"/>
      <c r="D656" s="171" t="s">
        <v>200</v>
      </c>
      <c r="E656" s="172" t="s">
        <v>1</v>
      </c>
      <c r="F656" s="173" t="s">
        <v>3765</v>
      </c>
      <c r="H656" s="172" t="s">
        <v>1</v>
      </c>
      <c r="I656" s="174"/>
      <c r="L656" s="170"/>
      <c r="M656" s="175"/>
      <c r="T656" s="176"/>
      <c r="AT656" s="172" t="s">
        <v>200</v>
      </c>
      <c r="AU656" s="172" t="s">
        <v>89</v>
      </c>
      <c r="AV656" s="12" t="s">
        <v>83</v>
      </c>
      <c r="AW656" s="12" t="s">
        <v>31</v>
      </c>
      <c r="AX656" s="12" t="s">
        <v>76</v>
      </c>
      <c r="AY656" s="172" t="s">
        <v>187</v>
      </c>
    </row>
    <row r="657" spans="2:65" s="13" customFormat="1">
      <c r="B657" s="177"/>
      <c r="D657" s="171" t="s">
        <v>200</v>
      </c>
      <c r="E657" s="178" t="s">
        <v>1</v>
      </c>
      <c r="F657" s="179" t="s">
        <v>3814</v>
      </c>
      <c r="H657" s="180">
        <v>1</v>
      </c>
      <c r="I657" s="181"/>
      <c r="L657" s="177"/>
      <c r="M657" s="182"/>
      <c r="T657" s="183"/>
      <c r="AT657" s="178" t="s">
        <v>200</v>
      </c>
      <c r="AU657" s="178" t="s">
        <v>89</v>
      </c>
      <c r="AV657" s="13" t="s">
        <v>89</v>
      </c>
      <c r="AW657" s="13" t="s">
        <v>31</v>
      </c>
      <c r="AX657" s="13" t="s">
        <v>76</v>
      </c>
      <c r="AY657" s="178" t="s">
        <v>187</v>
      </c>
    </row>
    <row r="658" spans="2:65" s="15" customFormat="1">
      <c r="B658" s="191"/>
      <c r="D658" s="171" t="s">
        <v>200</v>
      </c>
      <c r="E658" s="192" t="s">
        <v>1</v>
      </c>
      <c r="F658" s="193" t="s">
        <v>3783</v>
      </c>
      <c r="H658" s="194">
        <v>1</v>
      </c>
      <c r="I658" s="195"/>
      <c r="L658" s="191"/>
      <c r="M658" s="196"/>
      <c r="T658" s="197"/>
      <c r="AT658" s="192" t="s">
        <v>200</v>
      </c>
      <c r="AU658" s="192" t="s">
        <v>89</v>
      </c>
      <c r="AV658" s="15" t="s">
        <v>207</v>
      </c>
      <c r="AW658" s="15" t="s">
        <v>31</v>
      </c>
      <c r="AX658" s="15" t="s">
        <v>76</v>
      </c>
      <c r="AY658" s="192" t="s">
        <v>187</v>
      </c>
    </row>
    <row r="659" spans="2:65" s="14" customFormat="1">
      <c r="B659" s="184"/>
      <c r="D659" s="171" t="s">
        <v>200</v>
      </c>
      <c r="E659" s="185" t="s">
        <v>1</v>
      </c>
      <c r="F659" s="186" t="s">
        <v>206</v>
      </c>
      <c r="H659" s="187">
        <v>1</v>
      </c>
      <c r="I659" s="188"/>
      <c r="L659" s="184"/>
      <c r="M659" s="189"/>
      <c r="T659" s="190"/>
      <c r="AT659" s="185" t="s">
        <v>200</v>
      </c>
      <c r="AU659" s="185" t="s">
        <v>89</v>
      </c>
      <c r="AV659" s="14" t="s">
        <v>194</v>
      </c>
      <c r="AW659" s="14" t="s">
        <v>31</v>
      </c>
      <c r="AX659" s="14" t="s">
        <v>83</v>
      </c>
      <c r="AY659" s="185" t="s">
        <v>187</v>
      </c>
    </row>
    <row r="660" spans="2:65" s="1" customFormat="1" ht="24.2" customHeight="1">
      <c r="B660" s="144"/>
      <c r="C660" s="160" t="s">
        <v>1270</v>
      </c>
      <c r="D660" s="160" t="s">
        <v>196</v>
      </c>
      <c r="E660" s="161" t="s">
        <v>3815</v>
      </c>
      <c r="F660" s="162" t="s">
        <v>3816</v>
      </c>
      <c r="G660" s="163" t="s">
        <v>1495</v>
      </c>
      <c r="H660" s="164">
        <v>1</v>
      </c>
      <c r="I660" s="165"/>
      <c r="J660" s="166">
        <f>ROUND(I660*H660,2)</f>
        <v>0</v>
      </c>
      <c r="K660" s="167"/>
      <c r="L660" s="32"/>
      <c r="M660" s="168" t="s">
        <v>1</v>
      </c>
      <c r="N660" s="169" t="s">
        <v>42</v>
      </c>
      <c r="P660" s="156">
        <f>O660*H660</f>
        <v>0</v>
      </c>
      <c r="Q660" s="156">
        <v>0</v>
      </c>
      <c r="R660" s="156">
        <f>Q660*H660</f>
        <v>0</v>
      </c>
      <c r="S660" s="156">
        <v>0</v>
      </c>
      <c r="T660" s="157">
        <f>S660*H660</f>
        <v>0</v>
      </c>
      <c r="AR660" s="158" t="s">
        <v>353</v>
      </c>
      <c r="AT660" s="158" t="s">
        <v>196</v>
      </c>
      <c r="AU660" s="158" t="s">
        <v>89</v>
      </c>
      <c r="AY660" s="17" t="s">
        <v>187</v>
      </c>
      <c r="BE660" s="159">
        <f>IF(N660="základná",J660,0)</f>
        <v>0</v>
      </c>
      <c r="BF660" s="159">
        <f>IF(N660="znížená",J660,0)</f>
        <v>0</v>
      </c>
      <c r="BG660" s="159">
        <f>IF(N660="zákl. prenesená",J660,0)</f>
        <v>0</v>
      </c>
      <c r="BH660" s="159">
        <f>IF(N660="zníž. prenesená",J660,0)</f>
        <v>0</v>
      </c>
      <c r="BI660" s="159">
        <f>IF(N660="nulová",J660,0)</f>
        <v>0</v>
      </c>
      <c r="BJ660" s="17" t="s">
        <v>89</v>
      </c>
      <c r="BK660" s="159">
        <f>ROUND(I660*H660,2)</f>
        <v>0</v>
      </c>
      <c r="BL660" s="17" t="s">
        <v>353</v>
      </c>
      <c r="BM660" s="158" t="s">
        <v>3817</v>
      </c>
    </row>
    <row r="661" spans="2:65" s="12" customFormat="1">
      <c r="B661" s="170"/>
      <c r="D661" s="171" t="s">
        <v>200</v>
      </c>
      <c r="E661" s="172" t="s">
        <v>1</v>
      </c>
      <c r="F661" s="173" t="s">
        <v>3818</v>
      </c>
      <c r="H661" s="172" t="s">
        <v>1</v>
      </c>
      <c r="I661" s="174"/>
      <c r="L661" s="170"/>
      <c r="M661" s="175"/>
      <c r="T661" s="176"/>
      <c r="AT661" s="172" t="s">
        <v>200</v>
      </c>
      <c r="AU661" s="172" t="s">
        <v>89</v>
      </c>
      <c r="AV661" s="12" t="s">
        <v>83</v>
      </c>
      <c r="AW661" s="12" t="s">
        <v>31</v>
      </c>
      <c r="AX661" s="12" t="s">
        <v>76</v>
      </c>
      <c r="AY661" s="172" t="s">
        <v>187</v>
      </c>
    </row>
    <row r="662" spans="2:65" s="13" customFormat="1">
      <c r="B662" s="177"/>
      <c r="D662" s="171" t="s">
        <v>200</v>
      </c>
      <c r="E662" s="178" t="s">
        <v>1</v>
      </c>
      <c r="F662" s="179" t="s">
        <v>3805</v>
      </c>
      <c r="H662" s="180">
        <v>1</v>
      </c>
      <c r="I662" s="181"/>
      <c r="L662" s="177"/>
      <c r="M662" s="182"/>
      <c r="T662" s="183"/>
      <c r="AT662" s="178" t="s">
        <v>200</v>
      </c>
      <c r="AU662" s="178" t="s">
        <v>89</v>
      </c>
      <c r="AV662" s="13" t="s">
        <v>89</v>
      </c>
      <c r="AW662" s="13" t="s">
        <v>31</v>
      </c>
      <c r="AX662" s="13" t="s">
        <v>76</v>
      </c>
      <c r="AY662" s="178" t="s">
        <v>187</v>
      </c>
    </row>
    <row r="663" spans="2:65" s="13" customFormat="1">
      <c r="B663" s="177"/>
      <c r="D663" s="171" t="s">
        <v>200</v>
      </c>
      <c r="E663" s="178" t="s">
        <v>1</v>
      </c>
      <c r="F663" s="179" t="s">
        <v>3806</v>
      </c>
      <c r="H663" s="180">
        <v>0</v>
      </c>
      <c r="I663" s="181"/>
      <c r="L663" s="177"/>
      <c r="M663" s="182"/>
      <c r="T663" s="183"/>
      <c r="AT663" s="178" t="s">
        <v>200</v>
      </c>
      <c r="AU663" s="178" t="s">
        <v>89</v>
      </c>
      <c r="AV663" s="13" t="s">
        <v>89</v>
      </c>
      <c r="AW663" s="13" t="s">
        <v>31</v>
      </c>
      <c r="AX663" s="13" t="s">
        <v>76</v>
      </c>
      <c r="AY663" s="178" t="s">
        <v>187</v>
      </c>
    </row>
    <row r="664" spans="2:65" s="15" customFormat="1">
      <c r="B664" s="191"/>
      <c r="D664" s="171" t="s">
        <v>200</v>
      </c>
      <c r="E664" s="192" t="s">
        <v>1</v>
      </c>
      <c r="F664" s="193" t="s">
        <v>3748</v>
      </c>
      <c r="H664" s="194">
        <v>1</v>
      </c>
      <c r="I664" s="195"/>
      <c r="L664" s="191"/>
      <c r="M664" s="196"/>
      <c r="T664" s="197"/>
      <c r="AT664" s="192" t="s">
        <v>200</v>
      </c>
      <c r="AU664" s="192" t="s">
        <v>89</v>
      </c>
      <c r="AV664" s="15" t="s">
        <v>207</v>
      </c>
      <c r="AW664" s="15" t="s">
        <v>31</v>
      </c>
      <c r="AX664" s="15" t="s">
        <v>76</v>
      </c>
      <c r="AY664" s="192" t="s">
        <v>187</v>
      </c>
    </row>
    <row r="665" spans="2:65" s="14" customFormat="1">
      <c r="B665" s="184"/>
      <c r="D665" s="171" t="s">
        <v>200</v>
      </c>
      <c r="E665" s="185" t="s">
        <v>1</v>
      </c>
      <c r="F665" s="186" t="s">
        <v>206</v>
      </c>
      <c r="H665" s="187">
        <v>1</v>
      </c>
      <c r="I665" s="188"/>
      <c r="L665" s="184"/>
      <c r="M665" s="189"/>
      <c r="T665" s="190"/>
      <c r="AT665" s="185" t="s">
        <v>200</v>
      </c>
      <c r="AU665" s="185" t="s">
        <v>89</v>
      </c>
      <c r="AV665" s="14" t="s">
        <v>194</v>
      </c>
      <c r="AW665" s="14" t="s">
        <v>31</v>
      </c>
      <c r="AX665" s="14" t="s">
        <v>83</v>
      </c>
      <c r="AY665" s="185" t="s">
        <v>187</v>
      </c>
    </row>
    <row r="666" spans="2:65" s="1" customFormat="1" ht="37.9" customHeight="1">
      <c r="B666" s="144"/>
      <c r="C666" s="145" t="s">
        <v>1163</v>
      </c>
      <c r="D666" s="145" t="s">
        <v>190</v>
      </c>
      <c r="E666" s="146" t="s">
        <v>3819</v>
      </c>
      <c r="F666" s="147" t="s">
        <v>3820</v>
      </c>
      <c r="G666" s="148" t="s">
        <v>337</v>
      </c>
      <c r="H666" s="149">
        <v>1</v>
      </c>
      <c r="I666" s="150"/>
      <c r="J666" s="151">
        <f>ROUND(I666*H666,2)</f>
        <v>0</v>
      </c>
      <c r="K666" s="152"/>
      <c r="L666" s="153"/>
      <c r="M666" s="154" t="s">
        <v>1</v>
      </c>
      <c r="N666" s="155" t="s">
        <v>42</v>
      </c>
      <c r="P666" s="156">
        <f>O666*H666</f>
        <v>0</v>
      </c>
      <c r="Q666" s="156">
        <v>0.2</v>
      </c>
      <c r="R666" s="156">
        <f>Q666*H666</f>
        <v>0.2</v>
      </c>
      <c r="S666" s="156">
        <v>0</v>
      </c>
      <c r="T666" s="157">
        <f>S666*H666</f>
        <v>0</v>
      </c>
      <c r="AR666" s="158" t="s">
        <v>388</v>
      </c>
      <c r="AT666" s="158" t="s">
        <v>190</v>
      </c>
      <c r="AU666" s="158" t="s">
        <v>89</v>
      </c>
      <c r="AY666" s="17" t="s">
        <v>187</v>
      </c>
      <c r="BE666" s="159">
        <f>IF(N666="základná",J666,0)</f>
        <v>0</v>
      </c>
      <c r="BF666" s="159">
        <f>IF(N666="znížená",J666,0)</f>
        <v>0</v>
      </c>
      <c r="BG666" s="159">
        <f>IF(N666="zákl. prenesená",J666,0)</f>
        <v>0</v>
      </c>
      <c r="BH666" s="159">
        <f>IF(N666="zníž. prenesená",J666,0)</f>
        <v>0</v>
      </c>
      <c r="BI666" s="159">
        <f>IF(N666="nulová",J666,0)</f>
        <v>0</v>
      </c>
      <c r="BJ666" s="17" t="s">
        <v>89</v>
      </c>
      <c r="BK666" s="159">
        <f>ROUND(I666*H666,2)</f>
        <v>0</v>
      </c>
      <c r="BL666" s="17" t="s">
        <v>353</v>
      </c>
      <c r="BM666" s="158" t="s">
        <v>3821</v>
      </c>
    </row>
    <row r="667" spans="2:65" s="12" customFormat="1">
      <c r="B667" s="170"/>
      <c r="D667" s="171" t="s">
        <v>200</v>
      </c>
      <c r="E667" s="172" t="s">
        <v>1</v>
      </c>
      <c r="F667" s="173" t="s">
        <v>3822</v>
      </c>
      <c r="H667" s="172" t="s">
        <v>1</v>
      </c>
      <c r="I667" s="174"/>
      <c r="L667" s="170"/>
      <c r="M667" s="175"/>
      <c r="T667" s="176"/>
      <c r="AT667" s="172" t="s">
        <v>200</v>
      </c>
      <c r="AU667" s="172" t="s">
        <v>89</v>
      </c>
      <c r="AV667" s="12" t="s">
        <v>83</v>
      </c>
      <c r="AW667" s="12" t="s">
        <v>31</v>
      </c>
      <c r="AX667" s="12" t="s">
        <v>76</v>
      </c>
      <c r="AY667" s="172" t="s">
        <v>187</v>
      </c>
    </row>
    <row r="668" spans="2:65" s="12" customFormat="1">
      <c r="B668" s="170"/>
      <c r="D668" s="171" t="s">
        <v>200</v>
      </c>
      <c r="E668" s="172" t="s">
        <v>1</v>
      </c>
      <c r="F668" s="173" t="s">
        <v>3753</v>
      </c>
      <c r="H668" s="172" t="s">
        <v>1</v>
      </c>
      <c r="I668" s="174"/>
      <c r="L668" s="170"/>
      <c r="M668" s="175"/>
      <c r="T668" s="176"/>
      <c r="AT668" s="172" t="s">
        <v>200</v>
      </c>
      <c r="AU668" s="172" t="s">
        <v>89</v>
      </c>
      <c r="AV668" s="12" t="s">
        <v>83</v>
      </c>
      <c r="AW668" s="12" t="s">
        <v>31</v>
      </c>
      <c r="AX668" s="12" t="s">
        <v>76</v>
      </c>
      <c r="AY668" s="172" t="s">
        <v>187</v>
      </c>
    </row>
    <row r="669" spans="2:65" s="12" customFormat="1">
      <c r="B669" s="170"/>
      <c r="D669" s="171" t="s">
        <v>200</v>
      </c>
      <c r="E669" s="172" t="s">
        <v>1</v>
      </c>
      <c r="F669" s="173" t="s">
        <v>3754</v>
      </c>
      <c r="H669" s="172" t="s">
        <v>1</v>
      </c>
      <c r="I669" s="174"/>
      <c r="L669" s="170"/>
      <c r="M669" s="175"/>
      <c r="T669" s="176"/>
      <c r="AT669" s="172" t="s">
        <v>200</v>
      </c>
      <c r="AU669" s="172" t="s">
        <v>89</v>
      </c>
      <c r="AV669" s="12" t="s">
        <v>83</v>
      </c>
      <c r="AW669" s="12" t="s">
        <v>31</v>
      </c>
      <c r="AX669" s="12" t="s">
        <v>76</v>
      </c>
      <c r="AY669" s="172" t="s">
        <v>187</v>
      </c>
    </row>
    <row r="670" spans="2:65" s="12" customFormat="1">
      <c r="B670" s="170"/>
      <c r="D670" s="171" t="s">
        <v>200</v>
      </c>
      <c r="E670" s="172" t="s">
        <v>1</v>
      </c>
      <c r="F670" s="173" t="s">
        <v>3755</v>
      </c>
      <c r="H670" s="172" t="s">
        <v>1</v>
      </c>
      <c r="I670" s="174"/>
      <c r="L670" s="170"/>
      <c r="M670" s="175"/>
      <c r="T670" s="176"/>
      <c r="AT670" s="172" t="s">
        <v>200</v>
      </c>
      <c r="AU670" s="172" t="s">
        <v>89</v>
      </c>
      <c r="AV670" s="12" t="s">
        <v>83</v>
      </c>
      <c r="AW670" s="12" t="s">
        <v>31</v>
      </c>
      <c r="AX670" s="12" t="s">
        <v>76</v>
      </c>
      <c r="AY670" s="172" t="s">
        <v>187</v>
      </c>
    </row>
    <row r="671" spans="2:65" s="12" customFormat="1">
      <c r="B671" s="170"/>
      <c r="D671" s="171" t="s">
        <v>200</v>
      </c>
      <c r="E671" s="172" t="s">
        <v>1</v>
      </c>
      <c r="F671" s="173" t="s">
        <v>3756</v>
      </c>
      <c r="H671" s="172" t="s">
        <v>1</v>
      </c>
      <c r="I671" s="174"/>
      <c r="L671" s="170"/>
      <c r="M671" s="175"/>
      <c r="T671" s="176"/>
      <c r="AT671" s="172" t="s">
        <v>200</v>
      </c>
      <c r="AU671" s="172" t="s">
        <v>89</v>
      </c>
      <c r="AV671" s="12" t="s">
        <v>83</v>
      </c>
      <c r="AW671" s="12" t="s">
        <v>31</v>
      </c>
      <c r="AX671" s="12" t="s">
        <v>76</v>
      </c>
      <c r="AY671" s="172" t="s">
        <v>187</v>
      </c>
    </row>
    <row r="672" spans="2:65" s="12" customFormat="1">
      <c r="B672" s="170"/>
      <c r="D672" s="171" t="s">
        <v>200</v>
      </c>
      <c r="E672" s="172" t="s">
        <v>1</v>
      </c>
      <c r="F672" s="173" t="s">
        <v>3810</v>
      </c>
      <c r="H672" s="172" t="s">
        <v>1</v>
      </c>
      <c r="I672" s="174"/>
      <c r="L672" s="170"/>
      <c r="M672" s="175"/>
      <c r="T672" s="176"/>
      <c r="AT672" s="172" t="s">
        <v>200</v>
      </c>
      <c r="AU672" s="172" t="s">
        <v>89</v>
      </c>
      <c r="AV672" s="12" t="s">
        <v>83</v>
      </c>
      <c r="AW672" s="12" t="s">
        <v>31</v>
      </c>
      <c r="AX672" s="12" t="s">
        <v>76</v>
      </c>
      <c r="AY672" s="172" t="s">
        <v>187</v>
      </c>
    </row>
    <row r="673" spans="2:65" s="12" customFormat="1">
      <c r="B673" s="170"/>
      <c r="D673" s="171" t="s">
        <v>200</v>
      </c>
      <c r="E673" s="172" t="s">
        <v>1</v>
      </c>
      <c r="F673" s="173" t="s">
        <v>3823</v>
      </c>
      <c r="H673" s="172" t="s">
        <v>1</v>
      </c>
      <c r="I673" s="174"/>
      <c r="L673" s="170"/>
      <c r="M673" s="175"/>
      <c r="T673" s="176"/>
      <c r="AT673" s="172" t="s">
        <v>200</v>
      </c>
      <c r="AU673" s="172" t="s">
        <v>89</v>
      </c>
      <c r="AV673" s="12" t="s">
        <v>83</v>
      </c>
      <c r="AW673" s="12" t="s">
        <v>31</v>
      </c>
      <c r="AX673" s="12" t="s">
        <v>76</v>
      </c>
      <c r="AY673" s="172" t="s">
        <v>187</v>
      </c>
    </row>
    <row r="674" spans="2:65" s="12" customFormat="1">
      <c r="B674" s="170"/>
      <c r="D674" s="171" t="s">
        <v>200</v>
      </c>
      <c r="E674" s="172" t="s">
        <v>1</v>
      </c>
      <c r="F674" s="173" t="s">
        <v>3812</v>
      </c>
      <c r="H674" s="172" t="s">
        <v>1</v>
      </c>
      <c r="I674" s="174"/>
      <c r="L674" s="170"/>
      <c r="M674" s="175"/>
      <c r="T674" s="176"/>
      <c r="AT674" s="172" t="s">
        <v>200</v>
      </c>
      <c r="AU674" s="172" t="s">
        <v>89</v>
      </c>
      <c r="AV674" s="12" t="s">
        <v>83</v>
      </c>
      <c r="AW674" s="12" t="s">
        <v>31</v>
      </c>
      <c r="AX674" s="12" t="s">
        <v>76</v>
      </c>
      <c r="AY674" s="172" t="s">
        <v>187</v>
      </c>
    </row>
    <row r="675" spans="2:65" s="12" customFormat="1">
      <c r="B675" s="170"/>
      <c r="D675" s="171" t="s">
        <v>200</v>
      </c>
      <c r="E675" s="172" t="s">
        <v>1</v>
      </c>
      <c r="F675" s="173" t="s">
        <v>3780</v>
      </c>
      <c r="H675" s="172" t="s">
        <v>1</v>
      </c>
      <c r="I675" s="174"/>
      <c r="L675" s="170"/>
      <c r="M675" s="175"/>
      <c r="T675" s="176"/>
      <c r="AT675" s="172" t="s">
        <v>200</v>
      </c>
      <c r="AU675" s="172" t="s">
        <v>89</v>
      </c>
      <c r="AV675" s="12" t="s">
        <v>83</v>
      </c>
      <c r="AW675" s="12" t="s">
        <v>31</v>
      </c>
      <c r="AX675" s="12" t="s">
        <v>76</v>
      </c>
      <c r="AY675" s="172" t="s">
        <v>187</v>
      </c>
    </row>
    <row r="676" spans="2:65" s="12" customFormat="1" ht="22.5">
      <c r="B676" s="170"/>
      <c r="D676" s="171" t="s">
        <v>200</v>
      </c>
      <c r="E676" s="172" t="s">
        <v>1</v>
      </c>
      <c r="F676" s="173" t="s">
        <v>3781</v>
      </c>
      <c r="H676" s="172" t="s">
        <v>1</v>
      </c>
      <c r="I676" s="174"/>
      <c r="L676" s="170"/>
      <c r="M676" s="175"/>
      <c r="T676" s="176"/>
      <c r="AT676" s="172" t="s">
        <v>200</v>
      </c>
      <c r="AU676" s="172" t="s">
        <v>89</v>
      </c>
      <c r="AV676" s="12" t="s">
        <v>83</v>
      </c>
      <c r="AW676" s="12" t="s">
        <v>31</v>
      </c>
      <c r="AX676" s="12" t="s">
        <v>76</v>
      </c>
      <c r="AY676" s="172" t="s">
        <v>187</v>
      </c>
    </row>
    <row r="677" spans="2:65" s="12" customFormat="1">
      <c r="B677" s="170"/>
      <c r="D677" s="171" t="s">
        <v>200</v>
      </c>
      <c r="E677" s="172" t="s">
        <v>1</v>
      </c>
      <c r="F677" s="173" t="s">
        <v>3765</v>
      </c>
      <c r="H677" s="172" t="s">
        <v>1</v>
      </c>
      <c r="I677" s="174"/>
      <c r="L677" s="170"/>
      <c r="M677" s="175"/>
      <c r="T677" s="176"/>
      <c r="AT677" s="172" t="s">
        <v>200</v>
      </c>
      <c r="AU677" s="172" t="s">
        <v>89</v>
      </c>
      <c r="AV677" s="12" t="s">
        <v>83</v>
      </c>
      <c r="AW677" s="12" t="s">
        <v>31</v>
      </c>
      <c r="AX677" s="12" t="s">
        <v>76</v>
      </c>
      <c r="AY677" s="172" t="s">
        <v>187</v>
      </c>
    </row>
    <row r="678" spans="2:65" s="13" customFormat="1">
      <c r="B678" s="177"/>
      <c r="D678" s="171" t="s">
        <v>200</v>
      </c>
      <c r="E678" s="178" t="s">
        <v>1</v>
      </c>
      <c r="F678" s="179" t="s">
        <v>3814</v>
      </c>
      <c r="H678" s="180">
        <v>1</v>
      </c>
      <c r="I678" s="181"/>
      <c r="L678" s="177"/>
      <c r="M678" s="182"/>
      <c r="T678" s="183"/>
      <c r="AT678" s="178" t="s">
        <v>200</v>
      </c>
      <c r="AU678" s="178" t="s">
        <v>89</v>
      </c>
      <c r="AV678" s="13" t="s">
        <v>89</v>
      </c>
      <c r="AW678" s="13" t="s">
        <v>31</v>
      </c>
      <c r="AX678" s="13" t="s">
        <v>76</v>
      </c>
      <c r="AY678" s="178" t="s">
        <v>187</v>
      </c>
    </row>
    <row r="679" spans="2:65" s="15" customFormat="1">
      <c r="B679" s="191"/>
      <c r="D679" s="171" t="s">
        <v>200</v>
      </c>
      <c r="E679" s="192" t="s">
        <v>1</v>
      </c>
      <c r="F679" s="193" t="s">
        <v>3783</v>
      </c>
      <c r="H679" s="194">
        <v>1</v>
      </c>
      <c r="I679" s="195"/>
      <c r="L679" s="191"/>
      <c r="M679" s="196"/>
      <c r="T679" s="197"/>
      <c r="AT679" s="192" t="s">
        <v>200</v>
      </c>
      <c r="AU679" s="192" t="s">
        <v>89</v>
      </c>
      <c r="AV679" s="15" t="s">
        <v>207</v>
      </c>
      <c r="AW679" s="15" t="s">
        <v>31</v>
      </c>
      <c r="AX679" s="15" t="s">
        <v>76</v>
      </c>
      <c r="AY679" s="192" t="s">
        <v>187</v>
      </c>
    </row>
    <row r="680" spans="2:65" s="14" customFormat="1">
      <c r="B680" s="184"/>
      <c r="D680" s="171" t="s">
        <v>200</v>
      </c>
      <c r="E680" s="185" t="s">
        <v>1</v>
      </c>
      <c r="F680" s="186" t="s">
        <v>206</v>
      </c>
      <c r="H680" s="187">
        <v>1</v>
      </c>
      <c r="I680" s="188"/>
      <c r="L680" s="184"/>
      <c r="M680" s="189"/>
      <c r="T680" s="190"/>
      <c r="AT680" s="185" t="s">
        <v>200</v>
      </c>
      <c r="AU680" s="185" t="s">
        <v>89</v>
      </c>
      <c r="AV680" s="14" t="s">
        <v>194</v>
      </c>
      <c r="AW680" s="14" t="s">
        <v>31</v>
      </c>
      <c r="AX680" s="14" t="s">
        <v>83</v>
      </c>
      <c r="AY680" s="185" t="s">
        <v>187</v>
      </c>
    </row>
    <row r="681" spans="2:65" s="1" customFormat="1" ht="24.2" customHeight="1">
      <c r="B681" s="144"/>
      <c r="C681" s="160" t="s">
        <v>1277</v>
      </c>
      <c r="D681" s="160" t="s">
        <v>196</v>
      </c>
      <c r="E681" s="161" t="s">
        <v>1023</v>
      </c>
      <c r="F681" s="162" t="s">
        <v>1024</v>
      </c>
      <c r="G681" s="163" t="s">
        <v>375</v>
      </c>
      <c r="H681" s="164">
        <v>8.9600000000000009</v>
      </c>
      <c r="I681" s="165"/>
      <c r="J681" s="166">
        <f>ROUND(I681*H681,2)</f>
        <v>0</v>
      </c>
      <c r="K681" s="167"/>
      <c r="L681" s="32"/>
      <c r="M681" s="168" t="s">
        <v>1</v>
      </c>
      <c r="N681" s="169" t="s">
        <v>42</v>
      </c>
      <c r="P681" s="156">
        <f>O681*H681</f>
        <v>0</v>
      </c>
      <c r="Q681" s="156">
        <v>0</v>
      </c>
      <c r="R681" s="156">
        <f>Q681*H681</f>
        <v>0</v>
      </c>
      <c r="S681" s="156">
        <v>0</v>
      </c>
      <c r="T681" s="157">
        <f>S681*H681</f>
        <v>0</v>
      </c>
      <c r="AR681" s="158" t="s">
        <v>353</v>
      </c>
      <c r="AT681" s="158" t="s">
        <v>196</v>
      </c>
      <c r="AU681" s="158" t="s">
        <v>89</v>
      </c>
      <c r="AY681" s="17" t="s">
        <v>187</v>
      </c>
      <c r="BE681" s="159">
        <f>IF(N681="základná",J681,0)</f>
        <v>0</v>
      </c>
      <c r="BF681" s="159">
        <f>IF(N681="znížená",J681,0)</f>
        <v>0</v>
      </c>
      <c r="BG681" s="159">
        <f>IF(N681="zákl. prenesená",J681,0)</f>
        <v>0</v>
      </c>
      <c r="BH681" s="159">
        <f>IF(N681="zníž. prenesená",J681,0)</f>
        <v>0</v>
      </c>
      <c r="BI681" s="159">
        <f>IF(N681="nulová",J681,0)</f>
        <v>0</v>
      </c>
      <c r="BJ681" s="17" t="s">
        <v>89</v>
      </c>
      <c r="BK681" s="159">
        <f>ROUND(I681*H681,2)</f>
        <v>0</v>
      </c>
      <c r="BL681" s="17" t="s">
        <v>353</v>
      </c>
      <c r="BM681" s="158" t="s">
        <v>3824</v>
      </c>
    </row>
    <row r="682" spans="2:65" s="1" customFormat="1" ht="24.2" customHeight="1">
      <c r="B682" s="144"/>
      <c r="C682" s="160" t="s">
        <v>1166</v>
      </c>
      <c r="D682" s="160" t="s">
        <v>196</v>
      </c>
      <c r="E682" s="161" t="s">
        <v>1026</v>
      </c>
      <c r="F682" s="162" t="s">
        <v>1027</v>
      </c>
      <c r="G682" s="163" t="s">
        <v>375</v>
      </c>
      <c r="H682" s="164">
        <v>8.9600000000000009</v>
      </c>
      <c r="I682" s="165"/>
      <c r="J682" s="166">
        <f>ROUND(I682*H682,2)</f>
        <v>0</v>
      </c>
      <c r="K682" s="167"/>
      <c r="L682" s="32"/>
      <c r="M682" s="168" t="s">
        <v>1</v>
      </c>
      <c r="N682" s="169" t="s">
        <v>42</v>
      </c>
      <c r="P682" s="156">
        <f>O682*H682</f>
        <v>0</v>
      </c>
      <c r="Q682" s="156">
        <v>0</v>
      </c>
      <c r="R682" s="156">
        <f>Q682*H682</f>
        <v>0</v>
      </c>
      <c r="S682" s="156">
        <v>0</v>
      </c>
      <c r="T682" s="157">
        <f>S682*H682</f>
        <v>0</v>
      </c>
      <c r="AR682" s="158" t="s">
        <v>353</v>
      </c>
      <c r="AT682" s="158" t="s">
        <v>196</v>
      </c>
      <c r="AU682" s="158" t="s">
        <v>89</v>
      </c>
      <c r="AY682" s="17" t="s">
        <v>187</v>
      </c>
      <c r="BE682" s="159">
        <f>IF(N682="základná",J682,0)</f>
        <v>0</v>
      </c>
      <c r="BF682" s="159">
        <f>IF(N682="znížená",J682,0)</f>
        <v>0</v>
      </c>
      <c r="BG682" s="159">
        <f>IF(N682="zákl. prenesená",J682,0)</f>
        <v>0</v>
      </c>
      <c r="BH682" s="159">
        <f>IF(N682="zníž. prenesená",J682,0)</f>
        <v>0</v>
      </c>
      <c r="BI682" s="159">
        <f>IF(N682="nulová",J682,0)</f>
        <v>0</v>
      </c>
      <c r="BJ682" s="17" t="s">
        <v>89</v>
      </c>
      <c r="BK682" s="159">
        <f>ROUND(I682*H682,2)</f>
        <v>0</v>
      </c>
      <c r="BL682" s="17" t="s">
        <v>353</v>
      </c>
      <c r="BM682" s="158" t="s">
        <v>3825</v>
      </c>
    </row>
    <row r="683" spans="2:65" s="11" customFormat="1" ht="22.9" customHeight="1">
      <c r="B683" s="132"/>
      <c r="D683" s="133" t="s">
        <v>75</v>
      </c>
      <c r="E683" s="142" t="s">
        <v>3826</v>
      </c>
      <c r="F683" s="142" t="s">
        <v>3827</v>
      </c>
      <c r="I683" s="135"/>
      <c r="J683" s="143">
        <f>BK683</f>
        <v>0</v>
      </c>
      <c r="L683" s="132"/>
      <c r="M683" s="137"/>
      <c r="P683" s="138">
        <f>SUM(P684:P769)</f>
        <v>0</v>
      </c>
      <c r="R683" s="138">
        <f>SUM(R684:R769)</f>
        <v>3.6833999999999998</v>
      </c>
      <c r="T683" s="139">
        <f>SUM(T684:T769)</f>
        <v>3.6959999999999997</v>
      </c>
      <c r="AR683" s="133" t="s">
        <v>89</v>
      </c>
      <c r="AT683" s="140" t="s">
        <v>75</v>
      </c>
      <c r="AU683" s="140" t="s">
        <v>83</v>
      </c>
      <c r="AY683" s="133" t="s">
        <v>187</v>
      </c>
      <c r="BK683" s="141">
        <f>SUM(BK684:BK769)</f>
        <v>0</v>
      </c>
    </row>
    <row r="684" spans="2:65" s="1" customFormat="1" ht="37.9" customHeight="1">
      <c r="B684" s="144"/>
      <c r="C684" s="160" t="s">
        <v>1284</v>
      </c>
      <c r="D684" s="160" t="s">
        <v>196</v>
      </c>
      <c r="E684" s="161" t="s">
        <v>3828</v>
      </c>
      <c r="F684" s="162" t="s">
        <v>3829</v>
      </c>
      <c r="G684" s="163" t="s">
        <v>337</v>
      </c>
      <c r="H684" s="164">
        <v>4</v>
      </c>
      <c r="I684" s="165"/>
      <c r="J684" s="166">
        <f>ROUND(I684*H684,2)</f>
        <v>0</v>
      </c>
      <c r="K684" s="167"/>
      <c r="L684" s="32"/>
      <c r="M684" s="168" t="s">
        <v>1</v>
      </c>
      <c r="N684" s="169" t="s">
        <v>42</v>
      </c>
      <c r="P684" s="156">
        <f>O684*H684</f>
        <v>0</v>
      </c>
      <c r="Q684" s="156">
        <v>0</v>
      </c>
      <c r="R684" s="156">
        <f>Q684*H684</f>
        <v>0</v>
      </c>
      <c r="S684" s="156">
        <v>8.7999999999999995E-2</v>
      </c>
      <c r="T684" s="157">
        <f>S684*H684</f>
        <v>0.35199999999999998</v>
      </c>
      <c r="AR684" s="158" t="s">
        <v>353</v>
      </c>
      <c r="AT684" s="158" t="s">
        <v>196</v>
      </c>
      <c r="AU684" s="158" t="s">
        <v>89</v>
      </c>
      <c r="AY684" s="17" t="s">
        <v>187</v>
      </c>
      <c r="BE684" s="159">
        <f>IF(N684="základná",J684,0)</f>
        <v>0</v>
      </c>
      <c r="BF684" s="159">
        <f>IF(N684="znížená",J684,0)</f>
        <v>0</v>
      </c>
      <c r="BG684" s="159">
        <f>IF(N684="zákl. prenesená",J684,0)</f>
        <v>0</v>
      </c>
      <c r="BH684" s="159">
        <f>IF(N684="zníž. prenesená",J684,0)</f>
        <v>0</v>
      </c>
      <c r="BI684" s="159">
        <f>IF(N684="nulová",J684,0)</f>
        <v>0</v>
      </c>
      <c r="BJ684" s="17" t="s">
        <v>89</v>
      </c>
      <c r="BK684" s="159">
        <f>ROUND(I684*H684,2)</f>
        <v>0</v>
      </c>
      <c r="BL684" s="17" t="s">
        <v>353</v>
      </c>
      <c r="BM684" s="158" t="s">
        <v>3830</v>
      </c>
    </row>
    <row r="685" spans="2:65" s="12" customFormat="1">
      <c r="B685" s="170"/>
      <c r="D685" s="171" t="s">
        <v>200</v>
      </c>
      <c r="E685" s="172" t="s">
        <v>1</v>
      </c>
      <c r="F685" s="173" t="s">
        <v>3831</v>
      </c>
      <c r="H685" s="172" t="s">
        <v>1</v>
      </c>
      <c r="I685" s="174"/>
      <c r="L685" s="170"/>
      <c r="M685" s="175"/>
      <c r="T685" s="176"/>
      <c r="AT685" s="172" t="s">
        <v>200</v>
      </c>
      <c r="AU685" s="172" t="s">
        <v>89</v>
      </c>
      <c r="AV685" s="12" t="s">
        <v>83</v>
      </c>
      <c r="AW685" s="12" t="s">
        <v>31</v>
      </c>
      <c r="AX685" s="12" t="s">
        <v>76</v>
      </c>
      <c r="AY685" s="172" t="s">
        <v>187</v>
      </c>
    </row>
    <row r="686" spans="2:65" s="12" customFormat="1">
      <c r="B686" s="170"/>
      <c r="D686" s="171" t="s">
        <v>200</v>
      </c>
      <c r="E686" s="172" t="s">
        <v>1</v>
      </c>
      <c r="F686" s="173" t="s">
        <v>3832</v>
      </c>
      <c r="H686" s="172" t="s">
        <v>1</v>
      </c>
      <c r="I686" s="174"/>
      <c r="L686" s="170"/>
      <c r="M686" s="175"/>
      <c r="T686" s="176"/>
      <c r="AT686" s="172" t="s">
        <v>200</v>
      </c>
      <c r="AU686" s="172" t="s">
        <v>89</v>
      </c>
      <c r="AV686" s="12" t="s">
        <v>83</v>
      </c>
      <c r="AW686" s="12" t="s">
        <v>31</v>
      </c>
      <c r="AX686" s="12" t="s">
        <v>76</v>
      </c>
      <c r="AY686" s="172" t="s">
        <v>187</v>
      </c>
    </row>
    <row r="687" spans="2:65" s="13" customFormat="1">
      <c r="B687" s="177"/>
      <c r="D687" s="171" t="s">
        <v>200</v>
      </c>
      <c r="E687" s="178" t="s">
        <v>1</v>
      </c>
      <c r="F687" s="179" t="s">
        <v>3833</v>
      </c>
      <c r="H687" s="180">
        <v>4</v>
      </c>
      <c r="I687" s="181"/>
      <c r="L687" s="177"/>
      <c r="M687" s="182"/>
      <c r="T687" s="183"/>
      <c r="AT687" s="178" t="s">
        <v>200</v>
      </c>
      <c r="AU687" s="178" t="s">
        <v>89</v>
      </c>
      <c r="AV687" s="13" t="s">
        <v>89</v>
      </c>
      <c r="AW687" s="13" t="s">
        <v>31</v>
      </c>
      <c r="AX687" s="13" t="s">
        <v>76</v>
      </c>
      <c r="AY687" s="178" t="s">
        <v>187</v>
      </c>
    </row>
    <row r="688" spans="2:65" s="15" customFormat="1">
      <c r="B688" s="191"/>
      <c r="D688" s="171" t="s">
        <v>200</v>
      </c>
      <c r="E688" s="192" t="s">
        <v>1</v>
      </c>
      <c r="F688" s="193" t="s">
        <v>3834</v>
      </c>
      <c r="H688" s="194">
        <v>4</v>
      </c>
      <c r="I688" s="195"/>
      <c r="L688" s="191"/>
      <c r="M688" s="196"/>
      <c r="T688" s="197"/>
      <c r="AT688" s="192" t="s">
        <v>200</v>
      </c>
      <c r="AU688" s="192" t="s">
        <v>89</v>
      </c>
      <c r="AV688" s="15" t="s">
        <v>207</v>
      </c>
      <c r="AW688" s="15" t="s">
        <v>31</v>
      </c>
      <c r="AX688" s="15" t="s">
        <v>76</v>
      </c>
      <c r="AY688" s="192" t="s">
        <v>187</v>
      </c>
    </row>
    <row r="689" spans="2:65" s="14" customFormat="1">
      <c r="B689" s="184"/>
      <c r="D689" s="171" t="s">
        <v>200</v>
      </c>
      <c r="E689" s="185" t="s">
        <v>1</v>
      </c>
      <c r="F689" s="186" t="s">
        <v>206</v>
      </c>
      <c r="H689" s="187">
        <v>4</v>
      </c>
      <c r="I689" s="188"/>
      <c r="L689" s="184"/>
      <c r="M689" s="189"/>
      <c r="T689" s="190"/>
      <c r="AT689" s="185" t="s">
        <v>200</v>
      </c>
      <c r="AU689" s="185" t="s">
        <v>89</v>
      </c>
      <c r="AV689" s="14" t="s">
        <v>194</v>
      </c>
      <c r="AW689" s="14" t="s">
        <v>31</v>
      </c>
      <c r="AX689" s="14" t="s">
        <v>83</v>
      </c>
      <c r="AY689" s="185" t="s">
        <v>187</v>
      </c>
    </row>
    <row r="690" spans="2:65" s="1" customFormat="1" ht="24.2" customHeight="1">
      <c r="B690" s="144"/>
      <c r="C690" s="145" t="s">
        <v>1169</v>
      </c>
      <c r="D690" s="145" t="s">
        <v>190</v>
      </c>
      <c r="E690" s="146" t="s">
        <v>3835</v>
      </c>
      <c r="F690" s="147" t="s">
        <v>3836</v>
      </c>
      <c r="G690" s="148" t="s">
        <v>337</v>
      </c>
      <c r="H690" s="149">
        <v>4</v>
      </c>
      <c r="I690" s="150"/>
      <c r="J690" s="151">
        <f>ROUND(I690*H690,2)</f>
        <v>0</v>
      </c>
      <c r="K690" s="152"/>
      <c r="L690" s="153"/>
      <c r="M690" s="154" t="s">
        <v>1</v>
      </c>
      <c r="N690" s="155" t="s">
        <v>42</v>
      </c>
      <c r="P690" s="156">
        <f>O690*H690</f>
        <v>0</v>
      </c>
      <c r="Q690" s="156">
        <v>8.77E-2</v>
      </c>
      <c r="R690" s="156">
        <f>Q690*H690</f>
        <v>0.3508</v>
      </c>
      <c r="S690" s="156">
        <v>0</v>
      </c>
      <c r="T690" s="157">
        <f>S690*H690</f>
        <v>0</v>
      </c>
      <c r="AR690" s="158" t="s">
        <v>388</v>
      </c>
      <c r="AT690" s="158" t="s">
        <v>190</v>
      </c>
      <c r="AU690" s="158" t="s">
        <v>89</v>
      </c>
      <c r="AY690" s="17" t="s">
        <v>187</v>
      </c>
      <c r="BE690" s="159">
        <f>IF(N690="základná",J690,0)</f>
        <v>0</v>
      </c>
      <c r="BF690" s="159">
        <f>IF(N690="znížená",J690,0)</f>
        <v>0</v>
      </c>
      <c r="BG690" s="159">
        <f>IF(N690="zákl. prenesená",J690,0)</f>
        <v>0</v>
      </c>
      <c r="BH690" s="159">
        <f>IF(N690="zníž. prenesená",J690,0)</f>
        <v>0</v>
      </c>
      <c r="BI690" s="159">
        <f>IF(N690="nulová",J690,0)</f>
        <v>0</v>
      </c>
      <c r="BJ690" s="17" t="s">
        <v>89</v>
      </c>
      <c r="BK690" s="159">
        <f>ROUND(I690*H690,2)</f>
        <v>0</v>
      </c>
      <c r="BL690" s="17" t="s">
        <v>353</v>
      </c>
      <c r="BM690" s="158" t="s">
        <v>3837</v>
      </c>
    </row>
    <row r="691" spans="2:65" s="12" customFormat="1">
      <c r="B691" s="170"/>
      <c r="D691" s="171" t="s">
        <v>200</v>
      </c>
      <c r="E691" s="172" t="s">
        <v>1</v>
      </c>
      <c r="F691" s="173" t="s">
        <v>3831</v>
      </c>
      <c r="H691" s="172" t="s">
        <v>1</v>
      </c>
      <c r="I691" s="174"/>
      <c r="L691" s="170"/>
      <c r="M691" s="175"/>
      <c r="T691" s="176"/>
      <c r="AT691" s="172" t="s">
        <v>200</v>
      </c>
      <c r="AU691" s="172" t="s">
        <v>89</v>
      </c>
      <c r="AV691" s="12" t="s">
        <v>83</v>
      </c>
      <c r="AW691" s="12" t="s">
        <v>31</v>
      </c>
      <c r="AX691" s="12" t="s">
        <v>76</v>
      </c>
      <c r="AY691" s="172" t="s">
        <v>187</v>
      </c>
    </row>
    <row r="692" spans="2:65" s="12" customFormat="1" ht="33.75">
      <c r="B692" s="170"/>
      <c r="D692" s="171" t="s">
        <v>200</v>
      </c>
      <c r="E692" s="172" t="s">
        <v>1</v>
      </c>
      <c r="F692" s="173" t="s">
        <v>3838</v>
      </c>
      <c r="H692" s="172" t="s">
        <v>1</v>
      </c>
      <c r="I692" s="174"/>
      <c r="L692" s="170"/>
      <c r="M692" s="175"/>
      <c r="T692" s="176"/>
      <c r="AT692" s="172" t="s">
        <v>200</v>
      </c>
      <c r="AU692" s="172" t="s">
        <v>89</v>
      </c>
      <c r="AV692" s="12" t="s">
        <v>83</v>
      </c>
      <c r="AW692" s="12" t="s">
        <v>31</v>
      </c>
      <c r="AX692" s="12" t="s">
        <v>76</v>
      </c>
      <c r="AY692" s="172" t="s">
        <v>187</v>
      </c>
    </row>
    <row r="693" spans="2:65" s="12" customFormat="1">
      <c r="B693" s="170"/>
      <c r="D693" s="171" t="s">
        <v>200</v>
      </c>
      <c r="E693" s="172" t="s">
        <v>1</v>
      </c>
      <c r="F693" s="173" t="s">
        <v>3839</v>
      </c>
      <c r="H693" s="172" t="s">
        <v>1</v>
      </c>
      <c r="I693" s="174"/>
      <c r="L693" s="170"/>
      <c r="M693" s="175"/>
      <c r="T693" s="176"/>
      <c r="AT693" s="172" t="s">
        <v>200</v>
      </c>
      <c r="AU693" s="172" t="s">
        <v>89</v>
      </c>
      <c r="AV693" s="12" t="s">
        <v>83</v>
      </c>
      <c r="AW693" s="12" t="s">
        <v>31</v>
      </c>
      <c r="AX693" s="12" t="s">
        <v>76</v>
      </c>
      <c r="AY693" s="172" t="s">
        <v>187</v>
      </c>
    </row>
    <row r="694" spans="2:65" s="12" customFormat="1" ht="22.5">
      <c r="B694" s="170"/>
      <c r="D694" s="171" t="s">
        <v>200</v>
      </c>
      <c r="E694" s="172" t="s">
        <v>1</v>
      </c>
      <c r="F694" s="173" t="s">
        <v>3840</v>
      </c>
      <c r="H694" s="172" t="s">
        <v>1</v>
      </c>
      <c r="I694" s="174"/>
      <c r="L694" s="170"/>
      <c r="M694" s="175"/>
      <c r="T694" s="176"/>
      <c r="AT694" s="172" t="s">
        <v>200</v>
      </c>
      <c r="AU694" s="172" t="s">
        <v>89</v>
      </c>
      <c r="AV694" s="12" t="s">
        <v>83</v>
      </c>
      <c r="AW694" s="12" t="s">
        <v>31</v>
      </c>
      <c r="AX694" s="12" t="s">
        <v>76</v>
      </c>
      <c r="AY694" s="172" t="s">
        <v>187</v>
      </c>
    </row>
    <row r="695" spans="2:65" s="13" customFormat="1">
      <c r="B695" s="177"/>
      <c r="D695" s="171" t="s">
        <v>200</v>
      </c>
      <c r="E695" s="178" t="s">
        <v>1</v>
      </c>
      <c r="F695" s="179" t="s">
        <v>3833</v>
      </c>
      <c r="H695" s="180">
        <v>4</v>
      </c>
      <c r="I695" s="181"/>
      <c r="L695" s="177"/>
      <c r="M695" s="182"/>
      <c r="T695" s="183"/>
      <c r="AT695" s="178" t="s">
        <v>200</v>
      </c>
      <c r="AU695" s="178" t="s">
        <v>89</v>
      </c>
      <c r="AV695" s="13" t="s">
        <v>89</v>
      </c>
      <c r="AW695" s="13" t="s">
        <v>31</v>
      </c>
      <c r="AX695" s="13" t="s">
        <v>76</v>
      </c>
      <c r="AY695" s="178" t="s">
        <v>187</v>
      </c>
    </row>
    <row r="696" spans="2:65" s="15" customFormat="1">
      <c r="B696" s="191"/>
      <c r="D696" s="171" t="s">
        <v>200</v>
      </c>
      <c r="E696" s="192" t="s">
        <v>1</v>
      </c>
      <c r="F696" s="193" t="s">
        <v>3834</v>
      </c>
      <c r="H696" s="194">
        <v>4</v>
      </c>
      <c r="I696" s="195"/>
      <c r="L696" s="191"/>
      <c r="M696" s="196"/>
      <c r="T696" s="197"/>
      <c r="AT696" s="192" t="s">
        <v>200</v>
      </c>
      <c r="AU696" s="192" t="s">
        <v>89</v>
      </c>
      <c r="AV696" s="15" t="s">
        <v>207</v>
      </c>
      <c r="AW696" s="15" t="s">
        <v>31</v>
      </c>
      <c r="AX696" s="15" t="s">
        <v>76</v>
      </c>
      <c r="AY696" s="192" t="s">
        <v>187</v>
      </c>
    </row>
    <row r="697" spans="2:65" s="14" customFormat="1">
      <c r="B697" s="184"/>
      <c r="D697" s="171" t="s">
        <v>200</v>
      </c>
      <c r="E697" s="185" t="s">
        <v>1</v>
      </c>
      <c r="F697" s="186" t="s">
        <v>206</v>
      </c>
      <c r="H697" s="187">
        <v>4</v>
      </c>
      <c r="I697" s="188"/>
      <c r="L697" s="184"/>
      <c r="M697" s="189"/>
      <c r="T697" s="190"/>
      <c r="AT697" s="185" t="s">
        <v>200</v>
      </c>
      <c r="AU697" s="185" t="s">
        <v>89</v>
      </c>
      <c r="AV697" s="14" t="s">
        <v>194</v>
      </c>
      <c r="AW697" s="14" t="s">
        <v>31</v>
      </c>
      <c r="AX697" s="14" t="s">
        <v>83</v>
      </c>
      <c r="AY697" s="185" t="s">
        <v>187</v>
      </c>
    </row>
    <row r="698" spans="2:65" s="1" customFormat="1" ht="33" customHeight="1">
      <c r="B698" s="144"/>
      <c r="C698" s="160" t="s">
        <v>1291</v>
      </c>
      <c r="D698" s="160" t="s">
        <v>196</v>
      </c>
      <c r="E698" s="161" t="s">
        <v>3841</v>
      </c>
      <c r="F698" s="162" t="s">
        <v>3842</v>
      </c>
      <c r="G698" s="163" t="s">
        <v>337</v>
      </c>
      <c r="H698" s="164">
        <v>2</v>
      </c>
      <c r="I698" s="165"/>
      <c r="J698" s="166">
        <f>ROUND(I698*H698,2)</f>
        <v>0</v>
      </c>
      <c r="K698" s="167"/>
      <c r="L698" s="32"/>
      <c r="M698" s="168" t="s">
        <v>1</v>
      </c>
      <c r="N698" s="169" t="s">
        <v>42</v>
      </c>
      <c r="P698" s="156">
        <f>O698*H698</f>
        <v>0</v>
      </c>
      <c r="Q698" s="156">
        <v>0</v>
      </c>
      <c r="R698" s="156">
        <f>Q698*H698</f>
        <v>0</v>
      </c>
      <c r="S698" s="156">
        <v>8.7999999999999995E-2</v>
      </c>
      <c r="T698" s="157">
        <f>S698*H698</f>
        <v>0.17599999999999999</v>
      </c>
      <c r="AR698" s="158" t="s">
        <v>353</v>
      </c>
      <c r="AT698" s="158" t="s">
        <v>196</v>
      </c>
      <c r="AU698" s="158" t="s">
        <v>89</v>
      </c>
      <c r="AY698" s="17" t="s">
        <v>187</v>
      </c>
      <c r="BE698" s="159">
        <f>IF(N698="základná",J698,0)</f>
        <v>0</v>
      </c>
      <c r="BF698" s="159">
        <f>IF(N698="znížená",J698,0)</f>
        <v>0</v>
      </c>
      <c r="BG698" s="159">
        <f>IF(N698="zákl. prenesená",J698,0)</f>
        <v>0</v>
      </c>
      <c r="BH698" s="159">
        <f>IF(N698="zníž. prenesená",J698,0)</f>
        <v>0</v>
      </c>
      <c r="BI698" s="159">
        <f>IF(N698="nulová",J698,0)</f>
        <v>0</v>
      </c>
      <c r="BJ698" s="17" t="s">
        <v>89</v>
      </c>
      <c r="BK698" s="159">
        <f>ROUND(I698*H698,2)</f>
        <v>0</v>
      </c>
      <c r="BL698" s="17" t="s">
        <v>353</v>
      </c>
      <c r="BM698" s="158" t="s">
        <v>3843</v>
      </c>
    </row>
    <row r="699" spans="2:65" s="12" customFormat="1">
      <c r="B699" s="170"/>
      <c r="D699" s="171" t="s">
        <v>200</v>
      </c>
      <c r="E699" s="172" t="s">
        <v>1</v>
      </c>
      <c r="F699" s="173" t="s">
        <v>3844</v>
      </c>
      <c r="H699" s="172" t="s">
        <v>1</v>
      </c>
      <c r="I699" s="174"/>
      <c r="L699" s="170"/>
      <c r="M699" s="175"/>
      <c r="T699" s="176"/>
      <c r="AT699" s="172" t="s">
        <v>200</v>
      </c>
      <c r="AU699" s="172" t="s">
        <v>89</v>
      </c>
      <c r="AV699" s="12" t="s">
        <v>83</v>
      </c>
      <c r="AW699" s="12" t="s">
        <v>31</v>
      </c>
      <c r="AX699" s="12" t="s">
        <v>76</v>
      </c>
      <c r="AY699" s="172" t="s">
        <v>187</v>
      </c>
    </row>
    <row r="700" spans="2:65" s="12" customFormat="1">
      <c r="B700" s="170"/>
      <c r="D700" s="171" t="s">
        <v>200</v>
      </c>
      <c r="E700" s="172" t="s">
        <v>1</v>
      </c>
      <c r="F700" s="173" t="s">
        <v>3845</v>
      </c>
      <c r="H700" s="172" t="s">
        <v>1</v>
      </c>
      <c r="I700" s="174"/>
      <c r="L700" s="170"/>
      <c r="M700" s="175"/>
      <c r="T700" s="176"/>
      <c r="AT700" s="172" t="s">
        <v>200</v>
      </c>
      <c r="AU700" s="172" t="s">
        <v>89</v>
      </c>
      <c r="AV700" s="12" t="s">
        <v>83</v>
      </c>
      <c r="AW700" s="12" t="s">
        <v>31</v>
      </c>
      <c r="AX700" s="12" t="s">
        <v>76</v>
      </c>
      <c r="AY700" s="172" t="s">
        <v>187</v>
      </c>
    </row>
    <row r="701" spans="2:65" s="13" customFormat="1">
      <c r="B701" s="177"/>
      <c r="D701" s="171" t="s">
        <v>200</v>
      </c>
      <c r="E701" s="178" t="s">
        <v>1</v>
      </c>
      <c r="F701" s="179" t="s">
        <v>3846</v>
      </c>
      <c r="H701" s="180">
        <v>2</v>
      </c>
      <c r="I701" s="181"/>
      <c r="L701" s="177"/>
      <c r="M701" s="182"/>
      <c r="T701" s="183"/>
      <c r="AT701" s="178" t="s">
        <v>200</v>
      </c>
      <c r="AU701" s="178" t="s">
        <v>89</v>
      </c>
      <c r="AV701" s="13" t="s">
        <v>89</v>
      </c>
      <c r="AW701" s="13" t="s">
        <v>31</v>
      </c>
      <c r="AX701" s="13" t="s">
        <v>76</v>
      </c>
      <c r="AY701" s="178" t="s">
        <v>187</v>
      </c>
    </row>
    <row r="702" spans="2:65" s="15" customFormat="1">
      <c r="B702" s="191"/>
      <c r="D702" s="171" t="s">
        <v>200</v>
      </c>
      <c r="E702" s="192" t="s">
        <v>1</v>
      </c>
      <c r="F702" s="193" t="s">
        <v>3834</v>
      </c>
      <c r="H702" s="194">
        <v>2</v>
      </c>
      <c r="I702" s="195"/>
      <c r="L702" s="191"/>
      <c r="M702" s="196"/>
      <c r="T702" s="197"/>
      <c r="AT702" s="192" t="s">
        <v>200</v>
      </c>
      <c r="AU702" s="192" t="s">
        <v>89</v>
      </c>
      <c r="AV702" s="15" t="s">
        <v>207</v>
      </c>
      <c r="AW702" s="15" t="s">
        <v>31</v>
      </c>
      <c r="AX702" s="15" t="s">
        <v>76</v>
      </c>
      <c r="AY702" s="192" t="s">
        <v>187</v>
      </c>
    </row>
    <row r="703" spans="2:65" s="14" customFormat="1">
      <c r="B703" s="184"/>
      <c r="D703" s="171" t="s">
        <v>200</v>
      </c>
      <c r="E703" s="185" t="s">
        <v>1</v>
      </c>
      <c r="F703" s="186" t="s">
        <v>206</v>
      </c>
      <c r="H703" s="187">
        <v>2</v>
      </c>
      <c r="I703" s="188"/>
      <c r="L703" s="184"/>
      <c r="M703" s="189"/>
      <c r="T703" s="190"/>
      <c r="AT703" s="185" t="s">
        <v>200</v>
      </c>
      <c r="AU703" s="185" t="s">
        <v>89</v>
      </c>
      <c r="AV703" s="14" t="s">
        <v>194</v>
      </c>
      <c r="AW703" s="14" t="s">
        <v>31</v>
      </c>
      <c r="AX703" s="14" t="s">
        <v>83</v>
      </c>
      <c r="AY703" s="185" t="s">
        <v>187</v>
      </c>
    </row>
    <row r="704" spans="2:65" s="1" customFormat="1" ht="16.5" customHeight="1">
      <c r="B704" s="144"/>
      <c r="C704" s="145" t="s">
        <v>1172</v>
      </c>
      <c r="D704" s="145" t="s">
        <v>190</v>
      </c>
      <c r="E704" s="146" t="s">
        <v>3847</v>
      </c>
      <c r="F704" s="147" t="s">
        <v>3848</v>
      </c>
      <c r="G704" s="148" t="s">
        <v>337</v>
      </c>
      <c r="H704" s="149">
        <v>2</v>
      </c>
      <c r="I704" s="150"/>
      <c r="J704" s="151">
        <f>ROUND(I704*H704,2)</f>
        <v>0</v>
      </c>
      <c r="K704" s="152"/>
      <c r="L704" s="153"/>
      <c r="M704" s="154" t="s">
        <v>1</v>
      </c>
      <c r="N704" s="155" t="s">
        <v>42</v>
      </c>
      <c r="P704" s="156">
        <f>O704*H704</f>
        <v>0</v>
      </c>
      <c r="Q704" s="156">
        <v>8.77E-2</v>
      </c>
      <c r="R704" s="156">
        <f>Q704*H704</f>
        <v>0.1754</v>
      </c>
      <c r="S704" s="156">
        <v>0</v>
      </c>
      <c r="T704" s="157">
        <f>S704*H704</f>
        <v>0</v>
      </c>
      <c r="AR704" s="158" t="s">
        <v>388</v>
      </c>
      <c r="AT704" s="158" t="s">
        <v>190</v>
      </c>
      <c r="AU704" s="158" t="s">
        <v>89</v>
      </c>
      <c r="AY704" s="17" t="s">
        <v>187</v>
      </c>
      <c r="BE704" s="159">
        <f>IF(N704="základná",J704,0)</f>
        <v>0</v>
      </c>
      <c r="BF704" s="159">
        <f>IF(N704="znížená",J704,0)</f>
        <v>0</v>
      </c>
      <c r="BG704" s="159">
        <f>IF(N704="zákl. prenesená",J704,0)</f>
        <v>0</v>
      </c>
      <c r="BH704" s="159">
        <f>IF(N704="zníž. prenesená",J704,0)</f>
        <v>0</v>
      </c>
      <c r="BI704" s="159">
        <f>IF(N704="nulová",J704,0)</f>
        <v>0</v>
      </c>
      <c r="BJ704" s="17" t="s">
        <v>89</v>
      </c>
      <c r="BK704" s="159">
        <f>ROUND(I704*H704,2)</f>
        <v>0</v>
      </c>
      <c r="BL704" s="17" t="s">
        <v>353</v>
      </c>
      <c r="BM704" s="158" t="s">
        <v>3849</v>
      </c>
    </row>
    <row r="705" spans="2:65" s="12" customFormat="1">
      <c r="B705" s="170"/>
      <c r="D705" s="171" t="s">
        <v>200</v>
      </c>
      <c r="E705" s="172" t="s">
        <v>1</v>
      </c>
      <c r="F705" s="173" t="s">
        <v>3844</v>
      </c>
      <c r="H705" s="172" t="s">
        <v>1</v>
      </c>
      <c r="I705" s="174"/>
      <c r="L705" s="170"/>
      <c r="M705" s="175"/>
      <c r="T705" s="176"/>
      <c r="AT705" s="172" t="s">
        <v>200</v>
      </c>
      <c r="AU705" s="172" t="s">
        <v>89</v>
      </c>
      <c r="AV705" s="12" t="s">
        <v>83</v>
      </c>
      <c r="AW705" s="12" t="s">
        <v>31</v>
      </c>
      <c r="AX705" s="12" t="s">
        <v>76</v>
      </c>
      <c r="AY705" s="172" t="s">
        <v>187</v>
      </c>
    </row>
    <row r="706" spans="2:65" s="12" customFormat="1" ht="33.75">
      <c r="B706" s="170"/>
      <c r="D706" s="171" t="s">
        <v>200</v>
      </c>
      <c r="E706" s="172" t="s">
        <v>1</v>
      </c>
      <c r="F706" s="173" t="s">
        <v>3850</v>
      </c>
      <c r="H706" s="172" t="s">
        <v>1</v>
      </c>
      <c r="I706" s="174"/>
      <c r="L706" s="170"/>
      <c r="M706" s="175"/>
      <c r="T706" s="176"/>
      <c r="AT706" s="172" t="s">
        <v>200</v>
      </c>
      <c r="AU706" s="172" t="s">
        <v>89</v>
      </c>
      <c r="AV706" s="12" t="s">
        <v>83</v>
      </c>
      <c r="AW706" s="12" t="s">
        <v>31</v>
      </c>
      <c r="AX706" s="12" t="s">
        <v>76</v>
      </c>
      <c r="AY706" s="172" t="s">
        <v>187</v>
      </c>
    </row>
    <row r="707" spans="2:65" s="12" customFormat="1">
      <c r="B707" s="170"/>
      <c r="D707" s="171" t="s">
        <v>200</v>
      </c>
      <c r="E707" s="172" t="s">
        <v>1</v>
      </c>
      <c r="F707" s="173" t="s">
        <v>3839</v>
      </c>
      <c r="H707" s="172" t="s">
        <v>1</v>
      </c>
      <c r="I707" s="174"/>
      <c r="L707" s="170"/>
      <c r="M707" s="175"/>
      <c r="T707" s="176"/>
      <c r="AT707" s="172" t="s">
        <v>200</v>
      </c>
      <c r="AU707" s="172" t="s">
        <v>89</v>
      </c>
      <c r="AV707" s="12" t="s">
        <v>83</v>
      </c>
      <c r="AW707" s="12" t="s">
        <v>31</v>
      </c>
      <c r="AX707" s="12" t="s">
        <v>76</v>
      </c>
      <c r="AY707" s="172" t="s">
        <v>187</v>
      </c>
    </row>
    <row r="708" spans="2:65" s="12" customFormat="1" ht="22.5">
      <c r="B708" s="170"/>
      <c r="D708" s="171" t="s">
        <v>200</v>
      </c>
      <c r="E708" s="172" t="s">
        <v>1</v>
      </c>
      <c r="F708" s="173" t="s">
        <v>3840</v>
      </c>
      <c r="H708" s="172" t="s">
        <v>1</v>
      </c>
      <c r="I708" s="174"/>
      <c r="L708" s="170"/>
      <c r="M708" s="175"/>
      <c r="T708" s="176"/>
      <c r="AT708" s="172" t="s">
        <v>200</v>
      </c>
      <c r="AU708" s="172" t="s">
        <v>89</v>
      </c>
      <c r="AV708" s="12" t="s">
        <v>83</v>
      </c>
      <c r="AW708" s="12" t="s">
        <v>31</v>
      </c>
      <c r="AX708" s="12" t="s">
        <v>76</v>
      </c>
      <c r="AY708" s="172" t="s">
        <v>187</v>
      </c>
    </row>
    <row r="709" spans="2:65" s="13" customFormat="1">
      <c r="B709" s="177"/>
      <c r="D709" s="171" t="s">
        <v>200</v>
      </c>
      <c r="E709" s="178" t="s">
        <v>1</v>
      </c>
      <c r="F709" s="179" t="s">
        <v>3851</v>
      </c>
      <c r="H709" s="180">
        <v>2</v>
      </c>
      <c r="I709" s="181"/>
      <c r="L709" s="177"/>
      <c r="M709" s="182"/>
      <c r="T709" s="183"/>
      <c r="AT709" s="178" t="s">
        <v>200</v>
      </c>
      <c r="AU709" s="178" t="s">
        <v>89</v>
      </c>
      <c r="AV709" s="13" t="s">
        <v>89</v>
      </c>
      <c r="AW709" s="13" t="s">
        <v>31</v>
      </c>
      <c r="AX709" s="13" t="s">
        <v>76</v>
      </c>
      <c r="AY709" s="178" t="s">
        <v>187</v>
      </c>
    </row>
    <row r="710" spans="2:65" s="15" customFormat="1">
      <c r="B710" s="191"/>
      <c r="D710" s="171" t="s">
        <v>200</v>
      </c>
      <c r="E710" s="192" t="s">
        <v>1</v>
      </c>
      <c r="F710" s="193" t="s">
        <v>3834</v>
      </c>
      <c r="H710" s="194">
        <v>2</v>
      </c>
      <c r="I710" s="195"/>
      <c r="L710" s="191"/>
      <c r="M710" s="196"/>
      <c r="T710" s="197"/>
      <c r="AT710" s="192" t="s">
        <v>200</v>
      </c>
      <c r="AU710" s="192" t="s">
        <v>89</v>
      </c>
      <c r="AV710" s="15" t="s">
        <v>207</v>
      </c>
      <c r="AW710" s="15" t="s">
        <v>31</v>
      </c>
      <c r="AX710" s="15" t="s">
        <v>76</v>
      </c>
      <c r="AY710" s="192" t="s">
        <v>187</v>
      </c>
    </row>
    <row r="711" spans="2:65" s="14" customFormat="1">
      <c r="B711" s="184"/>
      <c r="D711" s="171" t="s">
        <v>200</v>
      </c>
      <c r="E711" s="185" t="s">
        <v>1</v>
      </c>
      <c r="F711" s="186" t="s">
        <v>206</v>
      </c>
      <c r="H711" s="187">
        <v>2</v>
      </c>
      <c r="I711" s="188"/>
      <c r="L711" s="184"/>
      <c r="M711" s="189"/>
      <c r="T711" s="190"/>
      <c r="AT711" s="185" t="s">
        <v>200</v>
      </c>
      <c r="AU711" s="185" t="s">
        <v>89</v>
      </c>
      <c r="AV711" s="14" t="s">
        <v>194</v>
      </c>
      <c r="AW711" s="14" t="s">
        <v>31</v>
      </c>
      <c r="AX711" s="14" t="s">
        <v>83</v>
      </c>
      <c r="AY711" s="185" t="s">
        <v>187</v>
      </c>
    </row>
    <row r="712" spans="2:65" s="1" customFormat="1" ht="37.9" customHeight="1">
      <c r="B712" s="144"/>
      <c r="C712" s="160" t="s">
        <v>1298</v>
      </c>
      <c r="D712" s="160" t="s">
        <v>196</v>
      </c>
      <c r="E712" s="161" t="s">
        <v>3852</v>
      </c>
      <c r="F712" s="162" t="s">
        <v>3829</v>
      </c>
      <c r="G712" s="163" t="s">
        <v>337</v>
      </c>
      <c r="H712" s="164">
        <v>8</v>
      </c>
      <c r="I712" s="165"/>
      <c r="J712" s="166">
        <f>ROUND(I712*H712,2)</f>
        <v>0</v>
      </c>
      <c r="K712" s="167"/>
      <c r="L712" s="32"/>
      <c r="M712" s="168" t="s">
        <v>1</v>
      </c>
      <c r="N712" s="169" t="s">
        <v>42</v>
      </c>
      <c r="P712" s="156">
        <f>O712*H712</f>
        <v>0</v>
      </c>
      <c r="Q712" s="156">
        <v>0</v>
      </c>
      <c r="R712" s="156">
        <f>Q712*H712</f>
        <v>0</v>
      </c>
      <c r="S712" s="156">
        <v>8.7999999999999995E-2</v>
      </c>
      <c r="T712" s="157">
        <f>S712*H712</f>
        <v>0.70399999999999996</v>
      </c>
      <c r="AR712" s="158" t="s">
        <v>353</v>
      </c>
      <c r="AT712" s="158" t="s">
        <v>196</v>
      </c>
      <c r="AU712" s="158" t="s">
        <v>89</v>
      </c>
      <c r="AY712" s="17" t="s">
        <v>187</v>
      </c>
      <c r="BE712" s="159">
        <f>IF(N712="základná",J712,0)</f>
        <v>0</v>
      </c>
      <c r="BF712" s="159">
        <f>IF(N712="znížená",J712,0)</f>
        <v>0</v>
      </c>
      <c r="BG712" s="159">
        <f>IF(N712="zákl. prenesená",J712,0)</f>
        <v>0</v>
      </c>
      <c r="BH712" s="159">
        <f>IF(N712="zníž. prenesená",J712,0)</f>
        <v>0</v>
      </c>
      <c r="BI712" s="159">
        <f>IF(N712="nulová",J712,0)</f>
        <v>0</v>
      </c>
      <c r="BJ712" s="17" t="s">
        <v>89</v>
      </c>
      <c r="BK712" s="159">
        <f>ROUND(I712*H712,2)</f>
        <v>0</v>
      </c>
      <c r="BL712" s="17" t="s">
        <v>353</v>
      </c>
      <c r="BM712" s="158" t="s">
        <v>3853</v>
      </c>
    </row>
    <row r="713" spans="2:65" s="12" customFormat="1">
      <c r="B713" s="170"/>
      <c r="D713" s="171" t="s">
        <v>200</v>
      </c>
      <c r="E713" s="172" t="s">
        <v>1</v>
      </c>
      <c r="F713" s="173" t="s">
        <v>3854</v>
      </c>
      <c r="H713" s="172" t="s">
        <v>1</v>
      </c>
      <c r="I713" s="174"/>
      <c r="L713" s="170"/>
      <c r="M713" s="175"/>
      <c r="T713" s="176"/>
      <c r="AT713" s="172" t="s">
        <v>200</v>
      </c>
      <c r="AU713" s="172" t="s">
        <v>89</v>
      </c>
      <c r="AV713" s="12" t="s">
        <v>83</v>
      </c>
      <c r="AW713" s="12" t="s">
        <v>31</v>
      </c>
      <c r="AX713" s="12" t="s">
        <v>76</v>
      </c>
      <c r="AY713" s="172" t="s">
        <v>187</v>
      </c>
    </row>
    <row r="714" spans="2:65" s="12" customFormat="1">
      <c r="B714" s="170"/>
      <c r="D714" s="171" t="s">
        <v>200</v>
      </c>
      <c r="E714" s="172" t="s">
        <v>1</v>
      </c>
      <c r="F714" s="173" t="s">
        <v>3855</v>
      </c>
      <c r="H714" s="172" t="s">
        <v>1</v>
      </c>
      <c r="I714" s="174"/>
      <c r="L714" s="170"/>
      <c r="M714" s="175"/>
      <c r="T714" s="176"/>
      <c r="AT714" s="172" t="s">
        <v>200</v>
      </c>
      <c r="AU714" s="172" t="s">
        <v>89</v>
      </c>
      <c r="AV714" s="12" t="s">
        <v>83</v>
      </c>
      <c r="AW714" s="12" t="s">
        <v>31</v>
      </c>
      <c r="AX714" s="12" t="s">
        <v>76</v>
      </c>
      <c r="AY714" s="172" t="s">
        <v>187</v>
      </c>
    </row>
    <row r="715" spans="2:65" s="13" customFormat="1">
      <c r="B715" s="177"/>
      <c r="D715" s="171" t="s">
        <v>200</v>
      </c>
      <c r="E715" s="178" t="s">
        <v>1</v>
      </c>
      <c r="F715" s="179" t="s">
        <v>3856</v>
      </c>
      <c r="H715" s="180">
        <v>8</v>
      </c>
      <c r="I715" s="181"/>
      <c r="L715" s="177"/>
      <c r="M715" s="182"/>
      <c r="T715" s="183"/>
      <c r="AT715" s="178" t="s">
        <v>200</v>
      </c>
      <c r="AU715" s="178" t="s">
        <v>89</v>
      </c>
      <c r="AV715" s="13" t="s">
        <v>89</v>
      </c>
      <c r="AW715" s="13" t="s">
        <v>31</v>
      </c>
      <c r="AX715" s="13" t="s">
        <v>76</v>
      </c>
      <c r="AY715" s="178" t="s">
        <v>187</v>
      </c>
    </row>
    <row r="716" spans="2:65" s="15" customFormat="1">
      <c r="B716" s="191"/>
      <c r="D716" s="171" t="s">
        <v>200</v>
      </c>
      <c r="E716" s="192" t="s">
        <v>1</v>
      </c>
      <c r="F716" s="193" t="s">
        <v>3834</v>
      </c>
      <c r="H716" s="194">
        <v>8</v>
      </c>
      <c r="I716" s="195"/>
      <c r="L716" s="191"/>
      <c r="M716" s="196"/>
      <c r="T716" s="197"/>
      <c r="AT716" s="192" t="s">
        <v>200</v>
      </c>
      <c r="AU716" s="192" t="s">
        <v>89</v>
      </c>
      <c r="AV716" s="15" t="s">
        <v>207</v>
      </c>
      <c r="AW716" s="15" t="s">
        <v>31</v>
      </c>
      <c r="AX716" s="15" t="s">
        <v>76</v>
      </c>
      <c r="AY716" s="192" t="s">
        <v>187</v>
      </c>
    </row>
    <row r="717" spans="2:65" s="14" customFormat="1">
      <c r="B717" s="184"/>
      <c r="D717" s="171" t="s">
        <v>200</v>
      </c>
      <c r="E717" s="185" t="s">
        <v>1</v>
      </c>
      <c r="F717" s="186" t="s">
        <v>206</v>
      </c>
      <c r="H717" s="187">
        <v>8</v>
      </c>
      <c r="I717" s="188"/>
      <c r="L717" s="184"/>
      <c r="M717" s="189"/>
      <c r="T717" s="190"/>
      <c r="AT717" s="185" t="s">
        <v>200</v>
      </c>
      <c r="AU717" s="185" t="s">
        <v>89</v>
      </c>
      <c r="AV717" s="14" t="s">
        <v>194</v>
      </c>
      <c r="AW717" s="14" t="s">
        <v>31</v>
      </c>
      <c r="AX717" s="14" t="s">
        <v>83</v>
      </c>
      <c r="AY717" s="185" t="s">
        <v>187</v>
      </c>
    </row>
    <row r="718" spans="2:65" s="1" customFormat="1" ht="21.75" customHeight="1">
      <c r="B718" s="144"/>
      <c r="C718" s="145" t="s">
        <v>1175</v>
      </c>
      <c r="D718" s="145" t="s">
        <v>190</v>
      </c>
      <c r="E718" s="146" t="s">
        <v>3857</v>
      </c>
      <c r="F718" s="147" t="s">
        <v>3858</v>
      </c>
      <c r="G718" s="148" t="s">
        <v>337</v>
      </c>
      <c r="H718" s="149">
        <v>8</v>
      </c>
      <c r="I718" s="150"/>
      <c r="J718" s="151">
        <f>ROUND(I718*H718,2)</f>
        <v>0</v>
      </c>
      <c r="K718" s="152"/>
      <c r="L718" s="153"/>
      <c r="M718" s="154" t="s">
        <v>1</v>
      </c>
      <c r="N718" s="155" t="s">
        <v>42</v>
      </c>
      <c r="P718" s="156">
        <f>O718*H718</f>
        <v>0</v>
      </c>
      <c r="Q718" s="156">
        <v>8.77E-2</v>
      </c>
      <c r="R718" s="156">
        <f>Q718*H718</f>
        <v>0.7016</v>
      </c>
      <c r="S718" s="156">
        <v>0</v>
      </c>
      <c r="T718" s="157">
        <f>S718*H718</f>
        <v>0</v>
      </c>
      <c r="AR718" s="158" t="s">
        <v>388</v>
      </c>
      <c r="AT718" s="158" t="s">
        <v>190</v>
      </c>
      <c r="AU718" s="158" t="s">
        <v>89</v>
      </c>
      <c r="AY718" s="17" t="s">
        <v>187</v>
      </c>
      <c r="BE718" s="159">
        <f>IF(N718="základná",J718,0)</f>
        <v>0</v>
      </c>
      <c r="BF718" s="159">
        <f>IF(N718="znížená",J718,0)</f>
        <v>0</v>
      </c>
      <c r="BG718" s="159">
        <f>IF(N718="zákl. prenesená",J718,0)</f>
        <v>0</v>
      </c>
      <c r="BH718" s="159">
        <f>IF(N718="zníž. prenesená",J718,0)</f>
        <v>0</v>
      </c>
      <c r="BI718" s="159">
        <f>IF(N718="nulová",J718,0)</f>
        <v>0</v>
      </c>
      <c r="BJ718" s="17" t="s">
        <v>89</v>
      </c>
      <c r="BK718" s="159">
        <f>ROUND(I718*H718,2)</f>
        <v>0</v>
      </c>
      <c r="BL718" s="17" t="s">
        <v>353</v>
      </c>
      <c r="BM718" s="158" t="s">
        <v>3859</v>
      </c>
    </row>
    <row r="719" spans="2:65" s="12" customFormat="1">
      <c r="B719" s="170"/>
      <c r="D719" s="171" t="s">
        <v>200</v>
      </c>
      <c r="E719" s="172" t="s">
        <v>1</v>
      </c>
      <c r="F719" s="173" t="s">
        <v>3854</v>
      </c>
      <c r="H719" s="172" t="s">
        <v>1</v>
      </c>
      <c r="I719" s="174"/>
      <c r="L719" s="170"/>
      <c r="M719" s="175"/>
      <c r="T719" s="176"/>
      <c r="AT719" s="172" t="s">
        <v>200</v>
      </c>
      <c r="AU719" s="172" t="s">
        <v>89</v>
      </c>
      <c r="AV719" s="12" t="s">
        <v>83</v>
      </c>
      <c r="AW719" s="12" t="s">
        <v>31</v>
      </c>
      <c r="AX719" s="12" t="s">
        <v>76</v>
      </c>
      <c r="AY719" s="172" t="s">
        <v>187</v>
      </c>
    </row>
    <row r="720" spans="2:65" s="12" customFormat="1" ht="33.75">
      <c r="B720" s="170"/>
      <c r="D720" s="171" t="s">
        <v>200</v>
      </c>
      <c r="E720" s="172" t="s">
        <v>1</v>
      </c>
      <c r="F720" s="173" t="s">
        <v>3850</v>
      </c>
      <c r="H720" s="172" t="s">
        <v>1</v>
      </c>
      <c r="I720" s="174"/>
      <c r="L720" s="170"/>
      <c r="M720" s="175"/>
      <c r="T720" s="176"/>
      <c r="AT720" s="172" t="s">
        <v>200</v>
      </c>
      <c r="AU720" s="172" t="s">
        <v>89</v>
      </c>
      <c r="AV720" s="12" t="s">
        <v>83</v>
      </c>
      <c r="AW720" s="12" t="s">
        <v>31</v>
      </c>
      <c r="AX720" s="12" t="s">
        <v>76</v>
      </c>
      <c r="AY720" s="172" t="s">
        <v>187</v>
      </c>
    </row>
    <row r="721" spans="2:65" s="12" customFormat="1">
      <c r="B721" s="170"/>
      <c r="D721" s="171" t="s">
        <v>200</v>
      </c>
      <c r="E721" s="172" t="s">
        <v>1</v>
      </c>
      <c r="F721" s="173" t="s">
        <v>3839</v>
      </c>
      <c r="H721" s="172" t="s">
        <v>1</v>
      </c>
      <c r="I721" s="174"/>
      <c r="L721" s="170"/>
      <c r="M721" s="175"/>
      <c r="T721" s="176"/>
      <c r="AT721" s="172" t="s">
        <v>200</v>
      </c>
      <c r="AU721" s="172" t="s">
        <v>89</v>
      </c>
      <c r="AV721" s="12" t="s">
        <v>83</v>
      </c>
      <c r="AW721" s="12" t="s">
        <v>31</v>
      </c>
      <c r="AX721" s="12" t="s">
        <v>76</v>
      </c>
      <c r="AY721" s="172" t="s">
        <v>187</v>
      </c>
    </row>
    <row r="722" spans="2:65" s="12" customFormat="1" ht="22.5">
      <c r="B722" s="170"/>
      <c r="D722" s="171" t="s">
        <v>200</v>
      </c>
      <c r="E722" s="172" t="s">
        <v>1</v>
      </c>
      <c r="F722" s="173" t="s">
        <v>3840</v>
      </c>
      <c r="H722" s="172" t="s">
        <v>1</v>
      </c>
      <c r="I722" s="174"/>
      <c r="L722" s="170"/>
      <c r="M722" s="175"/>
      <c r="T722" s="176"/>
      <c r="AT722" s="172" t="s">
        <v>200</v>
      </c>
      <c r="AU722" s="172" t="s">
        <v>89</v>
      </c>
      <c r="AV722" s="12" t="s">
        <v>83</v>
      </c>
      <c r="AW722" s="12" t="s">
        <v>31</v>
      </c>
      <c r="AX722" s="12" t="s">
        <v>76</v>
      </c>
      <c r="AY722" s="172" t="s">
        <v>187</v>
      </c>
    </row>
    <row r="723" spans="2:65" s="13" customFormat="1">
      <c r="B723" s="177"/>
      <c r="D723" s="171" t="s">
        <v>200</v>
      </c>
      <c r="E723" s="178" t="s">
        <v>1</v>
      </c>
      <c r="F723" s="179" t="s">
        <v>3860</v>
      </c>
      <c r="H723" s="180">
        <v>8</v>
      </c>
      <c r="I723" s="181"/>
      <c r="L723" s="177"/>
      <c r="M723" s="182"/>
      <c r="T723" s="183"/>
      <c r="AT723" s="178" t="s">
        <v>200</v>
      </c>
      <c r="AU723" s="178" t="s">
        <v>89</v>
      </c>
      <c r="AV723" s="13" t="s">
        <v>89</v>
      </c>
      <c r="AW723" s="13" t="s">
        <v>31</v>
      </c>
      <c r="AX723" s="13" t="s">
        <v>76</v>
      </c>
      <c r="AY723" s="178" t="s">
        <v>187</v>
      </c>
    </row>
    <row r="724" spans="2:65" s="15" customFormat="1">
      <c r="B724" s="191"/>
      <c r="D724" s="171" t="s">
        <v>200</v>
      </c>
      <c r="E724" s="192" t="s">
        <v>1</v>
      </c>
      <c r="F724" s="193" t="s">
        <v>3834</v>
      </c>
      <c r="H724" s="194">
        <v>8</v>
      </c>
      <c r="I724" s="195"/>
      <c r="L724" s="191"/>
      <c r="M724" s="196"/>
      <c r="T724" s="197"/>
      <c r="AT724" s="192" t="s">
        <v>200</v>
      </c>
      <c r="AU724" s="192" t="s">
        <v>89</v>
      </c>
      <c r="AV724" s="15" t="s">
        <v>207</v>
      </c>
      <c r="AW724" s="15" t="s">
        <v>31</v>
      </c>
      <c r="AX724" s="15" t="s">
        <v>76</v>
      </c>
      <c r="AY724" s="192" t="s">
        <v>187</v>
      </c>
    </row>
    <row r="725" spans="2:65" s="14" customFormat="1">
      <c r="B725" s="184"/>
      <c r="D725" s="171" t="s">
        <v>200</v>
      </c>
      <c r="E725" s="185" t="s">
        <v>1</v>
      </c>
      <c r="F725" s="186" t="s">
        <v>206</v>
      </c>
      <c r="H725" s="187">
        <v>8</v>
      </c>
      <c r="I725" s="188"/>
      <c r="L725" s="184"/>
      <c r="M725" s="189"/>
      <c r="T725" s="190"/>
      <c r="AT725" s="185" t="s">
        <v>200</v>
      </c>
      <c r="AU725" s="185" t="s">
        <v>89</v>
      </c>
      <c r="AV725" s="14" t="s">
        <v>194</v>
      </c>
      <c r="AW725" s="14" t="s">
        <v>31</v>
      </c>
      <c r="AX725" s="14" t="s">
        <v>83</v>
      </c>
      <c r="AY725" s="185" t="s">
        <v>187</v>
      </c>
    </row>
    <row r="726" spans="2:65" s="1" customFormat="1" ht="37.9" customHeight="1">
      <c r="B726" s="144"/>
      <c r="C726" s="160" t="s">
        <v>1305</v>
      </c>
      <c r="D726" s="160" t="s">
        <v>196</v>
      </c>
      <c r="E726" s="161" t="s">
        <v>3861</v>
      </c>
      <c r="F726" s="162" t="s">
        <v>3862</v>
      </c>
      <c r="G726" s="163" t="s">
        <v>337</v>
      </c>
      <c r="H726" s="164">
        <v>13</v>
      </c>
      <c r="I726" s="165"/>
      <c r="J726" s="166">
        <f>ROUND(I726*H726,2)</f>
        <v>0</v>
      </c>
      <c r="K726" s="167"/>
      <c r="L726" s="32"/>
      <c r="M726" s="168" t="s">
        <v>1</v>
      </c>
      <c r="N726" s="169" t="s">
        <v>42</v>
      </c>
      <c r="P726" s="156">
        <f>O726*H726</f>
        <v>0</v>
      </c>
      <c r="Q726" s="156">
        <v>0</v>
      </c>
      <c r="R726" s="156">
        <f>Q726*H726</f>
        <v>0</v>
      </c>
      <c r="S726" s="156">
        <v>8.7999999999999995E-2</v>
      </c>
      <c r="T726" s="157">
        <f>S726*H726</f>
        <v>1.1439999999999999</v>
      </c>
      <c r="AR726" s="158" t="s">
        <v>353</v>
      </c>
      <c r="AT726" s="158" t="s">
        <v>196</v>
      </c>
      <c r="AU726" s="158" t="s">
        <v>89</v>
      </c>
      <c r="AY726" s="17" t="s">
        <v>187</v>
      </c>
      <c r="BE726" s="159">
        <f>IF(N726="základná",J726,0)</f>
        <v>0</v>
      </c>
      <c r="BF726" s="159">
        <f>IF(N726="znížená",J726,0)</f>
        <v>0</v>
      </c>
      <c r="BG726" s="159">
        <f>IF(N726="zákl. prenesená",J726,0)</f>
        <v>0</v>
      </c>
      <c r="BH726" s="159">
        <f>IF(N726="zníž. prenesená",J726,0)</f>
        <v>0</v>
      </c>
      <c r="BI726" s="159">
        <f>IF(N726="nulová",J726,0)</f>
        <v>0</v>
      </c>
      <c r="BJ726" s="17" t="s">
        <v>89</v>
      </c>
      <c r="BK726" s="159">
        <f>ROUND(I726*H726,2)</f>
        <v>0</v>
      </c>
      <c r="BL726" s="17" t="s">
        <v>353</v>
      </c>
      <c r="BM726" s="158" t="s">
        <v>3863</v>
      </c>
    </row>
    <row r="727" spans="2:65" s="12" customFormat="1">
      <c r="B727" s="170"/>
      <c r="D727" s="171" t="s">
        <v>200</v>
      </c>
      <c r="E727" s="172" t="s">
        <v>1</v>
      </c>
      <c r="F727" s="173" t="s">
        <v>3864</v>
      </c>
      <c r="H727" s="172" t="s">
        <v>1</v>
      </c>
      <c r="I727" s="174"/>
      <c r="L727" s="170"/>
      <c r="M727" s="175"/>
      <c r="T727" s="176"/>
      <c r="AT727" s="172" t="s">
        <v>200</v>
      </c>
      <c r="AU727" s="172" t="s">
        <v>89</v>
      </c>
      <c r="AV727" s="12" t="s">
        <v>83</v>
      </c>
      <c r="AW727" s="12" t="s">
        <v>31</v>
      </c>
      <c r="AX727" s="12" t="s">
        <v>76</v>
      </c>
      <c r="AY727" s="172" t="s">
        <v>187</v>
      </c>
    </row>
    <row r="728" spans="2:65" s="12" customFormat="1">
      <c r="B728" s="170"/>
      <c r="D728" s="171" t="s">
        <v>200</v>
      </c>
      <c r="E728" s="172" t="s">
        <v>1</v>
      </c>
      <c r="F728" s="173" t="s">
        <v>3865</v>
      </c>
      <c r="H728" s="172" t="s">
        <v>1</v>
      </c>
      <c r="I728" s="174"/>
      <c r="L728" s="170"/>
      <c r="M728" s="175"/>
      <c r="T728" s="176"/>
      <c r="AT728" s="172" t="s">
        <v>200</v>
      </c>
      <c r="AU728" s="172" t="s">
        <v>89</v>
      </c>
      <c r="AV728" s="12" t="s">
        <v>83</v>
      </c>
      <c r="AW728" s="12" t="s">
        <v>31</v>
      </c>
      <c r="AX728" s="12" t="s">
        <v>76</v>
      </c>
      <c r="AY728" s="172" t="s">
        <v>187</v>
      </c>
    </row>
    <row r="729" spans="2:65" s="13" customFormat="1">
      <c r="B729" s="177"/>
      <c r="D729" s="171" t="s">
        <v>200</v>
      </c>
      <c r="E729" s="178" t="s">
        <v>1</v>
      </c>
      <c r="F729" s="179" t="s">
        <v>3866</v>
      </c>
      <c r="H729" s="180">
        <v>13</v>
      </c>
      <c r="I729" s="181"/>
      <c r="L729" s="177"/>
      <c r="M729" s="182"/>
      <c r="T729" s="183"/>
      <c r="AT729" s="178" t="s">
        <v>200</v>
      </c>
      <c r="AU729" s="178" t="s">
        <v>89</v>
      </c>
      <c r="AV729" s="13" t="s">
        <v>89</v>
      </c>
      <c r="AW729" s="13" t="s">
        <v>31</v>
      </c>
      <c r="AX729" s="13" t="s">
        <v>76</v>
      </c>
      <c r="AY729" s="178" t="s">
        <v>187</v>
      </c>
    </row>
    <row r="730" spans="2:65" s="15" customFormat="1">
      <c r="B730" s="191"/>
      <c r="D730" s="171" t="s">
        <v>200</v>
      </c>
      <c r="E730" s="192" t="s">
        <v>1</v>
      </c>
      <c r="F730" s="193" t="s">
        <v>3834</v>
      </c>
      <c r="H730" s="194">
        <v>13</v>
      </c>
      <c r="I730" s="195"/>
      <c r="L730" s="191"/>
      <c r="M730" s="196"/>
      <c r="T730" s="197"/>
      <c r="AT730" s="192" t="s">
        <v>200</v>
      </c>
      <c r="AU730" s="192" t="s">
        <v>89</v>
      </c>
      <c r="AV730" s="15" t="s">
        <v>207</v>
      </c>
      <c r="AW730" s="15" t="s">
        <v>31</v>
      </c>
      <c r="AX730" s="15" t="s">
        <v>76</v>
      </c>
      <c r="AY730" s="192" t="s">
        <v>187</v>
      </c>
    </row>
    <row r="731" spans="2:65" s="14" customFormat="1">
      <c r="B731" s="184"/>
      <c r="D731" s="171" t="s">
        <v>200</v>
      </c>
      <c r="E731" s="185" t="s">
        <v>1</v>
      </c>
      <c r="F731" s="186" t="s">
        <v>206</v>
      </c>
      <c r="H731" s="187">
        <v>13</v>
      </c>
      <c r="I731" s="188"/>
      <c r="L731" s="184"/>
      <c r="M731" s="189"/>
      <c r="T731" s="190"/>
      <c r="AT731" s="185" t="s">
        <v>200</v>
      </c>
      <c r="AU731" s="185" t="s">
        <v>89</v>
      </c>
      <c r="AV731" s="14" t="s">
        <v>194</v>
      </c>
      <c r="AW731" s="14" t="s">
        <v>31</v>
      </c>
      <c r="AX731" s="14" t="s">
        <v>83</v>
      </c>
      <c r="AY731" s="185" t="s">
        <v>187</v>
      </c>
    </row>
    <row r="732" spans="2:65" s="1" customFormat="1" ht="21.75" customHeight="1">
      <c r="B732" s="144"/>
      <c r="C732" s="145" t="s">
        <v>1178</v>
      </c>
      <c r="D732" s="145" t="s">
        <v>190</v>
      </c>
      <c r="E732" s="146" t="s">
        <v>3867</v>
      </c>
      <c r="F732" s="147" t="s">
        <v>3868</v>
      </c>
      <c r="G732" s="148" t="s">
        <v>337</v>
      </c>
      <c r="H732" s="149">
        <v>13</v>
      </c>
      <c r="I732" s="150"/>
      <c r="J732" s="151">
        <f>ROUND(I732*H732,2)</f>
        <v>0</v>
      </c>
      <c r="K732" s="152"/>
      <c r="L732" s="153"/>
      <c r="M732" s="154" t="s">
        <v>1</v>
      </c>
      <c r="N732" s="155" t="s">
        <v>42</v>
      </c>
      <c r="P732" s="156">
        <f>O732*H732</f>
        <v>0</v>
      </c>
      <c r="Q732" s="156">
        <v>8.77E-2</v>
      </c>
      <c r="R732" s="156">
        <f>Q732*H732</f>
        <v>1.1400999999999999</v>
      </c>
      <c r="S732" s="156">
        <v>0</v>
      </c>
      <c r="T732" s="157">
        <f>S732*H732</f>
        <v>0</v>
      </c>
      <c r="AR732" s="158" t="s">
        <v>388</v>
      </c>
      <c r="AT732" s="158" t="s">
        <v>190</v>
      </c>
      <c r="AU732" s="158" t="s">
        <v>89</v>
      </c>
      <c r="AY732" s="17" t="s">
        <v>187</v>
      </c>
      <c r="BE732" s="159">
        <f>IF(N732="základná",J732,0)</f>
        <v>0</v>
      </c>
      <c r="BF732" s="159">
        <f>IF(N732="znížená",J732,0)</f>
        <v>0</v>
      </c>
      <c r="BG732" s="159">
        <f>IF(N732="zákl. prenesená",J732,0)</f>
        <v>0</v>
      </c>
      <c r="BH732" s="159">
        <f>IF(N732="zníž. prenesená",J732,0)</f>
        <v>0</v>
      </c>
      <c r="BI732" s="159">
        <f>IF(N732="nulová",J732,0)</f>
        <v>0</v>
      </c>
      <c r="BJ732" s="17" t="s">
        <v>89</v>
      </c>
      <c r="BK732" s="159">
        <f>ROUND(I732*H732,2)</f>
        <v>0</v>
      </c>
      <c r="BL732" s="17" t="s">
        <v>353</v>
      </c>
      <c r="BM732" s="158" t="s">
        <v>3869</v>
      </c>
    </row>
    <row r="733" spans="2:65" s="12" customFormat="1">
      <c r="B733" s="170"/>
      <c r="D733" s="171" t="s">
        <v>200</v>
      </c>
      <c r="E733" s="172" t="s">
        <v>1</v>
      </c>
      <c r="F733" s="173" t="s">
        <v>3864</v>
      </c>
      <c r="H733" s="172" t="s">
        <v>1</v>
      </c>
      <c r="I733" s="174"/>
      <c r="L733" s="170"/>
      <c r="M733" s="175"/>
      <c r="T733" s="176"/>
      <c r="AT733" s="172" t="s">
        <v>200</v>
      </c>
      <c r="AU733" s="172" t="s">
        <v>89</v>
      </c>
      <c r="AV733" s="12" t="s">
        <v>83</v>
      </c>
      <c r="AW733" s="12" t="s">
        <v>31</v>
      </c>
      <c r="AX733" s="12" t="s">
        <v>76</v>
      </c>
      <c r="AY733" s="172" t="s">
        <v>187</v>
      </c>
    </row>
    <row r="734" spans="2:65" s="12" customFormat="1" ht="33.75">
      <c r="B734" s="170"/>
      <c r="D734" s="171" t="s">
        <v>200</v>
      </c>
      <c r="E734" s="172" t="s">
        <v>1</v>
      </c>
      <c r="F734" s="173" t="s">
        <v>3850</v>
      </c>
      <c r="H734" s="172" t="s">
        <v>1</v>
      </c>
      <c r="I734" s="174"/>
      <c r="L734" s="170"/>
      <c r="M734" s="175"/>
      <c r="T734" s="176"/>
      <c r="AT734" s="172" t="s">
        <v>200</v>
      </c>
      <c r="AU734" s="172" t="s">
        <v>89</v>
      </c>
      <c r="AV734" s="12" t="s">
        <v>83</v>
      </c>
      <c r="AW734" s="12" t="s">
        <v>31</v>
      </c>
      <c r="AX734" s="12" t="s">
        <v>76</v>
      </c>
      <c r="AY734" s="172" t="s">
        <v>187</v>
      </c>
    </row>
    <row r="735" spans="2:65" s="12" customFormat="1">
      <c r="B735" s="170"/>
      <c r="D735" s="171" t="s">
        <v>200</v>
      </c>
      <c r="E735" s="172" t="s">
        <v>1</v>
      </c>
      <c r="F735" s="173" t="s">
        <v>3839</v>
      </c>
      <c r="H735" s="172" t="s">
        <v>1</v>
      </c>
      <c r="I735" s="174"/>
      <c r="L735" s="170"/>
      <c r="M735" s="175"/>
      <c r="T735" s="176"/>
      <c r="AT735" s="172" t="s">
        <v>200</v>
      </c>
      <c r="AU735" s="172" t="s">
        <v>89</v>
      </c>
      <c r="AV735" s="12" t="s">
        <v>83</v>
      </c>
      <c r="AW735" s="12" t="s">
        <v>31</v>
      </c>
      <c r="AX735" s="12" t="s">
        <v>76</v>
      </c>
      <c r="AY735" s="172" t="s">
        <v>187</v>
      </c>
    </row>
    <row r="736" spans="2:65" s="12" customFormat="1" ht="22.5">
      <c r="B736" s="170"/>
      <c r="D736" s="171" t="s">
        <v>200</v>
      </c>
      <c r="E736" s="172" t="s">
        <v>1</v>
      </c>
      <c r="F736" s="173" t="s">
        <v>3840</v>
      </c>
      <c r="H736" s="172" t="s">
        <v>1</v>
      </c>
      <c r="I736" s="174"/>
      <c r="L736" s="170"/>
      <c r="M736" s="175"/>
      <c r="T736" s="176"/>
      <c r="AT736" s="172" t="s">
        <v>200</v>
      </c>
      <c r="AU736" s="172" t="s">
        <v>89</v>
      </c>
      <c r="AV736" s="12" t="s">
        <v>83</v>
      </c>
      <c r="AW736" s="12" t="s">
        <v>31</v>
      </c>
      <c r="AX736" s="12" t="s">
        <v>76</v>
      </c>
      <c r="AY736" s="172" t="s">
        <v>187</v>
      </c>
    </row>
    <row r="737" spans="2:65" s="13" customFormat="1">
      <c r="B737" s="177"/>
      <c r="D737" s="171" t="s">
        <v>200</v>
      </c>
      <c r="E737" s="178" t="s">
        <v>1</v>
      </c>
      <c r="F737" s="179" t="s">
        <v>3866</v>
      </c>
      <c r="H737" s="180">
        <v>13</v>
      </c>
      <c r="I737" s="181"/>
      <c r="L737" s="177"/>
      <c r="M737" s="182"/>
      <c r="T737" s="183"/>
      <c r="AT737" s="178" t="s">
        <v>200</v>
      </c>
      <c r="AU737" s="178" t="s">
        <v>89</v>
      </c>
      <c r="AV737" s="13" t="s">
        <v>89</v>
      </c>
      <c r="AW737" s="13" t="s">
        <v>31</v>
      </c>
      <c r="AX737" s="13" t="s">
        <v>76</v>
      </c>
      <c r="AY737" s="178" t="s">
        <v>187</v>
      </c>
    </row>
    <row r="738" spans="2:65" s="15" customFormat="1">
      <c r="B738" s="191"/>
      <c r="D738" s="171" t="s">
        <v>200</v>
      </c>
      <c r="E738" s="192" t="s">
        <v>1</v>
      </c>
      <c r="F738" s="193" t="s">
        <v>3834</v>
      </c>
      <c r="H738" s="194">
        <v>13</v>
      </c>
      <c r="I738" s="195"/>
      <c r="L738" s="191"/>
      <c r="M738" s="196"/>
      <c r="T738" s="197"/>
      <c r="AT738" s="192" t="s">
        <v>200</v>
      </c>
      <c r="AU738" s="192" t="s">
        <v>89</v>
      </c>
      <c r="AV738" s="15" t="s">
        <v>207</v>
      </c>
      <c r="AW738" s="15" t="s">
        <v>31</v>
      </c>
      <c r="AX738" s="15" t="s">
        <v>76</v>
      </c>
      <c r="AY738" s="192" t="s">
        <v>187</v>
      </c>
    </row>
    <row r="739" spans="2:65" s="14" customFormat="1">
      <c r="B739" s="184"/>
      <c r="D739" s="171" t="s">
        <v>200</v>
      </c>
      <c r="E739" s="185" t="s">
        <v>1</v>
      </c>
      <c r="F739" s="186" t="s">
        <v>206</v>
      </c>
      <c r="H739" s="187">
        <v>13</v>
      </c>
      <c r="I739" s="188"/>
      <c r="L739" s="184"/>
      <c r="M739" s="189"/>
      <c r="T739" s="190"/>
      <c r="AT739" s="185" t="s">
        <v>200</v>
      </c>
      <c r="AU739" s="185" t="s">
        <v>89</v>
      </c>
      <c r="AV739" s="14" t="s">
        <v>194</v>
      </c>
      <c r="AW739" s="14" t="s">
        <v>31</v>
      </c>
      <c r="AX739" s="14" t="s">
        <v>83</v>
      </c>
      <c r="AY739" s="185" t="s">
        <v>187</v>
      </c>
    </row>
    <row r="740" spans="2:65" s="1" customFormat="1" ht="37.9" customHeight="1">
      <c r="B740" s="144"/>
      <c r="C740" s="160" t="s">
        <v>1312</v>
      </c>
      <c r="D740" s="160" t="s">
        <v>196</v>
      </c>
      <c r="E740" s="161" t="s">
        <v>3870</v>
      </c>
      <c r="F740" s="162" t="s">
        <v>3871</v>
      </c>
      <c r="G740" s="163" t="s">
        <v>337</v>
      </c>
      <c r="H740" s="164">
        <v>12</v>
      </c>
      <c r="I740" s="165"/>
      <c r="J740" s="166">
        <f>ROUND(I740*H740,2)</f>
        <v>0</v>
      </c>
      <c r="K740" s="167"/>
      <c r="L740" s="32"/>
      <c r="M740" s="168" t="s">
        <v>1</v>
      </c>
      <c r="N740" s="169" t="s">
        <v>42</v>
      </c>
      <c r="P740" s="156">
        <f>O740*H740</f>
        <v>0</v>
      </c>
      <c r="Q740" s="156">
        <v>0</v>
      </c>
      <c r="R740" s="156">
        <f>Q740*H740</f>
        <v>0</v>
      </c>
      <c r="S740" s="156">
        <v>8.7999999999999995E-2</v>
      </c>
      <c r="T740" s="157">
        <f>S740*H740</f>
        <v>1.056</v>
      </c>
      <c r="AR740" s="158" t="s">
        <v>353</v>
      </c>
      <c r="AT740" s="158" t="s">
        <v>196</v>
      </c>
      <c r="AU740" s="158" t="s">
        <v>89</v>
      </c>
      <c r="AY740" s="17" t="s">
        <v>187</v>
      </c>
      <c r="BE740" s="159">
        <f>IF(N740="základná",J740,0)</f>
        <v>0</v>
      </c>
      <c r="BF740" s="159">
        <f>IF(N740="znížená",J740,0)</f>
        <v>0</v>
      </c>
      <c r="BG740" s="159">
        <f>IF(N740="zákl. prenesená",J740,0)</f>
        <v>0</v>
      </c>
      <c r="BH740" s="159">
        <f>IF(N740="zníž. prenesená",J740,0)</f>
        <v>0</v>
      </c>
      <c r="BI740" s="159">
        <f>IF(N740="nulová",J740,0)</f>
        <v>0</v>
      </c>
      <c r="BJ740" s="17" t="s">
        <v>89</v>
      </c>
      <c r="BK740" s="159">
        <f>ROUND(I740*H740,2)</f>
        <v>0</v>
      </c>
      <c r="BL740" s="17" t="s">
        <v>353</v>
      </c>
      <c r="BM740" s="158" t="s">
        <v>3872</v>
      </c>
    </row>
    <row r="741" spans="2:65" s="12" customFormat="1">
      <c r="B741" s="170"/>
      <c r="D741" s="171" t="s">
        <v>200</v>
      </c>
      <c r="E741" s="172" t="s">
        <v>1</v>
      </c>
      <c r="F741" s="173" t="s">
        <v>3873</v>
      </c>
      <c r="H741" s="172" t="s">
        <v>1</v>
      </c>
      <c r="I741" s="174"/>
      <c r="L741" s="170"/>
      <c r="M741" s="175"/>
      <c r="T741" s="176"/>
      <c r="AT741" s="172" t="s">
        <v>200</v>
      </c>
      <c r="AU741" s="172" t="s">
        <v>89</v>
      </c>
      <c r="AV741" s="12" t="s">
        <v>83</v>
      </c>
      <c r="AW741" s="12" t="s">
        <v>31</v>
      </c>
      <c r="AX741" s="12" t="s">
        <v>76</v>
      </c>
      <c r="AY741" s="172" t="s">
        <v>187</v>
      </c>
    </row>
    <row r="742" spans="2:65" s="12" customFormat="1">
      <c r="B742" s="170"/>
      <c r="D742" s="171" t="s">
        <v>200</v>
      </c>
      <c r="E742" s="172" t="s">
        <v>1</v>
      </c>
      <c r="F742" s="173" t="s">
        <v>3874</v>
      </c>
      <c r="H742" s="172" t="s">
        <v>1</v>
      </c>
      <c r="I742" s="174"/>
      <c r="L742" s="170"/>
      <c r="M742" s="175"/>
      <c r="T742" s="176"/>
      <c r="AT742" s="172" t="s">
        <v>200</v>
      </c>
      <c r="AU742" s="172" t="s">
        <v>89</v>
      </c>
      <c r="AV742" s="12" t="s">
        <v>83</v>
      </c>
      <c r="AW742" s="12" t="s">
        <v>31</v>
      </c>
      <c r="AX742" s="12" t="s">
        <v>76</v>
      </c>
      <c r="AY742" s="172" t="s">
        <v>187</v>
      </c>
    </row>
    <row r="743" spans="2:65" s="13" customFormat="1">
      <c r="B743" s="177"/>
      <c r="D743" s="171" t="s">
        <v>200</v>
      </c>
      <c r="E743" s="178" t="s">
        <v>1</v>
      </c>
      <c r="F743" s="179" t="s">
        <v>3875</v>
      </c>
      <c r="H743" s="180">
        <v>12</v>
      </c>
      <c r="I743" s="181"/>
      <c r="L743" s="177"/>
      <c r="M743" s="182"/>
      <c r="T743" s="183"/>
      <c r="AT743" s="178" t="s">
        <v>200</v>
      </c>
      <c r="AU743" s="178" t="s">
        <v>89</v>
      </c>
      <c r="AV743" s="13" t="s">
        <v>89</v>
      </c>
      <c r="AW743" s="13" t="s">
        <v>31</v>
      </c>
      <c r="AX743" s="13" t="s">
        <v>76</v>
      </c>
      <c r="AY743" s="178" t="s">
        <v>187</v>
      </c>
    </row>
    <row r="744" spans="2:65" s="15" customFormat="1">
      <c r="B744" s="191"/>
      <c r="D744" s="171" t="s">
        <v>200</v>
      </c>
      <c r="E744" s="192" t="s">
        <v>1</v>
      </c>
      <c r="F744" s="193" t="s">
        <v>3834</v>
      </c>
      <c r="H744" s="194">
        <v>12</v>
      </c>
      <c r="I744" s="195"/>
      <c r="L744" s="191"/>
      <c r="M744" s="196"/>
      <c r="T744" s="197"/>
      <c r="AT744" s="192" t="s">
        <v>200</v>
      </c>
      <c r="AU744" s="192" t="s">
        <v>89</v>
      </c>
      <c r="AV744" s="15" t="s">
        <v>207</v>
      </c>
      <c r="AW744" s="15" t="s">
        <v>31</v>
      </c>
      <c r="AX744" s="15" t="s">
        <v>76</v>
      </c>
      <c r="AY744" s="192" t="s">
        <v>187</v>
      </c>
    </row>
    <row r="745" spans="2:65" s="14" customFormat="1">
      <c r="B745" s="184"/>
      <c r="D745" s="171" t="s">
        <v>200</v>
      </c>
      <c r="E745" s="185" t="s">
        <v>1</v>
      </c>
      <c r="F745" s="186" t="s">
        <v>206</v>
      </c>
      <c r="H745" s="187">
        <v>12</v>
      </c>
      <c r="I745" s="188"/>
      <c r="L745" s="184"/>
      <c r="M745" s="189"/>
      <c r="T745" s="190"/>
      <c r="AT745" s="185" t="s">
        <v>200</v>
      </c>
      <c r="AU745" s="185" t="s">
        <v>89</v>
      </c>
      <c r="AV745" s="14" t="s">
        <v>194</v>
      </c>
      <c r="AW745" s="14" t="s">
        <v>31</v>
      </c>
      <c r="AX745" s="14" t="s">
        <v>83</v>
      </c>
      <c r="AY745" s="185" t="s">
        <v>187</v>
      </c>
    </row>
    <row r="746" spans="2:65" s="1" customFormat="1" ht="21.75" customHeight="1">
      <c r="B746" s="144"/>
      <c r="C746" s="145" t="s">
        <v>1181</v>
      </c>
      <c r="D746" s="145" t="s">
        <v>190</v>
      </c>
      <c r="E746" s="146" t="s">
        <v>3876</v>
      </c>
      <c r="F746" s="147" t="s">
        <v>3877</v>
      </c>
      <c r="G746" s="148" t="s">
        <v>337</v>
      </c>
      <c r="H746" s="149">
        <v>12</v>
      </c>
      <c r="I746" s="150"/>
      <c r="J746" s="151">
        <f>ROUND(I746*H746,2)</f>
        <v>0</v>
      </c>
      <c r="K746" s="152"/>
      <c r="L746" s="153"/>
      <c r="M746" s="154" t="s">
        <v>1</v>
      </c>
      <c r="N746" s="155" t="s">
        <v>42</v>
      </c>
      <c r="P746" s="156">
        <f>O746*H746</f>
        <v>0</v>
      </c>
      <c r="Q746" s="156">
        <v>8.77E-2</v>
      </c>
      <c r="R746" s="156">
        <f>Q746*H746</f>
        <v>1.0524</v>
      </c>
      <c r="S746" s="156">
        <v>0</v>
      </c>
      <c r="T746" s="157">
        <f>S746*H746</f>
        <v>0</v>
      </c>
      <c r="AR746" s="158" t="s">
        <v>388</v>
      </c>
      <c r="AT746" s="158" t="s">
        <v>190</v>
      </c>
      <c r="AU746" s="158" t="s">
        <v>89</v>
      </c>
      <c r="AY746" s="17" t="s">
        <v>187</v>
      </c>
      <c r="BE746" s="159">
        <f>IF(N746="základná",J746,0)</f>
        <v>0</v>
      </c>
      <c r="BF746" s="159">
        <f>IF(N746="znížená",J746,0)</f>
        <v>0</v>
      </c>
      <c r="BG746" s="159">
        <f>IF(N746="zákl. prenesená",J746,0)</f>
        <v>0</v>
      </c>
      <c r="BH746" s="159">
        <f>IF(N746="zníž. prenesená",J746,0)</f>
        <v>0</v>
      </c>
      <c r="BI746" s="159">
        <f>IF(N746="nulová",J746,0)</f>
        <v>0</v>
      </c>
      <c r="BJ746" s="17" t="s">
        <v>89</v>
      </c>
      <c r="BK746" s="159">
        <f>ROUND(I746*H746,2)</f>
        <v>0</v>
      </c>
      <c r="BL746" s="17" t="s">
        <v>353</v>
      </c>
      <c r="BM746" s="158" t="s">
        <v>3878</v>
      </c>
    </row>
    <row r="747" spans="2:65" s="12" customFormat="1">
      <c r="B747" s="170"/>
      <c r="D747" s="171" t="s">
        <v>200</v>
      </c>
      <c r="E747" s="172" t="s">
        <v>1</v>
      </c>
      <c r="F747" s="173" t="s">
        <v>3873</v>
      </c>
      <c r="H747" s="172" t="s">
        <v>1</v>
      </c>
      <c r="I747" s="174"/>
      <c r="L747" s="170"/>
      <c r="M747" s="175"/>
      <c r="T747" s="176"/>
      <c r="AT747" s="172" t="s">
        <v>200</v>
      </c>
      <c r="AU747" s="172" t="s">
        <v>89</v>
      </c>
      <c r="AV747" s="12" t="s">
        <v>83</v>
      </c>
      <c r="AW747" s="12" t="s">
        <v>31</v>
      </c>
      <c r="AX747" s="12" t="s">
        <v>76</v>
      </c>
      <c r="AY747" s="172" t="s">
        <v>187</v>
      </c>
    </row>
    <row r="748" spans="2:65" s="12" customFormat="1" ht="33.75">
      <c r="B748" s="170"/>
      <c r="D748" s="171" t="s">
        <v>200</v>
      </c>
      <c r="E748" s="172" t="s">
        <v>1</v>
      </c>
      <c r="F748" s="173" t="s">
        <v>3850</v>
      </c>
      <c r="H748" s="172" t="s">
        <v>1</v>
      </c>
      <c r="I748" s="174"/>
      <c r="L748" s="170"/>
      <c r="M748" s="175"/>
      <c r="T748" s="176"/>
      <c r="AT748" s="172" t="s">
        <v>200</v>
      </c>
      <c r="AU748" s="172" t="s">
        <v>89</v>
      </c>
      <c r="AV748" s="12" t="s">
        <v>83</v>
      </c>
      <c r="AW748" s="12" t="s">
        <v>31</v>
      </c>
      <c r="AX748" s="12" t="s">
        <v>76</v>
      </c>
      <c r="AY748" s="172" t="s">
        <v>187</v>
      </c>
    </row>
    <row r="749" spans="2:65" s="12" customFormat="1">
      <c r="B749" s="170"/>
      <c r="D749" s="171" t="s">
        <v>200</v>
      </c>
      <c r="E749" s="172" t="s">
        <v>1</v>
      </c>
      <c r="F749" s="173" t="s">
        <v>3839</v>
      </c>
      <c r="H749" s="172" t="s">
        <v>1</v>
      </c>
      <c r="I749" s="174"/>
      <c r="L749" s="170"/>
      <c r="M749" s="175"/>
      <c r="T749" s="176"/>
      <c r="AT749" s="172" t="s">
        <v>200</v>
      </c>
      <c r="AU749" s="172" t="s">
        <v>89</v>
      </c>
      <c r="AV749" s="12" t="s">
        <v>83</v>
      </c>
      <c r="AW749" s="12" t="s">
        <v>31</v>
      </c>
      <c r="AX749" s="12" t="s">
        <v>76</v>
      </c>
      <c r="AY749" s="172" t="s">
        <v>187</v>
      </c>
    </row>
    <row r="750" spans="2:65" s="12" customFormat="1" ht="22.5">
      <c r="B750" s="170"/>
      <c r="D750" s="171" t="s">
        <v>200</v>
      </c>
      <c r="E750" s="172" t="s">
        <v>1</v>
      </c>
      <c r="F750" s="173" t="s">
        <v>3840</v>
      </c>
      <c r="H750" s="172" t="s">
        <v>1</v>
      </c>
      <c r="I750" s="174"/>
      <c r="L750" s="170"/>
      <c r="M750" s="175"/>
      <c r="T750" s="176"/>
      <c r="AT750" s="172" t="s">
        <v>200</v>
      </c>
      <c r="AU750" s="172" t="s">
        <v>89</v>
      </c>
      <c r="AV750" s="12" t="s">
        <v>83</v>
      </c>
      <c r="AW750" s="12" t="s">
        <v>31</v>
      </c>
      <c r="AX750" s="12" t="s">
        <v>76</v>
      </c>
      <c r="AY750" s="172" t="s">
        <v>187</v>
      </c>
    </row>
    <row r="751" spans="2:65" s="13" customFormat="1">
      <c r="B751" s="177"/>
      <c r="D751" s="171" t="s">
        <v>200</v>
      </c>
      <c r="E751" s="178" t="s">
        <v>1</v>
      </c>
      <c r="F751" s="179" t="s">
        <v>3875</v>
      </c>
      <c r="H751" s="180">
        <v>12</v>
      </c>
      <c r="I751" s="181"/>
      <c r="L751" s="177"/>
      <c r="M751" s="182"/>
      <c r="T751" s="183"/>
      <c r="AT751" s="178" t="s">
        <v>200</v>
      </c>
      <c r="AU751" s="178" t="s">
        <v>89</v>
      </c>
      <c r="AV751" s="13" t="s">
        <v>89</v>
      </c>
      <c r="AW751" s="13" t="s">
        <v>31</v>
      </c>
      <c r="AX751" s="13" t="s">
        <v>76</v>
      </c>
      <c r="AY751" s="178" t="s">
        <v>187</v>
      </c>
    </row>
    <row r="752" spans="2:65" s="15" customFormat="1">
      <c r="B752" s="191"/>
      <c r="D752" s="171" t="s">
        <v>200</v>
      </c>
      <c r="E752" s="192" t="s">
        <v>1</v>
      </c>
      <c r="F752" s="193" t="s">
        <v>3834</v>
      </c>
      <c r="H752" s="194">
        <v>12</v>
      </c>
      <c r="I752" s="195"/>
      <c r="L752" s="191"/>
      <c r="M752" s="196"/>
      <c r="T752" s="197"/>
      <c r="AT752" s="192" t="s">
        <v>200</v>
      </c>
      <c r="AU752" s="192" t="s">
        <v>89</v>
      </c>
      <c r="AV752" s="15" t="s">
        <v>207</v>
      </c>
      <c r="AW752" s="15" t="s">
        <v>31</v>
      </c>
      <c r="AX752" s="15" t="s">
        <v>76</v>
      </c>
      <c r="AY752" s="192" t="s">
        <v>187</v>
      </c>
    </row>
    <row r="753" spans="2:65" s="14" customFormat="1">
      <c r="B753" s="184"/>
      <c r="D753" s="171" t="s">
        <v>200</v>
      </c>
      <c r="E753" s="185" t="s">
        <v>1</v>
      </c>
      <c r="F753" s="186" t="s">
        <v>206</v>
      </c>
      <c r="H753" s="187">
        <v>12</v>
      </c>
      <c r="I753" s="188"/>
      <c r="L753" s="184"/>
      <c r="M753" s="189"/>
      <c r="T753" s="190"/>
      <c r="AT753" s="185" t="s">
        <v>200</v>
      </c>
      <c r="AU753" s="185" t="s">
        <v>89</v>
      </c>
      <c r="AV753" s="14" t="s">
        <v>194</v>
      </c>
      <c r="AW753" s="14" t="s">
        <v>31</v>
      </c>
      <c r="AX753" s="14" t="s">
        <v>83</v>
      </c>
      <c r="AY753" s="185" t="s">
        <v>187</v>
      </c>
    </row>
    <row r="754" spans="2:65" s="1" customFormat="1" ht="37.9" customHeight="1">
      <c r="B754" s="144"/>
      <c r="C754" s="160" t="s">
        <v>1319</v>
      </c>
      <c r="D754" s="160" t="s">
        <v>196</v>
      </c>
      <c r="E754" s="161" t="s">
        <v>3879</v>
      </c>
      <c r="F754" s="162" t="s">
        <v>3880</v>
      </c>
      <c r="G754" s="163" t="s">
        <v>337</v>
      </c>
      <c r="H754" s="164">
        <v>3</v>
      </c>
      <c r="I754" s="165"/>
      <c r="J754" s="166">
        <f>ROUND(I754*H754,2)</f>
        <v>0</v>
      </c>
      <c r="K754" s="167"/>
      <c r="L754" s="32"/>
      <c r="M754" s="168" t="s">
        <v>1</v>
      </c>
      <c r="N754" s="169" t="s">
        <v>42</v>
      </c>
      <c r="P754" s="156">
        <f>O754*H754</f>
        <v>0</v>
      </c>
      <c r="Q754" s="156">
        <v>0</v>
      </c>
      <c r="R754" s="156">
        <f>Q754*H754</f>
        <v>0</v>
      </c>
      <c r="S754" s="156">
        <v>8.7999999999999995E-2</v>
      </c>
      <c r="T754" s="157">
        <f>S754*H754</f>
        <v>0.26400000000000001</v>
      </c>
      <c r="AR754" s="158" t="s">
        <v>353</v>
      </c>
      <c r="AT754" s="158" t="s">
        <v>196</v>
      </c>
      <c r="AU754" s="158" t="s">
        <v>89</v>
      </c>
      <c r="AY754" s="17" t="s">
        <v>187</v>
      </c>
      <c r="BE754" s="159">
        <f>IF(N754="základná",J754,0)</f>
        <v>0</v>
      </c>
      <c r="BF754" s="159">
        <f>IF(N754="znížená",J754,0)</f>
        <v>0</v>
      </c>
      <c r="BG754" s="159">
        <f>IF(N754="zákl. prenesená",J754,0)</f>
        <v>0</v>
      </c>
      <c r="BH754" s="159">
        <f>IF(N754="zníž. prenesená",J754,0)</f>
        <v>0</v>
      </c>
      <c r="BI754" s="159">
        <f>IF(N754="nulová",J754,0)</f>
        <v>0</v>
      </c>
      <c r="BJ754" s="17" t="s">
        <v>89</v>
      </c>
      <c r="BK754" s="159">
        <f>ROUND(I754*H754,2)</f>
        <v>0</v>
      </c>
      <c r="BL754" s="17" t="s">
        <v>353</v>
      </c>
      <c r="BM754" s="158" t="s">
        <v>3881</v>
      </c>
    </row>
    <row r="755" spans="2:65" s="12" customFormat="1">
      <c r="B755" s="170"/>
      <c r="D755" s="171" t="s">
        <v>200</v>
      </c>
      <c r="E755" s="172" t="s">
        <v>1</v>
      </c>
      <c r="F755" s="173" t="s">
        <v>3873</v>
      </c>
      <c r="H755" s="172" t="s">
        <v>1</v>
      </c>
      <c r="I755" s="174"/>
      <c r="L755" s="170"/>
      <c r="M755" s="175"/>
      <c r="T755" s="176"/>
      <c r="AT755" s="172" t="s">
        <v>200</v>
      </c>
      <c r="AU755" s="172" t="s">
        <v>89</v>
      </c>
      <c r="AV755" s="12" t="s">
        <v>83</v>
      </c>
      <c r="AW755" s="12" t="s">
        <v>31</v>
      </c>
      <c r="AX755" s="12" t="s">
        <v>76</v>
      </c>
      <c r="AY755" s="172" t="s">
        <v>187</v>
      </c>
    </row>
    <row r="756" spans="2:65" s="12" customFormat="1">
      <c r="B756" s="170"/>
      <c r="D756" s="171" t="s">
        <v>200</v>
      </c>
      <c r="E756" s="172" t="s">
        <v>1</v>
      </c>
      <c r="F756" s="173" t="s">
        <v>3882</v>
      </c>
      <c r="H756" s="172" t="s">
        <v>1</v>
      </c>
      <c r="I756" s="174"/>
      <c r="L756" s="170"/>
      <c r="M756" s="175"/>
      <c r="T756" s="176"/>
      <c r="AT756" s="172" t="s">
        <v>200</v>
      </c>
      <c r="AU756" s="172" t="s">
        <v>89</v>
      </c>
      <c r="AV756" s="12" t="s">
        <v>83</v>
      </c>
      <c r="AW756" s="12" t="s">
        <v>31</v>
      </c>
      <c r="AX756" s="12" t="s">
        <v>76</v>
      </c>
      <c r="AY756" s="172" t="s">
        <v>187</v>
      </c>
    </row>
    <row r="757" spans="2:65" s="13" customFormat="1">
      <c r="B757" s="177"/>
      <c r="D757" s="171" t="s">
        <v>200</v>
      </c>
      <c r="E757" s="178" t="s">
        <v>1</v>
      </c>
      <c r="F757" s="179" t="s">
        <v>977</v>
      </c>
      <c r="H757" s="180">
        <v>3</v>
      </c>
      <c r="I757" s="181"/>
      <c r="L757" s="177"/>
      <c r="M757" s="182"/>
      <c r="T757" s="183"/>
      <c r="AT757" s="178" t="s">
        <v>200</v>
      </c>
      <c r="AU757" s="178" t="s">
        <v>89</v>
      </c>
      <c r="AV757" s="13" t="s">
        <v>89</v>
      </c>
      <c r="AW757" s="13" t="s">
        <v>31</v>
      </c>
      <c r="AX757" s="13" t="s">
        <v>76</v>
      </c>
      <c r="AY757" s="178" t="s">
        <v>187</v>
      </c>
    </row>
    <row r="758" spans="2:65" s="15" customFormat="1">
      <c r="B758" s="191"/>
      <c r="D758" s="171" t="s">
        <v>200</v>
      </c>
      <c r="E758" s="192" t="s">
        <v>1</v>
      </c>
      <c r="F758" s="193" t="s">
        <v>3834</v>
      </c>
      <c r="H758" s="194">
        <v>3</v>
      </c>
      <c r="I758" s="195"/>
      <c r="L758" s="191"/>
      <c r="M758" s="196"/>
      <c r="T758" s="197"/>
      <c r="AT758" s="192" t="s">
        <v>200</v>
      </c>
      <c r="AU758" s="192" t="s">
        <v>89</v>
      </c>
      <c r="AV758" s="15" t="s">
        <v>207</v>
      </c>
      <c r="AW758" s="15" t="s">
        <v>31</v>
      </c>
      <c r="AX758" s="15" t="s">
        <v>76</v>
      </c>
      <c r="AY758" s="192" t="s">
        <v>187</v>
      </c>
    </row>
    <row r="759" spans="2:65" s="14" customFormat="1">
      <c r="B759" s="184"/>
      <c r="D759" s="171" t="s">
        <v>200</v>
      </c>
      <c r="E759" s="185" t="s">
        <v>1</v>
      </c>
      <c r="F759" s="186" t="s">
        <v>206</v>
      </c>
      <c r="H759" s="187">
        <v>3</v>
      </c>
      <c r="I759" s="188"/>
      <c r="L759" s="184"/>
      <c r="M759" s="189"/>
      <c r="T759" s="190"/>
      <c r="AT759" s="185" t="s">
        <v>200</v>
      </c>
      <c r="AU759" s="185" t="s">
        <v>89</v>
      </c>
      <c r="AV759" s="14" t="s">
        <v>194</v>
      </c>
      <c r="AW759" s="14" t="s">
        <v>31</v>
      </c>
      <c r="AX759" s="14" t="s">
        <v>83</v>
      </c>
      <c r="AY759" s="185" t="s">
        <v>187</v>
      </c>
    </row>
    <row r="760" spans="2:65" s="1" customFormat="1" ht="24.2" customHeight="1">
      <c r="B760" s="144"/>
      <c r="C760" s="145" t="s">
        <v>1184</v>
      </c>
      <c r="D760" s="145" t="s">
        <v>190</v>
      </c>
      <c r="E760" s="146" t="s">
        <v>3883</v>
      </c>
      <c r="F760" s="147" t="s">
        <v>3884</v>
      </c>
      <c r="G760" s="148" t="s">
        <v>337</v>
      </c>
      <c r="H760" s="149">
        <v>3</v>
      </c>
      <c r="I760" s="150"/>
      <c r="J760" s="151">
        <f>ROUND(I760*H760,2)</f>
        <v>0</v>
      </c>
      <c r="K760" s="152"/>
      <c r="L760" s="153"/>
      <c r="M760" s="154" t="s">
        <v>1</v>
      </c>
      <c r="N760" s="155" t="s">
        <v>42</v>
      </c>
      <c r="P760" s="156">
        <f>O760*H760</f>
        <v>0</v>
      </c>
      <c r="Q760" s="156">
        <v>8.77E-2</v>
      </c>
      <c r="R760" s="156">
        <f>Q760*H760</f>
        <v>0.2631</v>
      </c>
      <c r="S760" s="156">
        <v>0</v>
      </c>
      <c r="T760" s="157">
        <f>S760*H760</f>
        <v>0</v>
      </c>
      <c r="AR760" s="158" t="s">
        <v>388</v>
      </c>
      <c r="AT760" s="158" t="s">
        <v>190</v>
      </c>
      <c r="AU760" s="158" t="s">
        <v>89</v>
      </c>
      <c r="AY760" s="17" t="s">
        <v>187</v>
      </c>
      <c r="BE760" s="159">
        <f>IF(N760="základná",J760,0)</f>
        <v>0</v>
      </c>
      <c r="BF760" s="159">
        <f>IF(N760="znížená",J760,0)</f>
        <v>0</v>
      </c>
      <c r="BG760" s="159">
        <f>IF(N760="zákl. prenesená",J760,0)</f>
        <v>0</v>
      </c>
      <c r="BH760" s="159">
        <f>IF(N760="zníž. prenesená",J760,0)</f>
        <v>0</v>
      </c>
      <c r="BI760" s="159">
        <f>IF(N760="nulová",J760,0)</f>
        <v>0</v>
      </c>
      <c r="BJ760" s="17" t="s">
        <v>89</v>
      </c>
      <c r="BK760" s="159">
        <f>ROUND(I760*H760,2)</f>
        <v>0</v>
      </c>
      <c r="BL760" s="17" t="s">
        <v>353</v>
      </c>
      <c r="BM760" s="158" t="s">
        <v>3885</v>
      </c>
    </row>
    <row r="761" spans="2:65" s="12" customFormat="1">
      <c r="B761" s="170"/>
      <c r="D761" s="171" t="s">
        <v>200</v>
      </c>
      <c r="E761" s="172" t="s">
        <v>1</v>
      </c>
      <c r="F761" s="173" t="s">
        <v>3886</v>
      </c>
      <c r="H761" s="172" t="s">
        <v>1</v>
      </c>
      <c r="I761" s="174"/>
      <c r="L761" s="170"/>
      <c r="M761" s="175"/>
      <c r="T761" s="176"/>
      <c r="AT761" s="172" t="s">
        <v>200</v>
      </c>
      <c r="AU761" s="172" t="s">
        <v>89</v>
      </c>
      <c r="AV761" s="12" t="s">
        <v>83</v>
      </c>
      <c r="AW761" s="12" t="s">
        <v>31</v>
      </c>
      <c r="AX761" s="12" t="s">
        <v>76</v>
      </c>
      <c r="AY761" s="172" t="s">
        <v>187</v>
      </c>
    </row>
    <row r="762" spans="2:65" s="12" customFormat="1" ht="33.75">
      <c r="B762" s="170"/>
      <c r="D762" s="171" t="s">
        <v>200</v>
      </c>
      <c r="E762" s="172" t="s">
        <v>1</v>
      </c>
      <c r="F762" s="173" t="s">
        <v>3850</v>
      </c>
      <c r="H762" s="172" t="s">
        <v>1</v>
      </c>
      <c r="I762" s="174"/>
      <c r="L762" s="170"/>
      <c r="M762" s="175"/>
      <c r="T762" s="176"/>
      <c r="AT762" s="172" t="s">
        <v>200</v>
      </c>
      <c r="AU762" s="172" t="s">
        <v>89</v>
      </c>
      <c r="AV762" s="12" t="s">
        <v>83</v>
      </c>
      <c r="AW762" s="12" t="s">
        <v>31</v>
      </c>
      <c r="AX762" s="12" t="s">
        <v>76</v>
      </c>
      <c r="AY762" s="172" t="s">
        <v>187</v>
      </c>
    </row>
    <row r="763" spans="2:65" s="12" customFormat="1">
      <c r="B763" s="170"/>
      <c r="D763" s="171" t="s">
        <v>200</v>
      </c>
      <c r="E763" s="172" t="s">
        <v>1</v>
      </c>
      <c r="F763" s="173" t="s">
        <v>3839</v>
      </c>
      <c r="H763" s="172" t="s">
        <v>1</v>
      </c>
      <c r="I763" s="174"/>
      <c r="L763" s="170"/>
      <c r="M763" s="175"/>
      <c r="T763" s="176"/>
      <c r="AT763" s="172" t="s">
        <v>200</v>
      </c>
      <c r="AU763" s="172" t="s">
        <v>89</v>
      </c>
      <c r="AV763" s="12" t="s">
        <v>83</v>
      </c>
      <c r="AW763" s="12" t="s">
        <v>31</v>
      </c>
      <c r="AX763" s="12" t="s">
        <v>76</v>
      </c>
      <c r="AY763" s="172" t="s">
        <v>187</v>
      </c>
    </row>
    <row r="764" spans="2:65" s="12" customFormat="1" ht="22.5">
      <c r="B764" s="170"/>
      <c r="D764" s="171" t="s">
        <v>200</v>
      </c>
      <c r="E764" s="172" t="s">
        <v>1</v>
      </c>
      <c r="F764" s="173" t="s">
        <v>3840</v>
      </c>
      <c r="H764" s="172" t="s">
        <v>1</v>
      </c>
      <c r="I764" s="174"/>
      <c r="L764" s="170"/>
      <c r="M764" s="175"/>
      <c r="T764" s="176"/>
      <c r="AT764" s="172" t="s">
        <v>200</v>
      </c>
      <c r="AU764" s="172" t="s">
        <v>89</v>
      </c>
      <c r="AV764" s="12" t="s">
        <v>83</v>
      </c>
      <c r="AW764" s="12" t="s">
        <v>31</v>
      </c>
      <c r="AX764" s="12" t="s">
        <v>76</v>
      </c>
      <c r="AY764" s="172" t="s">
        <v>187</v>
      </c>
    </row>
    <row r="765" spans="2:65" s="13" customFormat="1">
      <c r="B765" s="177"/>
      <c r="D765" s="171" t="s">
        <v>200</v>
      </c>
      <c r="E765" s="178" t="s">
        <v>1</v>
      </c>
      <c r="F765" s="179" t="s">
        <v>977</v>
      </c>
      <c r="H765" s="180">
        <v>3</v>
      </c>
      <c r="I765" s="181"/>
      <c r="L765" s="177"/>
      <c r="M765" s="182"/>
      <c r="T765" s="183"/>
      <c r="AT765" s="178" t="s">
        <v>200</v>
      </c>
      <c r="AU765" s="178" t="s">
        <v>89</v>
      </c>
      <c r="AV765" s="13" t="s">
        <v>89</v>
      </c>
      <c r="AW765" s="13" t="s">
        <v>31</v>
      </c>
      <c r="AX765" s="13" t="s">
        <v>76</v>
      </c>
      <c r="AY765" s="178" t="s">
        <v>187</v>
      </c>
    </row>
    <row r="766" spans="2:65" s="15" customFormat="1">
      <c r="B766" s="191"/>
      <c r="D766" s="171" t="s">
        <v>200</v>
      </c>
      <c r="E766" s="192" t="s">
        <v>1</v>
      </c>
      <c r="F766" s="193" t="s">
        <v>3834</v>
      </c>
      <c r="H766" s="194">
        <v>3</v>
      </c>
      <c r="I766" s="195"/>
      <c r="L766" s="191"/>
      <c r="M766" s="196"/>
      <c r="T766" s="197"/>
      <c r="AT766" s="192" t="s">
        <v>200</v>
      </c>
      <c r="AU766" s="192" t="s">
        <v>89</v>
      </c>
      <c r="AV766" s="15" t="s">
        <v>207</v>
      </c>
      <c r="AW766" s="15" t="s">
        <v>31</v>
      </c>
      <c r="AX766" s="15" t="s">
        <v>76</v>
      </c>
      <c r="AY766" s="192" t="s">
        <v>187</v>
      </c>
    </row>
    <row r="767" spans="2:65" s="14" customFormat="1">
      <c r="B767" s="184"/>
      <c r="D767" s="171" t="s">
        <v>200</v>
      </c>
      <c r="E767" s="185" t="s">
        <v>1</v>
      </c>
      <c r="F767" s="186" t="s">
        <v>206</v>
      </c>
      <c r="H767" s="187">
        <v>3</v>
      </c>
      <c r="I767" s="188"/>
      <c r="L767" s="184"/>
      <c r="M767" s="189"/>
      <c r="T767" s="190"/>
      <c r="AT767" s="185" t="s">
        <v>200</v>
      </c>
      <c r="AU767" s="185" t="s">
        <v>89</v>
      </c>
      <c r="AV767" s="14" t="s">
        <v>194</v>
      </c>
      <c r="AW767" s="14" t="s">
        <v>31</v>
      </c>
      <c r="AX767" s="14" t="s">
        <v>83</v>
      </c>
      <c r="AY767" s="185" t="s">
        <v>187</v>
      </c>
    </row>
    <row r="768" spans="2:65" s="1" customFormat="1" ht="24.2" customHeight="1">
      <c r="B768" s="144"/>
      <c r="C768" s="160" t="s">
        <v>1326</v>
      </c>
      <c r="D768" s="160" t="s">
        <v>196</v>
      </c>
      <c r="E768" s="161" t="s">
        <v>1023</v>
      </c>
      <c r="F768" s="162" t="s">
        <v>1024</v>
      </c>
      <c r="G768" s="163" t="s">
        <v>375</v>
      </c>
      <c r="H768" s="164">
        <v>3.6829999999999998</v>
      </c>
      <c r="I768" s="165"/>
      <c r="J768" s="166">
        <f>ROUND(I768*H768,2)</f>
        <v>0</v>
      </c>
      <c r="K768" s="167"/>
      <c r="L768" s="32"/>
      <c r="M768" s="168" t="s">
        <v>1</v>
      </c>
      <c r="N768" s="169" t="s">
        <v>42</v>
      </c>
      <c r="P768" s="156">
        <f>O768*H768</f>
        <v>0</v>
      </c>
      <c r="Q768" s="156">
        <v>0</v>
      </c>
      <c r="R768" s="156">
        <f>Q768*H768</f>
        <v>0</v>
      </c>
      <c r="S768" s="156">
        <v>0</v>
      </c>
      <c r="T768" s="157">
        <f>S768*H768</f>
        <v>0</v>
      </c>
      <c r="AR768" s="158" t="s">
        <v>353</v>
      </c>
      <c r="AT768" s="158" t="s">
        <v>196</v>
      </c>
      <c r="AU768" s="158" t="s">
        <v>89</v>
      </c>
      <c r="AY768" s="17" t="s">
        <v>187</v>
      </c>
      <c r="BE768" s="159">
        <f>IF(N768="základná",J768,0)</f>
        <v>0</v>
      </c>
      <c r="BF768" s="159">
        <f>IF(N768="znížená",J768,0)</f>
        <v>0</v>
      </c>
      <c r="BG768" s="159">
        <f>IF(N768="zákl. prenesená",J768,0)</f>
        <v>0</v>
      </c>
      <c r="BH768" s="159">
        <f>IF(N768="zníž. prenesená",J768,0)</f>
        <v>0</v>
      </c>
      <c r="BI768" s="159">
        <f>IF(N768="nulová",J768,0)</f>
        <v>0</v>
      </c>
      <c r="BJ768" s="17" t="s">
        <v>89</v>
      </c>
      <c r="BK768" s="159">
        <f>ROUND(I768*H768,2)</f>
        <v>0</v>
      </c>
      <c r="BL768" s="17" t="s">
        <v>353</v>
      </c>
      <c r="BM768" s="158" t="s">
        <v>3887</v>
      </c>
    </row>
    <row r="769" spans="2:65" s="1" customFormat="1" ht="24.2" customHeight="1">
      <c r="B769" s="144"/>
      <c r="C769" s="160" t="s">
        <v>1187</v>
      </c>
      <c r="D769" s="160" t="s">
        <v>196</v>
      </c>
      <c r="E769" s="161" t="s">
        <v>1026</v>
      </c>
      <c r="F769" s="162" t="s">
        <v>1027</v>
      </c>
      <c r="G769" s="163" t="s">
        <v>375</v>
      </c>
      <c r="H769" s="164">
        <v>3.6829999999999998</v>
      </c>
      <c r="I769" s="165"/>
      <c r="J769" s="166">
        <f>ROUND(I769*H769,2)</f>
        <v>0</v>
      </c>
      <c r="K769" s="167"/>
      <c r="L769" s="32"/>
      <c r="M769" s="168" t="s">
        <v>1</v>
      </c>
      <c r="N769" s="169" t="s">
        <v>42</v>
      </c>
      <c r="P769" s="156">
        <f>O769*H769</f>
        <v>0</v>
      </c>
      <c r="Q769" s="156">
        <v>0</v>
      </c>
      <c r="R769" s="156">
        <f>Q769*H769</f>
        <v>0</v>
      </c>
      <c r="S769" s="156">
        <v>0</v>
      </c>
      <c r="T769" s="157">
        <f>S769*H769</f>
        <v>0</v>
      </c>
      <c r="AR769" s="158" t="s">
        <v>353</v>
      </c>
      <c r="AT769" s="158" t="s">
        <v>196</v>
      </c>
      <c r="AU769" s="158" t="s">
        <v>89</v>
      </c>
      <c r="AY769" s="17" t="s">
        <v>187</v>
      </c>
      <c r="BE769" s="159">
        <f>IF(N769="základná",J769,0)</f>
        <v>0</v>
      </c>
      <c r="BF769" s="159">
        <f>IF(N769="znížená",J769,0)</f>
        <v>0</v>
      </c>
      <c r="BG769" s="159">
        <f>IF(N769="zákl. prenesená",J769,0)</f>
        <v>0</v>
      </c>
      <c r="BH769" s="159">
        <f>IF(N769="zníž. prenesená",J769,0)</f>
        <v>0</v>
      </c>
      <c r="BI769" s="159">
        <f>IF(N769="nulová",J769,0)</f>
        <v>0</v>
      </c>
      <c r="BJ769" s="17" t="s">
        <v>89</v>
      </c>
      <c r="BK769" s="159">
        <f>ROUND(I769*H769,2)</f>
        <v>0</v>
      </c>
      <c r="BL769" s="17" t="s">
        <v>353</v>
      </c>
      <c r="BM769" s="158" t="s">
        <v>3888</v>
      </c>
    </row>
    <row r="770" spans="2:65" s="11" customFormat="1" ht="22.9" customHeight="1">
      <c r="B770" s="132"/>
      <c r="D770" s="133" t="s">
        <v>75</v>
      </c>
      <c r="E770" s="142" t="s">
        <v>758</v>
      </c>
      <c r="F770" s="142" t="s">
        <v>759</v>
      </c>
      <c r="I770" s="135"/>
      <c r="J770" s="143">
        <f>BK770</f>
        <v>0</v>
      </c>
      <c r="L770" s="132"/>
      <c r="M770" s="137"/>
      <c r="P770" s="138">
        <f>SUM(P771:P850)</f>
        <v>0</v>
      </c>
      <c r="R770" s="138">
        <f>SUM(R771:R850)</f>
        <v>0.39489310000000005</v>
      </c>
      <c r="T770" s="139">
        <f>SUM(T771:T850)</f>
        <v>0</v>
      </c>
      <c r="AR770" s="133" t="s">
        <v>89</v>
      </c>
      <c r="AT770" s="140" t="s">
        <v>75</v>
      </c>
      <c r="AU770" s="140" t="s">
        <v>83</v>
      </c>
      <c r="AY770" s="133" t="s">
        <v>187</v>
      </c>
      <c r="BK770" s="141">
        <f>SUM(BK771:BK850)</f>
        <v>0</v>
      </c>
    </row>
    <row r="771" spans="2:65" s="1" customFormat="1" ht="24.2" customHeight="1">
      <c r="B771" s="144"/>
      <c r="C771" s="160" t="s">
        <v>1333</v>
      </c>
      <c r="D771" s="160" t="s">
        <v>196</v>
      </c>
      <c r="E771" s="161" t="s">
        <v>3889</v>
      </c>
      <c r="F771" s="162" t="s">
        <v>3890</v>
      </c>
      <c r="G771" s="163" t="s">
        <v>144</v>
      </c>
      <c r="H771" s="164">
        <v>4.8</v>
      </c>
      <c r="I771" s="165"/>
      <c r="J771" s="166">
        <f>ROUND(I771*H771,2)</f>
        <v>0</v>
      </c>
      <c r="K771" s="167"/>
      <c r="L771" s="32"/>
      <c r="M771" s="168" t="s">
        <v>1</v>
      </c>
      <c r="N771" s="169" t="s">
        <v>42</v>
      </c>
      <c r="P771" s="156">
        <f>O771*H771</f>
        <v>0</v>
      </c>
      <c r="Q771" s="156">
        <v>0</v>
      </c>
      <c r="R771" s="156">
        <f>Q771*H771</f>
        <v>0</v>
      </c>
      <c r="S771" s="156">
        <v>0</v>
      </c>
      <c r="T771" s="157">
        <f>S771*H771</f>
        <v>0</v>
      </c>
      <c r="AR771" s="158" t="s">
        <v>353</v>
      </c>
      <c r="AT771" s="158" t="s">
        <v>196</v>
      </c>
      <c r="AU771" s="158" t="s">
        <v>89</v>
      </c>
      <c r="AY771" s="17" t="s">
        <v>187</v>
      </c>
      <c r="BE771" s="159">
        <f>IF(N771="základná",J771,0)</f>
        <v>0</v>
      </c>
      <c r="BF771" s="159">
        <f>IF(N771="znížená",J771,0)</f>
        <v>0</v>
      </c>
      <c r="BG771" s="159">
        <f>IF(N771="zákl. prenesená",J771,0)</f>
        <v>0</v>
      </c>
      <c r="BH771" s="159">
        <f>IF(N771="zníž. prenesená",J771,0)</f>
        <v>0</v>
      </c>
      <c r="BI771" s="159">
        <f>IF(N771="nulová",J771,0)</f>
        <v>0</v>
      </c>
      <c r="BJ771" s="17" t="s">
        <v>89</v>
      </c>
      <c r="BK771" s="159">
        <f>ROUND(I771*H771,2)</f>
        <v>0</v>
      </c>
      <c r="BL771" s="17" t="s">
        <v>353</v>
      </c>
      <c r="BM771" s="158" t="s">
        <v>3891</v>
      </c>
    </row>
    <row r="772" spans="2:65" s="13" customFormat="1">
      <c r="B772" s="177"/>
      <c r="D772" s="171" t="s">
        <v>200</v>
      </c>
      <c r="E772" s="178" t="s">
        <v>1</v>
      </c>
      <c r="F772" s="179" t="s">
        <v>3892</v>
      </c>
      <c r="H772" s="180">
        <v>1.8</v>
      </c>
      <c r="I772" s="181"/>
      <c r="L772" s="177"/>
      <c r="M772" s="182"/>
      <c r="T772" s="183"/>
      <c r="AT772" s="178" t="s">
        <v>200</v>
      </c>
      <c r="AU772" s="178" t="s">
        <v>89</v>
      </c>
      <c r="AV772" s="13" t="s">
        <v>89</v>
      </c>
      <c r="AW772" s="13" t="s">
        <v>31</v>
      </c>
      <c r="AX772" s="13" t="s">
        <v>76</v>
      </c>
      <c r="AY772" s="178" t="s">
        <v>187</v>
      </c>
    </row>
    <row r="773" spans="2:65" s="15" customFormat="1">
      <c r="B773" s="191"/>
      <c r="D773" s="171" t="s">
        <v>200</v>
      </c>
      <c r="E773" s="192" t="s">
        <v>1</v>
      </c>
      <c r="F773" s="193" t="s">
        <v>234</v>
      </c>
      <c r="H773" s="194">
        <v>1.8</v>
      </c>
      <c r="I773" s="195"/>
      <c r="L773" s="191"/>
      <c r="M773" s="196"/>
      <c r="T773" s="197"/>
      <c r="AT773" s="192" t="s">
        <v>200</v>
      </c>
      <c r="AU773" s="192" t="s">
        <v>89</v>
      </c>
      <c r="AV773" s="15" t="s">
        <v>207</v>
      </c>
      <c r="AW773" s="15" t="s">
        <v>31</v>
      </c>
      <c r="AX773" s="15" t="s">
        <v>76</v>
      </c>
      <c r="AY773" s="192" t="s">
        <v>187</v>
      </c>
    </row>
    <row r="774" spans="2:65" s="13" customFormat="1">
      <c r="B774" s="177"/>
      <c r="D774" s="171" t="s">
        <v>200</v>
      </c>
      <c r="E774" s="178" t="s">
        <v>1</v>
      </c>
      <c r="F774" s="179" t="s">
        <v>3893</v>
      </c>
      <c r="H774" s="180">
        <v>3</v>
      </c>
      <c r="I774" s="181"/>
      <c r="L774" s="177"/>
      <c r="M774" s="182"/>
      <c r="T774" s="183"/>
      <c r="AT774" s="178" t="s">
        <v>200</v>
      </c>
      <c r="AU774" s="178" t="s">
        <v>89</v>
      </c>
      <c r="AV774" s="13" t="s">
        <v>89</v>
      </c>
      <c r="AW774" s="13" t="s">
        <v>31</v>
      </c>
      <c r="AX774" s="13" t="s">
        <v>76</v>
      </c>
      <c r="AY774" s="178" t="s">
        <v>187</v>
      </c>
    </row>
    <row r="775" spans="2:65" s="15" customFormat="1">
      <c r="B775" s="191"/>
      <c r="D775" s="171" t="s">
        <v>200</v>
      </c>
      <c r="E775" s="192" t="s">
        <v>1</v>
      </c>
      <c r="F775" s="193" t="s">
        <v>234</v>
      </c>
      <c r="H775" s="194">
        <v>3</v>
      </c>
      <c r="I775" s="195"/>
      <c r="L775" s="191"/>
      <c r="M775" s="196"/>
      <c r="T775" s="197"/>
      <c r="AT775" s="192" t="s">
        <v>200</v>
      </c>
      <c r="AU775" s="192" t="s">
        <v>89</v>
      </c>
      <c r="AV775" s="15" t="s">
        <v>207</v>
      </c>
      <c r="AW775" s="15" t="s">
        <v>31</v>
      </c>
      <c r="AX775" s="15" t="s">
        <v>76</v>
      </c>
      <c r="AY775" s="192" t="s">
        <v>187</v>
      </c>
    </row>
    <row r="776" spans="2:65" s="14" customFormat="1">
      <c r="B776" s="184"/>
      <c r="D776" s="171" t="s">
        <v>200</v>
      </c>
      <c r="E776" s="185" t="s">
        <v>1</v>
      </c>
      <c r="F776" s="186" t="s">
        <v>3894</v>
      </c>
      <c r="H776" s="187">
        <v>4.8</v>
      </c>
      <c r="I776" s="188"/>
      <c r="L776" s="184"/>
      <c r="M776" s="189"/>
      <c r="T776" s="190"/>
      <c r="AT776" s="185" t="s">
        <v>200</v>
      </c>
      <c r="AU776" s="185" t="s">
        <v>89</v>
      </c>
      <c r="AV776" s="14" t="s">
        <v>194</v>
      </c>
      <c r="AW776" s="14" t="s">
        <v>31</v>
      </c>
      <c r="AX776" s="14" t="s">
        <v>83</v>
      </c>
      <c r="AY776" s="185" t="s">
        <v>187</v>
      </c>
    </row>
    <row r="777" spans="2:65" s="1" customFormat="1" ht="37.9" customHeight="1">
      <c r="B777" s="144"/>
      <c r="C777" s="145" t="s">
        <v>1192</v>
      </c>
      <c r="D777" s="145" t="s">
        <v>190</v>
      </c>
      <c r="E777" s="146" t="s">
        <v>3895</v>
      </c>
      <c r="F777" s="147" t="s">
        <v>3896</v>
      </c>
      <c r="G777" s="148" t="s">
        <v>144</v>
      </c>
      <c r="H777" s="149">
        <v>4.8</v>
      </c>
      <c r="I777" s="150"/>
      <c r="J777" s="151">
        <f>ROUND(I777*H777,2)</f>
        <v>0</v>
      </c>
      <c r="K777" s="152"/>
      <c r="L777" s="153"/>
      <c r="M777" s="154" t="s">
        <v>1</v>
      </c>
      <c r="N777" s="155" t="s">
        <v>42</v>
      </c>
      <c r="P777" s="156">
        <f>O777*H777</f>
        <v>0</v>
      </c>
      <c r="Q777" s="156">
        <v>1.2E-2</v>
      </c>
      <c r="R777" s="156">
        <f>Q777*H777</f>
        <v>5.7599999999999998E-2</v>
      </c>
      <c r="S777" s="156">
        <v>0</v>
      </c>
      <c r="T777" s="157">
        <f>S777*H777</f>
        <v>0</v>
      </c>
      <c r="AR777" s="158" t="s">
        <v>388</v>
      </c>
      <c r="AT777" s="158" t="s">
        <v>190</v>
      </c>
      <c r="AU777" s="158" t="s">
        <v>89</v>
      </c>
      <c r="AY777" s="17" t="s">
        <v>187</v>
      </c>
      <c r="BE777" s="159">
        <f>IF(N777="základná",J777,0)</f>
        <v>0</v>
      </c>
      <c r="BF777" s="159">
        <f>IF(N777="znížená",J777,0)</f>
        <v>0</v>
      </c>
      <c r="BG777" s="159">
        <f>IF(N777="zákl. prenesená",J777,0)</f>
        <v>0</v>
      </c>
      <c r="BH777" s="159">
        <f>IF(N777="zníž. prenesená",J777,0)</f>
        <v>0</v>
      </c>
      <c r="BI777" s="159">
        <f>IF(N777="nulová",J777,0)</f>
        <v>0</v>
      </c>
      <c r="BJ777" s="17" t="s">
        <v>89</v>
      </c>
      <c r="BK777" s="159">
        <f>ROUND(I777*H777,2)</f>
        <v>0</v>
      </c>
      <c r="BL777" s="17" t="s">
        <v>353</v>
      </c>
      <c r="BM777" s="158" t="s">
        <v>3897</v>
      </c>
    </row>
    <row r="778" spans="2:65" s="1" customFormat="1" ht="16.5" customHeight="1">
      <c r="B778" s="144"/>
      <c r="C778" s="160" t="s">
        <v>1340</v>
      </c>
      <c r="D778" s="160" t="s">
        <v>196</v>
      </c>
      <c r="E778" s="161" t="s">
        <v>3898</v>
      </c>
      <c r="F778" s="162" t="s">
        <v>3899</v>
      </c>
      <c r="G778" s="163" t="s">
        <v>320</v>
      </c>
      <c r="H778" s="164">
        <v>12.8</v>
      </c>
      <c r="I778" s="165"/>
      <c r="J778" s="166">
        <f>ROUND(I778*H778,2)</f>
        <v>0</v>
      </c>
      <c r="K778" s="167"/>
      <c r="L778" s="32"/>
      <c r="M778" s="168" t="s">
        <v>1</v>
      </c>
      <c r="N778" s="169" t="s">
        <v>42</v>
      </c>
      <c r="P778" s="156">
        <f>O778*H778</f>
        <v>0</v>
      </c>
      <c r="Q778" s="156">
        <v>3.3E-4</v>
      </c>
      <c r="R778" s="156">
        <f>Q778*H778</f>
        <v>4.2240000000000003E-3</v>
      </c>
      <c r="S778" s="156">
        <v>0</v>
      </c>
      <c r="T778" s="157">
        <f>S778*H778</f>
        <v>0</v>
      </c>
      <c r="AR778" s="158" t="s">
        <v>353</v>
      </c>
      <c r="AT778" s="158" t="s">
        <v>196</v>
      </c>
      <c r="AU778" s="158" t="s">
        <v>89</v>
      </c>
      <c r="AY778" s="17" t="s">
        <v>187</v>
      </c>
      <c r="BE778" s="159">
        <f>IF(N778="základná",J778,0)</f>
        <v>0</v>
      </c>
      <c r="BF778" s="159">
        <f>IF(N778="znížená",J778,0)</f>
        <v>0</v>
      </c>
      <c r="BG778" s="159">
        <f>IF(N778="zákl. prenesená",J778,0)</f>
        <v>0</v>
      </c>
      <c r="BH778" s="159">
        <f>IF(N778="zníž. prenesená",J778,0)</f>
        <v>0</v>
      </c>
      <c r="BI778" s="159">
        <f>IF(N778="nulová",J778,0)</f>
        <v>0</v>
      </c>
      <c r="BJ778" s="17" t="s">
        <v>89</v>
      </c>
      <c r="BK778" s="159">
        <f>ROUND(I778*H778,2)</f>
        <v>0</v>
      </c>
      <c r="BL778" s="17" t="s">
        <v>353</v>
      </c>
      <c r="BM778" s="158" t="s">
        <v>3900</v>
      </c>
    </row>
    <row r="779" spans="2:65" s="12" customFormat="1">
      <c r="B779" s="170"/>
      <c r="D779" s="171" t="s">
        <v>200</v>
      </c>
      <c r="E779" s="172" t="s">
        <v>1</v>
      </c>
      <c r="F779" s="173" t="s">
        <v>3901</v>
      </c>
      <c r="H779" s="172" t="s">
        <v>1</v>
      </c>
      <c r="I779" s="174"/>
      <c r="L779" s="170"/>
      <c r="M779" s="175"/>
      <c r="T779" s="176"/>
      <c r="AT779" s="172" t="s">
        <v>200</v>
      </c>
      <c r="AU779" s="172" t="s">
        <v>89</v>
      </c>
      <c r="AV779" s="12" t="s">
        <v>83</v>
      </c>
      <c r="AW779" s="12" t="s">
        <v>31</v>
      </c>
      <c r="AX779" s="12" t="s">
        <v>76</v>
      </c>
      <c r="AY779" s="172" t="s">
        <v>187</v>
      </c>
    </row>
    <row r="780" spans="2:65" s="13" customFormat="1">
      <c r="B780" s="177"/>
      <c r="D780" s="171" t="s">
        <v>200</v>
      </c>
      <c r="E780" s="178" t="s">
        <v>1</v>
      </c>
      <c r="F780" s="179" t="s">
        <v>3902</v>
      </c>
      <c r="H780" s="180">
        <v>5.8</v>
      </c>
      <c r="I780" s="181"/>
      <c r="L780" s="177"/>
      <c r="M780" s="182"/>
      <c r="T780" s="183"/>
      <c r="AT780" s="178" t="s">
        <v>200</v>
      </c>
      <c r="AU780" s="178" t="s">
        <v>89</v>
      </c>
      <c r="AV780" s="13" t="s">
        <v>89</v>
      </c>
      <c r="AW780" s="13" t="s">
        <v>31</v>
      </c>
      <c r="AX780" s="13" t="s">
        <v>76</v>
      </c>
      <c r="AY780" s="178" t="s">
        <v>187</v>
      </c>
    </row>
    <row r="781" spans="2:65" s="12" customFormat="1">
      <c r="B781" s="170"/>
      <c r="D781" s="171" t="s">
        <v>200</v>
      </c>
      <c r="E781" s="172" t="s">
        <v>1</v>
      </c>
      <c r="F781" s="173" t="s">
        <v>3903</v>
      </c>
      <c r="H781" s="172" t="s">
        <v>1</v>
      </c>
      <c r="I781" s="174"/>
      <c r="L781" s="170"/>
      <c r="M781" s="175"/>
      <c r="T781" s="176"/>
      <c r="AT781" s="172" t="s">
        <v>200</v>
      </c>
      <c r="AU781" s="172" t="s">
        <v>89</v>
      </c>
      <c r="AV781" s="12" t="s">
        <v>83</v>
      </c>
      <c r="AW781" s="12" t="s">
        <v>31</v>
      </c>
      <c r="AX781" s="12" t="s">
        <v>76</v>
      </c>
      <c r="AY781" s="172" t="s">
        <v>187</v>
      </c>
    </row>
    <row r="782" spans="2:65" s="13" customFormat="1">
      <c r="B782" s="177"/>
      <c r="D782" s="171" t="s">
        <v>200</v>
      </c>
      <c r="E782" s="178" t="s">
        <v>1</v>
      </c>
      <c r="F782" s="179" t="s">
        <v>3904</v>
      </c>
      <c r="H782" s="180">
        <v>7</v>
      </c>
      <c r="I782" s="181"/>
      <c r="L782" s="177"/>
      <c r="M782" s="182"/>
      <c r="T782" s="183"/>
      <c r="AT782" s="178" t="s">
        <v>200</v>
      </c>
      <c r="AU782" s="178" t="s">
        <v>89</v>
      </c>
      <c r="AV782" s="13" t="s">
        <v>89</v>
      </c>
      <c r="AW782" s="13" t="s">
        <v>31</v>
      </c>
      <c r="AX782" s="13" t="s">
        <v>76</v>
      </c>
      <c r="AY782" s="178" t="s">
        <v>187</v>
      </c>
    </row>
    <row r="783" spans="2:65" s="15" customFormat="1">
      <c r="B783" s="191"/>
      <c r="D783" s="171" t="s">
        <v>200</v>
      </c>
      <c r="E783" s="192" t="s">
        <v>1</v>
      </c>
      <c r="F783" s="193" t="s">
        <v>3905</v>
      </c>
      <c r="H783" s="194">
        <v>12.8</v>
      </c>
      <c r="I783" s="195"/>
      <c r="L783" s="191"/>
      <c r="M783" s="196"/>
      <c r="T783" s="197"/>
      <c r="AT783" s="192" t="s">
        <v>200</v>
      </c>
      <c r="AU783" s="192" t="s">
        <v>89</v>
      </c>
      <c r="AV783" s="15" t="s">
        <v>207</v>
      </c>
      <c r="AW783" s="15" t="s">
        <v>31</v>
      </c>
      <c r="AX783" s="15" t="s">
        <v>76</v>
      </c>
      <c r="AY783" s="192" t="s">
        <v>187</v>
      </c>
    </row>
    <row r="784" spans="2:65" s="14" customFormat="1">
      <c r="B784" s="184"/>
      <c r="D784" s="171" t="s">
        <v>200</v>
      </c>
      <c r="E784" s="185" t="s">
        <v>1</v>
      </c>
      <c r="F784" s="186" t="s">
        <v>206</v>
      </c>
      <c r="H784" s="187">
        <v>12.8</v>
      </c>
      <c r="I784" s="188"/>
      <c r="L784" s="184"/>
      <c r="M784" s="189"/>
      <c r="T784" s="190"/>
      <c r="AT784" s="185" t="s">
        <v>200</v>
      </c>
      <c r="AU784" s="185" t="s">
        <v>89</v>
      </c>
      <c r="AV784" s="14" t="s">
        <v>194</v>
      </c>
      <c r="AW784" s="14" t="s">
        <v>31</v>
      </c>
      <c r="AX784" s="14" t="s">
        <v>83</v>
      </c>
      <c r="AY784" s="185" t="s">
        <v>187</v>
      </c>
    </row>
    <row r="785" spans="2:65" s="1" customFormat="1" ht="24.2" customHeight="1">
      <c r="B785" s="144"/>
      <c r="C785" s="145" t="s">
        <v>1195</v>
      </c>
      <c r="D785" s="145" t="s">
        <v>190</v>
      </c>
      <c r="E785" s="146" t="s">
        <v>3906</v>
      </c>
      <c r="F785" s="147" t="s">
        <v>3907</v>
      </c>
      <c r="G785" s="148" t="s">
        <v>320</v>
      </c>
      <c r="H785" s="149">
        <v>5.8</v>
      </c>
      <c r="I785" s="150"/>
      <c r="J785" s="151">
        <f>ROUND(I785*H785,2)</f>
        <v>0</v>
      </c>
      <c r="K785" s="152"/>
      <c r="L785" s="153"/>
      <c r="M785" s="154" t="s">
        <v>1</v>
      </c>
      <c r="N785" s="155" t="s">
        <v>42</v>
      </c>
      <c r="P785" s="156">
        <f>O785*H785</f>
        <v>0</v>
      </c>
      <c r="Q785" s="156">
        <v>1.3500000000000001E-3</v>
      </c>
      <c r="R785" s="156">
        <f>Q785*H785</f>
        <v>7.8300000000000002E-3</v>
      </c>
      <c r="S785" s="156">
        <v>0</v>
      </c>
      <c r="T785" s="157">
        <f>S785*H785</f>
        <v>0</v>
      </c>
      <c r="AR785" s="158" t="s">
        <v>388</v>
      </c>
      <c r="AT785" s="158" t="s">
        <v>190</v>
      </c>
      <c r="AU785" s="158" t="s">
        <v>89</v>
      </c>
      <c r="AY785" s="17" t="s">
        <v>187</v>
      </c>
      <c r="BE785" s="159">
        <f>IF(N785="základná",J785,0)</f>
        <v>0</v>
      </c>
      <c r="BF785" s="159">
        <f>IF(N785="znížená",J785,0)</f>
        <v>0</v>
      </c>
      <c r="BG785" s="159">
        <f>IF(N785="zákl. prenesená",J785,0)</f>
        <v>0</v>
      </c>
      <c r="BH785" s="159">
        <f>IF(N785="zníž. prenesená",J785,0)</f>
        <v>0</v>
      </c>
      <c r="BI785" s="159">
        <f>IF(N785="nulová",J785,0)</f>
        <v>0</v>
      </c>
      <c r="BJ785" s="17" t="s">
        <v>89</v>
      </c>
      <c r="BK785" s="159">
        <f>ROUND(I785*H785,2)</f>
        <v>0</v>
      </c>
      <c r="BL785" s="17" t="s">
        <v>353</v>
      </c>
      <c r="BM785" s="158" t="s">
        <v>3908</v>
      </c>
    </row>
    <row r="786" spans="2:65" s="12" customFormat="1">
      <c r="B786" s="170"/>
      <c r="D786" s="171" t="s">
        <v>200</v>
      </c>
      <c r="E786" s="172" t="s">
        <v>1</v>
      </c>
      <c r="F786" s="173" t="s">
        <v>3901</v>
      </c>
      <c r="H786" s="172" t="s">
        <v>1</v>
      </c>
      <c r="I786" s="174"/>
      <c r="L786" s="170"/>
      <c r="M786" s="175"/>
      <c r="T786" s="176"/>
      <c r="AT786" s="172" t="s">
        <v>200</v>
      </c>
      <c r="AU786" s="172" t="s">
        <v>89</v>
      </c>
      <c r="AV786" s="12" t="s">
        <v>83</v>
      </c>
      <c r="AW786" s="12" t="s">
        <v>31</v>
      </c>
      <c r="AX786" s="12" t="s">
        <v>76</v>
      </c>
      <c r="AY786" s="172" t="s">
        <v>187</v>
      </c>
    </row>
    <row r="787" spans="2:65" s="13" customFormat="1">
      <c r="B787" s="177"/>
      <c r="D787" s="171" t="s">
        <v>200</v>
      </c>
      <c r="E787" s="178" t="s">
        <v>1</v>
      </c>
      <c r="F787" s="179" t="s">
        <v>3902</v>
      </c>
      <c r="H787" s="180">
        <v>5.8</v>
      </c>
      <c r="I787" s="181"/>
      <c r="L787" s="177"/>
      <c r="M787" s="182"/>
      <c r="T787" s="183"/>
      <c r="AT787" s="178" t="s">
        <v>200</v>
      </c>
      <c r="AU787" s="178" t="s">
        <v>89</v>
      </c>
      <c r="AV787" s="13" t="s">
        <v>89</v>
      </c>
      <c r="AW787" s="13" t="s">
        <v>31</v>
      </c>
      <c r="AX787" s="13" t="s">
        <v>76</v>
      </c>
      <c r="AY787" s="178" t="s">
        <v>187</v>
      </c>
    </row>
    <row r="788" spans="2:65" s="15" customFormat="1">
      <c r="B788" s="191"/>
      <c r="D788" s="171" t="s">
        <v>200</v>
      </c>
      <c r="E788" s="192" t="s">
        <v>1</v>
      </c>
      <c r="F788" s="193" t="s">
        <v>3905</v>
      </c>
      <c r="H788" s="194">
        <v>5.8</v>
      </c>
      <c r="I788" s="195"/>
      <c r="L788" s="191"/>
      <c r="M788" s="196"/>
      <c r="T788" s="197"/>
      <c r="AT788" s="192" t="s">
        <v>200</v>
      </c>
      <c r="AU788" s="192" t="s">
        <v>89</v>
      </c>
      <c r="AV788" s="15" t="s">
        <v>207</v>
      </c>
      <c r="AW788" s="15" t="s">
        <v>31</v>
      </c>
      <c r="AX788" s="15" t="s">
        <v>76</v>
      </c>
      <c r="AY788" s="192" t="s">
        <v>187</v>
      </c>
    </row>
    <row r="789" spans="2:65" s="14" customFormat="1">
      <c r="B789" s="184"/>
      <c r="D789" s="171" t="s">
        <v>200</v>
      </c>
      <c r="E789" s="185" t="s">
        <v>1</v>
      </c>
      <c r="F789" s="186" t="s">
        <v>206</v>
      </c>
      <c r="H789" s="187">
        <v>5.8</v>
      </c>
      <c r="I789" s="188"/>
      <c r="L789" s="184"/>
      <c r="M789" s="189"/>
      <c r="T789" s="190"/>
      <c r="AT789" s="185" t="s">
        <v>200</v>
      </c>
      <c r="AU789" s="185" t="s">
        <v>89</v>
      </c>
      <c r="AV789" s="14" t="s">
        <v>194</v>
      </c>
      <c r="AW789" s="14" t="s">
        <v>31</v>
      </c>
      <c r="AX789" s="14" t="s">
        <v>83</v>
      </c>
      <c r="AY789" s="185" t="s">
        <v>187</v>
      </c>
    </row>
    <row r="790" spans="2:65" s="1" customFormat="1" ht="24.2" customHeight="1">
      <c r="B790" s="144"/>
      <c r="C790" s="145" t="s">
        <v>1348</v>
      </c>
      <c r="D790" s="145" t="s">
        <v>190</v>
      </c>
      <c r="E790" s="146" t="s">
        <v>3909</v>
      </c>
      <c r="F790" s="147" t="s">
        <v>3910</v>
      </c>
      <c r="G790" s="148" t="s">
        <v>320</v>
      </c>
      <c r="H790" s="149">
        <v>7</v>
      </c>
      <c r="I790" s="150"/>
      <c r="J790" s="151">
        <f>ROUND(I790*H790,2)</f>
        <v>0</v>
      </c>
      <c r="K790" s="152"/>
      <c r="L790" s="153"/>
      <c r="M790" s="154" t="s">
        <v>1</v>
      </c>
      <c r="N790" s="155" t="s">
        <v>42</v>
      </c>
      <c r="P790" s="156">
        <f>O790*H790</f>
        <v>0</v>
      </c>
      <c r="Q790" s="156">
        <v>1.3500000000000001E-3</v>
      </c>
      <c r="R790" s="156">
        <f>Q790*H790</f>
        <v>9.4500000000000001E-3</v>
      </c>
      <c r="S790" s="156">
        <v>0</v>
      </c>
      <c r="T790" s="157">
        <f>S790*H790</f>
        <v>0</v>
      </c>
      <c r="AR790" s="158" t="s">
        <v>388</v>
      </c>
      <c r="AT790" s="158" t="s">
        <v>190</v>
      </c>
      <c r="AU790" s="158" t="s">
        <v>89</v>
      </c>
      <c r="AY790" s="17" t="s">
        <v>187</v>
      </c>
      <c r="BE790" s="159">
        <f>IF(N790="základná",J790,0)</f>
        <v>0</v>
      </c>
      <c r="BF790" s="159">
        <f>IF(N790="znížená",J790,0)</f>
        <v>0</v>
      </c>
      <c r="BG790" s="159">
        <f>IF(N790="zákl. prenesená",J790,0)</f>
        <v>0</v>
      </c>
      <c r="BH790" s="159">
        <f>IF(N790="zníž. prenesená",J790,0)</f>
        <v>0</v>
      </c>
      <c r="BI790" s="159">
        <f>IF(N790="nulová",J790,0)</f>
        <v>0</v>
      </c>
      <c r="BJ790" s="17" t="s">
        <v>89</v>
      </c>
      <c r="BK790" s="159">
        <f>ROUND(I790*H790,2)</f>
        <v>0</v>
      </c>
      <c r="BL790" s="17" t="s">
        <v>353</v>
      </c>
      <c r="BM790" s="158" t="s">
        <v>3911</v>
      </c>
    </row>
    <row r="791" spans="2:65" s="12" customFormat="1">
      <c r="B791" s="170"/>
      <c r="D791" s="171" t="s">
        <v>200</v>
      </c>
      <c r="E791" s="172" t="s">
        <v>1</v>
      </c>
      <c r="F791" s="173" t="s">
        <v>3903</v>
      </c>
      <c r="H791" s="172" t="s">
        <v>1</v>
      </c>
      <c r="I791" s="174"/>
      <c r="L791" s="170"/>
      <c r="M791" s="175"/>
      <c r="T791" s="176"/>
      <c r="AT791" s="172" t="s">
        <v>200</v>
      </c>
      <c r="AU791" s="172" t="s">
        <v>89</v>
      </c>
      <c r="AV791" s="12" t="s">
        <v>83</v>
      </c>
      <c r="AW791" s="12" t="s">
        <v>31</v>
      </c>
      <c r="AX791" s="12" t="s">
        <v>76</v>
      </c>
      <c r="AY791" s="172" t="s">
        <v>187</v>
      </c>
    </row>
    <row r="792" spans="2:65" s="13" customFormat="1">
      <c r="B792" s="177"/>
      <c r="D792" s="171" t="s">
        <v>200</v>
      </c>
      <c r="E792" s="178" t="s">
        <v>1</v>
      </c>
      <c r="F792" s="179" t="s">
        <v>3904</v>
      </c>
      <c r="H792" s="180">
        <v>7</v>
      </c>
      <c r="I792" s="181"/>
      <c r="L792" s="177"/>
      <c r="M792" s="182"/>
      <c r="T792" s="183"/>
      <c r="AT792" s="178" t="s">
        <v>200</v>
      </c>
      <c r="AU792" s="178" t="s">
        <v>89</v>
      </c>
      <c r="AV792" s="13" t="s">
        <v>89</v>
      </c>
      <c r="AW792" s="13" t="s">
        <v>31</v>
      </c>
      <c r="AX792" s="13" t="s">
        <v>76</v>
      </c>
      <c r="AY792" s="178" t="s">
        <v>187</v>
      </c>
    </row>
    <row r="793" spans="2:65" s="15" customFormat="1">
      <c r="B793" s="191"/>
      <c r="D793" s="171" t="s">
        <v>200</v>
      </c>
      <c r="E793" s="192" t="s">
        <v>1</v>
      </c>
      <c r="F793" s="193" t="s">
        <v>3905</v>
      </c>
      <c r="H793" s="194">
        <v>7</v>
      </c>
      <c r="I793" s="195"/>
      <c r="L793" s="191"/>
      <c r="M793" s="196"/>
      <c r="T793" s="197"/>
      <c r="AT793" s="192" t="s">
        <v>200</v>
      </c>
      <c r="AU793" s="192" t="s">
        <v>89</v>
      </c>
      <c r="AV793" s="15" t="s">
        <v>207</v>
      </c>
      <c r="AW793" s="15" t="s">
        <v>31</v>
      </c>
      <c r="AX793" s="15" t="s">
        <v>76</v>
      </c>
      <c r="AY793" s="192" t="s">
        <v>187</v>
      </c>
    </row>
    <row r="794" spans="2:65" s="14" customFormat="1">
      <c r="B794" s="184"/>
      <c r="D794" s="171" t="s">
        <v>200</v>
      </c>
      <c r="E794" s="185" t="s">
        <v>1</v>
      </c>
      <c r="F794" s="186" t="s">
        <v>206</v>
      </c>
      <c r="H794" s="187">
        <v>7</v>
      </c>
      <c r="I794" s="188"/>
      <c r="L794" s="184"/>
      <c r="M794" s="189"/>
      <c r="T794" s="190"/>
      <c r="AT794" s="185" t="s">
        <v>200</v>
      </c>
      <c r="AU794" s="185" t="s">
        <v>89</v>
      </c>
      <c r="AV794" s="14" t="s">
        <v>194</v>
      </c>
      <c r="AW794" s="14" t="s">
        <v>31</v>
      </c>
      <c r="AX794" s="14" t="s">
        <v>83</v>
      </c>
      <c r="AY794" s="185" t="s">
        <v>187</v>
      </c>
    </row>
    <row r="795" spans="2:65" s="1" customFormat="1" ht="24.2" customHeight="1">
      <c r="B795" s="144"/>
      <c r="C795" s="160" t="s">
        <v>1198</v>
      </c>
      <c r="D795" s="160" t="s">
        <v>196</v>
      </c>
      <c r="E795" s="161" t="s">
        <v>3912</v>
      </c>
      <c r="F795" s="162" t="s">
        <v>3913</v>
      </c>
      <c r="G795" s="163" t="s">
        <v>144</v>
      </c>
      <c r="H795" s="164">
        <v>53.28</v>
      </c>
      <c r="I795" s="165"/>
      <c r="J795" s="166">
        <f>ROUND(I795*H795,2)</f>
        <v>0</v>
      </c>
      <c r="K795" s="167"/>
      <c r="L795" s="32"/>
      <c r="M795" s="168" t="s">
        <v>1</v>
      </c>
      <c r="N795" s="169" t="s">
        <v>42</v>
      </c>
      <c r="P795" s="156">
        <f>O795*H795</f>
        <v>0</v>
      </c>
      <c r="Q795" s="156">
        <v>1.0000000000000001E-5</v>
      </c>
      <c r="R795" s="156">
        <f>Q795*H795</f>
        <v>5.3280000000000005E-4</v>
      </c>
      <c r="S795" s="156">
        <v>0</v>
      </c>
      <c r="T795" s="157">
        <f>S795*H795</f>
        <v>0</v>
      </c>
      <c r="AR795" s="158" t="s">
        <v>353</v>
      </c>
      <c r="AT795" s="158" t="s">
        <v>196</v>
      </c>
      <c r="AU795" s="158" t="s">
        <v>89</v>
      </c>
      <c r="AY795" s="17" t="s">
        <v>187</v>
      </c>
      <c r="BE795" s="159">
        <f>IF(N795="základná",J795,0)</f>
        <v>0</v>
      </c>
      <c r="BF795" s="159">
        <f>IF(N795="znížená",J795,0)</f>
        <v>0</v>
      </c>
      <c r="BG795" s="159">
        <f>IF(N795="zákl. prenesená",J795,0)</f>
        <v>0</v>
      </c>
      <c r="BH795" s="159">
        <f>IF(N795="zníž. prenesená",J795,0)</f>
        <v>0</v>
      </c>
      <c r="BI795" s="159">
        <f>IF(N795="nulová",J795,0)</f>
        <v>0</v>
      </c>
      <c r="BJ795" s="17" t="s">
        <v>89</v>
      </c>
      <c r="BK795" s="159">
        <f>ROUND(I795*H795,2)</f>
        <v>0</v>
      </c>
      <c r="BL795" s="17" t="s">
        <v>353</v>
      </c>
      <c r="BM795" s="158" t="s">
        <v>3914</v>
      </c>
    </row>
    <row r="796" spans="2:65" s="12" customFormat="1">
      <c r="B796" s="170"/>
      <c r="D796" s="171" t="s">
        <v>200</v>
      </c>
      <c r="E796" s="172" t="s">
        <v>1</v>
      </c>
      <c r="F796" s="173" t="s">
        <v>3915</v>
      </c>
      <c r="H796" s="172" t="s">
        <v>1</v>
      </c>
      <c r="I796" s="174"/>
      <c r="L796" s="170"/>
      <c r="M796" s="175"/>
      <c r="T796" s="176"/>
      <c r="AT796" s="172" t="s">
        <v>200</v>
      </c>
      <c r="AU796" s="172" t="s">
        <v>89</v>
      </c>
      <c r="AV796" s="12" t="s">
        <v>83</v>
      </c>
      <c r="AW796" s="12" t="s">
        <v>31</v>
      </c>
      <c r="AX796" s="12" t="s">
        <v>76</v>
      </c>
      <c r="AY796" s="172" t="s">
        <v>187</v>
      </c>
    </row>
    <row r="797" spans="2:65" s="12" customFormat="1">
      <c r="B797" s="170"/>
      <c r="D797" s="171" t="s">
        <v>200</v>
      </c>
      <c r="E797" s="172" t="s">
        <v>1</v>
      </c>
      <c r="F797" s="173" t="s">
        <v>3916</v>
      </c>
      <c r="H797" s="172" t="s">
        <v>1</v>
      </c>
      <c r="I797" s="174"/>
      <c r="L797" s="170"/>
      <c r="M797" s="175"/>
      <c r="T797" s="176"/>
      <c r="AT797" s="172" t="s">
        <v>200</v>
      </c>
      <c r="AU797" s="172" t="s">
        <v>89</v>
      </c>
      <c r="AV797" s="12" t="s">
        <v>83</v>
      </c>
      <c r="AW797" s="12" t="s">
        <v>31</v>
      </c>
      <c r="AX797" s="12" t="s">
        <v>76</v>
      </c>
      <c r="AY797" s="172" t="s">
        <v>187</v>
      </c>
    </row>
    <row r="798" spans="2:65" s="12" customFormat="1">
      <c r="B798" s="170"/>
      <c r="D798" s="171" t="s">
        <v>200</v>
      </c>
      <c r="E798" s="172" t="s">
        <v>1</v>
      </c>
      <c r="F798" s="173" t="s">
        <v>3917</v>
      </c>
      <c r="H798" s="172" t="s">
        <v>1</v>
      </c>
      <c r="I798" s="174"/>
      <c r="L798" s="170"/>
      <c r="M798" s="175"/>
      <c r="T798" s="176"/>
      <c r="AT798" s="172" t="s">
        <v>200</v>
      </c>
      <c r="AU798" s="172" t="s">
        <v>89</v>
      </c>
      <c r="AV798" s="12" t="s">
        <v>83</v>
      </c>
      <c r="AW798" s="12" t="s">
        <v>31</v>
      </c>
      <c r="AX798" s="12" t="s">
        <v>76</v>
      </c>
      <c r="AY798" s="172" t="s">
        <v>187</v>
      </c>
    </row>
    <row r="799" spans="2:65" s="12" customFormat="1">
      <c r="B799" s="170"/>
      <c r="D799" s="171" t="s">
        <v>200</v>
      </c>
      <c r="E799" s="172" t="s">
        <v>1</v>
      </c>
      <c r="F799" s="173" t="s">
        <v>3918</v>
      </c>
      <c r="H799" s="172" t="s">
        <v>1</v>
      </c>
      <c r="I799" s="174"/>
      <c r="L799" s="170"/>
      <c r="M799" s="175"/>
      <c r="T799" s="176"/>
      <c r="AT799" s="172" t="s">
        <v>200</v>
      </c>
      <c r="AU799" s="172" t="s">
        <v>89</v>
      </c>
      <c r="AV799" s="12" t="s">
        <v>83</v>
      </c>
      <c r="AW799" s="12" t="s">
        <v>31</v>
      </c>
      <c r="AX799" s="12" t="s">
        <v>76</v>
      </c>
      <c r="AY799" s="172" t="s">
        <v>187</v>
      </c>
    </row>
    <row r="800" spans="2:65" s="13" customFormat="1">
      <c r="B800" s="177"/>
      <c r="D800" s="171" t="s">
        <v>200</v>
      </c>
      <c r="E800" s="178" t="s">
        <v>1</v>
      </c>
      <c r="F800" s="179" t="s">
        <v>3919</v>
      </c>
      <c r="H800" s="180">
        <v>53.28</v>
      </c>
      <c r="I800" s="181"/>
      <c r="L800" s="177"/>
      <c r="M800" s="182"/>
      <c r="T800" s="183"/>
      <c r="AT800" s="178" t="s">
        <v>200</v>
      </c>
      <c r="AU800" s="178" t="s">
        <v>89</v>
      </c>
      <c r="AV800" s="13" t="s">
        <v>89</v>
      </c>
      <c r="AW800" s="13" t="s">
        <v>31</v>
      </c>
      <c r="AX800" s="13" t="s">
        <v>76</v>
      </c>
      <c r="AY800" s="178" t="s">
        <v>187</v>
      </c>
    </row>
    <row r="801" spans="2:65" s="15" customFormat="1">
      <c r="B801" s="191"/>
      <c r="D801" s="171" t="s">
        <v>200</v>
      </c>
      <c r="E801" s="192" t="s">
        <v>1</v>
      </c>
      <c r="F801" s="193" t="s">
        <v>234</v>
      </c>
      <c r="H801" s="194">
        <v>53.28</v>
      </c>
      <c r="I801" s="195"/>
      <c r="L801" s="191"/>
      <c r="M801" s="196"/>
      <c r="T801" s="197"/>
      <c r="AT801" s="192" t="s">
        <v>200</v>
      </c>
      <c r="AU801" s="192" t="s">
        <v>89</v>
      </c>
      <c r="AV801" s="15" t="s">
        <v>207</v>
      </c>
      <c r="AW801" s="15" t="s">
        <v>31</v>
      </c>
      <c r="AX801" s="15" t="s">
        <v>76</v>
      </c>
      <c r="AY801" s="192" t="s">
        <v>187</v>
      </c>
    </row>
    <row r="802" spans="2:65" s="14" customFormat="1">
      <c r="B802" s="184"/>
      <c r="D802" s="171" t="s">
        <v>200</v>
      </c>
      <c r="E802" s="185" t="s">
        <v>1</v>
      </c>
      <c r="F802" s="186" t="s">
        <v>206</v>
      </c>
      <c r="H802" s="187">
        <v>53.28</v>
      </c>
      <c r="I802" s="188"/>
      <c r="L802" s="184"/>
      <c r="M802" s="189"/>
      <c r="T802" s="190"/>
      <c r="AT802" s="185" t="s">
        <v>200</v>
      </c>
      <c r="AU802" s="185" t="s">
        <v>89</v>
      </c>
      <c r="AV802" s="14" t="s">
        <v>194</v>
      </c>
      <c r="AW802" s="14" t="s">
        <v>31</v>
      </c>
      <c r="AX802" s="14" t="s">
        <v>83</v>
      </c>
      <c r="AY802" s="185" t="s">
        <v>187</v>
      </c>
    </row>
    <row r="803" spans="2:65" s="1" customFormat="1" ht="33" customHeight="1">
      <c r="B803" s="144"/>
      <c r="C803" s="145" t="s">
        <v>1354</v>
      </c>
      <c r="D803" s="145" t="s">
        <v>190</v>
      </c>
      <c r="E803" s="146" t="s">
        <v>3920</v>
      </c>
      <c r="F803" s="147" t="s">
        <v>3921</v>
      </c>
      <c r="G803" s="148" t="s">
        <v>1031</v>
      </c>
      <c r="H803" s="149">
        <v>1252.08</v>
      </c>
      <c r="I803" s="150"/>
      <c r="J803" s="151">
        <f>ROUND(I803*H803,2)</f>
        <v>0</v>
      </c>
      <c r="K803" s="152"/>
      <c r="L803" s="153"/>
      <c r="M803" s="154" t="s">
        <v>1</v>
      </c>
      <c r="N803" s="155" t="s">
        <v>42</v>
      </c>
      <c r="P803" s="156">
        <f>O803*H803</f>
        <v>0</v>
      </c>
      <c r="Q803" s="156">
        <v>0</v>
      </c>
      <c r="R803" s="156">
        <f>Q803*H803</f>
        <v>0</v>
      </c>
      <c r="S803" s="156">
        <v>0</v>
      </c>
      <c r="T803" s="157">
        <f>S803*H803</f>
        <v>0</v>
      </c>
      <c r="AR803" s="158" t="s">
        <v>388</v>
      </c>
      <c r="AT803" s="158" t="s">
        <v>190</v>
      </c>
      <c r="AU803" s="158" t="s">
        <v>89</v>
      </c>
      <c r="AY803" s="17" t="s">
        <v>187</v>
      </c>
      <c r="BE803" s="159">
        <f>IF(N803="základná",J803,0)</f>
        <v>0</v>
      </c>
      <c r="BF803" s="159">
        <f>IF(N803="znížená",J803,0)</f>
        <v>0</v>
      </c>
      <c r="BG803" s="159">
        <f>IF(N803="zákl. prenesená",J803,0)</f>
        <v>0</v>
      </c>
      <c r="BH803" s="159">
        <f>IF(N803="zníž. prenesená",J803,0)</f>
        <v>0</v>
      </c>
      <c r="BI803" s="159">
        <f>IF(N803="nulová",J803,0)</f>
        <v>0</v>
      </c>
      <c r="BJ803" s="17" t="s">
        <v>89</v>
      </c>
      <c r="BK803" s="159">
        <f>ROUND(I803*H803,2)</f>
        <v>0</v>
      </c>
      <c r="BL803" s="17" t="s">
        <v>353</v>
      </c>
      <c r="BM803" s="158" t="s">
        <v>3922</v>
      </c>
    </row>
    <row r="804" spans="2:65" s="12" customFormat="1">
      <c r="B804" s="170"/>
      <c r="D804" s="171" t="s">
        <v>200</v>
      </c>
      <c r="E804" s="172" t="s">
        <v>1</v>
      </c>
      <c r="F804" s="173" t="s">
        <v>3923</v>
      </c>
      <c r="H804" s="172" t="s">
        <v>1</v>
      </c>
      <c r="I804" s="174"/>
      <c r="L804" s="170"/>
      <c r="M804" s="175"/>
      <c r="T804" s="176"/>
      <c r="AT804" s="172" t="s">
        <v>200</v>
      </c>
      <c r="AU804" s="172" t="s">
        <v>89</v>
      </c>
      <c r="AV804" s="12" t="s">
        <v>83</v>
      </c>
      <c r="AW804" s="12" t="s">
        <v>31</v>
      </c>
      <c r="AX804" s="12" t="s">
        <v>76</v>
      </c>
      <c r="AY804" s="172" t="s">
        <v>187</v>
      </c>
    </row>
    <row r="805" spans="2:65" s="13" customFormat="1">
      <c r="B805" s="177"/>
      <c r="D805" s="171" t="s">
        <v>200</v>
      </c>
      <c r="E805" s="178" t="s">
        <v>1</v>
      </c>
      <c r="F805" s="179" t="s">
        <v>3924</v>
      </c>
      <c r="H805" s="180">
        <v>585.08000000000004</v>
      </c>
      <c r="I805" s="181"/>
      <c r="L805" s="177"/>
      <c r="M805" s="182"/>
      <c r="T805" s="183"/>
      <c r="AT805" s="178" t="s">
        <v>200</v>
      </c>
      <c r="AU805" s="178" t="s">
        <v>89</v>
      </c>
      <c r="AV805" s="13" t="s">
        <v>89</v>
      </c>
      <c r="AW805" s="13" t="s">
        <v>31</v>
      </c>
      <c r="AX805" s="13" t="s">
        <v>76</v>
      </c>
      <c r="AY805" s="178" t="s">
        <v>187</v>
      </c>
    </row>
    <row r="806" spans="2:65" s="13" customFormat="1">
      <c r="B806" s="177"/>
      <c r="D806" s="171" t="s">
        <v>200</v>
      </c>
      <c r="E806" s="178" t="s">
        <v>1</v>
      </c>
      <c r="F806" s="179" t="s">
        <v>3925</v>
      </c>
      <c r="H806" s="180">
        <v>40.96</v>
      </c>
      <c r="I806" s="181"/>
      <c r="L806" s="177"/>
      <c r="M806" s="182"/>
      <c r="T806" s="183"/>
      <c r="AT806" s="178" t="s">
        <v>200</v>
      </c>
      <c r="AU806" s="178" t="s">
        <v>89</v>
      </c>
      <c r="AV806" s="13" t="s">
        <v>89</v>
      </c>
      <c r="AW806" s="13" t="s">
        <v>31</v>
      </c>
      <c r="AX806" s="13" t="s">
        <v>76</v>
      </c>
      <c r="AY806" s="178" t="s">
        <v>187</v>
      </c>
    </row>
    <row r="807" spans="2:65" s="15" customFormat="1">
      <c r="B807" s="191"/>
      <c r="D807" s="171" t="s">
        <v>200</v>
      </c>
      <c r="E807" s="192" t="s">
        <v>1</v>
      </c>
      <c r="F807" s="193" t="s">
        <v>3926</v>
      </c>
      <c r="H807" s="194">
        <v>626.04000000000008</v>
      </c>
      <c r="I807" s="195"/>
      <c r="L807" s="191"/>
      <c r="M807" s="196"/>
      <c r="T807" s="197"/>
      <c r="AT807" s="192" t="s">
        <v>200</v>
      </c>
      <c r="AU807" s="192" t="s">
        <v>89</v>
      </c>
      <c r="AV807" s="15" t="s">
        <v>207</v>
      </c>
      <c r="AW807" s="15" t="s">
        <v>31</v>
      </c>
      <c r="AX807" s="15" t="s">
        <v>76</v>
      </c>
      <c r="AY807" s="192" t="s">
        <v>187</v>
      </c>
    </row>
    <row r="808" spans="2:65" s="13" customFormat="1">
      <c r="B808" s="177"/>
      <c r="D808" s="171" t="s">
        <v>200</v>
      </c>
      <c r="E808" s="178" t="s">
        <v>1</v>
      </c>
      <c r="F808" s="179" t="s">
        <v>3924</v>
      </c>
      <c r="H808" s="180">
        <v>585.08000000000004</v>
      </c>
      <c r="I808" s="181"/>
      <c r="L808" s="177"/>
      <c r="M808" s="182"/>
      <c r="T808" s="183"/>
      <c r="AT808" s="178" t="s">
        <v>200</v>
      </c>
      <c r="AU808" s="178" t="s">
        <v>89</v>
      </c>
      <c r="AV808" s="13" t="s">
        <v>89</v>
      </c>
      <c r="AW808" s="13" t="s">
        <v>31</v>
      </c>
      <c r="AX808" s="13" t="s">
        <v>76</v>
      </c>
      <c r="AY808" s="178" t="s">
        <v>187</v>
      </c>
    </row>
    <row r="809" spans="2:65" s="13" customFormat="1">
      <c r="B809" s="177"/>
      <c r="D809" s="171" t="s">
        <v>200</v>
      </c>
      <c r="E809" s="178" t="s">
        <v>1</v>
      </c>
      <c r="F809" s="179" t="s">
        <v>3925</v>
      </c>
      <c r="H809" s="180">
        <v>40.96</v>
      </c>
      <c r="I809" s="181"/>
      <c r="L809" s="177"/>
      <c r="M809" s="182"/>
      <c r="T809" s="183"/>
      <c r="AT809" s="178" t="s">
        <v>200</v>
      </c>
      <c r="AU809" s="178" t="s">
        <v>89</v>
      </c>
      <c r="AV809" s="13" t="s">
        <v>89</v>
      </c>
      <c r="AW809" s="13" t="s">
        <v>31</v>
      </c>
      <c r="AX809" s="13" t="s">
        <v>76</v>
      </c>
      <c r="AY809" s="178" t="s">
        <v>187</v>
      </c>
    </row>
    <row r="810" spans="2:65" s="15" customFormat="1">
      <c r="B810" s="191"/>
      <c r="D810" s="171" t="s">
        <v>200</v>
      </c>
      <c r="E810" s="192" t="s">
        <v>1</v>
      </c>
      <c r="F810" s="193" t="s">
        <v>3926</v>
      </c>
      <c r="H810" s="194">
        <v>626.04000000000008</v>
      </c>
      <c r="I810" s="195"/>
      <c r="L810" s="191"/>
      <c r="M810" s="196"/>
      <c r="T810" s="197"/>
      <c r="AT810" s="192" t="s">
        <v>200</v>
      </c>
      <c r="AU810" s="192" t="s">
        <v>89</v>
      </c>
      <c r="AV810" s="15" t="s">
        <v>207</v>
      </c>
      <c r="AW810" s="15" t="s">
        <v>31</v>
      </c>
      <c r="AX810" s="15" t="s">
        <v>76</v>
      </c>
      <c r="AY810" s="192" t="s">
        <v>187</v>
      </c>
    </row>
    <row r="811" spans="2:65" s="14" customFormat="1">
      <c r="B811" s="184"/>
      <c r="D811" s="171" t="s">
        <v>200</v>
      </c>
      <c r="E811" s="185" t="s">
        <v>1</v>
      </c>
      <c r="F811" s="186" t="s">
        <v>206</v>
      </c>
      <c r="H811" s="187">
        <v>1252.0800000000002</v>
      </c>
      <c r="I811" s="188"/>
      <c r="L811" s="184"/>
      <c r="M811" s="189"/>
      <c r="T811" s="190"/>
      <c r="AT811" s="185" t="s">
        <v>200</v>
      </c>
      <c r="AU811" s="185" t="s">
        <v>89</v>
      </c>
      <c r="AV811" s="14" t="s">
        <v>194</v>
      </c>
      <c r="AW811" s="14" t="s">
        <v>31</v>
      </c>
      <c r="AX811" s="14" t="s">
        <v>83</v>
      </c>
      <c r="AY811" s="185" t="s">
        <v>187</v>
      </c>
    </row>
    <row r="812" spans="2:65" s="1" customFormat="1" ht="37.9" customHeight="1">
      <c r="B812" s="144"/>
      <c r="C812" s="160" t="s">
        <v>346</v>
      </c>
      <c r="D812" s="160" t="s">
        <v>196</v>
      </c>
      <c r="E812" s="161" t="s">
        <v>3927</v>
      </c>
      <c r="F812" s="162" t="s">
        <v>3928</v>
      </c>
      <c r="G812" s="163" t="s">
        <v>1031</v>
      </c>
      <c r="H812" s="164">
        <v>99.35</v>
      </c>
      <c r="I812" s="165"/>
      <c r="J812" s="166">
        <f>ROUND(I812*H812,2)</f>
        <v>0</v>
      </c>
      <c r="K812" s="167"/>
      <c r="L812" s="32"/>
      <c r="M812" s="168" t="s">
        <v>1</v>
      </c>
      <c r="N812" s="169" t="s">
        <v>42</v>
      </c>
      <c r="P812" s="156">
        <f>O812*H812</f>
        <v>0</v>
      </c>
      <c r="Q812" s="156">
        <v>5.0000000000000002E-5</v>
      </c>
      <c r="R812" s="156">
        <f>Q812*H812</f>
        <v>4.9674999999999997E-3</v>
      </c>
      <c r="S812" s="156">
        <v>0</v>
      </c>
      <c r="T812" s="157">
        <f>S812*H812</f>
        <v>0</v>
      </c>
      <c r="AR812" s="158" t="s">
        <v>353</v>
      </c>
      <c r="AT812" s="158" t="s">
        <v>196</v>
      </c>
      <c r="AU812" s="158" t="s">
        <v>89</v>
      </c>
      <c r="AY812" s="17" t="s">
        <v>187</v>
      </c>
      <c r="BE812" s="159">
        <f>IF(N812="základná",J812,0)</f>
        <v>0</v>
      </c>
      <c r="BF812" s="159">
        <f>IF(N812="znížená",J812,0)</f>
        <v>0</v>
      </c>
      <c r="BG812" s="159">
        <f>IF(N812="zákl. prenesená",J812,0)</f>
        <v>0</v>
      </c>
      <c r="BH812" s="159">
        <f>IF(N812="zníž. prenesená",J812,0)</f>
        <v>0</v>
      </c>
      <c r="BI812" s="159">
        <f>IF(N812="nulová",J812,0)</f>
        <v>0</v>
      </c>
      <c r="BJ812" s="17" t="s">
        <v>89</v>
      </c>
      <c r="BK812" s="159">
        <f>ROUND(I812*H812,2)</f>
        <v>0</v>
      </c>
      <c r="BL812" s="17" t="s">
        <v>353</v>
      </c>
      <c r="BM812" s="158" t="s">
        <v>3929</v>
      </c>
    </row>
    <row r="813" spans="2:65" s="12" customFormat="1">
      <c r="B813" s="170"/>
      <c r="D813" s="171" t="s">
        <v>200</v>
      </c>
      <c r="E813" s="172" t="s">
        <v>1</v>
      </c>
      <c r="F813" s="173" t="s">
        <v>3930</v>
      </c>
      <c r="H813" s="172" t="s">
        <v>1</v>
      </c>
      <c r="I813" s="174"/>
      <c r="L813" s="170"/>
      <c r="M813" s="175"/>
      <c r="T813" s="176"/>
      <c r="AT813" s="172" t="s">
        <v>200</v>
      </c>
      <c r="AU813" s="172" t="s">
        <v>89</v>
      </c>
      <c r="AV813" s="12" t="s">
        <v>83</v>
      </c>
      <c r="AW813" s="12" t="s">
        <v>31</v>
      </c>
      <c r="AX813" s="12" t="s">
        <v>76</v>
      </c>
      <c r="AY813" s="172" t="s">
        <v>187</v>
      </c>
    </row>
    <row r="814" spans="2:65" s="12" customFormat="1">
      <c r="B814" s="170"/>
      <c r="D814" s="171" t="s">
        <v>200</v>
      </c>
      <c r="E814" s="172" t="s">
        <v>1</v>
      </c>
      <c r="F814" s="173" t="s">
        <v>3931</v>
      </c>
      <c r="H814" s="172" t="s">
        <v>1</v>
      </c>
      <c r="I814" s="174"/>
      <c r="L814" s="170"/>
      <c r="M814" s="175"/>
      <c r="T814" s="176"/>
      <c r="AT814" s="172" t="s">
        <v>200</v>
      </c>
      <c r="AU814" s="172" t="s">
        <v>89</v>
      </c>
      <c r="AV814" s="12" t="s">
        <v>83</v>
      </c>
      <c r="AW814" s="12" t="s">
        <v>31</v>
      </c>
      <c r="AX814" s="12" t="s">
        <v>76</v>
      </c>
      <c r="AY814" s="172" t="s">
        <v>187</v>
      </c>
    </row>
    <row r="815" spans="2:65" s="12" customFormat="1">
      <c r="B815" s="170"/>
      <c r="D815" s="171" t="s">
        <v>200</v>
      </c>
      <c r="E815" s="172" t="s">
        <v>1</v>
      </c>
      <c r="F815" s="173" t="s">
        <v>3932</v>
      </c>
      <c r="H815" s="172" t="s">
        <v>1</v>
      </c>
      <c r="I815" s="174"/>
      <c r="L815" s="170"/>
      <c r="M815" s="175"/>
      <c r="T815" s="176"/>
      <c r="AT815" s="172" t="s">
        <v>200</v>
      </c>
      <c r="AU815" s="172" t="s">
        <v>89</v>
      </c>
      <c r="AV815" s="12" t="s">
        <v>83</v>
      </c>
      <c r="AW815" s="12" t="s">
        <v>31</v>
      </c>
      <c r="AX815" s="12" t="s">
        <v>76</v>
      </c>
      <c r="AY815" s="172" t="s">
        <v>187</v>
      </c>
    </row>
    <row r="816" spans="2:65" s="13" customFormat="1">
      <c r="B816" s="177"/>
      <c r="D816" s="171" t="s">
        <v>200</v>
      </c>
      <c r="E816" s="178" t="s">
        <v>1</v>
      </c>
      <c r="F816" s="179" t="s">
        <v>3933</v>
      </c>
      <c r="H816" s="180">
        <v>99.35</v>
      </c>
      <c r="I816" s="181"/>
      <c r="L816" s="177"/>
      <c r="M816" s="182"/>
      <c r="T816" s="183"/>
      <c r="AT816" s="178" t="s">
        <v>200</v>
      </c>
      <c r="AU816" s="178" t="s">
        <v>89</v>
      </c>
      <c r="AV816" s="13" t="s">
        <v>89</v>
      </c>
      <c r="AW816" s="13" t="s">
        <v>31</v>
      </c>
      <c r="AX816" s="13" t="s">
        <v>76</v>
      </c>
      <c r="AY816" s="178" t="s">
        <v>187</v>
      </c>
    </row>
    <row r="817" spans="2:65" s="15" customFormat="1">
      <c r="B817" s="191"/>
      <c r="D817" s="171" t="s">
        <v>200</v>
      </c>
      <c r="E817" s="192" t="s">
        <v>1</v>
      </c>
      <c r="F817" s="193" t="s">
        <v>234</v>
      </c>
      <c r="H817" s="194">
        <v>99.35</v>
      </c>
      <c r="I817" s="195"/>
      <c r="L817" s="191"/>
      <c r="M817" s="196"/>
      <c r="T817" s="197"/>
      <c r="AT817" s="192" t="s">
        <v>200</v>
      </c>
      <c r="AU817" s="192" t="s">
        <v>89</v>
      </c>
      <c r="AV817" s="15" t="s">
        <v>207</v>
      </c>
      <c r="AW817" s="15" t="s">
        <v>31</v>
      </c>
      <c r="AX817" s="15" t="s">
        <v>76</v>
      </c>
      <c r="AY817" s="192" t="s">
        <v>187</v>
      </c>
    </row>
    <row r="818" spans="2:65" s="14" customFormat="1">
      <c r="B818" s="184"/>
      <c r="D818" s="171" t="s">
        <v>200</v>
      </c>
      <c r="E818" s="185" t="s">
        <v>1</v>
      </c>
      <c r="F818" s="186" t="s">
        <v>3934</v>
      </c>
      <c r="H818" s="187">
        <v>99.35</v>
      </c>
      <c r="I818" s="188"/>
      <c r="L818" s="184"/>
      <c r="M818" s="189"/>
      <c r="T818" s="190"/>
      <c r="AT818" s="185" t="s">
        <v>200</v>
      </c>
      <c r="AU818" s="185" t="s">
        <v>89</v>
      </c>
      <c r="AV818" s="14" t="s">
        <v>194</v>
      </c>
      <c r="AW818" s="14" t="s">
        <v>31</v>
      </c>
      <c r="AX818" s="14" t="s">
        <v>83</v>
      </c>
      <c r="AY818" s="185" t="s">
        <v>187</v>
      </c>
    </row>
    <row r="819" spans="2:65" s="1" customFormat="1" ht="24.2" customHeight="1">
      <c r="B819" s="144"/>
      <c r="C819" s="160" t="s">
        <v>1361</v>
      </c>
      <c r="D819" s="160" t="s">
        <v>196</v>
      </c>
      <c r="E819" s="161" t="s">
        <v>3935</v>
      </c>
      <c r="F819" s="162" t="s">
        <v>3936</v>
      </c>
      <c r="G819" s="163" t="s">
        <v>1031</v>
      </c>
      <c r="H819" s="164">
        <v>99.35</v>
      </c>
      <c r="I819" s="165"/>
      <c r="J819" s="166">
        <f>ROUND(I819*H819,2)</f>
        <v>0</v>
      </c>
      <c r="K819" s="167"/>
      <c r="L819" s="32"/>
      <c r="M819" s="168" t="s">
        <v>1</v>
      </c>
      <c r="N819" s="169" t="s">
        <v>42</v>
      </c>
      <c r="P819" s="156">
        <f>O819*H819</f>
        <v>0</v>
      </c>
      <c r="Q819" s="156">
        <v>0</v>
      </c>
      <c r="R819" s="156">
        <f>Q819*H819</f>
        <v>0</v>
      </c>
      <c r="S819" s="156">
        <v>0</v>
      </c>
      <c r="T819" s="157">
        <f>S819*H819</f>
        <v>0</v>
      </c>
      <c r="AR819" s="158" t="s">
        <v>353</v>
      </c>
      <c r="AT819" s="158" t="s">
        <v>196</v>
      </c>
      <c r="AU819" s="158" t="s">
        <v>89</v>
      </c>
      <c r="AY819" s="17" t="s">
        <v>187</v>
      </c>
      <c r="BE819" s="159">
        <f>IF(N819="základná",J819,0)</f>
        <v>0</v>
      </c>
      <c r="BF819" s="159">
        <f>IF(N819="znížená",J819,0)</f>
        <v>0</v>
      </c>
      <c r="BG819" s="159">
        <f>IF(N819="zákl. prenesená",J819,0)</f>
        <v>0</v>
      </c>
      <c r="BH819" s="159">
        <f>IF(N819="zníž. prenesená",J819,0)</f>
        <v>0</v>
      </c>
      <c r="BI819" s="159">
        <f>IF(N819="nulová",J819,0)</f>
        <v>0</v>
      </c>
      <c r="BJ819" s="17" t="s">
        <v>89</v>
      </c>
      <c r="BK819" s="159">
        <f>ROUND(I819*H819,2)</f>
        <v>0</v>
      </c>
      <c r="BL819" s="17" t="s">
        <v>353</v>
      </c>
      <c r="BM819" s="158" t="s">
        <v>3937</v>
      </c>
    </row>
    <row r="820" spans="2:65" s="12" customFormat="1">
      <c r="B820" s="170"/>
      <c r="D820" s="171" t="s">
        <v>200</v>
      </c>
      <c r="E820" s="172" t="s">
        <v>1</v>
      </c>
      <c r="F820" s="173" t="s">
        <v>3930</v>
      </c>
      <c r="H820" s="172" t="s">
        <v>1</v>
      </c>
      <c r="I820" s="174"/>
      <c r="L820" s="170"/>
      <c r="M820" s="175"/>
      <c r="T820" s="176"/>
      <c r="AT820" s="172" t="s">
        <v>200</v>
      </c>
      <c r="AU820" s="172" t="s">
        <v>89</v>
      </c>
      <c r="AV820" s="12" t="s">
        <v>83</v>
      </c>
      <c r="AW820" s="12" t="s">
        <v>31</v>
      </c>
      <c r="AX820" s="12" t="s">
        <v>76</v>
      </c>
      <c r="AY820" s="172" t="s">
        <v>187</v>
      </c>
    </row>
    <row r="821" spans="2:65" s="12" customFormat="1">
      <c r="B821" s="170"/>
      <c r="D821" s="171" t="s">
        <v>200</v>
      </c>
      <c r="E821" s="172" t="s">
        <v>1</v>
      </c>
      <c r="F821" s="173" t="s">
        <v>3931</v>
      </c>
      <c r="H821" s="172" t="s">
        <v>1</v>
      </c>
      <c r="I821" s="174"/>
      <c r="L821" s="170"/>
      <c r="M821" s="175"/>
      <c r="T821" s="176"/>
      <c r="AT821" s="172" t="s">
        <v>200</v>
      </c>
      <c r="AU821" s="172" t="s">
        <v>89</v>
      </c>
      <c r="AV821" s="12" t="s">
        <v>83</v>
      </c>
      <c r="AW821" s="12" t="s">
        <v>31</v>
      </c>
      <c r="AX821" s="12" t="s">
        <v>76</v>
      </c>
      <c r="AY821" s="172" t="s">
        <v>187</v>
      </c>
    </row>
    <row r="822" spans="2:65" s="12" customFormat="1">
      <c r="B822" s="170"/>
      <c r="D822" s="171" t="s">
        <v>200</v>
      </c>
      <c r="E822" s="172" t="s">
        <v>1</v>
      </c>
      <c r="F822" s="173" t="s">
        <v>3932</v>
      </c>
      <c r="H822" s="172" t="s">
        <v>1</v>
      </c>
      <c r="I822" s="174"/>
      <c r="L822" s="170"/>
      <c r="M822" s="175"/>
      <c r="T822" s="176"/>
      <c r="AT822" s="172" t="s">
        <v>200</v>
      </c>
      <c r="AU822" s="172" t="s">
        <v>89</v>
      </c>
      <c r="AV822" s="12" t="s">
        <v>83</v>
      </c>
      <c r="AW822" s="12" t="s">
        <v>31</v>
      </c>
      <c r="AX822" s="12" t="s">
        <v>76</v>
      </c>
      <c r="AY822" s="172" t="s">
        <v>187</v>
      </c>
    </row>
    <row r="823" spans="2:65" s="13" customFormat="1">
      <c r="B823" s="177"/>
      <c r="D823" s="171" t="s">
        <v>200</v>
      </c>
      <c r="E823" s="178" t="s">
        <v>1</v>
      </c>
      <c r="F823" s="179" t="s">
        <v>3933</v>
      </c>
      <c r="H823" s="180">
        <v>99.35</v>
      </c>
      <c r="I823" s="181"/>
      <c r="L823" s="177"/>
      <c r="M823" s="182"/>
      <c r="T823" s="183"/>
      <c r="AT823" s="178" t="s">
        <v>200</v>
      </c>
      <c r="AU823" s="178" t="s">
        <v>89</v>
      </c>
      <c r="AV823" s="13" t="s">
        <v>89</v>
      </c>
      <c r="AW823" s="13" t="s">
        <v>31</v>
      </c>
      <c r="AX823" s="13" t="s">
        <v>76</v>
      </c>
      <c r="AY823" s="178" t="s">
        <v>187</v>
      </c>
    </row>
    <row r="824" spans="2:65" s="15" customFormat="1">
      <c r="B824" s="191"/>
      <c r="D824" s="171" t="s">
        <v>200</v>
      </c>
      <c r="E824" s="192" t="s">
        <v>1</v>
      </c>
      <c r="F824" s="193" t="s">
        <v>234</v>
      </c>
      <c r="H824" s="194">
        <v>99.35</v>
      </c>
      <c r="I824" s="195"/>
      <c r="L824" s="191"/>
      <c r="M824" s="196"/>
      <c r="T824" s="197"/>
      <c r="AT824" s="192" t="s">
        <v>200</v>
      </c>
      <c r="AU824" s="192" t="s">
        <v>89</v>
      </c>
      <c r="AV824" s="15" t="s">
        <v>207</v>
      </c>
      <c r="AW824" s="15" t="s">
        <v>31</v>
      </c>
      <c r="AX824" s="15" t="s">
        <v>76</v>
      </c>
      <c r="AY824" s="192" t="s">
        <v>187</v>
      </c>
    </row>
    <row r="825" spans="2:65" s="14" customFormat="1">
      <c r="B825" s="184"/>
      <c r="D825" s="171" t="s">
        <v>200</v>
      </c>
      <c r="E825" s="185" t="s">
        <v>1</v>
      </c>
      <c r="F825" s="186" t="s">
        <v>3934</v>
      </c>
      <c r="H825" s="187">
        <v>99.35</v>
      </c>
      <c r="I825" s="188"/>
      <c r="L825" s="184"/>
      <c r="M825" s="189"/>
      <c r="T825" s="190"/>
      <c r="AT825" s="185" t="s">
        <v>200</v>
      </c>
      <c r="AU825" s="185" t="s">
        <v>89</v>
      </c>
      <c r="AV825" s="14" t="s">
        <v>194</v>
      </c>
      <c r="AW825" s="14" t="s">
        <v>31</v>
      </c>
      <c r="AX825" s="14" t="s">
        <v>83</v>
      </c>
      <c r="AY825" s="185" t="s">
        <v>187</v>
      </c>
    </row>
    <row r="826" spans="2:65" s="1" customFormat="1" ht="24.2" customHeight="1">
      <c r="B826" s="144"/>
      <c r="C826" s="145" t="s">
        <v>1203</v>
      </c>
      <c r="D826" s="145" t="s">
        <v>190</v>
      </c>
      <c r="E826" s="146" t="s">
        <v>3938</v>
      </c>
      <c r="F826" s="147" t="s">
        <v>3939</v>
      </c>
      <c r="G826" s="148" t="s">
        <v>375</v>
      </c>
      <c r="H826" s="149">
        <v>9.9000000000000005E-2</v>
      </c>
      <c r="I826" s="150"/>
      <c r="J826" s="151">
        <f>ROUND(I826*H826,2)</f>
        <v>0</v>
      </c>
      <c r="K826" s="152"/>
      <c r="L826" s="153"/>
      <c r="M826" s="154" t="s">
        <v>1</v>
      </c>
      <c r="N826" s="155" t="s">
        <v>42</v>
      </c>
      <c r="P826" s="156">
        <f>O826*H826</f>
        <v>0</v>
      </c>
      <c r="Q826" s="156">
        <v>1</v>
      </c>
      <c r="R826" s="156">
        <f>Q826*H826</f>
        <v>9.9000000000000005E-2</v>
      </c>
      <c r="S826" s="156">
        <v>0</v>
      </c>
      <c r="T826" s="157">
        <f>S826*H826</f>
        <v>0</v>
      </c>
      <c r="AR826" s="158" t="s">
        <v>388</v>
      </c>
      <c r="AT826" s="158" t="s">
        <v>190</v>
      </c>
      <c r="AU826" s="158" t="s">
        <v>89</v>
      </c>
      <c r="AY826" s="17" t="s">
        <v>187</v>
      </c>
      <c r="BE826" s="159">
        <f>IF(N826="základná",J826,0)</f>
        <v>0</v>
      </c>
      <c r="BF826" s="159">
        <f>IF(N826="znížená",J826,0)</f>
        <v>0</v>
      </c>
      <c r="BG826" s="159">
        <f>IF(N826="zákl. prenesená",J826,0)</f>
        <v>0</v>
      </c>
      <c r="BH826" s="159">
        <f>IF(N826="zníž. prenesená",J826,0)</f>
        <v>0</v>
      </c>
      <c r="BI826" s="159">
        <f>IF(N826="nulová",J826,0)</f>
        <v>0</v>
      </c>
      <c r="BJ826" s="17" t="s">
        <v>89</v>
      </c>
      <c r="BK826" s="159">
        <f>ROUND(I826*H826,2)</f>
        <v>0</v>
      </c>
      <c r="BL826" s="17" t="s">
        <v>353</v>
      </c>
      <c r="BM826" s="158" t="s">
        <v>3940</v>
      </c>
    </row>
    <row r="827" spans="2:65" s="12" customFormat="1">
      <c r="B827" s="170"/>
      <c r="D827" s="171" t="s">
        <v>200</v>
      </c>
      <c r="E827" s="172" t="s">
        <v>1</v>
      </c>
      <c r="F827" s="173" t="s">
        <v>3941</v>
      </c>
      <c r="H827" s="172" t="s">
        <v>1</v>
      </c>
      <c r="I827" s="174"/>
      <c r="L827" s="170"/>
      <c r="M827" s="175"/>
      <c r="T827" s="176"/>
      <c r="AT827" s="172" t="s">
        <v>200</v>
      </c>
      <c r="AU827" s="172" t="s">
        <v>89</v>
      </c>
      <c r="AV827" s="12" t="s">
        <v>83</v>
      </c>
      <c r="AW827" s="12" t="s">
        <v>31</v>
      </c>
      <c r="AX827" s="12" t="s">
        <v>76</v>
      </c>
      <c r="AY827" s="172" t="s">
        <v>187</v>
      </c>
    </row>
    <row r="828" spans="2:65" s="13" customFormat="1">
      <c r="B828" s="177"/>
      <c r="D828" s="171" t="s">
        <v>200</v>
      </c>
      <c r="E828" s="178" t="s">
        <v>1</v>
      </c>
      <c r="F828" s="179" t="s">
        <v>3942</v>
      </c>
      <c r="H828" s="180">
        <v>9.9000000000000005E-2</v>
      </c>
      <c r="I828" s="181"/>
      <c r="L828" s="177"/>
      <c r="M828" s="182"/>
      <c r="T828" s="183"/>
      <c r="AT828" s="178" t="s">
        <v>200</v>
      </c>
      <c r="AU828" s="178" t="s">
        <v>89</v>
      </c>
      <c r="AV828" s="13" t="s">
        <v>89</v>
      </c>
      <c r="AW828" s="13" t="s">
        <v>31</v>
      </c>
      <c r="AX828" s="13" t="s">
        <v>76</v>
      </c>
      <c r="AY828" s="178" t="s">
        <v>187</v>
      </c>
    </row>
    <row r="829" spans="2:65" s="14" customFormat="1">
      <c r="B829" s="184"/>
      <c r="D829" s="171" t="s">
        <v>200</v>
      </c>
      <c r="E829" s="185" t="s">
        <v>1</v>
      </c>
      <c r="F829" s="186" t="s">
        <v>3943</v>
      </c>
      <c r="H829" s="187">
        <v>9.9000000000000005E-2</v>
      </c>
      <c r="I829" s="188"/>
      <c r="L829" s="184"/>
      <c r="M829" s="189"/>
      <c r="T829" s="190"/>
      <c r="AT829" s="185" t="s">
        <v>200</v>
      </c>
      <c r="AU829" s="185" t="s">
        <v>89</v>
      </c>
      <c r="AV829" s="14" t="s">
        <v>194</v>
      </c>
      <c r="AW829" s="14" t="s">
        <v>31</v>
      </c>
      <c r="AX829" s="14" t="s">
        <v>83</v>
      </c>
      <c r="AY829" s="185" t="s">
        <v>187</v>
      </c>
    </row>
    <row r="830" spans="2:65" s="1" customFormat="1" ht="37.9" customHeight="1">
      <c r="B830" s="144"/>
      <c r="C830" s="160" t="s">
        <v>1370</v>
      </c>
      <c r="D830" s="160" t="s">
        <v>196</v>
      </c>
      <c r="E830" s="161" t="s">
        <v>3944</v>
      </c>
      <c r="F830" s="162" t="s">
        <v>3945</v>
      </c>
      <c r="G830" s="163" t="s">
        <v>144</v>
      </c>
      <c r="H830" s="164">
        <v>11.88</v>
      </c>
      <c r="I830" s="165"/>
      <c r="J830" s="166">
        <f>ROUND(I830*H830,2)</f>
        <v>0</v>
      </c>
      <c r="K830" s="167"/>
      <c r="L830" s="32"/>
      <c r="M830" s="168" t="s">
        <v>1</v>
      </c>
      <c r="N830" s="169" t="s">
        <v>42</v>
      </c>
      <c r="P830" s="156">
        <f>O830*H830</f>
        <v>0</v>
      </c>
      <c r="Q830" s="156">
        <v>5.0000000000000001E-3</v>
      </c>
      <c r="R830" s="156">
        <f>Q830*H830</f>
        <v>5.9400000000000008E-2</v>
      </c>
      <c r="S830" s="156">
        <v>0</v>
      </c>
      <c r="T830" s="157">
        <f>S830*H830</f>
        <v>0</v>
      </c>
      <c r="AR830" s="158" t="s">
        <v>353</v>
      </c>
      <c r="AT830" s="158" t="s">
        <v>196</v>
      </c>
      <c r="AU830" s="158" t="s">
        <v>89</v>
      </c>
      <c r="AY830" s="17" t="s">
        <v>187</v>
      </c>
      <c r="BE830" s="159">
        <f>IF(N830="základná",J830,0)</f>
        <v>0</v>
      </c>
      <c r="BF830" s="159">
        <f>IF(N830="znížená",J830,0)</f>
        <v>0</v>
      </c>
      <c r="BG830" s="159">
        <f>IF(N830="zákl. prenesená",J830,0)</f>
        <v>0</v>
      </c>
      <c r="BH830" s="159">
        <f>IF(N830="zníž. prenesená",J830,0)</f>
        <v>0</v>
      </c>
      <c r="BI830" s="159">
        <f>IF(N830="nulová",J830,0)</f>
        <v>0</v>
      </c>
      <c r="BJ830" s="17" t="s">
        <v>89</v>
      </c>
      <c r="BK830" s="159">
        <f>ROUND(I830*H830,2)</f>
        <v>0</v>
      </c>
      <c r="BL830" s="17" t="s">
        <v>353</v>
      </c>
      <c r="BM830" s="158" t="s">
        <v>3946</v>
      </c>
    </row>
    <row r="831" spans="2:65" s="12" customFormat="1">
      <c r="B831" s="170"/>
      <c r="D831" s="171" t="s">
        <v>200</v>
      </c>
      <c r="E831" s="172" t="s">
        <v>1</v>
      </c>
      <c r="F831" s="173" t="s">
        <v>3947</v>
      </c>
      <c r="H831" s="172" t="s">
        <v>1</v>
      </c>
      <c r="I831" s="174"/>
      <c r="L831" s="170"/>
      <c r="M831" s="175"/>
      <c r="T831" s="176"/>
      <c r="AT831" s="172" t="s">
        <v>200</v>
      </c>
      <c r="AU831" s="172" t="s">
        <v>89</v>
      </c>
      <c r="AV831" s="12" t="s">
        <v>83</v>
      </c>
      <c r="AW831" s="12" t="s">
        <v>31</v>
      </c>
      <c r="AX831" s="12" t="s">
        <v>76</v>
      </c>
      <c r="AY831" s="172" t="s">
        <v>187</v>
      </c>
    </row>
    <row r="832" spans="2:65" s="13" customFormat="1">
      <c r="B832" s="177"/>
      <c r="D832" s="171" t="s">
        <v>200</v>
      </c>
      <c r="E832" s="178" t="s">
        <v>1</v>
      </c>
      <c r="F832" s="179" t="s">
        <v>3948</v>
      </c>
      <c r="H832" s="180">
        <v>3.96</v>
      </c>
      <c r="I832" s="181"/>
      <c r="L832" s="177"/>
      <c r="M832" s="182"/>
      <c r="T832" s="183"/>
      <c r="AT832" s="178" t="s">
        <v>200</v>
      </c>
      <c r="AU832" s="178" t="s">
        <v>89</v>
      </c>
      <c r="AV832" s="13" t="s">
        <v>89</v>
      </c>
      <c r="AW832" s="13" t="s">
        <v>31</v>
      </c>
      <c r="AX832" s="13" t="s">
        <v>76</v>
      </c>
      <c r="AY832" s="178" t="s">
        <v>187</v>
      </c>
    </row>
    <row r="833" spans="2:65" s="13" customFormat="1">
      <c r="B833" s="177"/>
      <c r="D833" s="171" t="s">
        <v>200</v>
      </c>
      <c r="E833" s="178" t="s">
        <v>1</v>
      </c>
      <c r="F833" s="179" t="s">
        <v>3948</v>
      </c>
      <c r="H833" s="180">
        <v>3.96</v>
      </c>
      <c r="I833" s="181"/>
      <c r="L833" s="177"/>
      <c r="M833" s="182"/>
      <c r="T833" s="183"/>
      <c r="AT833" s="178" t="s">
        <v>200</v>
      </c>
      <c r="AU833" s="178" t="s">
        <v>89</v>
      </c>
      <c r="AV833" s="13" t="s">
        <v>89</v>
      </c>
      <c r="AW833" s="13" t="s">
        <v>31</v>
      </c>
      <c r="AX833" s="13" t="s">
        <v>76</v>
      </c>
      <c r="AY833" s="178" t="s">
        <v>187</v>
      </c>
    </row>
    <row r="834" spans="2:65" s="13" customFormat="1">
      <c r="B834" s="177"/>
      <c r="D834" s="171" t="s">
        <v>200</v>
      </c>
      <c r="E834" s="178" t="s">
        <v>1</v>
      </c>
      <c r="F834" s="179" t="s">
        <v>3948</v>
      </c>
      <c r="H834" s="180">
        <v>3.96</v>
      </c>
      <c r="I834" s="181"/>
      <c r="L834" s="177"/>
      <c r="M834" s="182"/>
      <c r="T834" s="183"/>
      <c r="AT834" s="178" t="s">
        <v>200</v>
      </c>
      <c r="AU834" s="178" t="s">
        <v>89</v>
      </c>
      <c r="AV834" s="13" t="s">
        <v>89</v>
      </c>
      <c r="AW834" s="13" t="s">
        <v>31</v>
      </c>
      <c r="AX834" s="13" t="s">
        <v>76</v>
      </c>
      <c r="AY834" s="178" t="s">
        <v>187</v>
      </c>
    </row>
    <row r="835" spans="2:65" s="15" customFormat="1">
      <c r="B835" s="191"/>
      <c r="D835" s="171" t="s">
        <v>200</v>
      </c>
      <c r="E835" s="192" t="s">
        <v>1</v>
      </c>
      <c r="F835" s="193" t="s">
        <v>234</v>
      </c>
      <c r="H835" s="194">
        <v>11.879999999999999</v>
      </c>
      <c r="I835" s="195"/>
      <c r="L835" s="191"/>
      <c r="M835" s="196"/>
      <c r="T835" s="197"/>
      <c r="AT835" s="192" t="s">
        <v>200</v>
      </c>
      <c r="AU835" s="192" t="s">
        <v>89</v>
      </c>
      <c r="AV835" s="15" t="s">
        <v>207</v>
      </c>
      <c r="AW835" s="15" t="s">
        <v>31</v>
      </c>
      <c r="AX835" s="15" t="s">
        <v>76</v>
      </c>
      <c r="AY835" s="192" t="s">
        <v>187</v>
      </c>
    </row>
    <row r="836" spans="2:65" s="14" customFormat="1">
      <c r="B836" s="184"/>
      <c r="D836" s="171" t="s">
        <v>200</v>
      </c>
      <c r="E836" s="185" t="s">
        <v>1</v>
      </c>
      <c r="F836" s="186" t="s">
        <v>3541</v>
      </c>
      <c r="H836" s="187">
        <v>11.879999999999999</v>
      </c>
      <c r="I836" s="188"/>
      <c r="L836" s="184"/>
      <c r="M836" s="189"/>
      <c r="T836" s="190"/>
      <c r="AT836" s="185" t="s">
        <v>200</v>
      </c>
      <c r="AU836" s="185" t="s">
        <v>89</v>
      </c>
      <c r="AV836" s="14" t="s">
        <v>194</v>
      </c>
      <c r="AW836" s="14" t="s">
        <v>31</v>
      </c>
      <c r="AX836" s="14" t="s">
        <v>83</v>
      </c>
      <c r="AY836" s="185" t="s">
        <v>187</v>
      </c>
    </row>
    <row r="837" spans="2:65" s="1" customFormat="1" ht="49.15" customHeight="1">
      <c r="B837" s="144"/>
      <c r="C837" s="145" t="s">
        <v>1206</v>
      </c>
      <c r="D837" s="145" t="s">
        <v>190</v>
      </c>
      <c r="E837" s="146" t="s">
        <v>3949</v>
      </c>
      <c r="F837" s="147" t="s">
        <v>3950</v>
      </c>
      <c r="G837" s="148" t="s">
        <v>144</v>
      </c>
      <c r="H837" s="149">
        <v>13.068</v>
      </c>
      <c r="I837" s="150"/>
      <c r="J837" s="151">
        <f>ROUND(I837*H837,2)</f>
        <v>0</v>
      </c>
      <c r="K837" s="152"/>
      <c r="L837" s="153"/>
      <c r="M837" s="154" t="s">
        <v>1</v>
      </c>
      <c r="N837" s="155" t="s">
        <v>42</v>
      </c>
      <c r="P837" s="156">
        <f>O837*H837</f>
        <v>0</v>
      </c>
      <c r="Q837" s="156">
        <v>1.1599999999999999E-2</v>
      </c>
      <c r="R837" s="156">
        <f>Q837*H837</f>
        <v>0.1515888</v>
      </c>
      <c r="S837" s="156">
        <v>0</v>
      </c>
      <c r="T837" s="157">
        <f>S837*H837</f>
        <v>0</v>
      </c>
      <c r="AR837" s="158" t="s">
        <v>388</v>
      </c>
      <c r="AT837" s="158" t="s">
        <v>190</v>
      </c>
      <c r="AU837" s="158" t="s">
        <v>89</v>
      </c>
      <c r="AY837" s="17" t="s">
        <v>187</v>
      </c>
      <c r="BE837" s="159">
        <f>IF(N837="základná",J837,0)</f>
        <v>0</v>
      </c>
      <c r="BF837" s="159">
        <f>IF(N837="znížená",J837,0)</f>
        <v>0</v>
      </c>
      <c r="BG837" s="159">
        <f>IF(N837="zákl. prenesená",J837,0)</f>
        <v>0</v>
      </c>
      <c r="BH837" s="159">
        <f>IF(N837="zníž. prenesená",J837,0)</f>
        <v>0</v>
      </c>
      <c r="BI837" s="159">
        <f>IF(N837="nulová",J837,0)</f>
        <v>0</v>
      </c>
      <c r="BJ837" s="17" t="s">
        <v>89</v>
      </c>
      <c r="BK837" s="159">
        <f>ROUND(I837*H837,2)</f>
        <v>0</v>
      </c>
      <c r="BL837" s="17" t="s">
        <v>353</v>
      </c>
      <c r="BM837" s="158" t="s">
        <v>3951</v>
      </c>
    </row>
    <row r="838" spans="2:65" s="13" customFormat="1">
      <c r="B838" s="177"/>
      <c r="D838" s="171" t="s">
        <v>200</v>
      </c>
      <c r="F838" s="179" t="s">
        <v>3952</v>
      </c>
      <c r="H838" s="180">
        <v>13.068</v>
      </c>
      <c r="I838" s="181"/>
      <c r="L838" s="177"/>
      <c r="M838" s="182"/>
      <c r="T838" s="183"/>
      <c r="AT838" s="178" t="s">
        <v>200</v>
      </c>
      <c r="AU838" s="178" t="s">
        <v>89</v>
      </c>
      <c r="AV838" s="13" t="s">
        <v>89</v>
      </c>
      <c r="AW838" s="13" t="s">
        <v>3</v>
      </c>
      <c r="AX838" s="13" t="s">
        <v>83</v>
      </c>
      <c r="AY838" s="178" t="s">
        <v>187</v>
      </c>
    </row>
    <row r="839" spans="2:65" s="1" customFormat="1" ht="49.15" customHeight="1">
      <c r="B839" s="144"/>
      <c r="C839" s="160" t="s">
        <v>371</v>
      </c>
      <c r="D839" s="160" t="s">
        <v>196</v>
      </c>
      <c r="E839" s="161" t="s">
        <v>3953</v>
      </c>
      <c r="F839" s="162" t="s">
        <v>3954</v>
      </c>
      <c r="G839" s="163" t="s">
        <v>337</v>
      </c>
      <c r="H839" s="164">
        <v>6</v>
      </c>
      <c r="I839" s="165"/>
      <c r="J839" s="166">
        <f>ROUND(I839*H839,2)</f>
        <v>0</v>
      </c>
      <c r="K839" s="167"/>
      <c r="L839" s="32"/>
      <c r="M839" s="168" t="s">
        <v>1</v>
      </c>
      <c r="N839" s="169" t="s">
        <v>42</v>
      </c>
      <c r="P839" s="156">
        <f>O839*H839</f>
        <v>0</v>
      </c>
      <c r="Q839" s="156">
        <v>5.0000000000000002E-5</v>
      </c>
      <c r="R839" s="156">
        <f>Q839*H839</f>
        <v>3.0000000000000003E-4</v>
      </c>
      <c r="S839" s="156">
        <v>0</v>
      </c>
      <c r="T839" s="157">
        <f>S839*H839</f>
        <v>0</v>
      </c>
      <c r="AR839" s="158" t="s">
        <v>353</v>
      </c>
      <c r="AT839" s="158" t="s">
        <v>196</v>
      </c>
      <c r="AU839" s="158" t="s">
        <v>89</v>
      </c>
      <c r="AY839" s="17" t="s">
        <v>187</v>
      </c>
      <c r="BE839" s="159">
        <f>IF(N839="základná",J839,0)</f>
        <v>0</v>
      </c>
      <c r="BF839" s="159">
        <f>IF(N839="znížená",J839,0)</f>
        <v>0</v>
      </c>
      <c r="BG839" s="159">
        <f>IF(N839="zákl. prenesená",J839,0)</f>
        <v>0</v>
      </c>
      <c r="BH839" s="159">
        <f>IF(N839="zníž. prenesená",J839,0)</f>
        <v>0</v>
      </c>
      <c r="BI839" s="159">
        <f>IF(N839="nulová",J839,0)</f>
        <v>0</v>
      </c>
      <c r="BJ839" s="17" t="s">
        <v>89</v>
      </c>
      <c r="BK839" s="159">
        <f>ROUND(I839*H839,2)</f>
        <v>0</v>
      </c>
      <c r="BL839" s="17" t="s">
        <v>353</v>
      </c>
      <c r="BM839" s="158" t="s">
        <v>3955</v>
      </c>
    </row>
    <row r="840" spans="2:65" s="12" customFormat="1">
      <c r="B840" s="170"/>
      <c r="D840" s="171" t="s">
        <v>200</v>
      </c>
      <c r="E840" s="172" t="s">
        <v>1</v>
      </c>
      <c r="F840" s="173" t="s">
        <v>3956</v>
      </c>
      <c r="H840" s="172" t="s">
        <v>1</v>
      </c>
      <c r="I840" s="174"/>
      <c r="L840" s="170"/>
      <c r="M840" s="175"/>
      <c r="T840" s="176"/>
      <c r="AT840" s="172" t="s">
        <v>200</v>
      </c>
      <c r="AU840" s="172" t="s">
        <v>89</v>
      </c>
      <c r="AV840" s="12" t="s">
        <v>83</v>
      </c>
      <c r="AW840" s="12" t="s">
        <v>31</v>
      </c>
      <c r="AX840" s="12" t="s">
        <v>76</v>
      </c>
      <c r="AY840" s="172" t="s">
        <v>187</v>
      </c>
    </row>
    <row r="841" spans="2:65" s="12" customFormat="1" ht="22.5">
      <c r="B841" s="170"/>
      <c r="D841" s="171" t="s">
        <v>200</v>
      </c>
      <c r="E841" s="172" t="s">
        <v>1</v>
      </c>
      <c r="F841" s="173" t="s">
        <v>3957</v>
      </c>
      <c r="H841" s="172" t="s">
        <v>1</v>
      </c>
      <c r="I841" s="174"/>
      <c r="L841" s="170"/>
      <c r="M841" s="175"/>
      <c r="T841" s="176"/>
      <c r="AT841" s="172" t="s">
        <v>200</v>
      </c>
      <c r="AU841" s="172" t="s">
        <v>89</v>
      </c>
      <c r="AV841" s="12" t="s">
        <v>83</v>
      </c>
      <c r="AW841" s="12" t="s">
        <v>31</v>
      </c>
      <c r="AX841" s="12" t="s">
        <v>76</v>
      </c>
      <c r="AY841" s="172" t="s">
        <v>187</v>
      </c>
    </row>
    <row r="842" spans="2:65" s="12" customFormat="1">
      <c r="B842" s="170"/>
      <c r="D842" s="171" t="s">
        <v>200</v>
      </c>
      <c r="E842" s="172" t="s">
        <v>1</v>
      </c>
      <c r="F842" s="173" t="s">
        <v>3958</v>
      </c>
      <c r="H842" s="172" t="s">
        <v>1</v>
      </c>
      <c r="I842" s="174"/>
      <c r="L842" s="170"/>
      <c r="M842" s="175"/>
      <c r="T842" s="176"/>
      <c r="AT842" s="172" t="s">
        <v>200</v>
      </c>
      <c r="AU842" s="172" t="s">
        <v>89</v>
      </c>
      <c r="AV842" s="12" t="s">
        <v>83</v>
      </c>
      <c r="AW842" s="12" t="s">
        <v>31</v>
      </c>
      <c r="AX842" s="12" t="s">
        <v>76</v>
      </c>
      <c r="AY842" s="172" t="s">
        <v>187</v>
      </c>
    </row>
    <row r="843" spans="2:65" s="13" customFormat="1">
      <c r="B843" s="177"/>
      <c r="D843" s="171" t="s">
        <v>200</v>
      </c>
      <c r="E843" s="178" t="s">
        <v>1</v>
      </c>
      <c r="F843" s="179" t="s">
        <v>3959</v>
      </c>
      <c r="H843" s="180">
        <v>6</v>
      </c>
      <c r="I843" s="181"/>
      <c r="L843" s="177"/>
      <c r="M843" s="182"/>
      <c r="T843" s="183"/>
      <c r="AT843" s="178" t="s">
        <v>200</v>
      </c>
      <c r="AU843" s="178" t="s">
        <v>89</v>
      </c>
      <c r="AV843" s="13" t="s">
        <v>89</v>
      </c>
      <c r="AW843" s="13" t="s">
        <v>31</v>
      </c>
      <c r="AX843" s="13" t="s">
        <v>76</v>
      </c>
      <c r="AY843" s="178" t="s">
        <v>187</v>
      </c>
    </row>
    <row r="844" spans="2:65" s="15" customFormat="1">
      <c r="B844" s="191"/>
      <c r="D844" s="171" t="s">
        <v>200</v>
      </c>
      <c r="E844" s="192" t="s">
        <v>1</v>
      </c>
      <c r="F844" s="193" t="s">
        <v>234</v>
      </c>
      <c r="H844" s="194">
        <v>6</v>
      </c>
      <c r="I844" s="195"/>
      <c r="L844" s="191"/>
      <c r="M844" s="196"/>
      <c r="T844" s="197"/>
      <c r="AT844" s="192" t="s">
        <v>200</v>
      </c>
      <c r="AU844" s="192" t="s">
        <v>89</v>
      </c>
      <c r="AV844" s="15" t="s">
        <v>207</v>
      </c>
      <c r="AW844" s="15" t="s">
        <v>31</v>
      </c>
      <c r="AX844" s="15" t="s">
        <v>76</v>
      </c>
      <c r="AY844" s="192" t="s">
        <v>187</v>
      </c>
    </row>
    <row r="845" spans="2:65" s="14" customFormat="1">
      <c r="B845" s="184"/>
      <c r="D845" s="171" t="s">
        <v>200</v>
      </c>
      <c r="E845" s="185" t="s">
        <v>1</v>
      </c>
      <c r="F845" s="186" t="s">
        <v>206</v>
      </c>
      <c r="H845" s="187">
        <v>6</v>
      </c>
      <c r="I845" s="188"/>
      <c r="L845" s="184"/>
      <c r="M845" s="189"/>
      <c r="T845" s="190"/>
      <c r="AT845" s="185" t="s">
        <v>200</v>
      </c>
      <c r="AU845" s="185" t="s">
        <v>89</v>
      </c>
      <c r="AV845" s="14" t="s">
        <v>194</v>
      </c>
      <c r="AW845" s="14" t="s">
        <v>31</v>
      </c>
      <c r="AX845" s="14" t="s">
        <v>83</v>
      </c>
      <c r="AY845" s="185" t="s">
        <v>187</v>
      </c>
    </row>
    <row r="846" spans="2:65" s="1" customFormat="1" ht="24.2" customHeight="1">
      <c r="B846" s="144"/>
      <c r="C846" s="145" t="s">
        <v>1209</v>
      </c>
      <c r="D846" s="145" t="s">
        <v>190</v>
      </c>
      <c r="E846" s="146" t="s">
        <v>3960</v>
      </c>
      <c r="F846" s="147" t="s">
        <v>3961</v>
      </c>
      <c r="G846" s="148" t="s">
        <v>337</v>
      </c>
      <c r="H846" s="149">
        <v>6</v>
      </c>
      <c r="I846" s="150"/>
      <c r="J846" s="151">
        <f>ROUND(I846*H846,2)</f>
        <v>0</v>
      </c>
      <c r="K846" s="152"/>
      <c r="L846" s="153"/>
      <c r="M846" s="154" t="s">
        <v>1</v>
      </c>
      <c r="N846" s="155" t="s">
        <v>42</v>
      </c>
      <c r="P846" s="156">
        <f>O846*H846</f>
        <v>0</v>
      </c>
      <c r="Q846" s="156">
        <v>0</v>
      </c>
      <c r="R846" s="156">
        <f>Q846*H846</f>
        <v>0</v>
      </c>
      <c r="S846" s="156">
        <v>0</v>
      </c>
      <c r="T846" s="157">
        <f>S846*H846</f>
        <v>0</v>
      </c>
      <c r="AR846" s="158" t="s">
        <v>388</v>
      </c>
      <c r="AT846" s="158" t="s">
        <v>190</v>
      </c>
      <c r="AU846" s="158" t="s">
        <v>89</v>
      </c>
      <c r="AY846" s="17" t="s">
        <v>187</v>
      </c>
      <c r="BE846" s="159">
        <f>IF(N846="základná",J846,0)</f>
        <v>0</v>
      </c>
      <c r="BF846" s="159">
        <f>IF(N846="znížená",J846,0)</f>
        <v>0</v>
      </c>
      <c r="BG846" s="159">
        <f>IF(N846="zákl. prenesená",J846,0)</f>
        <v>0</v>
      </c>
      <c r="BH846" s="159">
        <f>IF(N846="zníž. prenesená",J846,0)</f>
        <v>0</v>
      </c>
      <c r="BI846" s="159">
        <f>IF(N846="nulová",J846,0)</f>
        <v>0</v>
      </c>
      <c r="BJ846" s="17" t="s">
        <v>89</v>
      </c>
      <c r="BK846" s="159">
        <f>ROUND(I846*H846,2)</f>
        <v>0</v>
      </c>
      <c r="BL846" s="17" t="s">
        <v>353</v>
      </c>
      <c r="BM846" s="158" t="s">
        <v>3962</v>
      </c>
    </row>
    <row r="847" spans="2:65" s="13" customFormat="1">
      <c r="B847" s="177"/>
      <c r="D847" s="171" t="s">
        <v>200</v>
      </c>
      <c r="E847" s="178" t="s">
        <v>1</v>
      </c>
      <c r="F847" s="179" t="s">
        <v>3963</v>
      </c>
      <c r="H847" s="180">
        <v>6</v>
      </c>
      <c r="I847" s="181"/>
      <c r="L847" s="177"/>
      <c r="M847" s="182"/>
      <c r="T847" s="183"/>
      <c r="AT847" s="178" t="s">
        <v>200</v>
      </c>
      <c r="AU847" s="178" t="s">
        <v>89</v>
      </c>
      <c r="AV847" s="13" t="s">
        <v>89</v>
      </c>
      <c r="AW847" s="13" t="s">
        <v>31</v>
      </c>
      <c r="AX847" s="13" t="s">
        <v>76</v>
      </c>
      <c r="AY847" s="178" t="s">
        <v>187</v>
      </c>
    </row>
    <row r="848" spans="2:65" s="14" customFormat="1">
      <c r="B848" s="184"/>
      <c r="D848" s="171" t="s">
        <v>200</v>
      </c>
      <c r="E848" s="185" t="s">
        <v>1</v>
      </c>
      <c r="F848" s="186" t="s">
        <v>206</v>
      </c>
      <c r="H848" s="187">
        <v>6</v>
      </c>
      <c r="I848" s="188"/>
      <c r="L848" s="184"/>
      <c r="M848" s="189"/>
      <c r="T848" s="190"/>
      <c r="AT848" s="185" t="s">
        <v>200</v>
      </c>
      <c r="AU848" s="185" t="s">
        <v>89</v>
      </c>
      <c r="AV848" s="14" t="s">
        <v>194</v>
      </c>
      <c r="AW848" s="14" t="s">
        <v>31</v>
      </c>
      <c r="AX848" s="14" t="s">
        <v>83</v>
      </c>
      <c r="AY848" s="185" t="s">
        <v>187</v>
      </c>
    </row>
    <row r="849" spans="2:65" s="1" customFormat="1" ht="24.2" customHeight="1">
      <c r="B849" s="144"/>
      <c r="C849" s="160" t="s">
        <v>1383</v>
      </c>
      <c r="D849" s="160" t="s">
        <v>196</v>
      </c>
      <c r="E849" s="161" t="s">
        <v>771</v>
      </c>
      <c r="F849" s="162" t="s">
        <v>772</v>
      </c>
      <c r="G849" s="163" t="s">
        <v>375</v>
      </c>
      <c r="H849" s="164">
        <v>0.39500000000000002</v>
      </c>
      <c r="I849" s="165"/>
      <c r="J849" s="166">
        <f>ROUND(I849*H849,2)</f>
        <v>0</v>
      </c>
      <c r="K849" s="167"/>
      <c r="L849" s="32"/>
      <c r="M849" s="168" t="s">
        <v>1</v>
      </c>
      <c r="N849" s="169" t="s">
        <v>42</v>
      </c>
      <c r="P849" s="156">
        <f>O849*H849</f>
        <v>0</v>
      </c>
      <c r="Q849" s="156">
        <v>0</v>
      </c>
      <c r="R849" s="156">
        <f>Q849*H849</f>
        <v>0</v>
      </c>
      <c r="S849" s="156">
        <v>0</v>
      </c>
      <c r="T849" s="157">
        <f>S849*H849</f>
        <v>0</v>
      </c>
      <c r="AR849" s="158" t="s">
        <v>353</v>
      </c>
      <c r="AT849" s="158" t="s">
        <v>196</v>
      </c>
      <c r="AU849" s="158" t="s">
        <v>89</v>
      </c>
      <c r="AY849" s="17" t="s">
        <v>187</v>
      </c>
      <c r="BE849" s="159">
        <f>IF(N849="základná",J849,0)</f>
        <v>0</v>
      </c>
      <c r="BF849" s="159">
        <f>IF(N849="znížená",J849,0)</f>
        <v>0</v>
      </c>
      <c r="BG849" s="159">
        <f>IF(N849="zákl. prenesená",J849,0)</f>
        <v>0</v>
      </c>
      <c r="BH849" s="159">
        <f>IF(N849="zníž. prenesená",J849,0)</f>
        <v>0</v>
      </c>
      <c r="BI849" s="159">
        <f>IF(N849="nulová",J849,0)</f>
        <v>0</v>
      </c>
      <c r="BJ849" s="17" t="s">
        <v>89</v>
      </c>
      <c r="BK849" s="159">
        <f>ROUND(I849*H849,2)</f>
        <v>0</v>
      </c>
      <c r="BL849" s="17" t="s">
        <v>353</v>
      </c>
      <c r="BM849" s="158" t="s">
        <v>3964</v>
      </c>
    </row>
    <row r="850" spans="2:65" s="1" customFormat="1" ht="24.2" customHeight="1">
      <c r="B850" s="144"/>
      <c r="C850" s="160" t="s">
        <v>1212</v>
      </c>
      <c r="D850" s="160" t="s">
        <v>196</v>
      </c>
      <c r="E850" s="161" t="s">
        <v>775</v>
      </c>
      <c r="F850" s="162" t="s">
        <v>776</v>
      </c>
      <c r="G850" s="163" t="s">
        <v>375</v>
      </c>
      <c r="H850" s="164">
        <v>0.39500000000000002</v>
      </c>
      <c r="I850" s="165"/>
      <c r="J850" s="166">
        <f>ROUND(I850*H850,2)</f>
        <v>0</v>
      </c>
      <c r="K850" s="167"/>
      <c r="L850" s="32"/>
      <c r="M850" s="168" t="s">
        <v>1</v>
      </c>
      <c r="N850" s="169" t="s">
        <v>42</v>
      </c>
      <c r="P850" s="156">
        <f>O850*H850</f>
        <v>0</v>
      </c>
      <c r="Q850" s="156">
        <v>0</v>
      </c>
      <c r="R850" s="156">
        <f>Q850*H850</f>
        <v>0</v>
      </c>
      <c r="S850" s="156">
        <v>0</v>
      </c>
      <c r="T850" s="157">
        <f>S850*H850</f>
        <v>0</v>
      </c>
      <c r="AR850" s="158" t="s">
        <v>353</v>
      </c>
      <c r="AT850" s="158" t="s">
        <v>196</v>
      </c>
      <c r="AU850" s="158" t="s">
        <v>89</v>
      </c>
      <c r="AY850" s="17" t="s">
        <v>187</v>
      </c>
      <c r="BE850" s="159">
        <f>IF(N850="základná",J850,0)</f>
        <v>0</v>
      </c>
      <c r="BF850" s="159">
        <f>IF(N850="znížená",J850,0)</f>
        <v>0</v>
      </c>
      <c r="BG850" s="159">
        <f>IF(N850="zákl. prenesená",J850,0)</f>
        <v>0</v>
      </c>
      <c r="BH850" s="159">
        <f>IF(N850="zníž. prenesená",J850,0)</f>
        <v>0</v>
      </c>
      <c r="BI850" s="159">
        <f>IF(N850="nulová",J850,0)</f>
        <v>0</v>
      </c>
      <c r="BJ850" s="17" t="s">
        <v>89</v>
      </c>
      <c r="BK850" s="159">
        <f>ROUND(I850*H850,2)</f>
        <v>0</v>
      </c>
      <c r="BL850" s="17" t="s">
        <v>353</v>
      </c>
      <c r="BM850" s="158" t="s">
        <v>3965</v>
      </c>
    </row>
    <row r="851" spans="2:65" s="11" customFormat="1" ht="22.9" customHeight="1">
      <c r="B851" s="132"/>
      <c r="D851" s="133" t="s">
        <v>75</v>
      </c>
      <c r="E851" s="142" t="s">
        <v>3966</v>
      </c>
      <c r="F851" s="142" t="s">
        <v>3967</v>
      </c>
      <c r="I851" s="135"/>
      <c r="J851" s="143">
        <f>BK851</f>
        <v>0</v>
      </c>
      <c r="L851" s="132"/>
      <c r="M851" s="137"/>
      <c r="P851" s="138">
        <f>SUM(P852:P897)</f>
        <v>0</v>
      </c>
      <c r="R851" s="138">
        <f>SUM(R852:R897)</f>
        <v>2.787391</v>
      </c>
      <c r="T851" s="139">
        <f>SUM(T852:T897)</f>
        <v>0</v>
      </c>
      <c r="AR851" s="133" t="s">
        <v>89</v>
      </c>
      <c r="AT851" s="140" t="s">
        <v>75</v>
      </c>
      <c r="AU851" s="140" t="s">
        <v>83</v>
      </c>
      <c r="AY851" s="133" t="s">
        <v>187</v>
      </c>
      <c r="BK851" s="141">
        <f>SUM(BK852:BK897)</f>
        <v>0</v>
      </c>
    </row>
    <row r="852" spans="2:65" s="1" customFormat="1" ht="33" customHeight="1">
      <c r="B852" s="144"/>
      <c r="C852" s="160" t="s">
        <v>1390</v>
      </c>
      <c r="D852" s="160" t="s">
        <v>196</v>
      </c>
      <c r="E852" s="161" t="s">
        <v>3968</v>
      </c>
      <c r="F852" s="162" t="s">
        <v>3969</v>
      </c>
      <c r="G852" s="163" t="s">
        <v>320</v>
      </c>
      <c r="H852" s="164">
        <v>9.1</v>
      </c>
      <c r="I852" s="165"/>
      <c r="J852" s="166">
        <f>ROUND(I852*H852,2)</f>
        <v>0</v>
      </c>
      <c r="K852" s="167"/>
      <c r="L852" s="32"/>
      <c r="M852" s="168" t="s">
        <v>1</v>
      </c>
      <c r="N852" s="169" t="s">
        <v>42</v>
      </c>
      <c r="P852" s="156">
        <f>O852*H852</f>
        <v>0</v>
      </c>
      <c r="Q852" s="156">
        <v>2.1000000000000001E-4</v>
      </c>
      <c r="R852" s="156">
        <f>Q852*H852</f>
        <v>1.9109999999999999E-3</v>
      </c>
      <c r="S852" s="156">
        <v>0</v>
      </c>
      <c r="T852" s="157">
        <f>S852*H852</f>
        <v>0</v>
      </c>
      <c r="AR852" s="158" t="s">
        <v>353</v>
      </c>
      <c r="AT852" s="158" t="s">
        <v>196</v>
      </c>
      <c r="AU852" s="158" t="s">
        <v>89</v>
      </c>
      <c r="AY852" s="17" t="s">
        <v>187</v>
      </c>
      <c r="BE852" s="159">
        <f>IF(N852="základná",J852,0)</f>
        <v>0</v>
      </c>
      <c r="BF852" s="159">
        <f>IF(N852="znížená",J852,0)</f>
        <v>0</v>
      </c>
      <c r="BG852" s="159">
        <f>IF(N852="zákl. prenesená",J852,0)</f>
        <v>0</v>
      </c>
      <c r="BH852" s="159">
        <f>IF(N852="zníž. prenesená",J852,0)</f>
        <v>0</v>
      </c>
      <c r="BI852" s="159">
        <f>IF(N852="nulová",J852,0)</f>
        <v>0</v>
      </c>
      <c r="BJ852" s="17" t="s">
        <v>89</v>
      </c>
      <c r="BK852" s="159">
        <f>ROUND(I852*H852,2)</f>
        <v>0</v>
      </c>
      <c r="BL852" s="17" t="s">
        <v>353</v>
      </c>
      <c r="BM852" s="158" t="s">
        <v>3970</v>
      </c>
    </row>
    <row r="853" spans="2:65" s="12" customFormat="1">
      <c r="B853" s="170"/>
      <c r="D853" s="171" t="s">
        <v>200</v>
      </c>
      <c r="E853" s="172" t="s">
        <v>1</v>
      </c>
      <c r="F853" s="173" t="s">
        <v>3971</v>
      </c>
      <c r="H853" s="172" t="s">
        <v>1</v>
      </c>
      <c r="I853" s="174"/>
      <c r="L853" s="170"/>
      <c r="M853" s="175"/>
      <c r="T853" s="176"/>
      <c r="AT853" s="172" t="s">
        <v>200</v>
      </c>
      <c r="AU853" s="172" t="s">
        <v>89</v>
      </c>
      <c r="AV853" s="12" t="s">
        <v>83</v>
      </c>
      <c r="AW853" s="12" t="s">
        <v>31</v>
      </c>
      <c r="AX853" s="12" t="s">
        <v>76</v>
      </c>
      <c r="AY853" s="172" t="s">
        <v>187</v>
      </c>
    </row>
    <row r="854" spans="2:65" s="13" customFormat="1">
      <c r="B854" s="177"/>
      <c r="D854" s="171" t="s">
        <v>200</v>
      </c>
      <c r="E854" s="178" t="s">
        <v>1</v>
      </c>
      <c r="F854" s="179" t="s">
        <v>3972</v>
      </c>
      <c r="H854" s="180">
        <v>9.1</v>
      </c>
      <c r="I854" s="181"/>
      <c r="L854" s="177"/>
      <c r="M854" s="182"/>
      <c r="T854" s="183"/>
      <c r="AT854" s="178" t="s">
        <v>200</v>
      </c>
      <c r="AU854" s="178" t="s">
        <v>89</v>
      </c>
      <c r="AV854" s="13" t="s">
        <v>89</v>
      </c>
      <c r="AW854" s="13" t="s">
        <v>31</v>
      </c>
      <c r="AX854" s="13" t="s">
        <v>76</v>
      </c>
      <c r="AY854" s="178" t="s">
        <v>187</v>
      </c>
    </row>
    <row r="855" spans="2:65" s="14" customFormat="1">
      <c r="B855" s="184"/>
      <c r="D855" s="171" t="s">
        <v>200</v>
      </c>
      <c r="E855" s="185" t="s">
        <v>1</v>
      </c>
      <c r="F855" s="186" t="s">
        <v>206</v>
      </c>
      <c r="H855" s="187">
        <v>9.1</v>
      </c>
      <c r="I855" s="188"/>
      <c r="L855" s="184"/>
      <c r="M855" s="189"/>
      <c r="T855" s="190"/>
      <c r="AT855" s="185" t="s">
        <v>200</v>
      </c>
      <c r="AU855" s="185" t="s">
        <v>89</v>
      </c>
      <c r="AV855" s="14" t="s">
        <v>194</v>
      </c>
      <c r="AW855" s="14" t="s">
        <v>31</v>
      </c>
      <c r="AX855" s="14" t="s">
        <v>83</v>
      </c>
      <c r="AY855" s="185" t="s">
        <v>187</v>
      </c>
    </row>
    <row r="856" spans="2:65" s="1" customFormat="1" ht="55.5" customHeight="1">
      <c r="B856" s="144"/>
      <c r="C856" s="145" t="s">
        <v>1215</v>
      </c>
      <c r="D856" s="145" t="s">
        <v>190</v>
      </c>
      <c r="E856" s="146" t="s">
        <v>3973</v>
      </c>
      <c r="F856" s="147" t="s">
        <v>3974</v>
      </c>
      <c r="G856" s="148" t="s">
        <v>320</v>
      </c>
      <c r="H856" s="149">
        <v>10</v>
      </c>
      <c r="I856" s="150"/>
      <c r="J856" s="151">
        <f>ROUND(I856*H856,2)</f>
        <v>0</v>
      </c>
      <c r="K856" s="152"/>
      <c r="L856" s="153"/>
      <c r="M856" s="154" t="s">
        <v>1</v>
      </c>
      <c r="N856" s="155" t="s">
        <v>42</v>
      </c>
      <c r="P856" s="156">
        <f>O856*H856</f>
        <v>0</v>
      </c>
      <c r="Q856" s="156">
        <v>1E-4</v>
      </c>
      <c r="R856" s="156">
        <f>Q856*H856</f>
        <v>1E-3</v>
      </c>
      <c r="S856" s="156">
        <v>0</v>
      </c>
      <c r="T856" s="157">
        <f>S856*H856</f>
        <v>0</v>
      </c>
      <c r="AR856" s="158" t="s">
        <v>388</v>
      </c>
      <c r="AT856" s="158" t="s">
        <v>190</v>
      </c>
      <c r="AU856" s="158" t="s">
        <v>89</v>
      </c>
      <c r="AY856" s="17" t="s">
        <v>187</v>
      </c>
      <c r="BE856" s="159">
        <f>IF(N856="základná",J856,0)</f>
        <v>0</v>
      </c>
      <c r="BF856" s="159">
        <f>IF(N856="znížená",J856,0)</f>
        <v>0</v>
      </c>
      <c r="BG856" s="159">
        <f>IF(N856="zákl. prenesená",J856,0)</f>
        <v>0</v>
      </c>
      <c r="BH856" s="159">
        <f>IF(N856="zníž. prenesená",J856,0)</f>
        <v>0</v>
      </c>
      <c r="BI856" s="159">
        <f>IF(N856="nulová",J856,0)</f>
        <v>0</v>
      </c>
      <c r="BJ856" s="17" t="s">
        <v>89</v>
      </c>
      <c r="BK856" s="159">
        <f>ROUND(I856*H856,2)</f>
        <v>0</v>
      </c>
      <c r="BL856" s="17" t="s">
        <v>353</v>
      </c>
      <c r="BM856" s="158" t="s">
        <v>3975</v>
      </c>
    </row>
    <row r="857" spans="2:65" s="13" customFormat="1">
      <c r="B857" s="177"/>
      <c r="D857" s="171" t="s">
        <v>200</v>
      </c>
      <c r="E857" s="178" t="s">
        <v>1</v>
      </c>
      <c r="F857" s="179" t="s">
        <v>317</v>
      </c>
      <c r="H857" s="180">
        <v>10</v>
      </c>
      <c r="I857" s="181"/>
      <c r="L857" s="177"/>
      <c r="M857" s="182"/>
      <c r="T857" s="183"/>
      <c r="AT857" s="178" t="s">
        <v>200</v>
      </c>
      <c r="AU857" s="178" t="s">
        <v>89</v>
      </c>
      <c r="AV857" s="13" t="s">
        <v>89</v>
      </c>
      <c r="AW857" s="13" t="s">
        <v>31</v>
      </c>
      <c r="AX857" s="13" t="s">
        <v>83</v>
      </c>
      <c r="AY857" s="178" t="s">
        <v>187</v>
      </c>
    </row>
    <row r="858" spans="2:65" s="1" customFormat="1" ht="66.75" customHeight="1">
      <c r="B858" s="144"/>
      <c r="C858" s="145" t="s">
        <v>1397</v>
      </c>
      <c r="D858" s="145" t="s">
        <v>190</v>
      </c>
      <c r="E858" s="146" t="s">
        <v>3976</v>
      </c>
      <c r="F858" s="147" t="s">
        <v>3977</v>
      </c>
      <c r="G858" s="148" t="s">
        <v>144</v>
      </c>
      <c r="H858" s="149">
        <v>39.6</v>
      </c>
      <c r="I858" s="150"/>
      <c r="J858" s="151">
        <f>ROUND(I858*H858,2)</f>
        <v>0</v>
      </c>
      <c r="K858" s="152"/>
      <c r="L858" s="153"/>
      <c r="M858" s="154" t="s">
        <v>1</v>
      </c>
      <c r="N858" s="155" t="s">
        <v>42</v>
      </c>
      <c r="P858" s="156">
        <f>O858*H858</f>
        <v>0</v>
      </c>
      <c r="Q858" s="156">
        <v>3.2000000000000001E-2</v>
      </c>
      <c r="R858" s="156">
        <f>Q858*H858</f>
        <v>1.2672000000000001</v>
      </c>
      <c r="S858" s="156">
        <v>0</v>
      </c>
      <c r="T858" s="157">
        <f>S858*H858</f>
        <v>0</v>
      </c>
      <c r="AR858" s="158" t="s">
        <v>388</v>
      </c>
      <c r="AT858" s="158" t="s">
        <v>190</v>
      </c>
      <c r="AU858" s="158" t="s">
        <v>89</v>
      </c>
      <c r="AY858" s="17" t="s">
        <v>187</v>
      </c>
      <c r="BE858" s="159">
        <f>IF(N858="základná",J858,0)</f>
        <v>0</v>
      </c>
      <c r="BF858" s="159">
        <f>IF(N858="znížená",J858,0)</f>
        <v>0</v>
      </c>
      <c r="BG858" s="159">
        <f>IF(N858="zákl. prenesená",J858,0)</f>
        <v>0</v>
      </c>
      <c r="BH858" s="159">
        <f>IF(N858="zníž. prenesená",J858,0)</f>
        <v>0</v>
      </c>
      <c r="BI858" s="159">
        <f>IF(N858="nulová",J858,0)</f>
        <v>0</v>
      </c>
      <c r="BJ858" s="17" t="s">
        <v>89</v>
      </c>
      <c r="BK858" s="159">
        <f>ROUND(I858*H858,2)</f>
        <v>0</v>
      </c>
      <c r="BL858" s="17" t="s">
        <v>353</v>
      </c>
      <c r="BM858" s="158" t="s">
        <v>3978</v>
      </c>
    </row>
    <row r="859" spans="2:65" s="12" customFormat="1">
      <c r="B859" s="170"/>
      <c r="D859" s="171" t="s">
        <v>200</v>
      </c>
      <c r="E859" s="172" t="s">
        <v>1</v>
      </c>
      <c r="F859" s="173" t="s">
        <v>3979</v>
      </c>
      <c r="H859" s="172" t="s">
        <v>1</v>
      </c>
      <c r="I859" s="174"/>
      <c r="L859" s="170"/>
      <c r="M859" s="175"/>
      <c r="T859" s="176"/>
      <c r="AT859" s="172" t="s">
        <v>200</v>
      </c>
      <c r="AU859" s="172" t="s">
        <v>89</v>
      </c>
      <c r="AV859" s="12" t="s">
        <v>83</v>
      </c>
      <c r="AW859" s="12" t="s">
        <v>31</v>
      </c>
      <c r="AX859" s="12" t="s">
        <v>76</v>
      </c>
      <c r="AY859" s="172" t="s">
        <v>187</v>
      </c>
    </row>
    <row r="860" spans="2:65" s="13" customFormat="1">
      <c r="B860" s="177"/>
      <c r="D860" s="171" t="s">
        <v>200</v>
      </c>
      <c r="E860" s="178" t="s">
        <v>1</v>
      </c>
      <c r="F860" s="179" t="s">
        <v>3980</v>
      </c>
      <c r="H860" s="180">
        <v>19.8</v>
      </c>
      <c r="I860" s="181"/>
      <c r="L860" s="177"/>
      <c r="M860" s="182"/>
      <c r="T860" s="183"/>
      <c r="AT860" s="178" t="s">
        <v>200</v>
      </c>
      <c r="AU860" s="178" t="s">
        <v>89</v>
      </c>
      <c r="AV860" s="13" t="s">
        <v>89</v>
      </c>
      <c r="AW860" s="13" t="s">
        <v>31</v>
      </c>
      <c r="AX860" s="13" t="s">
        <v>76</v>
      </c>
      <c r="AY860" s="178" t="s">
        <v>187</v>
      </c>
    </row>
    <row r="861" spans="2:65" s="13" customFormat="1">
      <c r="B861" s="177"/>
      <c r="D861" s="171" t="s">
        <v>200</v>
      </c>
      <c r="E861" s="178" t="s">
        <v>1</v>
      </c>
      <c r="F861" s="179" t="s">
        <v>3981</v>
      </c>
      <c r="H861" s="180">
        <v>19.8</v>
      </c>
      <c r="I861" s="181"/>
      <c r="L861" s="177"/>
      <c r="M861" s="182"/>
      <c r="T861" s="183"/>
      <c r="AT861" s="178" t="s">
        <v>200</v>
      </c>
      <c r="AU861" s="178" t="s">
        <v>89</v>
      </c>
      <c r="AV861" s="13" t="s">
        <v>89</v>
      </c>
      <c r="AW861" s="13" t="s">
        <v>31</v>
      </c>
      <c r="AX861" s="13" t="s">
        <v>76</v>
      </c>
      <c r="AY861" s="178" t="s">
        <v>187</v>
      </c>
    </row>
    <row r="862" spans="2:65" s="15" customFormat="1">
      <c r="B862" s="191"/>
      <c r="D862" s="171" t="s">
        <v>200</v>
      </c>
      <c r="E862" s="192" t="s">
        <v>1</v>
      </c>
      <c r="F862" s="193" t="s">
        <v>1048</v>
      </c>
      <c r="H862" s="194">
        <v>39.6</v>
      </c>
      <c r="I862" s="195"/>
      <c r="L862" s="191"/>
      <c r="M862" s="196"/>
      <c r="T862" s="197"/>
      <c r="AT862" s="192" t="s">
        <v>200</v>
      </c>
      <c r="AU862" s="192" t="s">
        <v>89</v>
      </c>
      <c r="AV862" s="15" t="s">
        <v>207</v>
      </c>
      <c r="AW862" s="15" t="s">
        <v>31</v>
      </c>
      <c r="AX862" s="15" t="s">
        <v>76</v>
      </c>
      <c r="AY862" s="192" t="s">
        <v>187</v>
      </c>
    </row>
    <row r="863" spans="2:65" s="14" customFormat="1">
      <c r="B863" s="184"/>
      <c r="D863" s="171" t="s">
        <v>200</v>
      </c>
      <c r="E863" s="185" t="s">
        <v>1</v>
      </c>
      <c r="F863" s="186" t="s">
        <v>206</v>
      </c>
      <c r="H863" s="187">
        <v>39.6</v>
      </c>
      <c r="I863" s="188"/>
      <c r="L863" s="184"/>
      <c r="M863" s="189"/>
      <c r="T863" s="190"/>
      <c r="AT863" s="185" t="s">
        <v>200</v>
      </c>
      <c r="AU863" s="185" t="s">
        <v>89</v>
      </c>
      <c r="AV863" s="14" t="s">
        <v>194</v>
      </c>
      <c r="AW863" s="14" t="s">
        <v>31</v>
      </c>
      <c r="AX863" s="14" t="s">
        <v>83</v>
      </c>
      <c r="AY863" s="185" t="s">
        <v>187</v>
      </c>
    </row>
    <row r="864" spans="2:65" s="1" customFormat="1" ht="33" customHeight="1">
      <c r="B864" s="144"/>
      <c r="C864" s="160" t="s">
        <v>1218</v>
      </c>
      <c r="D864" s="160" t="s">
        <v>196</v>
      </c>
      <c r="E864" s="161" t="s">
        <v>3982</v>
      </c>
      <c r="F864" s="162" t="s">
        <v>3983</v>
      </c>
      <c r="G864" s="163" t="s">
        <v>320</v>
      </c>
      <c r="H864" s="164">
        <v>40.799999999999997</v>
      </c>
      <c r="I864" s="165"/>
      <c r="J864" s="166">
        <f>ROUND(I864*H864,2)</f>
        <v>0</v>
      </c>
      <c r="K864" s="167"/>
      <c r="L864" s="32"/>
      <c r="M864" s="168" t="s">
        <v>1</v>
      </c>
      <c r="N864" s="169" t="s">
        <v>42</v>
      </c>
      <c r="P864" s="156">
        <f>O864*H864</f>
        <v>0</v>
      </c>
      <c r="Q864" s="156">
        <v>2.1000000000000001E-4</v>
      </c>
      <c r="R864" s="156">
        <f>Q864*H864</f>
        <v>8.5679999999999992E-3</v>
      </c>
      <c r="S864" s="156">
        <v>0</v>
      </c>
      <c r="T864" s="157">
        <f>S864*H864</f>
        <v>0</v>
      </c>
      <c r="AR864" s="158" t="s">
        <v>353</v>
      </c>
      <c r="AT864" s="158" t="s">
        <v>196</v>
      </c>
      <c r="AU864" s="158" t="s">
        <v>89</v>
      </c>
      <c r="AY864" s="17" t="s">
        <v>187</v>
      </c>
      <c r="BE864" s="159">
        <f>IF(N864="základná",J864,0)</f>
        <v>0</v>
      </c>
      <c r="BF864" s="159">
        <f>IF(N864="znížená",J864,0)</f>
        <v>0</v>
      </c>
      <c r="BG864" s="159">
        <f>IF(N864="zákl. prenesená",J864,0)</f>
        <v>0</v>
      </c>
      <c r="BH864" s="159">
        <f>IF(N864="zníž. prenesená",J864,0)</f>
        <v>0</v>
      </c>
      <c r="BI864" s="159">
        <f>IF(N864="nulová",J864,0)</f>
        <v>0</v>
      </c>
      <c r="BJ864" s="17" t="s">
        <v>89</v>
      </c>
      <c r="BK864" s="159">
        <f>ROUND(I864*H864,2)</f>
        <v>0</v>
      </c>
      <c r="BL864" s="17" t="s">
        <v>353</v>
      </c>
      <c r="BM864" s="158" t="s">
        <v>3984</v>
      </c>
    </row>
    <row r="865" spans="2:65" s="12" customFormat="1">
      <c r="B865" s="170"/>
      <c r="D865" s="171" t="s">
        <v>200</v>
      </c>
      <c r="E865" s="172" t="s">
        <v>1</v>
      </c>
      <c r="F865" s="173" t="s">
        <v>3985</v>
      </c>
      <c r="H865" s="172" t="s">
        <v>1</v>
      </c>
      <c r="I865" s="174"/>
      <c r="L865" s="170"/>
      <c r="M865" s="175"/>
      <c r="T865" s="176"/>
      <c r="AT865" s="172" t="s">
        <v>200</v>
      </c>
      <c r="AU865" s="172" t="s">
        <v>89</v>
      </c>
      <c r="AV865" s="12" t="s">
        <v>83</v>
      </c>
      <c r="AW865" s="12" t="s">
        <v>31</v>
      </c>
      <c r="AX865" s="12" t="s">
        <v>76</v>
      </c>
      <c r="AY865" s="172" t="s">
        <v>187</v>
      </c>
    </row>
    <row r="866" spans="2:65" s="13" customFormat="1">
      <c r="B866" s="177"/>
      <c r="D866" s="171" t="s">
        <v>200</v>
      </c>
      <c r="E866" s="178" t="s">
        <v>1</v>
      </c>
      <c r="F866" s="179" t="s">
        <v>3986</v>
      </c>
      <c r="H866" s="180">
        <v>40.799999999999997</v>
      </c>
      <c r="I866" s="181"/>
      <c r="L866" s="177"/>
      <c r="M866" s="182"/>
      <c r="T866" s="183"/>
      <c r="AT866" s="178" t="s">
        <v>200</v>
      </c>
      <c r="AU866" s="178" t="s">
        <v>89</v>
      </c>
      <c r="AV866" s="13" t="s">
        <v>89</v>
      </c>
      <c r="AW866" s="13" t="s">
        <v>31</v>
      </c>
      <c r="AX866" s="13" t="s">
        <v>76</v>
      </c>
      <c r="AY866" s="178" t="s">
        <v>187</v>
      </c>
    </row>
    <row r="867" spans="2:65" s="15" customFormat="1">
      <c r="B867" s="191"/>
      <c r="D867" s="171" t="s">
        <v>200</v>
      </c>
      <c r="E867" s="192" t="s">
        <v>1</v>
      </c>
      <c r="F867" s="193" t="s">
        <v>1048</v>
      </c>
      <c r="H867" s="194">
        <v>40.799999999999997</v>
      </c>
      <c r="I867" s="195"/>
      <c r="L867" s="191"/>
      <c r="M867" s="196"/>
      <c r="T867" s="197"/>
      <c r="AT867" s="192" t="s">
        <v>200</v>
      </c>
      <c r="AU867" s="192" t="s">
        <v>89</v>
      </c>
      <c r="AV867" s="15" t="s">
        <v>207</v>
      </c>
      <c r="AW867" s="15" t="s">
        <v>31</v>
      </c>
      <c r="AX867" s="15" t="s">
        <v>76</v>
      </c>
      <c r="AY867" s="192" t="s">
        <v>187</v>
      </c>
    </row>
    <row r="868" spans="2:65" s="14" customFormat="1">
      <c r="B868" s="184"/>
      <c r="D868" s="171" t="s">
        <v>200</v>
      </c>
      <c r="E868" s="185" t="s">
        <v>1</v>
      </c>
      <c r="F868" s="186" t="s">
        <v>206</v>
      </c>
      <c r="H868" s="187">
        <v>40.799999999999997</v>
      </c>
      <c r="I868" s="188"/>
      <c r="L868" s="184"/>
      <c r="M868" s="189"/>
      <c r="T868" s="190"/>
      <c r="AT868" s="185" t="s">
        <v>200</v>
      </c>
      <c r="AU868" s="185" t="s">
        <v>89</v>
      </c>
      <c r="AV868" s="14" t="s">
        <v>194</v>
      </c>
      <c r="AW868" s="14" t="s">
        <v>31</v>
      </c>
      <c r="AX868" s="14" t="s">
        <v>83</v>
      </c>
      <c r="AY868" s="185" t="s">
        <v>187</v>
      </c>
    </row>
    <row r="869" spans="2:65" s="1" customFormat="1" ht="55.5" customHeight="1">
      <c r="B869" s="144"/>
      <c r="C869" s="145" t="s">
        <v>1404</v>
      </c>
      <c r="D869" s="145" t="s">
        <v>190</v>
      </c>
      <c r="E869" s="146" t="s">
        <v>3973</v>
      </c>
      <c r="F869" s="147" t="s">
        <v>3974</v>
      </c>
      <c r="G869" s="148" t="s">
        <v>320</v>
      </c>
      <c r="H869" s="149">
        <v>41</v>
      </c>
      <c r="I869" s="150"/>
      <c r="J869" s="151">
        <f>ROUND(I869*H869,2)</f>
        <v>0</v>
      </c>
      <c r="K869" s="152"/>
      <c r="L869" s="153"/>
      <c r="M869" s="154" t="s">
        <v>1</v>
      </c>
      <c r="N869" s="155" t="s">
        <v>42</v>
      </c>
      <c r="P869" s="156">
        <f>O869*H869</f>
        <v>0</v>
      </c>
      <c r="Q869" s="156">
        <v>1E-4</v>
      </c>
      <c r="R869" s="156">
        <f>Q869*H869</f>
        <v>4.1000000000000003E-3</v>
      </c>
      <c r="S869" s="156">
        <v>0</v>
      </c>
      <c r="T869" s="157">
        <f>S869*H869</f>
        <v>0</v>
      </c>
      <c r="AR869" s="158" t="s">
        <v>388</v>
      </c>
      <c r="AT869" s="158" t="s">
        <v>190</v>
      </c>
      <c r="AU869" s="158" t="s">
        <v>89</v>
      </c>
      <c r="AY869" s="17" t="s">
        <v>187</v>
      </c>
      <c r="BE869" s="159">
        <f>IF(N869="základná",J869,0)</f>
        <v>0</v>
      </c>
      <c r="BF869" s="159">
        <f>IF(N869="znížená",J869,0)</f>
        <v>0</v>
      </c>
      <c r="BG869" s="159">
        <f>IF(N869="zákl. prenesená",J869,0)</f>
        <v>0</v>
      </c>
      <c r="BH869" s="159">
        <f>IF(N869="zníž. prenesená",J869,0)</f>
        <v>0</v>
      </c>
      <c r="BI869" s="159">
        <f>IF(N869="nulová",J869,0)</f>
        <v>0</v>
      </c>
      <c r="BJ869" s="17" t="s">
        <v>89</v>
      </c>
      <c r="BK869" s="159">
        <f>ROUND(I869*H869,2)</f>
        <v>0</v>
      </c>
      <c r="BL869" s="17" t="s">
        <v>353</v>
      </c>
      <c r="BM869" s="158" t="s">
        <v>3987</v>
      </c>
    </row>
    <row r="870" spans="2:65" s="13" customFormat="1">
      <c r="B870" s="177"/>
      <c r="D870" s="171" t="s">
        <v>200</v>
      </c>
      <c r="E870" s="178" t="s">
        <v>1</v>
      </c>
      <c r="F870" s="179" t="s">
        <v>670</v>
      </c>
      <c r="H870" s="180">
        <v>41</v>
      </c>
      <c r="I870" s="181"/>
      <c r="L870" s="177"/>
      <c r="M870" s="182"/>
      <c r="T870" s="183"/>
      <c r="AT870" s="178" t="s">
        <v>200</v>
      </c>
      <c r="AU870" s="178" t="s">
        <v>89</v>
      </c>
      <c r="AV870" s="13" t="s">
        <v>89</v>
      </c>
      <c r="AW870" s="13" t="s">
        <v>31</v>
      </c>
      <c r="AX870" s="13" t="s">
        <v>83</v>
      </c>
      <c r="AY870" s="178" t="s">
        <v>187</v>
      </c>
    </row>
    <row r="871" spans="2:65" s="1" customFormat="1" ht="66.75" customHeight="1">
      <c r="B871" s="144"/>
      <c r="C871" s="145" t="s">
        <v>1221</v>
      </c>
      <c r="D871" s="145" t="s">
        <v>190</v>
      </c>
      <c r="E871" s="146" t="s">
        <v>3988</v>
      </c>
      <c r="F871" s="147" t="s">
        <v>3977</v>
      </c>
      <c r="G871" s="148" t="s">
        <v>144</v>
      </c>
      <c r="H871" s="149">
        <v>32.76</v>
      </c>
      <c r="I871" s="150"/>
      <c r="J871" s="151">
        <f>ROUND(I871*H871,2)</f>
        <v>0</v>
      </c>
      <c r="K871" s="152"/>
      <c r="L871" s="153"/>
      <c r="M871" s="154" t="s">
        <v>1</v>
      </c>
      <c r="N871" s="155" t="s">
        <v>42</v>
      </c>
      <c r="P871" s="156">
        <f>O871*H871</f>
        <v>0</v>
      </c>
      <c r="Q871" s="156">
        <v>3.2000000000000001E-2</v>
      </c>
      <c r="R871" s="156">
        <f>Q871*H871</f>
        <v>1.0483199999999999</v>
      </c>
      <c r="S871" s="156">
        <v>0</v>
      </c>
      <c r="T871" s="157">
        <f>S871*H871</f>
        <v>0</v>
      </c>
      <c r="AR871" s="158" t="s">
        <v>388</v>
      </c>
      <c r="AT871" s="158" t="s">
        <v>190</v>
      </c>
      <c r="AU871" s="158" t="s">
        <v>89</v>
      </c>
      <c r="AY871" s="17" t="s">
        <v>187</v>
      </c>
      <c r="BE871" s="159">
        <f>IF(N871="základná",J871,0)</f>
        <v>0</v>
      </c>
      <c r="BF871" s="159">
        <f>IF(N871="znížená",J871,0)</f>
        <v>0</v>
      </c>
      <c r="BG871" s="159">
        <f>IF(N871="zákl. prenesená",J871,0)</f>
        <v>0</v>
      </c>
      <c r="BH871" s="159">
        <f>IF(N871="zníž. prenesená",J871,0)</f>
        <v>0</v>
      </c>
      <c r="BI871" s="159">
        <f>IF(N871="nulová",J871,0)</f>
        <v>0</v>
      </c>
      <c r="BJ871" s="17" t="s">
        <v>89</v>
      </c>
      <c r="BK871" s="159">
        <f>ROUND(I871*H871,2)</f>
        <v>0</v>
      </c>
      <c r="BL871" s="17" t="s">
        <v>353</v>
      </c>
      <c r="BM871" s="158" t="s">
        <v>3989</v>
      </c>
    </row>
    <row r="872" spans="2:65" s="12" customFormat="1">
      <c r="B872" s="170"/>
      <c r="D872" s="171" t="s">
        <v>200</v>
      </c>
      <c r="E872" s="172" t="s">
        <v>1</v>
      </c>
      <c r="F872" s="173" t="s">
        <v>3990</v>
      </c>
      <c r="H872" s="172" t="s">
        <v>1</v>
      </c>
      <c r="I872" s="174"/>
      <c r="L872" s="170"/>
      <c r="M872" s="175"/>
      <c r="T872" s="176"/>
      <c r="AT872" s="172" t="s">
        <v>200</v>
      </c>
      <c r="AU872" s="172" t="s">
        <v>89</v>
      </c>
      <c r="AV872" s="12" t="s">
        <v>83</v>
      </c>
      <c r="AW872" s="12" t="s">
        <v>31</v>
      </c>
      <c r="AX872" s="12" t="s">
        <v>76</v>
      </c>
      <c r="AY872" s="172" t="s">
        <v>187</v>
      </c>
    </row>
    <row r="873" spans="2:65" s="13" customFormat="1">
      <c r="B873" s="177"/>
      <c r="D873" s="171" t="s">
        <v>200</v>
      </c>
      <c r="E873" s="178" t="s">
        <v>1</v>
      </c>
      <c r="F873" s="179" t="s">
        <v>3991</v>
      </c>
      <c r="H873" s="180">
        <v>32.76</v>
      </c>
      <c r="I873" s="181"/>
      <c r="L873" s="177"/>
      <c r="M873" s="182"/>
      <c r="T873" s="183"/>
      <c r="AT873" s="178" t="s">
        <v>200</v>
      </c>
      <c r="AU873" s="178" t="s">
        <v>89</v>
      </c>
      <c r="AV873" s="13" t="s">
        <v>89</v>
      </c>
      <c r="AW873" s="13" t="s">
        <v>31</v>
      </c>
      <c r="AX873" s="13" t="s">
        <v>76</v>
      </c>
      <c r="AY873" s="178" t="s">
        <v>187</v>
      </c>
    </row>
    <row r="874" spans="2:65" s="15" customFormat="1">
      <c r="B874" s="191"/>
      <c r="D874" s="171" t="s">
        <v>200</v>
      </c>
      <c r="E874" s="192" t="s">
        <v>1</v>
      </c>
      <c r="F874" s="193" t="s">
        <v>1048</v>
      </c>
      <c r="H874" s="194">
        <v>32.76</v>
      </c>
      <c r="I874" s="195"/>
      <c r="L874" s="191"/>
      <c r="M874" s="196"/>
      <c r="T874" s="197"/>
      <c r="AT874" s="192" t="s">
        <v>200</v>
      </c>
      <c r="AU874" s="192" t="s">
        <v>89</v>
      </c>
      <c r="AV874" s="15" t="s">
        <v>207</v>
      </c>
      <c r="AW874" s="15" t="s">
        <v>31</v>
      </c>
      <c r="AX874" s="15" t="s">
        <v>76</v>
      </c>
      <c r="AY874" s="192" t="s">
        <v>187</v>
      </c>
    </row>
    <row r="875" spans="2:65" s="14" customFormat="1">
      <c r="B875" s="184"/>
      <c r="D875" s="171" t="s">
        <v>200</v>
      </c>
      <c r="E875" s="185" t="s">
        <v>1</v>
      </c>
      <c r="F875" s="186" t="s">
        <v>206</v>
      </c>
      <c r="H875" s="187">
        <v>32.76</v>
      </c>
      <c r="I875" s="188"/>
      <c r="L875" s="184"/>
      <c r="M875" s="189"/>
      <c r="T875" s="190"/>
      <c r="AT875" s="185" t="s">
        <v>200</v>
      </c>
      <c r="AU875" s="185" t="s">
        <v>89</v>
      </c>
      <c r="AV875" s="14" t="s">
        <v>194</v>
      </c>
      <c r="AW875" s="14" t="s">
        <v>31</v>
      </c>
      <c r="AX875" s="14" t="s">
        <v>83</v>
      </c>
      <c r="AY875" s="185" t="s">
        <v>187</v>
      </c>
    </row>
    <row r="876" spans="2:65" s="1" customFormat="1" ht="24.2" customHeight="1">
      <c r="B876" s="144"/>
      <c r="C876" s="160" t="s">
        <v>1411</v>
      </c>
      <c r="D876" s="160" t="s">
        <v>196</v>
      </c>
      <c r="E876" s="161" t="s">
        <v>3992</v>
      </c>
      <c r="F876" s="162" t="s">
        <v>3993</v>
      </c>
      <c r="G876" s="163" t="s">
        <v>320</v>
      </c>
      <c r="H876" s="164">
        <v>12.4</v>
      </c>
      <c r="I876" s="165"/>
      <c r="J876" s="166">
        <f>ROUND(I876*H876,2)</f>
        <v>0</v>
      </c>
      <c r="K876" s="167"/>
      <c r="L876" s="32"/>
      <c r="M876" s="168" t="s">
        <v>1</v>
      </c>
      <c r="N876" s="169" t="s">
        <v>42</v>
      </c>
      <c r="P876" s="156">
        <f>O876*H876</f>
        <v>0</v>
      </c>
      <c r="Q876" s="156">
        <v>2.1000000000000001E-4</v>
      </c>
      <c r="R876" s="156">
        <f>Q876*H876</f>
        <v>2.604E-3</v>
      </c>
      <c r="S876" s="156">
        <v>0</v>
      </c>
      <c r="T876" s="157">
        <f>S876*H876</f>
        <v>0</v>
      </c>
      <c r="AR876" s="158" t="s">
        <v>353</v>
      </c>
      <c r="AT876" s="158" t="s">
        <v>196</v>
      </c>
      <c r="AU876" s="158" t="s">
        <v>89</v>
      </c>
      <c r="AY876" s="17" t="s">
        <v>187</v>
      </c>
      <c r="BE876" s="159">
        <f>IF(N876="základná",J876,0)</f>
        <v>0</v>
      </c>
      <c r="BF876" s="159">
        <f>IF(N876="znížená",J876,0)</f>
        <v>0</v>
      </c>
      <c r="BG876" s="159">
        <f>IF(N876="zákl. prenesená",J876,0)</f>
        <v>0</v>
      </c>
      <c r="BH876" s="159">
        <f>IF(N876="zníž. prenesená",J876,0)</f>
        <v>0</v>
      </c>
      <c r="BI876" s="159">
        <f>IF(N876="nulová",J876,0)</f>
        <v>0</v>
      </c>
      <c r="BJ876" s="17" t="s">
        <v>89</v>
      </c>
      <c r="BK876" s="159">
        <f>ROUND(I876*H876,2)</f>
        <v>0</v>
      </c>
      <c r="BL876" s="17" t="s">
        <v>353</v>
      </c>
      <c r="BM876" s="158" t="s">
        <v>3994</v>
      </c>
    </row>
    <row r="877" spans="2:65" s="12" customFormat="1">
      <c r="B877" s="170"/>
      <c r="D877" s="171" t="s">
        <v>200</v>
      </c>
      <c r="E877" s="172" t="s">
        <v>1</v>
      </c>
      <c r="F877" s="173" t="s">
        <v>3995</v>
      </c>
      <c r="H877" s="172" t="s">
        <v>1</v>
      </c>
      <c r="I877" s="174"/>
      <c r="L877" s="170"/>
      <c r="M877" s="175"/>
      <c r="T877" s="176"/>
      <c r="AT877" s="172" t="s">
        <v>200</v>
      </c>
      <c r="AU877" s="172" t="s">
        <v>89</v>
      </c>
      <c r="AV877" s="12" t="s">
        <v>83</v>
      </c>
      <c r="AW877" s="12" t="s">
        <v>31</v>
      </c>
      <c r="AX877" s="12" t="s">
        <v>76</v>
      </c>
      <c r="AY877" s="172" t="s">
        <v>187</v>
      </c>
    </row>
    <row r="878" spans="2:65" s="13" customFormat="1">
      <c r="B878" s="177"/>
      <c r="D878" s="171" t="s">
        <v>200</v>
      </c>
      <c r="E878" s="178" t="s">
        <v>1</v>
      </c>
      <c r="F878" s="179" t="s">
        <v>3996</v>
      </c>
      <c r="H878" s="180">
        <v>12.4</v>
      </c>
      <c r="I878" s="181"/>
      <c r="L878" s="177"/>
      <c r="M878" s="182"/>
      <c r="T878" s="183"/>
      <c r="AT878" s="178" t="s">
        <v>200</v>
      </c>
      <c r="AU878" s="178" t="s">
        <v>89</v>
      </c>
      <c r="AV878" s="13" t="s">
        <v>89</v>
      </c>
      <c r="AW878" s="13" t="s">
        <v>31</v>
      </c>
      <c r="AX878" s="13" t="s">
        <v>76</v>
      </c>
      <c r="AY878" s="178" t="s">
        <v>187</v>
      </c>
    </row>
    <row r="879" spans="2:65" s="15" customFormat="1">
      <c r="B879" s="191"/>
      <c r="D879" s="171" t="s">
        <v>200</v>
      </c>
      <c r="E879" s="192" t="s">
        <v>1</v>
      </c>
      <c r="F879" s="193" t="s">
        <v>1048</v>
      </c>
      <c r="H879" s="194">
        <v>12.4</v>
      </c>
      <c r="I879" s="195"/>
      <c r="L879" s="191"/>
      <c r="M879" s="196"/>
      <c r="T879" s="197"/>
      <c r="AT879" s="192" t="s">
        <v>200</v>
      </c>
      <c r="AU879" s="192" t="s">
        <v>89</v>
      </c>
      <c r="AV879" s="15" t="s">
        <v>207</v>
      </c>
      <c r="AW879" s="15" t="s">
        <v>31</v>
      </c>
      <c r="AX879" s="15" t="s">
        <v>76</v>
      </c>
      <c r="AY879" s="192" t="s">
        <v>187</v>
      </c>
    </row>
    <row r="880" spans="2:65" s="14" customFormat="1">
      <c r="B880" s="184"/>
      <c r="D880" s="171" t="s">
        <v>200</v>
      </c>
      <c r="E880" s="185" t="s">
        <v>1</v>
      </c>
      <c r="F880" s="186" t="s">
        <v>206</v>
      </c>
      <c r="H880" s="187">
        <v>12.4</v>
      </c>
      <c r="I880" s="188"/>
      <c r="L880" s="184"/>
      <c r="M880" s="189"/>
      <c r="T880" s="190"/>
      <c r="AT880" s="185" t="s">
        <v>200</v>
      </c>
      <c r="AU880" s="185" t="s">
        <v>89</v>
      </c>
      <c r="AV880" s="14" t="s">
        <v>194</v>
      </c>
      <c r="AW880" s="14" t="s">
        <v>31</v>
      </c>
      <c r="AX880" s="14" t="s">
        <v>83</v>
      </c>
      <c r="AY880" s="185" t="s">
        <v>187</v>
      </c>
    </row>
    <row r="881" spans="2:65" s="1" customFormat="1" ht="49.15" customHeight="1">
      <c r="B881" s="144"/>
      <c r="C881" s="145" t="s">
        <v>1224</v>
      </c>
      <c r="D881" s="145" t="s">
        <v>190</v>
      </c>
      <c r="E881" s="146" t="s">
        <v>3997</v>
      </c>
      <c r="F881" s="147" t="s">
        <v>3998</v>
      </c>
      <c r="G881" s="148" t="s">
        <v>144</v>
      </c>
      <c r="H881" s="149">
        <v>9.36</v>
      </c>
      <c r="I881" s="150"/>
      <c r="J881" s="151">
        <f>ROUND(I881*H881,2)</f>
        <v>0</v>
      </c>
      <c r="K881" s="152"/>
      <c r="L881" s="153"/>
      <c r="M881" s="154" t="s">
        <v>1</v>
      </c>
      <c r="N881" s="155" t="s">
        <v>42</v>
      </c>
      <c r="P881" s="156">
        <f>O881*H881</f>
        <v>0</v>
      </c>
      <c r="Q881" s="156">
        <v>3.2000000000000001E-2</v>
      </c>
      <c r="R881" s="156">
        <f>Q881*H881</f>
        <v>0.29952000000000001</v>
      </c>
      <c r="S881" s="156">
        <v>0</v>
      </c>
      <c r="T881" s="157">
        <f>S881*H881</f>
        <v>0</v>
      </c>
      <c r="AR881" s="158" t="s">
        <v>388</v>
      </c>
      <c r="AT881" s="158" t="s">
        <v>190</v>
      </c>
      <c r="AU881" s="158" t="s">
        <v>89</v>
      </c>
      <c r="AY881" s="17" t="s">
        <v>187</v>
      </c>
      <c r="BE881" s="159">
        <f>IF(N881="základná",J881,0)</f>
        <v>0</v>
      </c>
      <c r="BF881" s="159">
        <f>IF(N881="znížená",J881,0)</f>
        <v>0</v>
      </c>
      <c r="BG881" s="159">
        <f>IF(N881="zákl. prenesená",J881,0)</f>
        <v>0</v>
      </c>
      <c r="BH881" s="159">
        <f>IF(N881="zníž. prenesená",J881,0)</f>
        <v>0</v>
      </c>
      <c r="BI881" s="159">
        <f>IF(N881="nulová",J881,0)</f>
        <v>0</v>
      </c>
      <c r="BJ881" s="17" t="s">
        <v>89</v>
      </c>
      <c r="BK881" s="159">
        <f>ROUND(I881*H881,2)</f>
        <v>0</v>
      </c>
      <c r="BL881" s="17" t="s">
        <v>353</v>
      </c>
      <c r="BM881" s="158" t="s">
        <v>3999</v>
      </c>
    </row>
    <row r="882" spans="2:65" s="12" customFormat="1">
      <c r="B882" s="170"/>
      <c r="D882" s="171" t="s">
        <v>200</v>
      </c>
      <c r="E882" s="172" t="s">
        <v>1</v>
      </c>
      <c r="F882" s="173" t="s">
        <v>4000</v>
      </c>
      <c r="H882" s="172" t="s">
        <v>1</v>
      </c>
      <c r="I882" s="174"/>
      <c r="L882" s="170"/>
      <c r="M882" s="175"/>
      <c r="T882" s="176"/>
      <c r="AT882" s="172" t="s">
        <v>200</v>
      </c>
      <c r="AU882" s="172" t="s">
        <v>89</v>
      </c>
      <c r="AV882" s="12" t="s">
        <v>83</v>
      </c>
      <c r="AW882" s="12" t="s">
        <v>31</v>
      </c>
      <c r="AX882" s="12" t="s">
        <v>76</v>
      </c>
      <c r="AY882" s="172" t="s">
        <v>187</v>
      </c>
    </row>
    <row r="883" spans="2:65" s="13" customFormat="1">
      <c r="B883" s="177"/>
      <c r="D883" s="171" t="s">
        <v>200</v>
      </c>
      <c r="E883" s="178" t="s">
        <v>1</v>
      </c>
      <c r="F883" s="179" t="s">
        <v>4001</v>
      </c>
      <c r="H883" s="180">
        <v>9.36</v>
      </c>
      <c r="I883" s="181"/>
      <c r="L883" s="177"/>
      <c r="M883" s="182"/>
      <c r="T883" s="183"/>
      <c r="AT883" s="178" t="s">
        <v>200</v>
      </c>
      <c r="AU883" s="178" t="s">
        <v>89</v>
      </c>
      <c r="AV883" s="13" t="s">
        <v>89</v>
      </c>
      <c r="AW883" s="13" t="s">
        <v>31</v>
      </c>
      <c r="AX883" s="13" t="s">
        <v>76</v>
      </c>
      <c r="AY883" s="178" t="s">
        <v>187</v>
      </c>
    </row>
    <row r="884" spans="2:65" s="15" customFormat="1">
      <c r="B884" s="191"/>
      <c r="D884" s="171" t="s">
        <v>200</v>
      </c>
      <c r="E884" s="192" t="s">
        <v>1</v>
      </c>
      <c r="F884" s="193" t="s">
        <v>1048</v>
      </c>
      <c r="H884" s="194">
        <v>9.36</v>
      </c>
      <c r="I884" s="195"/>
      <c r="L884" s="191"/>
      <c r="M884" s="196"/>
      <c r="T884" s="197"/>
      <c r="AT884" s="192" t="s">
        <v>200</v>
      </c>
      <c r="AU884" s="192" t="s">
        <v>89</v>
      </c>
      <c r="AV884" s="15" t="s">
        <v>207</v>
      </c>
      <c r="AW884" s="15" t="s">
        <v>31</v>
      </c>
      <c r="AX884" s="15" t="s">
        <v>76</v>
      </c>
      <c r="AY884" s="192" t="s">
        <v>187</v>
      </c>
    </row>
    <row r="885" spans="2:65" s="14" customFormat="1">
      <c r="B885" s="184"/>
      <c r="D885" s="171" t="s">
        <v>200</v>
      </c>
      <c r="E885" s="185" t="s">
        <v>1</v>
      </c>
      <c r="F885" s="186" t="s">
        <v>206</v>
      </c>
      <c r="H885" s="187">
        <v>9.36</v>
      </c>
      <c r="I885" s="188"/>
      <c r="L885" s="184"/>
      <c r="M885" s="189"/>
      <c r="T885" s="190"/>
      <c r="AT885" s="185" t="s">
        <v>200</v>
      </c>
      <c r="AU885" s="185" t="s">
        <v>89</v>
      </c>
      <c r="AV885" s="14" t="s">
        <v>194</v>
      </c>
      <c r="AW885" s="14" t="s">
        <v>31</v>
      </c>
      <c r="AX885" s="14" t="s">
        <v>83</v>
      </c>
      <c r="AY885" s="185" t="s">
        <v>187</v>
      </c>
    </row>
    <row r="886" spans="2:65" s="1" customFormat="1" ht="33" customHeight="1">
      <c r="B886" s="144"/>
      <c r="C886" s="160" t="s">
        <v>1418</v>
      </c>
      <c r="D886" s="160" t="s">
        <v>196</v>
      </c>
      <c r="E886" s="161" t="s">
        <v>4002</v>
      </c>
      <c r="F886" s="162" t="s">
        <v>4003</v>
      </c>
      <c r="G886" s="163" t="s">
        <v>320</v>
      </c>
      <c r="H886" s="164">
        <v>40.799999999999997</v>
      </c>
      <c r="I886" s="165"/>
      <c r="J886" s="166">
        <f>ROUND(I886*H886,2)</f>
        <v>0</v>
      </c>
      <c r="K886" s="167"/>
      <c r="L886" s="32"/>
      <c r="M886" s="168" t="s">
        <v>1</v>
      </c>
      <c r="N886" s="169" t="s">
        <v>42</v>
      </c>
      <c r="P886" s="156">
        <f>O886*H886</f>
        <v>0</v>
      </c>
      <c r="Q886" s="156">
        <v>2.1000000000000001E-4</v>
      </c>
      <c r="R886" s="156">
        <f>Q886*H886</f>
        <v>8.5679999999999992E-3</v>
      </c>
      <c r="S886" s="156">
        <v>0</v>
      </c>
      <c r="T886" s="157">
        <f>S886*H886</f>
        <v>0</v>
      </c>
      <c r="AR886" s="158" t="s">
        <v>353</v>
      </c>
      <c r="AT886" s="158" t="s">
        <v>196</v>
      </c>
      <c r="AU886" s="158" t="s">
        <v>89</v>
      </c>
      <c r="AY886" s="17" t="s">
        <v>187</v>
      </c>
      <c r="BE886" s="159">
        <f>IF(N886="základná",J886,0)</f>
        <v>0</v>
      </c>
      <c r="BF886" s="159">
        <f>IF(N886="znížená",J886,0)</f>
        <v>0</v>
      </c>
      <c r="BG886" s="159">
        <f>IF(N886="zákl. prenesená",J886,0)</f>
        <v>0</v>
      </c>
      <c r="BH886" s="159">
        <f>IF(N886="zníž. prenesená",J886,0)</f>
        <v>0</v>
      </c>
      <c r="BI886" s="159">
        <f>IF(N886="nulová",J886,0)</f>
        <v>0</v>
      </c>
      <c r="BJ886" s="17" t="s">
        <v>89</v>
      </c>
      <c r="BK886" s="159">
        <f>ROUND(I886*H886,2)</f>
        <v>0</v>
      </c>
      <c r="BL886" s="17" t="s">
        <v>353</v>
      </c>
      <c r="BM886" s="158" t="s">
        <v>4004</v>
      </c>
    </row>
    <row r="887" spans="2:65" s="12" customFormat="1">
      <c r="B887" s="170"/>
      <c r="D887" s="171" t="s">
        <v>200</v>
      </c>
      <c r="E887" s="172" t="s">
        <v>1</v>
      </c>
      <c r="F887" s="173" t="s">
        <v>3985</v>
      </c>
      <c r="H887" s="172" t="s">
        <v>1</v>
      </c>
      <c r="I887" s="174"/>
      <c r="L887" s="170"/>
      <c r="M887" s="175"/>
      <c r="T887" s="176"/>
      <c r="AT887" s="172" t="s">
        <v>200</v>
      </c>
      <c r="AU887" s="172" t="s">
        <v>89</v>
      </c>
      <c r="AV887" s="12" t="s">
        <v>83</v>
      </c>
      <c r="AW887" s="12" t="s">
        <v>31</v>
      </c>
      <c r="AX887" s="12" t="s">
        <v>76</v>
      </c>
      <c r="AY887" s="172" t="s">
        <v>187</v>
      </c>
    </row>
    <row r="888" spans="2:65" s="13" customFormat="1">
      <c r="B888" s="177"/>
      <c r="D888" s="171" t="s">
        <v>200</v>
      </c>
      <c r="E888" s="178" t="s">
        <v>1</v>
      </c>
      <c r="F888" s="179" t="s">
        <v>3986</v>
      </c>
      <c r="H888" s="180">
        <v>40.799999999999997</v>
      </c>
      <c r="I888" s="181"/>
      <c r="L888" s="177"/>
      <c r="M888" s="182"/>
      <c r="T888" s="183"/>
      <c r="AT888" s="178" t="s">
        <v>200</v>
      </c>
      <c r="AU888" s="178" t="s">
        <v>89</v>
      </c>
      <c r="AV888" s="13" t="s">
        <v>89</v>
      </c>
      <c r="AW888" s="13" t="s">
        <v>31</v>
      </c>
      <c r="AX888" s="13" t="s">
        <v>76</v>
      </c>
      <c r="AY888" s="178" t="s">
        <v>187</v>
      </c>
    </row>
    <row r="889" spans="2:65" s="15" customFormat="1">
      <c r="B889" s="191"/>
      <c r="D889" s="171" t="s">
        <v>200</v>
      </c>
      <c r="E889" s="192" t="s">
        <v>1</v>
      </c>
      <c r="F889" s="193" t="s">
        <v>1048</v>
      </c>
      <c r="H889" s="194">
        <v>40.799999999999997</v>
      </c>
      <c r="I889" s="195"/>
      <c r="L889" s="191"/>
      <c r="M889" s="196"/>
      <c r="T889" s="197"/>
      <c r="AT889" s="192" t="s">
        <v>200</v>
      </c>
      <c r="AU889" s="192" t="s">
        <v>89</v>
      </c>
      <c r="AV889" s="15" t="s">
        <v>207</v>
      </c>
      <c r="AW889" s="15" t="s">
        <v>31</v>
      </c>
      <c r="AX889" s="15" t="s">
        <v>76</v>
      </c>
      <c r="AY889" s="192" t="s">
        <v>187</v>
      </c>
    </row>
    <row r="890" spans="2:65" s="14" customFormat="1">
      <c r="B890" s="184"/>
      <c r="D890" s="171" t="s">
        <v>200</v>
      </c>
      <c r="E890" s="185" t="s">
        <v>1</v>
      </c>
      <c r="F890" s="186" t="s">
        <v>206</v>
      </c>
      <c r="H890" s="187">
        <v>40.799999999999997</v>
      </c>
      <c r="I890" s="188"/>
      <c r="L890" s="184"/>
      <c r="M890" s="189"/>
      <c r="T890" s="190"/>
      <c r="AT890" s="185" t="s">
        <v>200</v>
      </c>
      <c r="AU890" s="185" t="s">
        <v>89</v>
      </c>
      <c r="AV890" s="14" t="s">
        <v>194</v>
      </c>
      <c r="AW890" s="14" t="s">
        <v>31</v>
      </c>
      <c r="AX890" s="14" t="s">
        <v>83</v>
      </c>
      <c r="AY890" s="185" t="s">
        <v>187</v>
      </c>
    </row>
    <row r="891" spans="2:65" s="1" customFormat="1" ht="66.75" customHeight="1">
      <c r="B891" s="144"/>
      <c r="C891" s="145" t="s">
        <v>1228</v>
      </c>
      <c r="D891" s="145" t="s">
        <v>190</v>
      </c>
      <c r="E891" s="146" t="s">
        <v>4005</v>
      </c>
      <c r="F891" s="147" t="s">
        <v>4006</v>
      </c>
      <c r="G891" s="148" t="s">
        <v>144</v>
      </c>
      <c r="H891" s="149">
        <v>4.55</v>
      </c>
      <c r="I891" s="150"/>
      <c r="J891" s="151">
        <f>ROUND(I891*H891,2)</f>
        <v>0</v>
      </c>
      <c r="K891" s="152"/>
      <c r="L891" s="153"/>
      <c r="M891" s="154" t="s">
        <v>1</v>
      </c>
      <c r="N891" s="155" t="s">
        <v>42</v>
      </c>
      <c r="P891" s="156">
        <f>O891*H891</f>
        <v>0</v>
      </c>
      <c r="Q891" s="156">
        <v>3.2000000000000001E-2</v>
      </c>
      <c r="R891" s="156">
        <f>Q891*H891</f>
        <v>0.14560000000000001</v>
      </c>
      <c r="S891" s="156">
        <v>0</v>
      </c>
      <c r="T891" s="157">
        <f>S891*H891</f>
        <v>0</v>
      </c>
      <c r="AR891" s="158" t="s">
        <v>388</v>
      </c>
      <c r="AT891" s="158" t="s">
        <v>190</v>
      </c>
      <c r="AU891" s="158" t="s">
        <v>89</v>
      </c>
      <c r="AY891" s="17" t="s">
        <v>187</v>
      </c>
      <c r="BE891" s="159">
        <f>IF(N891="základná",J891,0)</f>
        <v>0</v>
      </c>
      <c r="BF891" s="159">
        <f>IF(N891="znížená",J891,0)</f>
        <v>0</v>
      </c>
      <c r="BG891" s="159">
        <f>IF(N891="zákl. prenesená",J891,0)</f>
        <v>0</v>
      </c>
      <c r="BH891" s="159">
        <f>IF(N891="zníž. prenesená",J891,0)</f>
        <v>0</v>
      </c>
      <c r="BI891" s="159">
        <f>IF(N891="nulová",J891,0)</f>
        <v>0</v>
      </c>
      <c r="BJ891" s="17" t="s">
        <v>89</v>
      </c>
      <c r="BK891" s="159">
        <f>ROUND(I891*H891,2)</f>
        <v>0</v>
      </c>
      <c r="BL891" s="17" t="s">
        <v>353</v>
      </c>
      <c r="BM891" s="158" t="s">
        <v>4007</v>
      </c>
    </row>
    <row r="892" spans="2:65" s="12" customFormat="1">
      <c r="B892" s="170"/>
      <c r="D892" s="171" t="s">
        <v>200</v>
      </c>
      <c r="E892" s="172" t="s">
        <v>1</v>
      </c>
      <c r="F892" s="173" t="s">
        <v>4008</v>
      </c>
      <c r="H892" s="172" t="s">
        <v>1</v>
      </c>
      <c r="I892" s="174"/>
      <c r="L892" s="170"/>
      <c r="M892" s="175"/>
      <c r="T892" s="176"/>
      <c r="AT892" s="172" t="s">
        <v>200</v>
      </c>
      <c r="AU892" s="172" t="s">
        <v>89</v>
      </c>
      <c r="AV892" s="12" t="s">
        <v>83</v>
      </c>
      <c r="AW892" s="12" t="s">
        <v>31</v>
      </c>
      <c r="AX892" s="12" t="s">
        <v>76</v>
      </c>
      <c r="AY892" s="172" t="s">
        <v>187</v>
      </c>
    </row>
    <row r="893" spans="2:65" s="13" customFormat="1">
      <c r="B893" s="177"/>
      <c r="D893" s="171" t="s">
        <v>200</v>
      </c>
      <c r="E893" s="178" t="s">
        <v>1</v>
      </c>
      <c r="F893" s="179" t="s">
        <v>4009</v>
      </c>
      <c r="H893" s="180">
        <v>4.55</v>
      </c>
      <c r="I893" s="181"/>
      <c r="L893" s="177"/>
      <c r="M893" s="182"/>
      <c r="T893" s="183"/>
      <c r="AT893" s="178" t="s">
        <v>200</v>
      </c>
      <c r="AU893" s="178" t="s">
        <v>89</v>
      </c>
      <c r="AV893" s="13" t="s">
        <v>89</v>
      </c>
      <c r="AW893" s="13" t="s">
        <v>31</v>
      </c>
      <c r="AX893" s="13" t="s">
        <v>76</v>
      </c>
      <c r="AY893" s="178" t="s">
        <v>187</v>
      </c>
    </row>
    <row r="894" spans="2:65" s="15" customFormat="1">
      <c r="B894" s="191"/>
      <c r="D894" s="171" t="s">
        <v>200</v>
      </c>
      <c r="E894" s="192" t="s">
        <v>1</v>
      </c>
      <c r="F894" s="193" t="s">
        <v>1048</v>
      </c>
      <c r="H894" s="194">
        <v>4.55</v>
      </c>
      <c r="I894" s="195"/>
      <c r="L894" s="191"/>
      <c r="M894" s="196"/>
      <c r="T894" s="197"/>
      <c r="AT894" s="192" t="s">
        <v>200</v>
      </c>
      <c r="AU894" s="192" t="s">
        <v>89</v>
      </c>
      <c r="AV894" s="15" t="s">
        <v>207</v>
      </c>
      <c r="AW894" s="15" t="s">
        <v>31</v>
      </c>
      <c r="AX894" s="15" t="s">
        <v>76</v>
      </c>
      <c r="AY894" s="192" t="s">
        <v>187</v>
      </c>
    </row>
    <row r="895" spans="2:65" s="14" customFormat="1">
      <c r="B895" s="184"/>
      <c r="D895" s="171" t="s">
        <v>200</v>
      </c>
      <c r="E895" s="185" t="s">
        <v>1</v>
      </c>
      <c r="F895" s="186" t="s">
        <v>206</v>
      </c>
      <c r="H895" s="187">
        <v>4.55</v>
      </c>
      <c r="I895" s="188"/>
      <c r="L895" s="184"/>
      <c r="M895" s="189"/>
      <c r="T895" s="190"/>
      <c r="AT895" s="185" t="s">
        <v>200</v>
      </c>
      <c r="AU895" s="185" t="s">
        <v>89</v>
      </c>
      <c r="AV895" s="14" t="s">
        <v>194</v>
      </c>
      <c r="AW895" s="14" t="s">
        <v>31</v>
      </c>
      <c r="AX895" s="14" t="s">
        <v>83</v>
      </c>
      <c r="AY895" s="185" t="s">
        <v>187</v>
      </c>
    </row>
    <row r="896" spans="2:65" s="1" customFormat="1" ht="24.2" customHeight="1">
      <c r="B896" s="144"/>
      <c r="C896" s="160" t="s">
        <v>1425</v>
      </c>
      <c r="D896" s="160" t="s">
        <v>196</v>
      </c>
      <c r="E896" s="161" t="s">
        <v>771</v>
      </c>
      <c r="F896" s="162" t="s">
        <v>772</v>
      </c>
      <c r="G896" s="163" t="s">
        <v>375</v>
      </c>
      <c r="H896" s="164">
        <v>2.7869999999999999</v>
      </c>
      <c r="I896" s="165"/>
      <c r="J896" s="166">
        <f>ROUND(I896*H896,2)</f>
        <v>0</v>
      </c>
      <c r="K896" s="167"/>
      <c r="L896" s="32"/>
      <c r="M896" s="168" t="s">
        <v>1</v>
      </c>
      <c r="N896" s="169" t="s">
        <v>42</v>
      </c>
      <c r="P896" s="156">
        <f>O896*H896</f>
        <v>0</v>
      </c>
      <c r="Q896" s="156">
        <v>0</v>
      </c>
      <c r="R896" s="156">
        <f>Q896*H896</f>
        <v>0</v>
      </c>
      <c r="S896" s="156">
        <v>0</v>
      </c>
      <c r="T896" s="157">
        <f>S896*H896</f>
        <v>0</v>
      </c>
      <c r="AR896" s="158" t="s">
        <v>353</v>
      </c>
      <c r="AT896" s="158" t="s">
        <v>196</v>
      </c>
      <c r="AU896" s="158" t="s">
        <v>89</v>
      </c>
      <c r="AY896" s="17" t="s">
        <v>187</v>
      </c>
      <c r="BE896" s="159">
        <f>IF(N896="základná",J896,0)</f>
        <v>0</v>
      </c>
      <c r="BF896" s="159">
        <f>IF(N896="znížená",J896,0)</f>
        <v>0</v>
      </c>
      <c r="BG896" s="159">
        <f>IF(N896="zákl. prenesená",J896,0)</f>
        <v>0</v>
      </c>
      <c r="BH896" s="159">
        <f>IF(N896="zníž. prenesená",J896,0)</f>
        <v>0</v>
      </c>
      <c r="BI896" s="159">
        <f>IF(N896="nulová",J896,0)</f>
        <v>0</v>
      </c>
      <c r="BJ896" s="17" t="s">
        <v>89</v>
      </c>
      <c r="BK896" s="159">
        <f>ROUND(I896*H896,2)</f>
        <v>0</v>
      </c>
      <c r="BL896" s="17" t="s">
        <v>353</v>
      </c>
      <c r="BM896" s="158" t="s">
        <v>4010</v>
      </c>
    </row>
    <row r="897" spans="2:65" s="1" customFormat="1" ht="24.2" customHeight="1">
      <c r="B897" s="144"/>
      <c r="C897" s="160" t="s">
        <v>1231</v>
      </c>
      <c r="D897" s="160" t="s">
        <v>196</v>
      </c>
      <c r="E897" s="161" t="s">
        <v>775</v>
      </c>
      <c r="F897" s="162" t="s">
        <v>776</v>
      </c>
      <c r="G897" s="163" t="s">
        <v>375</v>
      </c>
      <c r="H897" s="164">
        <v>2.7869999999999999</v>
      </c>
      <c r="I897" s="165"/>
      <c r="J897" s="166">
        <f>ROUND(I897*H897,2)</f>
        <v>0</v>
      </c>
      <c r="K897" s="167"/>
      <c r="L897" s="32"/>
      <c r="M897" s="168" t="s">
        <v>1</v>
      </c>
      <c r="N897" s="169" t="s">
        <v>42</v>
      </c>
      <c r="P897" s="156">
        <f>O897*H897</f>
        <v>0</v>
      </c>
      <c r="Q897" s="156">
        <v>0</v>
      </c>
      <c r="R897" s="156">
        <f>Q897*H897</f>
        <v>0</v>
      </c>
      <c r="S897" s="156">
        <v>0</v>
      </c>
      <c r="T897" s="157">
        <f>S897*H897</f>
        <v>0</v>
      </c>
      <c r="AR897" s="158" t="s">
        <v>353</v>
      </c>
      <c r="AT897" s="158" t="s">
        <v>196</v>
      </c>
      <c r="AU897" s="158" t="s">
        <v>89</v>
      </c>
      <c r="AY897" s="17" t="s">
        <v>187</v>
      </c>
      <c r="BE897" s="159">
        <f>IF(N897="základná",J897,0)</f>
        <v>0</v>
      </c>
      <c r="BF897" s="159">
        <f>IF(N897="znížená",J897,0)</f>
        <v>0</v>
      </c>
      <c r="BG897" s="159">
        <f>IF(N897="zákl. prenesená",J897,0)</f>
        <v>0</v>
      </c>
      <c r="BH897" s="159">
        <f>IF(N897="zníž. prenesená",J897,0)</f>
        <v>0</v>
      </c>
      <c r="BI897" s="159">
        <f>IF(N897="nulová",J897,0)</f>
        <v>0</v>
      </c>
      <c r="BJ897" s="17" t="s">
        <v>89</v>
      </c>
      <c r="BK897" s="159">
        <f>ROUND(I897*H897,2)</f>
        <v>0</v>
      </c>
      <c r="BL897" s="17" t="s">
        <v>353</v>
      </c>
      <c r="BM897" s="158" t="s">
        <v>4011</v>
      </c>
    </row>
    <row r="898" spans="2:65" s="11" customFormat="1" ht="22.9" customHeight="1">
      <c r="B898" s="132"/>
      <c r="D898" s="133" t="s">
        <v>75</v>
      </c>
      <c r="E898" s="142" t="s">
        <v>4012</v>
      </c>
      <c r="F898" s="142" t="s">
        <v>4013</v>
      </c>
      <c r="I898" s="135"/>
      <c r="J898" s="143">
        <f>BK898</f>
        <v>0</v>
      </c>
      <c r="L898" s="132"/>
      <c r="M898" s="137"/>
      <c r="P898" s="138">
        <f>SUM(P899:P926)</f>
        <v>0</v>
      </c>
      <c r="R898" s="138">
        <f>SUM(R899:R926)</f>
        <v>1.716</v>
      </c>
      <c r="T898" s="139">
        <f>SUM(T899:T926)</f>
        <v>0</v>
      </c>
      <c r="AR898" s="133" t="s">
        <v>89</v>
      </c>
      <c r="AT898" s="140" t="s">
        <v>75</v>
      </c>
      <c r="AU898" s="140" t="s">
        <v>83</v>
      </c>
      <c r="AY898" s="133" t="s">
        <v>187</v>
      </c>
      <c r="BK898" s="141">
        <f>SUM(BK899:BK926)</f>
        <v>0</v>
      </c>
    </row>
    <row r="899" spans="2:65" s="1" customFormat="1" ht="24.2" customHeight="1">
      <c r="B899" s="144"/>
      <c r="C899" s="160" t="s">
        <v>1432</v>
      </c>
      <c r="D899" s="160" t="s">
        <v>196</v>
      </c>
      <c r="E899" s="161" t="s">
        <v>4014</v>
      </c>
      <c r="F899" s="162" t="s">
        <v>4015</v>
      </c>
      <c r="G899" s="163" t="s">
        <v>144</v>
      </c>
      <c r="H899" s="164">
        <v>57.2</v>
      </c>
      <c r="I899" s="165"/>
      <c r="J899" s="166">
        <f>ROUND(I899*H899,2)</f>
        <v>0</v>
      </c>
      <c r="K899" s="167"/>
      <c r="L899" s="32"/>
      <c r="M899" s="168" t="s">
        <v>1</v>
      </c>
      <c r="N899" s="169" t="s">
        <v>42</v>
      </c>
      <c r="P899" s="156">
        <f>O899*H899</f>
        <v>0</v>
      </c>
      <c r="Q899" s="156">
        <v>0</v>
      </c>
      <c r="R899" s="156">
        <f>Q899*H899</f>
        <v>0</v>
      </c>
      <c r="S899" s="156">
        <v>0</v>
      </c>
      <c r="T899" s="157">
        <f>S899*H899</f>
        <v>0</v>
      </c>
      <c r="AR899" s="158" t="s">
        <v>353</v>
      </c>
      <c r="AT899" s="158" t="s">
        <v>196</v>
      </c>
      <c r="AU899" s="158" t="s">
        <v>89</v>
      </c>
      <c r="AY899" s="17" t="s">
        <v>187</v>
      </c>
      <c r="BE899" s="159">
        <f>IF(N899="základná",J899,0)</f>
        <v>0</v>
      </c>
      <c r="BF899" s="159">
        <f>IF(N899="znížená",J899,0)</f>
        <v>0</v>
      </c>
      <c r="BG899" s="159">
        <f>IF(N899="zákl. prenesená",J899,0)</f>
        <v>0</v>
      </c>
      <c r="BH899" s="159">
        <f>IF(N899="zníž. prenesená",J899,0)</f>
        <v>0</v>
      </c>
      <c r="BI899" s="159">
        <f>IF(N899="nulová",J899,0)</f>
        <v>0</v>
      </c>
      <c r="BJ899" s="17" t="s">
        <v>89</v>
      </c>
      <c r="BK899" s="159">
        <f>ROUND(I899*H899,2)</f>
        <v>0</v>
      </c>
      <c r="BL899" s="17" t="s">
        <v>353</v>
      </c>
      <c r="BM899" s="158" t="s">
        <v>4016</v>
      </c>
    </row>
    <row r="900" spans="2:65" s="12" customFormat="1" ht="22.5">
      <c r="B900" s="170"/>
      <c r="D900" s="171" t="s">
        <v>200</v>
      </c>
      <c r="E900" s="172" t="s">
        <v>1</v>
      </c>
      <c r="F900" s="173" t="s">
        <v>4017</v>
      </c>
      <c r="H900" s="172" t="s">
        <v>1</v>
      </c>
      <c r="I900" s="174"/>
      <c r="L900" s="170"/>
      <c r="M900" s="175"/>
      <c r="T900" s="176"/>
      <c r="AT900" s="172" t="s">
        <v>200</v>
      </c>
      <c r="AU900" s="172" t="s">
        <v>89</v>
      </c>
      <c r="AV900" s="12" t="s">
        <v>83</v>
      </c>
      <c r="AW900" s="12" t="s">
        <v>31</v>
      </c>
      <c r="AX900" s="12" t="s">
        <v>76</v>
      </c>
      <c r="AY900" s="172" t="s">
        <v>187</v>
      </c>
    </row>
    <row r="901" spans="2:65" s="12" customFormat="1" ht="22.5">
      <c r="B901" s="170"/>
      <c r="D901" s="171" t="s">
        <v>200</v>
      </c>
      <c r="E901" s="172" t="s">
        <v>1</v>
      </c>
      <c r="F901" s="173" t="s">
        <v>4018</v>
      </c>
      <c r="H901" s="172" t="s">
        <v>1</v>
      </c>
      <c r="I901" s="174"/>
      <c r="L901" s="170"/>
      <c r="M901" s="175"/>
      <c r="T901" s="176"/>
      <c r="AT901" s="172" t="s">
        <v>200</v>
      </c>
      <c r="AU901" s="172" t="s">
        <v>89</v>
      </c>
      <c r="AV901" s="12" t="s">
        <v>83</v>
      </c>
      <c r="AW901" s="12" t="s">
        <v>31</v>
      </c>
      <c r="AX901" s="12" t="s">
        <v>76</v>
      </c>
      <c r="AY901" s="172" t="s">
        <v>187</v>
      </c>
    </row>
    <row r="902" spans="2:65" s="13" customFormat="1">
      <c r="B902" s="177"/>
      <c r="D902" s="171" t="s">
        <v>200</v>
      </c>
      <c r="E902" s="178" t="s">
        <v>1</v>
      </c>
      <c r="F902" s="179" t="s">
        <v>4019</v>
      </c>
      <c r="H902" s="180">
        <v>1.1100000000000001</v>
      </c>
      <c r="I902" s="181"/>
      <c r="L902" s="177"/>
      <c r="M902" s="182"/>
      <c r="T902" s="183"/>
      <c r="AT902" s="178" t="s">
        <v>200</v>
      </c>
      <c r="AU902" s="178" t="s">
        <v>89</v>
      </c>
      <c r="AV902" s="13" t="s">
        <v>89</v>
      </c>
      <c r="AW902" s="13" t="s">
        <v>31</v>
      </c>
      <c r="AX902" s="13" t="s">
        <v>76</v>
      </c>
      <c r="AY902" s="178" t="s">
        <v>187</v>
      </c>
    </row>
    <row r="903" spans="2:65" s="13" customFormat="1" ht="22.5">
      <c r="B903" s="177"/>
      <c r="D903" s="171" t="s">
        <v>200</v>
      </c>
      <c r="E903" s="178" t="s">
        <v>1</v>
      </c>
      <c r="F903" s="179" t="s">
        <v>4020</v>
      </c>
      <c r="H903" s="180">
        <v>17.372</v>
      </c>
      <c r="I903" s="181"/>
      <c r="L903" s="177"/>
      <c r="M903" s="182"/>
      <c r="T903" s="183"/>
      <c r="AT903" s="178" t="s">
        <v>200</v>
      </c>
      <c r="AU903" s="178" t="s">
        <v>89</v>
      </c>
      <c r="AV903" s="13" t="s">
        <v>89</v>
      </c>
      <c r="AW903" s="13" t="s">
        <v>31</v>
      </c>
      <c r="AX903" s="13" t="s">
        <v>76</v>
      </c>
      <c r="AY903" s="178" t="s">
        <v>187</v>
      </c>
    </row>
    <row r="904" spans="2:65" s="13" customFormat="1" ht="22.5">
      <c r="B904" s="177"/>
      <c r="D904" s="171" t="s">
        <v>200</v>
      </c>
      <c r="E904" s="178" t="s">
        <v>1</v>
      </c>
      <c r="F904" s="179" t="s">
        <v>4021</v>
      </c>
      <c r="H904" s="180">
        <v>12.266</v>
      </c>
      <c r="I904" s="181"/>
      <c r="L904" s="177"/>
      <c r="M904" s="182"/>
      <c r="T904" s="183"/>
      <c r="AT904" s="178" t="s">
        <v>200</v>
      </c>
      <c r="AU904" s="178" t="s">
        <v>89</v>
      </c>
      <c r="AV904" s="13" t="s">
        <v>89</v>
      </c>
      <c r="AW904" s="13" t="s">
        <v>31</v>
      </c>
      <c r="AX904" s="13" t="s">
        <v>76</v>
      </c>
      <c r="AY904" s="178" t="s">
        <v>187</v>
      </c>
    </row>
    <row r="905" spans="2:65" s="13" customFormat="1" ht="22.5">
      <c r="B905" s="177"/>
      <c r="D905" s="171" t="s">
        <v>200</v>
      </c>
      <c r="E905" s="178" t="s">
        <v>1</v>
      </c>
      <c r="F905" s="179" t="s">
        <v>4022</v>
      </c>
      <c r="H905" s="180">
        <v>26.417999999999999</v>
      </c>
      <c r="I905" s="181"/>
      <c r="L905" s="177"/>
      <c r="M905" s="182"/>
      <c r="T905" s="183"/>
      <c r="AT905" s="178" t="s">
        <v>200</v>
      </c>
      <c r="AU905" s="178" t="s">
        <v>89</v>
      </c>
      <c r="AV905" s="13" t="s">
        <v>89</v>
      </c>
      <c r="AW905" s="13" t="s">
        <v>31</v>
      </c>
      <c r="AX905" s="13" t="s">
        <v>76</v>
      </c>
      <c r="AY905" s="178" t="s">
        <v>187</v>
      </c>
    </row>
    <row r="906" spans="2:65" s="15" customFormat="1">
      <c r="B906" s="191"/>
      <c r="D906" s="171" t="s">
        <v>200</v>
      </c>
      <c r="E906" s="192" t="s">
        <v>1</v>
      </c>
      <c r="F906" s="193" t="s">
        <v>3783</v>
      </c>
      <c r="H906" s="194">
        <v>57.165999999999997</v>
      </c>
      <c r="I906" s="195"/>
      <c r="L906" s="191"/>
      <c r="M906" s="196"/>
      <c r="T906" s="197"/>
      <c r="AT906" s="192" t="s">
        <v>200</v>
      </c>
      <c r="AU906" s="192" t="s">
        <v>89</v>
      </c>
      <c r="AV906" s="15" t="s">
        <v>207</v>
      </c>
      <c r="AW906" s="15" t="s">
        <v>31</v>
      </c>
      <c r="AX906" s="15" t="s">
        <v>76</v>
      </c>
      <c r="AY906" s="192" t="s">
        <v>187</v>
      </c>
    </row>
    <row r="907" spans="2:65" s="13" customFormat="1">
      <c r="B907" s="177"/>
      <c r="D907" s="171" t="s">
        <v>200</v>
      </c>
      <c r="E907" s="178" t="s">
        <v>1</v>
      </c>
      <c r="F907" s="179" t="s">
        <v>4023</v>
      </c>
      <c r="H907" s="180">
        <v>3.4000000000000002E-2</v>
      </c>
      <c r="I907" s="181"/>
      <c r="L907" s="177"/>
      <c r="M907" s="182"/>
      <c r="T907" s="183"/>
      <c r="AT907" s="178" t="s">
        <v>200</v>
      </c>
      <c r="AU907" s="178" t="s">
        <v>89</v>
      </c>
      <c r="AV907" s="13" t="s">
        <v>89</v>
      </c>
      <c r="AW907" s="13" t="s">
        <v>31</v>
      </c>
      <c r="AX907" s="13" t="s">
        <v>76</v>
      </c>
      <c r="AY907" s="178" t="s">
        <v>187</v>
      </c>
    </row>
    <row r="908" spans="2:65" s="14" customFormat="1">
      <c r="B908" s="184"/>
      <c r="D908" s="171" t="s">
        <v>200</v>
      </c>
      <c r="E908" s="185" t="s">
        <v>1</v>
      </c>
      <c r="F908" s="186" t="s">
        <v>206</v>
      </c>
      <c r="H908" s="187">
        <v>57.2</v>
      </c>
      <c r="I908" s="188"/>
      <c r="L908" s="184"/>
      <c r="M908" s="189"/>
      <c r="T908" s="190"/>
      <c r="AT908" s="185" t="s">
        <v>200</v>
      </c>
      <c r="AU908" s="185" t="s">
        <v>89</v>
      </c>
      <c r="AV908" s="14" t="s">
        <v>194</v>
      </c>
      <c r="AW908" s="14" t="s">
        <v>31</v>
      </c>
      <c r="AX908" s="14" t="s">
        <v>83</v>
      </c>
      <c r="AY908" s="185" t="s">
        <v>187</v>
      </c>
    </row>
    <row r="909" spans="2:65" s="1" customFormat="1" ht="49.15" customHeight="1">
      <c r="B909" s="144"/>
      <c r="C909" s="145" t="s">
        <v>1234</v>
      </c>
      <c r="D909" s="145" t="s">
        <v>190</v>
      </c>
      <c r="E909" s="146" t="s">
        <v>4024</v>
      </c>
      <c r="F909" s="147" t="s">
        <v>4025</v>
      </c>
      <c r="G909" s="148" t="s">
        <v>144</v>
      </c>
      <c r="H909" s="149">
        <v>57.2</v>
      </c>
      <c r="I909" s="150"/>
      <c r="J909" s="151">
        <f>ROUND(I909*H909,2)</f>
        <v>0</v>
      </c>
      <c r="K909" s="152"/>
      <c r="L909" s="153"/>
      <c r="M909" s="154" t="s">
        <v>1</v>
      </c>
      <c r="N909" s="155" t="s">
        <v>42</v>
      </c>
      <c r="P909" s="156">
        <f>O909*H909</f>
        <v>0</v>
      </c>
      <c r="Q909" s="156">
        <v>0.03</v>
      </c>
      <c r="R909" s="156">
        <f>Q909*H909</f>
        <v>1.716</v>
      </c>
      <c r="S909" s="156">
        <v>0</v>
      </c>
      <c r="T909" s="157">
        <f>S909*H909</f>
        <v>0</v>
      </c>
      <c r="AR909" s="158" t="s">
        <v>388</v>
      </c>
      <c r="AT909" s="158" t="s">
        <v>190</v>
      </c>
      <c r="AU909" s="158" t="s">
        <v>89</v>
      </c>
      <c r="AY909" s="17" t="s">
        <v>187</v>
      </c>
      <c r="BE909" s="159">
        <f>IF(N909="základná",J909,0)</f>
        <v>0</v>
      </c>
      <c r="BF909" s="159">
        <f>IF(N909="znížená",J909,0)</f>
        <v>0</v>
      </c>
      <c r="BG909" s="159">
        <f>IF(N909="zákl. prenesená",J909,0)</f>
        <v>0</v>
      </c>
      <c r="BH909" s="159">
        <f>IF(N909="zníž. prenesená",J909,0)</f>
        <v>0</v>
      </c>
      <c r="BI909" s="159">
        <f>IF(N909="nulová",J909,0)</f>
        <v>0</v>
      </c>
      <c r="BJ909" s="17" t="s">
        <v>89</v>
      </c>
      <c r="BK909" s="159">
        <f>ROUND(I909*H909,2)</f>
        <v>0</v>
      </c>
      <c r="BL909" s="17" t="s">
        <v>353</v>
      </c>
      <c r="BM909" s="158" t="s">
        <v>4026</v>
      </c>
    </row>
    <row r="910" spans="2:65" s="12" customFormat="1" ht="22.5">
      <c r="B910" s="170"/>
      <c r="D910" s="171" t="s">
        <v>200</v>
      </c>
      <c r="E910" s="172" t="s">
        <v>1</v>
      </c>
      <c r="F910" s="173" t="s">
        <v>4027</v>
      </c>
      <c r="H910" s="172" t="s">
        <v>1</v>
      </c>
      <c r="I910" s="174"/>
      <c r="L910" s="170"/>
      <c r="M910" s="175"/>
      <c r="T910" s="176"/>
      <c r="AT910" s="172" t="s">
        <v>200</v>
      </c>
      <c r="AU910" s="172" t="s">
        <v>89</v>
      </c>
      <c r="AV910" s="12" t="s">
        <v>83</v>
      </c>
      <c r="AW910" s="12" t="s">
        <v>31</v>
      </c>
      <c r="AX910" s="12" t="s">
        <v>76</v>
      </c>
      <c r="AY910" s="172" t="s">
        <v>187</v>
      </c>
    </row>
    <row r="911" spans="2:65" s="12" customFormat="1" ht="22.5">
      <c r="B911" s="170"/>
      <c r="D911" s="171" t="s">
        <v>200</v>
      </c>
      <c r="E911" s="172" t="s">
        <v>1</v>
      </c>
      <c r="F911" s="173" t="s">
        <v>4028</v>
      </c>
      <c r="H911" s="172" t="s">
        <v>1</v>
      </c>
      <c r="I911" s="174"/>
      <c r="L911" s="170"/>
      <c r="M911" s="175"/>
      <c r="T911" s="176"/>
      <c r="AT911" s="172" t="s">
        <v>200</v>
      </c>
      <c r="AU911" s="172" t="s">
        <v>89</v>
      </c>
      <c r="AV911" s="12" t="s">
        <v>83</v>
      </c>
      <c r="AW911" s="12" t="s">
        <v>31</v>
      </c>
      <c r="AX911" s="12" t="s">
        <v>76</v>
      </c>
      <c r="AY911" s="172" t="s">
        <v>187</v>
      </c>
    </row>
    <row r="912" spans="2:65" s="12" customFormat="1">
      <c r="B912" s="170"/>
      <c r="D912" s="171" t="s">
        <v>200</v>
      </c>
      <c r="E912" s="172" t="s">
        <v>1</v>
      </c>
      <c r="F912" s="173" t="s">
        <v>4029</v>
      </c>
      <c r="H912" s="172" t="s">
        <v>1</v>
      </c>
      <c r="I912" s="174"/>
      <c r="L912" s="170"/>
      <c r="M912" s="175"/>
      <c r="T912" s="176"/>
      <c r="AT912" s="172" t="s">
        <v>200</v>
      </c>
      <c r="AU912" s="172" t="s">
        <v>89</v>
      </c>
      <c r="AV912" s="12" t="s">
        <v>83</v>
      </c>
      <c r="AW912" s="12" t="s">
        <v>31</v>
      </c>
      <c r="AX912" s="12" t="s">
        <v>76</v>
      </c>
      <c r="AY912" s="172" t="s">
        <v>187</v>
      </c>
    </row>
    <row r="913" spans="2:65" s="12" customFormat="1">
      <c r="B913" s="170"/>
      <c r="D913" s="171" t="s">
        <v>200</v>
      </c>
      <c r="E913" s="172" t="s">
        <v>1</v>
      </c>
      <c r="F913" s="173" t="s">
        <v>4030</v>
      </c>
      <c r="H913" s="172" t="s">
        <v>1</v>
      </c>
      <c r="I913" s="174"/>
      <c r="L913" s="170"/>
      <c r="M913" s="175"/>
      <c r="T913" s="176"/>
      <c r="AT913" s="172" t="s">
        <v>200</v>
      </c>
      <c r="AU913" s="172" t="s">
        <v>89</v>
      </c>
      <c r="AV913" s="12" t="s">
        <v>83</v>
      </c>
      <c r="AW913" s="12" t="s">
        <v>31</v>
      </c>
      <c r="AX913" s="12" t="s">
        <v>76</v>
      </c>
      <c r="AY913" s="172" t="s">
        <v>187</v>
      </c>
    </row>
    <row r="914" spans="2:65" s="12" customFormat="1">
      <c r="B914" s="170"/>
      <c r="D914" s="171" t="s">
        <v>200</v>
      </c>
      <c r="E914" s="172" t="s">
        <v>1</v>
      </c>
      <c r="F914" s="173" t="s">
        <v>4031</v>
      </c>
      <c r="H914" s="172" t="s">
        <v>1</v>
      </c>
      <c r="I914" s="174"/>
      <c r="L914" s="170"/>
      <c r="M914" s="175"/>
      <c r="T914" s="176"/>
      <c r="AT914" s="172" t="s">
        <v>200</v>
      </c>
      <c r="AU914" s="172" t="s">
        <v>89</v>
      </c>
      <c r="AV914" s="12" t="s">
        <v>83</v>
      </c>
      <c r="AW914" s="12" t="s">
        <v>31</v>
      </c>
      <c r="AX914" s="12" t="s">
        <v>76</v>
      </c>
      <c r="AY914" s="172" t="s">
        <v>187</v>
      </c>
    </row>
    <row r="915" spans="2:65" s="12" customFormat="1">
      <c r="B915" s="170"/>
      <c r="D915" s="171" t="s">
        <v>200</v>
      </c>
      <c r="E915" s="172" t="s">
        <v>1</v>
      </c>
      <c r="F915" s="173" t="s">
        <v>4032</v>
      </c>
      <c r="H915" s="172" t="s">
        <v>1</v>
      </c>
      <c r="I915" s="174"/>
      <c r="L915" s="170"/>
      <c r="M915" s="175"/>
      <c r="T915" s="176"/>
      <c r="AT915" s="172" t="s">
        <v>200</v>
      </c>
      <c r="AU915" s="172" t="s">
        <v>89</v>
      </c>
      <c r="AV915" s="12" t="s">
        <v>83</v>
      </c>
      <c r="AW915" s="12" t="s">
        <v>31</v>
      </c>
      <c r="AX915" s="12" t="s">
        <v>76</v>
      </c>
      <c r="AY915" s="172" t="s">
        <v>187</v>
      </c>
    </row>
    <row r="916" spans="2:65" s="12" customFormat="1">
      <c r="B916" s="170"/>
      <c r="D916" s="171" t="s">
        <v>200</v>
      </c>
      <c r="E916" s="172" t="s">
        <v>1</v>
      </c>
      <c r="F916" s="173" t="s">
        <v>4033</v>
      </c>
      <c r="H916" s="172" t="s">
        <v>1</v>
      </c>
      <c r="I916" s="174"/>
      <c r="L916" s="170"/>
      <c r="M916" s="175"/>
      <c r="T916" s="176"/>
      <c r="AT916" s="172" t="s">
        <v>200</v>
      </c>
      <c r="AU916" s="172" t="s">
        <v>89</v>
      </c>
      <c r="AV916" s="12" t="s">
        <v>83</v>
      </c>
      <c r="AW916" s="12" t="s">
        <v>31</v>
      </c>
      <c r="AX916" s="12" t="s">
        <v>76</v>
      </c>
      <c r="AY916" s="172" t="s">
        <v>187</v>
      </c>
    </row>
    <row r="917" spans="2:65" s="12" customFormat="1">
      <c r="B917" s="170"/>
      <c r="D917" s="171" t="s">
        <v>200</v>
      </c>
      <c r="E917" s="172" t="s">
        <v>1</v>
      </c>
      <c r="F917" s="173" t="s">
        <v>4034</v>
      </c>
      <c r="H917" s="172" t="s">
        <v>1</v>
      </c>
      <c r="I917" s="174"/>
      <c r="L917" s="170"/>
      <c r="M917" s="175"/>
      <c r="T917" s="176"/>
      <c r="AT917" s="172" t="s">
        <v>200</v>
      </c>
      <c r="AU917" s="172" t="s">
        <v>89</v>
      </c>
      <c r="AV917" s="12" t="s">
        <v>83</v>
      </c>
      <c r="AW917" s="12" t="s">
        <v>31</v>
      </c>
      <c r="AX917" s="12" t="s">
        <v>76</v>
      </c>
      <c r="AY917" s="172" t="s">
        <v>187</v>
      </c>
    </row>
    <row r="918" spans="2:65" s="13" customFormat="1">
      <c r="B918" s="177"/>
      <c r="D918" s="171" t="s">
        <v>200</v>
      </c>
      <c r="E918" s="178" t="s">
        <v>1</v>
      </c>
      <c r="F918" s="179" t="s">
        <v>4019</v>
      </c>
      <c r="H918" s="180">
        <v>1.1100000000000001</v>
      </c>
      <c r="I918" s="181"/>
      <c r="L918" s="177"/>
      <c r="M918" s="182"/>
      <c r="T918" s="183"/>
      <c r="AT918" s="178" t="s">
        <v>200</v>
      </c>
      <c r="AU918" s="178" t="s">
        <v>89</v>
      </c>
      <c r="AV918" s="13" t="s">
        <v>89</v>
      </c>
      <c r="AW918" s="13" t="s">
        <v>31</v>
      </c>
      <c r="AX918" s="13" t="s">
        <v>76</v>
      </c>
      <c r="AY918" s="178" t="s">
        <v>187</v>
      </c>
    </row>
    <row r="919" spans="2:65" s="13" customFormat="1" ht="22.5">
      <c r="B919" s="177"/>
      <c r="D919" s="171" t="s">
        <v>200</v>
      </c>
      <c r="E919" s="178" t="s">
        <v>1</v>
      </c>
      <c r="F919" s="179" t="s">
        <v>4020</v>
      </c>
      <c r="H919" s="180">
        <v>17.372</v>
      </c>
      <c r="I919" s="181"/>
      <c r="L919" s="177"/>
      <c r="M919" s="182"/>
      <c r="T919" s="183"/>
      <c r="AT919" s="178" t="s">
        <v>200</v>
      </c>
      <c r="AU919" s="178" t="s">
        <v>89</v>
      </c>
      <c r="AV919" s="13" t="s">
        <v>89</v>
      </c>
      <c r="AW919" s="13" t="s">
        <v>31</v>
      </c>
      <c r="AX919" s="13" t="s">
        <v>76</v>
      </c>
      <c r="AY919" s="178" t="s">
        <v>187</v>
      </c>
    </row>
    <row r="920" spans="2:65" s="13" customFormat="1" ht="22.5">
      <c r="B920" s="177"/>
      <c r="D920" s="171" t="s">
        <v>200</v>
      </c>
      <c r="E920" s="178" t="s">
        <v>1</v>
      </c>
      <c r="F920" s="179" t="s">
        <v>4021</v>
      </c>
      <c r="H920" s="180">
        <v>12.266</v>
      </c>
      <c r="I920" s="181"/>
      <c r="L920" s="177"/>
      <c r="M920" s="182"/>
      <c r="T920" s="183"/>
      <c r="AT920" s="178" t="s">
        <v>200</v>
      </c>
      <c r="AU920" s="178" t="s">
        <v>89</v>
      </c>
      <c r="AV920" s="13" t="s">
        <v>89</v>
      </c>
      <c r="AW920" s="13" t="s">
        <v>31</v>
      </c>
      <c r="AX920" s="13" t="s">
        <v>76</v>
      </c>
      <c r="AY920" s="178" t="s">
        <v>187</v>
      </c>
    </row>
    <row r="921" spans="2:65" s="13" customFormat="1" ht="22.5">
      <c r="B921" s="177"/>
      <c r="D921" s="171" t="s">
        <v>200</v>
      </c>
      <c r="E921" s="178" t="s">
        <v>1</v>
      </c>
      <c r="F921" s="179" t="s">
        <v>4022</v>
      </c>
      <c r="H921" s="180">
        <v>26.417999999999999</v>
      </c>
      <c r="I921" s="181"/>
      <c r="L921" s="177"/>
      <c r="M921" s="182"/>
      <c r="T921" s="183"/>
      <c r="AT921" s="178" t="s">
        <v>200</v>
      </c>
      <c r="AU921" s="178" t="s">
        <v>89</v>
      </c>
      <c r="AV921" s="13" t="s">
        <v>89</v>
      </c>
      <c r="AW921" s="13" t="s">
        <v>31</v>
      </c>
      <c r="AX921" s="13" t="s">
        <v>76</v>
      </c>
      <c r="AY921" s="178" t="s">
        <v>187</v>
      </c>
    </row>
    <row r="922" spans="2:65" s="15" customFormat="1">
      <c r="B922" s="191"/>
      <c r="D922" s="171" t="s">
        <v>200</v>
      </c>
      <c r="E922" s="192" t="s">
        <v>1</v>
      </c>
      <c r="F922" s="193" t="s">
        <v>3783</v>
      </c>
      <c r="H922" s="194">
        <v>57.165999999999997</v>
      </c>
      <c r="I922" s="195"/>
      <c r="L922" s="191"/>
      <c r="M922" s="196"/>
      <c r="T922" s="197"/>
      <c r="AT922" s="192" t="s">
        <v>200</v>
      </c>
      <c r="AU922" s="192" t="s">
        <v>89</v>
      </c>
      <c r="AV922" s="15" t="s">
        <v>207</v>
      </c>
      <c r="AW922" s="15" t="s">
        <v>31</v>
      </c>
      <c r="AX922" s="15" t="s">
        <v>76</v>
      </c>
      <c r="AY922" s="192" t="s">
        <v>187</v>
      </c>
    </row>
    <row r="923" spans="2:65" s="13" customFormat="1">
      <c r="B923" s="177"/>
      <c r="D923" s="171" t="s">
        <v>200</v>
      </c>
      <c r="E923" s="178" t="s">
        <v>1</v>
      </c>
      <c r="F923" s="179" t="s">
        <v>4023</v>
      </c>
      <c r="H923" s="180">
        <v>3.4000000000000002E-2</v>
      </c>
      <c r="I923" s="181"/>
      <c r="L923" s="177"/>
      <c r="M923" s="182"/>
      <c r="T923" s="183"/>
      <c r="AT923" s="178" t="s">
        <v>200</v>
      </c>
      <c r="AU923" s="178" t="s">
        <v>89</v>
      </c>
      <c r="AV923" s="13" t="s">
        <v>89</v>
      </c>
      <c r="AW923" s="13" t="s">
        <v>31</v>
      </c>
      <c r="AX923" s="13" t="s">
        <v>76</v>
      </c>
      <c r="AY923" s="178" t="s">
        <v>187</v>
      </c>
    </row>
    <row r="924" spans="2:65" s="14" customFormat="1">
      <c r="B924" s="184"/>
      <c r="D924" s="171" t="s">
        <v>200</v>
      </c>
      <c r="E924" s="185" t="s">
        <v>1</v>
      </c>
      <c r="F924" s="186" t="s">
        <v>206</v>
      </c>
      <c r="H924" s="187">
        <v>57.199999999999996</v>
      </c>
      <c r="I924" s="188"/>
      <c r="L924" s="184"/>
      <c r="M924" s="189"/>
      <c r="T924" s="190"/>
      <c r="AT924" s="185" t="s">
        <v>200</v>
      </c>
      <c r="AU924" s="185" t="s">
        <v>89</v>
      </c>
      <c r="AV924" s="14" t="s">
        <v>194</v>
      </c>
      <c r="AW924" s="14" t="s">
        <v>31</v>
      </c>
      <c r="AX924" s="14" t="s">
        <v>83</v>
      </c>
      <c r="AY924" s="185" t="s">
        <v>187</v>
      </c>
    </row>
    <row r="925" spans="2:65" s="1" customFormat="1" ht="24.2" customHeight="1">
      <c r="B925" s="144"/>
      <c r="C925" s="160" t="s">
        <v>1439</v>
      </c>
      <c r="D925" s="160" t="s">
        <v>196</v>
      </c>
      <c r="E925" s="161" t="s">
        <v>771</v>
      </c>
      <c r="F925" s="162" t="s">
        <v>772</v>
      </c>
      <c r="G925" s="163" t="s">
        <v>375</v>
      </c>
      <c r="H925" s="164">
        <v>1.716</v>
      </c>
      <c r="I925" s="165"/>
      <c r="J925" s="166">
        <f>ROUND(I925*H925,2)</f>
        <v>0</v>
      </c>
      <c r="K925" s="167"/>
      <c r="L925" s="32"/>
      <c r="M925" s="168" t="s">
        <v>1</v>
      </c>
      <c r="N925" s="169" t="s">
        <v>42</v>
      </c>
      <c r="P925" s="156">
        <f>O925*H925</f>
        <v>0</v>
      </c>
      <c r="Q925" s="156">
        <v>0</v>
      </c>
      <c r="R925" s="156">
        <f>Q925*H925</f>
        <v>0</v>
      </c>
      <c r="S925" s="156">
        <v>0</v>
      </c>
      <c r="T925" s="157">
        <f>S925*H925</f>
        <v>0</v>
      </c>
      <c r="AR925" s="158" t="s">
        <v>353</v>
      </c>
      <c r="AT925" s="158" t="s">
        <v>196</v>
      </c>
      <c r="AU925" s="158" t="s">
        <v>89</v>
      </c>
      <c r="AY925" s="17" t="s">
        <v>187</v>
      </c>
      <c r="BE925" s="159">
        <f>IF(N925="základná",J925,0)</f>
        <v>0</v>
      </c>
      <c r="BF925" s="159">
        <f>IF(N925="znížená",J925,0)</f>
        <v>0</v>
      </c>
      <c r="BG925" s="159">
        <f>IF(N925="zákl. prenesená",J925,0)</f>
        <v>0</v>
      </c>
      <c r="BH925" s="159">
        <f>IF(N925="zníž. prenesená",J925,0)</f>
        <v>0</v>
      </c>
      <c r="BI925" s="159">
        <f>IF(N925="nulová",J925,0)</f>
        <v>0</v>
      </c>
      <c r="BJ925" s="17" t="s">
        <v>89</v>
      </c>
      <c r="BK925" s="159">
        <f>ROUND(I925*H925,2)</f>
        <v>0</v>
      </c>
      <c r="BL925" s="17" t="s">
        <v>353</v>
      </c>
      <c r="BM925" s="158" t="s">
        <v>4035</v>
      </c>
    </row>
    <row r="926" spans="2:65" s="1" customFormat="1" ht="24.2" customHeight="1">
      <c r="B926" s="144"/>
      <c r="C926" s="160" t="s">
        <v>1237</v>
      </c>
      <c r="D926" s="160" t="s">
        <v>196</v>
      </c>
      <c r="E926" s="161" t="s">
        <v>775</v>
      </c>
      <c r="F926" s="162" t="s">
        <v>776</v>
      </c>
      <c r="G926" s="163" t="s">
        <v>375</v>
      </c>
      <c r="H926" s="164">
        <v>1.716</v>
      </c>
      <c r="I926" s="165"/>
      <c r="J926" s="166">
        <f>ROUND(I926*H926,2)</f>
        <v>0</v>
      </c>
      <c r="K926" s="167"/>
      <c r="L926" s="32"/>
      <c r="M926" s="168" t="s">
        <v>1</v>
      </c>
      <c r="N926" s="169" t="s">
        <v>42</v>
      </c>
      <c r="P926" s="156">
        <f>O926*H926</f>
        <v>0</v>
      </c>
      <c r="Q926" s="156">
        <v>0</v>
      </c>
      <c r="R926" s="156">
        <f>Q926*H926</f>
        <v>0</v>
      </c>
      <c r="S926" s="156">
        <v>0</v>
      </c>
      <c r="T926" s="157">
        <f>S926*H926</f>
        <v>0</v>
      </c>
      <c r="AR926" s="158" t="s">
        <v>353</v>
      </c>
      <c r="AT926" s="158" t="s">
        <v>196</v>
      </c>
      <c r="AU926" s="158" t="s">
        <v>89</v>
      </c>
      <c r="AY926" s="17" t="s">
        <v>187</v>
      </c>
      <c r="BE926" s="159">
        <f>IF(N926="základná",J926,0)</f>
        <v>0</v>
      </c>
      <c r="BF926" s="159">
        <f>IF(N926="znížená",J926,0)</f>
        <v>0</v>
      </c>
      <c r="BG926" s="159">
        <f>IF(N926="zákl. prenesená",J926,0)</f>
        <v>0</v>
      </c>
      <c r="BH926" s="159">
        <f>IF(N926="zníž. prenesená",J926,0)</f>
        <v>0</v>
      </c>
      <c r="BI926" s="159">
        <f>IF(N926="nulová",J926,0)</f>
        <v>0</v>
      </c>
      <c r="BJ926" s="17" t="s">
        <v>89</v>
      </c>
      <c r="BK926" s="159">
        <f>ROUND(I926*H926,2)</f>
        <v>0</v>
      </c>
      <c r="BL926" s="17" t="s">
        <v>353</v>
      </c>
      <c r="BM926" s="158" t="s">
        <v>4036</v>
      </c>
    </row>
    <row r="927" spans="2:65" s="11" customFormat="1" ht="22.9" customHeight="1">
      <c r="B927" s="132"/>
      <c r="D927" s="133" t="s">
        <v>75</v>
      </c>
      <c r="E927" s="142" t="s">
        <v>427</v>
      </c>
      <c r="F927" s="142" t="s">
        <v>428</v>
      </c>
      <c r="I927" s="135"/>
      <c r="J927" s="143">
        <f>BK927</f>
        <v>0</v>
      </c>
      <c r="L927" s="132"/>
      <c r="M927" s="137"/>
      <c r="P927" s="138">
        <f>SUM(P928:P1000)</f>
        <v>0</v>
      </c>
      <c r="R927" s="138">
        <f>SUM(R928:R1000)</f>
        <v>6.9771899999999998E-2</v>
      </c>
      <c r="T927" s="139">
        <f>SUM(T928:T1000)</f>
        <v>0</v>
      </c>
      <c r="AR927" s="133" t="s">
        <v>89</v>
      </c>
      <c r="AT927" s="140" t="s">
        <v>75</v>
      </c>
      <c r="AU927" s="140" t="s">
        <v>83</v>
      </c>
      <c r="AY927" s="133" t="s">
        <v>187</v>
      </c>
      <c r="BK927" s="141">
        <f>SUM(BK928:BK1000)</f>
        <v>0</v>
      </c>
    </row>
    <row r="928" spans="2:65" s="1" customFormat="1" ht="24.2" customHeight="1">
      <c r="B928" s="144"/>
      <c r="C928" s="160" t="s">
        <v>1449</v>
      </c>
      <c r="D928" s="160" t="s">
        <v>196</v>
      </c>
      <c r="E928" s="161" t="s">
        <v>4037</v>
      </c>
      <c r="F928" s="162" t="s">
        <v>4038</v>
      </c>
      <c r="G928" s="163" t="s">
        <v>144</v>
      </c>
      <c r="H928" s="164">
        <v>6.1840000000000002</v>
      </c>
      <c r="I928" s="165"/>
      <c r="J928" s="166">
        <f>ROUND(I928*H928,2)</f>
        <v>0</v>
      </c>
      <c r="K928" s="167"/>
      <c r="L928" s="32"/>
      <c r="M928" s="168" t="s">
        <v>1</v>
      </c>
      <c r="N928" s="169" t="s">
        <v>42</v>
      </c>
      <c r="P928" s="156">
        <f>O928*H928</f>
        <v>0</v>
      </c>
      <c r="Q928" s="156">
        <v>8.0000000000000007E-5</v>
      </c>
      <c r="R928" s="156">
        <f>Q928*H928</f>
        <v>4.9472000000000003E-4</v>
      </c>
      <c r="S928" s="156">
        <v>0</v>
      </c>
      <c r="T928" s="157">
        <f>S928*H928</f>
        <v>0</v>
      </c>
      <c r="AR928" s="158" t="s">
        <v>353</v>
      </c>
      <c r="AT928" s="158" t="s">
        <v>196</v>
      </c>
      <c r="AU928" s="158" t="s">
        <v>89</v>
      </c>
      <c r="AY928" s="17" t="s">
        <v>187</v>
      </c>
      <c r="BE928" s="159">
        <f>IF(N928="základná",J928,0)</f>
        <v>0</v>
      </c>
      <c r="BF928" s="159">
        <f>IF(N928="znížená",J928,0)</f>
        <v>0</v>
      </c>
      <c r="BG928" s="159">
        <f>IF(N928="zákl. prenesená",J928,0)</f>
        <v>0</v>
      </c>
      <c r="BH928" s="159">
        <f>IF(N928="zníž. prenesená",J928,0)</f>
        <v>0</v>
      </c>
      <c r="BI928" s="159">
        <f>IF(N928="nulová",J928,0)</f>
        <v>0</v>
      </c>
      <c r="BJ928" s="17" t="s">
        <v>89</v>
      </c>
      <c r="BK928" s="159">
        <f>ROUND(I928*H928,2)</f>
        <v>0</v>
      </c>
      <c r="BL928" s="17" t="s">
        <v>353</v>
      </c>
      <c r="BM928" s="158" t="s">
        <v>4039</v>
      </c>
    </row>
    <row r="929" spans="2:65" s="12" customFormat="1">
      <c r="B929" s="170"/>
      <c r="D929" s="171" t="s">
        <v>200</v>
      </c>
      <c r="E929" s="172" t="s">
        <v>1</v>
      </c>
      <c r="F929" s="173" t="s">
        <v>4040</v>
      </c>
      <c r="H929" s="172" t="s">
        <v>1</v>
      </c>
      <c r="I929" s="174"/>
      <c r="L929" s="170"/>
      <c r="M929" s="175"/>
      <c r="T929" s="176"/>
      <c r="AT929" s="172" t="s">
        <v>200</v>
      </c>
      <c r="AU929" s="172" t="s">
        <v>89</v>
      </c>
      <c r="AV929" s="12" t="s">
        <v>83</v>
      </c>
      <c r="AW929" s="12" t="s">
        <v>31</v>
      </c>
      <c r="AX929" s="12" t="s">
        <v>76</v>
      </c>
      <c r="AY929" s="172" t="s">
        <v>187</v>
      </c>
    </row>
    <row r="930" spans="2:65" s="13" customFormat="1">
      <c r="B930" s="177"/>
      <c r="D930" s="171" t="s">
        <v>200</v>
      </c>
      <c r="E930" s="178" t="s">
        <v>1</v>
      </c>
      <c r="F930" s="179" t="s">
        <v>4041</v>
      </c>
      <c r="H930" s="180">
        <v>3.52</v>
      </c>
      <c r="I930" s="181"/>
      <c r="L930" s="177"/>
      <c r="M930" s="182"/>
      <c r="T930" s="183"/>
      <c r="AT930" s="178" t="s">
        <v>200</v>
      </c>
      <c r="AU930" s="178" t="s">
        <v>89</v>
      </c>
      <c r="AV930" s="13" t="s">
        <v>89</v>
      </c>
      <c r="AW930" s="13" t="s">
        <v>31</v>
      </c>
      <c r="AX930" s="13" t="s">
        <v>76</v>
      </c>
      <c r="AY930" s="178" t="s">
        <v>187</v>
      </c>
    </row>
    <row r="931" spans="2:65" s="13" customFormat="1">
      <c r="B931" s="177"/>
      <c r="D931" s="171" t="s">
        <v>200</v>
      </c>
      <c r="E931" s="178" t="s">
        <v>1</v>
      </c>
      <c r="F931" s="179" t="s">
        <v>4042</v>
      </c>
      <c r="H931" s="180">
        <v>1.8720000000000001</v>
      </c>
      <c r="I931" s="181"/>
      <c r="L931" s="177"/>
      <c r="M931" s="182"/>
      <c r="T931" s="183"/>
      <c r="AT931" s="178" t="s">
        <v>200</v>
      </c>
      <c r="AU931" s="178" t="s">
        <v>89</v>
      </c>
      <c r="AV931" s="13" t="s">
        <v>89</v>
      </c>
      <c r="AW931" s="13" t="s">
        <v>31</v>
      </c>
      <c r="AX931" s="13" t="s">
        <v>76</v>
      </c>
      <c r="AY931" s="178" t="s">
        <v>187</v>
      </c>
    </row>
    <row r="932" spans="2:65" s="13" customFormat="1">
      <c r="B932" s="177"/>
      <c r="D932" s="171" t="s">
        <v>200</v>
      </c>
      <c r="E932" s="178" t="s">
        <v>1</v>
      </c>
      <c r="F932" s="179" t="s">
        <v>4043</v>
      </c>
      <c r="H932" s="180">
        <v>0.35199999999999998</v>
      </c>
      <c r="I932" s="181"/>
      <c r="L932" s="177"/>
      <c r="M932" s="182"/>
      <c r="T932" s="183"/>
      <c r="AT932" s="178" t="s">
        <v>200</v>
      </c>
      <c r="AU932" s="178" t="s">
        <v>89</v>
      </c>
      <c r="AV932" s="13" t="s">
        <v>89</v>
      </c>
      <c r="AW932" s="13" t="s">
        <v>31</v>
      </c>
      <c r="AX932" s="13" t="s">
        <v>76</v>
      </c>
      <c r="AY932" s="178" t="s">
        <v>187</v>
      </c>
    </row>
    <row r="933" spans="2:65" s="13" customFormat="1">
      <c r="B933" s="177"/>
      <c r="D933" s="171" t="s">
        <v>200</v>
      </c>
      <c r="E933" s="178" t="s">
        <v>1</v>
      </c>
      <c r="F933" s="179" t="s">
        <v>4044</v>
      </c>
      <c r="H933" s="180">
        <v>0.44</v>
      </c>
      <c r="I933" s="181"/>
      <c r="L933" s="177"/>
      <c r="M933" s="182"/>
      <c r="T933" s="183"/>
      <c r="AT933" s="178" t="s">
        <v>200</v>
      </c>
      <c r="AU933" s="178" t="s">
        <v>89</v>
      </c>
      <c r="AV933" s="13" t="s">
        <v>89</v>
      </c>
      <c r="AW933" s="13" t="s">
        <v>31</v>
      </c>
      <c r="AX933" s="13" t="s">
        <v>76</v>
      </c>
      <c r="AY933" s="178" t="s">
        <v>187</v>
      </c>
    </row>
    <row r="934" spans="2:65" s="15" customFormat="1">
      <c r="B934" s="191"/>
      <c r="D934" s="171" t="s">
        <v>200</v>
      </c>
      <c r="E934" s="192" t="s">
        <v>1</v>
      </c>
      <c r="F934" s="193" t="s">
        <v>4045</v>
      </c>
      <c r="H934" s="194">
        <v>6.1840000000000002</v>
      </c>
      <c r="I934" s="195"/>
      <c r="L934" s="191"/>
      <c r="M934" s="196"/>
      <c r="T934" s="197"/>
      <c r="AT934" s="192" t="s">
        <v>200</v>
      </c>
      <c r="AU934" s="192" t="s">
        <v>89</v>
      </c>
      <c r="AV934" s="15" t="s">
        <v>207</v>
      </c>
      <c r="AW934" s="15" t="s">
        <v>31</v>
      </c>
      <c r="AX934" s="15" t="s">
        <v>76</v>
      </c>
      <c r="AY934" s="192" t="s">
        <v>187</v>
      </c>
    </row>
    <row r="935" spans="2:65" s="14" customFormat="1">
      <c r="B935" s="184"/>
      <c r="D935" s="171" t="s">
        <v>200</v>
      </c>
      <c r="E935" s="185" t="s">
        <v>1</v>
      </c>
      <c r="F935" s="186" t="s">
        <v>206</v>
      </c>
      <c r="H935" s="187">
        <v>6.1840000000000002</v>
      </c>
      <c r="I935" s="188"/>
      <c r="L935" s="184"/>
      <c r="M935" s="189"/>
      <c r="T935" s="190"/>
      <c r="AT935" s="185" t="s">
        <v>200</v>
      </c>
      <c r="AU935" s="185" t="s">
        <v>89</v>
      </c>
      <c r="AV935" s="14" t="s">
        <v>194</v>
      </c>
      <c r="AW935" s="14" t="s">
        <v>31</v>
      </c>
      <c r="AX935" s="14" t="s">
        <v>83</v>
      </c>
      <c r="AY935" s="185" t="s">
        <v>187</v>
      </c>
    </row>
    <row r="936" spans="2:65" s="1" customFormat="1" ht="33" customHeight="1">
      <c r="B936" s="144"/>
      <c r="C936" s="160" t="s">
        <v>1240</v>
      </c>
      <c r="D936" s="160" t="s">
        <v>196</v>
      </c>
      <c r="E936" s="161" t="s">
        <v>4046</v>
      </c>
      <c r="F936" s="162" t="s">
        <v>4047</v>
      </c>
      <c r="G936" s="163" t="s">
        <v>144</v>
      </c>
      <c r="H936" s="164">
        <v>129.11199999999999</v>
      </c>
      <c r="I936" s="165"/>
      <c r="J936" s="166">
        <f>ROUND(I936*H936,2)</f>
        <v>0</v>
      </c>
      <c r="K936" s="167"/>
      <c r="L936" s="32"/>
      <c r="M936" s="168" t="s">
        <v>1</v>
      </c>
      <c r="N936" s="169" t="s">
        <v>42</v>
      </c>
      <c r="P936" s="156">
        <f>O936*H936</f>
        <v>0</v>
      </c>
      <c r="Q936" s="156">
        <v>0</v>
      </c>
      <c r="R936" s="156">
        <f>Q936*H936</f>
        <v>0</v>
      </c>
      <c r="S936" s="156">
        <v>0</v>
      </c>
      <c r="T936" s="157">
        <f>S936*H936</f>
        <v>0</v>
      </c>
      <c r="AR936" s="158" t="s">
        <v>353</v>
      </c>
      <c r="AT936" s="158" t="s">
        <v>196</v>
      </c>
      <c r="AU936" s="158" t="s">
        <v>89</v>
      </c>
      <c r="AY936" s="17" t="s">
        <v>187</v>
      </c>
      <c r="BE936" s="159">
        <f>IF(N936="základná",J936,0)</f>
        <v>0</v>
      </c>
      <c r="BF936" s="159">
        <f>IF(N936="znížená",J936,0)</f>
        <v>0</v>
      </c>
      <c r="BG936" s="159">
        <f>IF(N936="zákl. prenesená",J936,0)</f>
        <v>0</v>
      </c>
      <c r="BH936" s="159">
        <f>IF(N936="zníž. prenesená",J936,0)</f>
        <v>0</v>
      </c>
      <c r="BI936" s="159">
        <f>IF(N936="nulová",J936,0)</f>
        <v>0</v>
      </c>
      <c r="BJ936" s="17" t="s">
        <v>89</v>
      </c>
      <c r="BK936" s="159">
        <f>ROUND(I936*H936,2)</f>
        <v>0</v>
      </c>
      <c r="BL936" s="17" t="s">
        <v>353</v>
      </c>
      <c r="BM936" s="158" t="s">
        <v>4048</v>
      </c>
    </row>
    <row r="937" spans="2:65" s="12" customFormat="1">
      <c r="B937" s="170"/>
      <c r="D937" s="171" t="s">
        <v>200</v>
      </c>
      <c r="E937" s="172" t="s">
        <v>1</v>
      </c>
      <c r="F937" s="173" t="s">
        <v>4049</v>
      </c>
      <c r="H937" s="172" t="s">
        <v>1</v>
      </c>
      <c r="I937" s="174"/>
      <c r="L937" s="170"/>
      <c r="M937" s="175"/>
      <c r="T937" s="176"/>
      <c r="AT937" s="172" t="s">
        <v>200</v>
      </c>
      <c r="AU937" s="172" t="s">
        <v>89</v>
      </c>
      <c r="AV937" s="12" t="s">
        <v>83</v>
      </c>
      <c r="AW937" s="12" t="s">
        <v>31</v>
      </c>
      <c r="AX937" s="12" t="s">
        <v>76</v>
      </c>
      <c r="AY937" s="172" t="s">
        <v>187</v>
      </c>
    </row>
    <row r="938" spans="2:65" s="13" customFormat="1">
      <c r="B938" s="177"/>
      <c r="D938" s="171" t="s">
        <v>200</v>
      </c>
      <c r="E938" s="178" t="s">
        <v>1</v>
      </c>
      <c r="F938" s="179" t="s">
        <v>4041</v>
      </c>
      <c r="H938" s="180">
        <v>3.52</v>
      </c>
      <c r="I938" s="181"/>
      <c r="L938" s="177"/>
      <c r="M938" s="182"/>
      <c r="T938" s="183"/>
      <c r="AT938" s="178" t="s">
        <v>200</v>
      </c>
      <c r="AU938" s="178" t="s">
        <v>89</v>
      </c>
      <c r="AV938" s="13" t="s">
        <v>89</v>
      </c>
      <c r="AW938" s="13" t="s">
        <v>31</v>
      </c>
      <c r="AX938" s="13" t="s">
        <v>76</v>
      </c>
      <c r="AY938" s="178" t="s">
        <v>187</v>
      </c>
    </row>
    <row r="939" spans="2:65" s="13" customFormat="1">
      <c r="B939" s="177"/>
      <c r="D939" s="171" t="s">
        <v>200</v>
      </c>
      <c r="E939" s="178" t="s">
        <v>1</v>
      </c>
      <c r="F939" s="179" t="s">
        <v>4042</v>
      </c>
      <c r="H939" s="180">
        <v>1.8720000000000001</v>
      </c>
      <c r="I939" s="181"/>
      <c r="L939" s="177"/>
      <c r="M939" s="182"/>
      <c r="T939" s="183"/>
      <c r="AT939" s="178" t="s">
        <v>200</v>
      </c>
      <c r="AU939" s="178" t="s">
        <v>89</v>
      </c>
      <c r="AV939" s="13" t="s">
        <v>89</v>
      </c>
      <c r="AW939" s="13" t="s">
        <v>31</v>
      </c>
      <c r="AX939" s="13" t="s">
        <v>76</v>
      </c>
      <c r="AY939" s="178" t="s">
        <v>187</v>
      </c>
    </row>
    <row r="940" spans="2:65" s="13" customFormat="1">
      <c r="B940" s="177"/>
      <c r="D940" s="171" t="s">
        <v>200</v>
      </c>
      <c r="E940" s="178" t="s">
        <v>1</v>
      </c>
      <c r="F940" s="179" t="s">
        <v>4043</v>
      </c>
      <c r="H940" s="180">
        <v>0.35199999999999998</v>
      </c>
      <c r="I940" s="181"/>
      <c r="L940" s="177"/>
      <c r="M940" s="182"/>
      <c r="T940" s="183"/>
      <c r="AT940" s="178" t="s">
        <v>200</v>
      </c>
      <c r="AU940" s="178" t="s">
        <v>89</v>
      </c>
      <c r="AV940" s="13" t="s">
        <v>89</v>
      </c>
      <c r="AW940" s="13" t="s">
        <v>31</v>
      </c>
      <c r="AX940" s="13" t="s">
        <v>76</v>
      </c>
      <c r="AY940" s="178" t="s">
        <v>187</v>
      </c>
    </row>
    <row r="941" spans="2:65" s="13" customFormat="1">
      <c r="B941" s="177"/>
      <c r="D941" s="171" t="s">
        <v>200</v>
      </c>
      <c r="E941" s="178" t="s">
        <v>1</v>
      </c>
      <c r="F941" s="179" t="s">
        <v>4044</v>
      </c>
      <c r="H941" s="180">
        <v>0.44</v>
      </c>
      <c r="I941" s="181"/>
      <c r="L941" s="177"/>
      <c r="M941" s="182"/>
      <c r="T941" s="183"/>
      <c r="AT941" s="178" t="s">
        <v>200</v>
      </c>
      <c r="AU941" s="178" t="s">
        <v>89</v>
      </c>
      <c r="AV941" s="13" t="s">
        <v>89</v>
      </c>
      <c r="AW941" s="13" t="s">
        <v>31</v>
      </c>
      <c r="AX941" s="13" t="s">
        <v>76</v>
      </c>
      <c r="AY941" s="178" t="s">
        <v>187</v>
      </c>
    </row>
    <row r="942" spans="2:65" s="15" customFormat="1">
      <c r="B942" s="191"/>
      <c r="D942" s="171" t="s">
        <v>200</v>
      </c>
      <c r="E942" s="192" t="s">
        <v>1</v>
      </c>
      <c r="F942" s="193" t="s">
        <v>4045</v>
      </c>
      <c r="H942" s="194">
        <v>6.1840000000000002</v>
      </c>
      <c r="I942" s="195"/>
      <c r="L942" s="191"/>
      <c r="M942" s="196"/>
      <c r="T942" s="197"/>
      <c r="AT942" s="192" t="s">
        <v>200</v>
      </c>
      <c r="AU942" s="192" t="s">
        <v>89</v>
      </c>
      <c r="AV942" s="15" t="s">
        <v>207</v>
      </c>
      <c r="AW942" s="15" t="s">
        <v>31</v>
      </c>
      <c r="AX942" s="15" t="s">
        <v>76</v>
      </c>
      <c r="AY942" s="192" t="s">
        <v>187</v>
      </c>
    </row>
    <row r="943" spans="2:65" s="12" customFormat="1">
      <c r="B943" s="170"/>
      <c r="D943" s="171" t="s">
        <v>200</v>
      </c>
      <c r="E943" s="172" t="s">
        <v>1</v>
      </c>
      <c r="F943" s="173" t="s">
        <v>4050</v>
      </c>
      <c r="H943" s="172" t="s">
        <v>1</v>
      </c>
      <c r="I943" s="174"/>
      <c r="L943" s="170"/>
      <c r="M943" s="175"/>
      <c r="T943" s="176"/>
      <c r="AT943" s="172" t="s">
        <v>200</v>
      </c>
      <c r="AU943" s="172" t="s">
        <v>89</v>
      </c>
      <c r="AV943" s="12" t="s">
        <v>83</v>
      </c>
      <c r="AW943" s="12" t="s">
        <v>31</v>
      </c>
      <c r="AX943" s="12" t="s">
        <v>76</v>
      </c>
      <c r="AY943" s="172" t="s">
        <v>187</v>
      </c>
    </row>
    <row r="944" spans="2:65" s="13" customFormat="1">
      <c r="B944" s="177"/>
      <c r="D944" s="171" t="s">
        <v>200</v>
      </c>
      <c r="E944" s="178" t="s">
        <v>1</v>
      </c>
      <c r="F944" s="179" t="s">
        <v>4051</v>
      </c>
      <c r="H944" s="180">
        <v>74.207999999999998</v>
      </c>
      <c r="I944" s="181"/>
      <c r="L944" s="177"/>
      <c r="M944" s="182"/>
      <c r="T944" s="183"/>
      <c r="AT944" s="178" t="s">
        <v>200</v>
      </c>
      <c r="AU944" s="178" t="s">
        <v>89</v>
      </c>
      <c r="AV944" s="13" t="s">
        <v>89</v>
      </c>
      <c r="AW944" s="13" t="s">
        <v>31</v>
      </c>
      <c r="AX944" s="13" t="s">
        <v>76</v>
      </c>
      <c r="AY944" s="178" t="s">
        <v>187</v>
      </c>
    </row>
    <row r="945" spans="2:65" s="13" customFormat="1">
      <c r="B945" s="177"/>
      <c r="D945" s="171" t="s">
        <v>200</v>
      </c>
      <c r="E945" s="178" t="s">
        <v>1</v>
      </c>
      <c r="F945" s="179" t="s">
        <v>4052</v>
      </c>
      <c r="H945" s="180">
        <v>37.103999999999999</v>
      </c>
      <c r="I945" s="181"/>
      <c r="L945" s="177"/>
      <c r="M945" s="182"/>
      <c r="T945" s="183"/>
      <c r="AT945" s="178" t="s">
        <v>200</v>
      </c>
      <c r="AU945" s="178" t="s">
        <v>89</v>
      </c>
      <c r="AV945" s="13" t="s">
        <v>89</v>
      </c>
      <c r="AW945" s="13" t="s">
        <v>31</v>
      </c>
      <c r="AX945" s="13" t="s">
        <v>76</v>
      </c>
      <c r="AY945" s="178" t="s">
        <v>187</v>
      </c>
    </row>
    <row r="946" spans="2:65" s="12" customFormat="1">
      <c r="B946" s="170"/>
      <c r="D946" s="171" t="s">
        <v>200</v>
      </c>
      <c r="E946" s="172" t="s">
        <v>1</v>
      </c>
      <c r="F946" s="173" t="s">
        <v>4053</v>
      </c>
      <c r="H946" s="172" t="s">
        <v>1</v>
      </c>
      <c r="I946" s="174"/>
      <c r="L946" s="170"/>
      <c r="M946" s="175"/>
      <c r="T946" s="176"/>
      <c r="AT946" s="172" t="s">
        <v>200</v>
      </c>
      <c r="AU946" s="172" t="s">
        <v>89</v>
      </c>
      <c r="AV946" s="12" t="s">
        <v>83</v>
      </c>
      <c r="AW946" s="12" t="s">
        <v>31</v>
      </c>
      <c r="AX946" s="12" t="s">
        <v>76</v>
      </c>
      <c r="AY946" s="172" t="s">
        <v>187</v>
      </c>
    </row>
    <row r="947" spans="2:65" s="13" customFormat="1">
      <c r="B947" s="177"/>
      <c r="D947" s="171" t="s">
        <v>200</v>
      </c>
      <c r="E947" s="178" t="s">
        <v>1</v>
      </c>
      <c r="F947" s="179" t="s">
        <v>4054</v>
      </c>
      <c r="H947" s="180">
        <v>8.4480000000000004</v>
      </c>
      <c r="I947" s="181"/>
      <c r="L947" s="177"/>
      <c r="M947" s="182"/>
      <c r="T947" s="183"/>
      <c r="AT947" s="178" t="s">
        <v>200</v>
      </c>
      <c r="AU947" s="178" t="s">
        <v>89</v>
      </c>
      <c r="AV947" s="13" t="s">
        <v>89</v>
      </c>
      <c r="AW947" s="13" t="s">
        <v>31</v>
      </c>
      <c r="AX947" s="13" t="s">
        <v>76</v>
      </c>
      <c r="AY947" s="178" t="s">
        <v>187</v>
      </c>
    </row>
    <row r="948" spans="2:65" s="13" customFormat="1">
      <c r="B948" s="177"/>
      <c r="D948" s="171" t="s">
        <v>200</v>
      </c>
      <c r="E948" s="178" t="s">
        <v>1</v>
      </c>
      <c r="F948" s="179" t="s">
        <v>4055</v>
      </c>
      <c r="H948" s="180">
        <v>3.1680000000000001</v>
      </c>
      <c r="I948" s="181"/>
      <c r="L948" s="177"/>
      <c r="M948" s="182"/>
      <c r="T948" s="183"/>
      <c r="AT948" s="178" t="s">
        <v>200</v>
      </c>
      <c r="AU948" s="178" t="s">
        <v>89</v>
      </c>
      <c r="AV948" s="13" t="s">
        <v>89</v>
      </c>
      <c r="AW948" s="13" t="s">
        <v>31</v>
      </c>
      <c r="AX948" s="13" t="s">
        <v>76</v>
      </c>
      <c r="AY948" s="178" t="s">
        <v>187</v>
      </c>
    </row>
    <row r="949" spans="2:65" s="15" customFormat="1">
      <c r="B949" s="191"/>
      <c r="D949" s="171" t="s">
        <v>200</v>
      </c>
      <c r="E949" s="192" t="s">
        <v>1</v>
      </c>
      <c r="F949" s="193" t="s">
        <v>234</v>
      </c>
      <c r="H949" s="194">
        <v>122.928</v>
      </c>
      <c r="I949" s="195"/>
      <c r="L949" s="191"/>
      <c r="M949" s="196"/>
      <c r="T949" s="197"/>
      <c r="AT949" s="192" t="s">
        <v>200</v>
      </c>
      <c r="AU949" s="192" t="s">
        <v>89</v>
      </c>
      <c r="AV949" s="15" t="s">
        <v>207</v>
      </c>
      <c r="AW949" s="15" t="s">
        <v>31</v>
      </c>
      <c r="AX949" s="15" t="s">
        <v>76</v>
      </c>
      <c r="AY949" s="192" t="s">
        <v>187</v>
      </c>
    </row>
    <row r="950" spans="2:65" s="14" customFormat="1">
      <c r="B950" s="184"/>
      <c r="D950" s="171" t="s">
        <v>200</v>
      </c>
      <c r="E950" s="185" t="s">
        <v>1</v>
      </c>
      <c r="F950" s="186" t="s">
        <v>206</v>
      </c>
      <c r="H950" s="187">
        <v>129.11199999999999</v>
      </c>
      <c r="I950" s="188"/>
      <c r="L950" s="184"/>
      <c r="M950" s="189"/>
      <c r="T950" s="190"/>
      <c r="AT950" s="185" t="s">
        <v>200</v>
      </c>
      <c r="AU950" s="185" t="s">
        <v>89</v>
      </c>
      <c r="AV950" s="14" t="s">
        <v>194</v>
      </c>
      <c r="AW950" s="14" t="s">
        <v>31</v>
      </c>
      <c r="AX950" s="14" t="s">
        <v>83</v>
      </c>
      <c r="AY950" s="185" t="s">
        <v>187</v>
      </c>
    </row>
    <row r="951" spans="2:65" s="1" customFormat="1" ht="33" customHeight="1">
      <c r="B951" s="144"/>
      <c r="C951" s="160" t="s">
        <v>1456</v>
      </c>
      <c r="D951" s="160" t="s">
        <v>196</v>
      </c>
      <c r="E951" s="161" t="s">
        <v>4056</v>
      </c>
      <c r="F951" s="162" t="s">
        <v>4057</v>
      </c>
      <c r="G951" s="163" t="s">
        <v>144</v>
      </c>
      <c r="H951" s="164">
        <v>129.11199999999999</v>
      </c>
      <c r="I951" s="165"/>
      <c r="J951" s="166">
        <f>ROUND(I951*H951,2)</f>
        <v>0</v>
      </c>
      <c r="K951" s="167"/>
      <c r="L951" s="32"/>
      <c r="M951" s="168" t="s">
        <v>1</v>
      </c>
      <c r="N951" s="169" t="s">
        <v>42</v>
      </c>
      <c r="P951" s="156">
        <f>O951*H951</f>
        <v>0</v>
      </c>
      <c r="Q951" s="156">
        <v>2.1000000000000001E-4</v>
      </c>
      <c r="R951" s="156">
        <f>Q951*H951</f>
        <v>2.7113519999999999E-2</v>
      </c>
      <c r="S951" s="156">
        <v>0</v>
      </c>
      <c r="T951" s="157">
        <f>S951*H951</f>
        <v>0</v>
      </c>
      <c r="AR951" s="158" t="s">
        <v>353</v>
      </c>
      <c r="AT951" s="158" t="s">
        <v>196</v>
      </c>
      <c r="AU951" s="158" t="s">
        <v>89</v>
      </c>
      <c r="AY951" s="17" t="s">
        <v>187</v>
      </c>
      <c r="BE951" s="159">
        <f>IF(N951="základná",J951,0)</f>
        <v>0</v>
      </c>
      <c r="BF951" s="159">
        <f>IF(N951="znížená",J951,0)</f>
        <v>0</v>
      </c>
      <c r="BG951" s="159">
        <f>IF(N951="zákl. prenesená",J951,0)</f>
        <v>0</v>
      </c>
      <c r="BH951" s="159">
        <f>IF(N951="zníž. prenesená",J951,0)</f>
        <v>0</v>
      </c>
      <c r="BI951" s="159">
        <f>IF(N951="nulová",J951,0)</f>
        <v>0</v>
      </c>
      <c r="BJ951" s="17" t="s">
        <v>89</v>
      </c>
      <c r="BK951" s="159">
        <f>ROUND(I951*H951,2)</f>
        <v>0</v>
      </c>
      <c r="BL951" s="17" t="s">
        <v>353</v>
      </c>
      <c r="BM951" s="158" t="s">
        <v>4058</v>
      </c>
    </row>
    <row r="952" spans="2:65" s="12" customFormat="1">
      <c r="B952" s="170"/>
      <c r="D952" s="171" t="s">
        <v>200</v>
      </c>
      <c r="E952" s="172" t="s">
        <v>1</v>
      </c>
      <c r="F952" s="173" t="s">
        <v>4049</v>
      </c>
      <c r="H952" s="172" t="s">
        <v>1</v>
      </c>
      <c r="I952" s="174"/>
      <c r="L952" s="170"/>
      <c r="M952" s="175"/>
      <c r="T952" s="176"/>
      <c r="AT952" s="172" t="s">
        <v>200</v>
      </c>
      <c r="AU952" s="172" t="s">
        <v>89</v>
      </c>
      <c r="AV952" s="12" t="s">
        <v>83</v>
      </c>
      <c r="AW952" s="12" t="s">
        <v>31</v>
      </c>
      <c r="AX952" s="12" t="s">
        <v>76</v>
      </c>
      <c r="AY952" s="172" t="s">
        <v>187</v>
      </c>
    </row>
    <row r="953" spans="2:65" s="13" customFormat="1">
      <c r="B953" s="177"/>
      <c r="D953" s="171" t="s">
        <v>200</v>
      </c>
      <c r="E953" s="178" t="s">
        <v>1</v>
      </c>
      <c r="F953" s="179" t="s">
        <v>4041</v>
      </c>
      <c r="H953" s="180">
        <v>3.52</v>
      </c>
      <c r="I953" s="181"/>
      <c r="L953" s="177"/>
      <c r="M953" s="182"/>
      <c r="T953" s="183"/>
      <c r="AT953" s="178" t="s">
        <v>200</v>
      </c>
      <c r="AU953" s="178" t="s">
        <v>89</v>
      </c>
      <c r="AV953" s="13" t="s">
        <v>89</v>
      </c>
      <c r="AW953" s="13" t="s">
        <v>31</v>
      </c>
      <c r="AX953" s="13" t="s">
        <v>76</v>
      </c>
      <c r="AY953" s="178" t="s">
        <v>187</v>
      </c>
    </row>
    <row r="954" spans="2:65" s="13" customFormat="1">
      <c r="B954" s="177"/>
      <c r="D954" s="171" t="s">
        <v>200</v>
      </c>
      <c r="E954" s="178" t="s">
        <v>1</v>
      </c>
      <c r="F954" s="179" t="s">
        <v>4042</v>
      </c>
      <c r="H954" s="180">
        <v>1.8720000000000001</v>
      </c>
      <c r="I954" s="181"/>
      <c r="L954" s="177"/>
      <c r="M954" s="182"/>
      <c r="T954" s="183"/>
      <c r="AT954" s="178" t="s">
        <v>200</v>
      </c>
      <c r="AU954" s="178" t="s">
        <v>89</v>
      </c>
      <c r="AV954" s="13" t="s">
        <v>89</v>
      </c>
      <c r="AW954" s="13" t="s">
        <v>31</v>
      </c>
      <c r="AX954" s="13" t="s">
        <v>76</v>
      </c>
      <c r="AY954" s="178" t="s">
        <v>187</v>
      </c>
    </row>
    <row r="955" spans="2:65" s="13" customFormat="1">
      <c r="B955" s="177"/>
      <c r="D955" s="171" t="s">
        <v>200</v>
      </c>
      <c r="E955" s="178" t="s">
        <v>1</v>
      </c>
      <c r="F955" s="179" t="s">
        <v>4043</v>
      </c>
      <c r="H955" s="180">
        <v>0.35199999999999998</v>
      </c>
      <c r="I955" s="181"/>
      <c r="L955" s="177"/>
      <c r="M955" s="182"/>
      <c r="T955" s="183"/>
      <c r="AT955" s="178" t="s">
        <v>200</v>
      </c>
      <c r="AU955" s="178" t="s">
        <v>89</v>
      </c>
      <c r="AV955" s="13" t="s">
        <v>89</v>
      </c>
      <c r="AW955" s="13" t="s">
        <v>31</v>
      </c>
      <c r="AX955" s="13" t="s">
        <v>76</v>
      </c>
      <c r="AY955" s="178" t="s">
        <v>187</v>
      </c>
    </row>
    <row r="956" spans="2:65" s="13" customFormat="1">
      <c r="B956" s="177"/>
      <c r="D956" s="171" t="s">
        <v>200</v>
      </c>
      <c r="E956" s="178" t="s">
        <v>1</v>
      </c>
      <c r="F956" s="179" t="s">
        <v>4044</v>
      </c>
      <c r="H956" s="180">
        <v>0.44</v>
      </c>
      <c r="I956" s="181"/>
      <c r="L956" s="177"/>
      <c r="M956" s="182"/>
      <c r="T956" s="183"/>
      <c r="AT956" s="178" t="s">
        <v>200</v>
      </c>
      <c r="AU956" s="178" t="s">
        <v>89</v>
      </c>
      <c r="AV956" s="13" t="s">
        <v>89</v>
      </c>
      <c r="AW956" s="13" t="s">
        <v>31</v>
      </c>
      <c r="AX956" s="13" t="s">
        <v>76</v>
      </c>
      <c r="AY956" s="178" t="s">
        <v>187</v>
      </c>
    </row>
    <row r="957" spans="2:65" s="15" customFormat="1">
      <c r="B957" s="191"/>
      <c r="D957" s="171" t="s">
        <v>200</v>
      </c>
      <c r="E957" s="192" t="s">
        <v>1</v>
      </c>
      <c r="F957" s="193" t="s">
        <v>4045</v>
      </c>
      <c r="H957" s="194">
        <v>6.1840000000000002</v>
      </c>
      <c r="I957" s="195"/>
      <c r="L957" s="191"/>
      <c r="M957" s="196"/>
      <c r="T957" s="197"/>
      <c r="AT957" s="192" t="s">
        <v>200</v>
      </c>
      <c r="AU957" s="192" t="s">
        <v>89</v>
      </c>
      <c r="AV957" s="15" t="s">
        <v>207</v>
      </c>
      <c r="AW957" s="15" t="s">
        <v>31</v>
      </c>
      <c r="AX957" s="15" t="s">
        <v>76</v>
      </c>
      <c r="AY957" s="192" t="s">
        <v>187</v>
      </c>
    </row>
    <row r="958" spans="2:65" s="12" customFormat="1">
      <c r="B958" s="170"/>
      <c r="D958" s="171" t="s">
        <v>200</v>
      </c>
      <c r="E958" s="172" t="s">
        <v>1</v>
      </c>
      <c r="F958" s="173" t="s">
        <v>4050</v>
      </c>
      <c r="H958" s="172" t="s">
        <v>1</v>
      </c>
      <c r="I958" s="174"/>
      <c r="L958" s="170"/>
      <c r="M958" s="175"/>
      <c r="T958" s="176"/>
      <c r="AT958" s="172" t="s">
        <v>200</v>
      </c>
      <c r="AU958" s="172" t="s">
        <v>89</v>
      </c>
      <c r="AV958" s="12" t="s">
        <v>83</v>
      </c>
      <c r="AW958" s="12" t="s">
        <v>31</v>
      </c>
      <c r="AX958" s="12" t="s">
        <v>76</v>
      </c>
      <c r="AY958" s="172" t="s">
        <v>187</v>
      </c>
    </row>
    <row r="959" spans="2:65" s="13" customFormat="1">
      <c r="B959" s="177"/>
      <c r="D959" s="171" t="s">
        <v>200</v>
      </c>
      <c r="E959" s="178" t="s">
        <v>1</v>
      </c>
      <c r="F959" s="179" t="s">
        <v>4051</v>
      </c>
      <c r="H959" s="180">
        <v>74.207999999999998</v>
      </c>
      <c r="I959" s="181"/>
      <c r="L959" s="177"/>
      <c r="M959" s="182"/>
      <c r="T959" s="183"/>
      <c r="AT959" s="178" t="s">
        <v>200</v>
      </c>
      <c r="AU959" s="178" t="s">
        <v>89</v>
      </c>
      <c r="AV959" s="13" t="s">
        <v>89</v>
      </c>
      <c r="AW959" s="13" t="s">
        <v>31</v>
      </c>
      <c r="AX959" s="13" t="s">
        <v>76</v>
      </c>
      <c r="AY959" s="178" t="s">
        <v>187</v>
      </c>
    </row>
    <row r="960" spans="2:65" s="13" customFormat="1">
      <c r="B960" s="177"/>
      <c r="D960" s="171" t="s">
        <v>200</v>
      </c>
      <c r="E960" s="178" t="s">
        <v>1</v>
      </c>
      <c r="F960" s="179" t="s">
        <v>4052</v>
      </c>
      <c r="H960" s="180">
        <v>37.103999999999999</v>
      </c>
      <c r="I960" s="181"/>
      <c r="L960" s="177"/>
      <c r="M960" s="182"/>
      <c r="T960" s="183"/>
      <c r="AT960" s="178" t="s">
        <v>200</v>
      </c>
      <c r="AU960" s="178" t="s">
        <v>89</v>
      </c>
      <c r="AV960" s="13" t="s">
        <v>89</v>
      </c>
      <c r="AW960" s="13" t="s">
        <v>31</v>
      </c>
      <c r="AX960" s="13" t="s">
        <v>76</v>
      </c>
      <c r="AY960" s="178" t="s">
        <v>187</v>
      </c>
    </row>
    <row r="961" spans="2:65" s="12" customFormat="1">
      <c r="B961" s="170"/>
      <c r="D961" s="171" t="s">
        <v>200</v>
      </c>
      <c r="E961" s="172" t="s">
        <v>1</v>
      </c>
      <c r="F961" s="173" t="s">
        <v>4053</v>
      </c>
      <c r="H961" s="172" t="s">
        <v>1</v>
      </c>
      <c r="I961" s="174"/>
      <c r="L961" s="170"/>
      <c r="M961" s="175"/>
      <c r="T961" s="176"/>
      <c r="AT961" s="172" t="s">
        <v>200</v>
      </c>
      <c r="AU961" s="172" t="s">
        <v>89</v>
      </c>
      <c r="AV961" s="12" t="s">
        <v>83</v>
      </c>
      <c r="AW961" s="12" t="s">
        <v>31</v>
      </c>
      <c r="AX961" s="12" t="s">
        <v>76</v>
      </c>
      <c r="AY961" s="172" t="s">
        <v>187</v>
      </c>
    </row>
    <row r="962" spans="2:65" s="13" customFormat="1">
      <c r="B962" s="177"/>
      <c r="D962" s="171" t="s">
        <v>200</v>
      </c>
      <c r="E962" s="178" t="s">
        <v>1</v>
      </c>
      <c r="F962" s="179" t="s">
        <v>4054</v>
      </c>
      <c r="H962" s="180">
        <v>8.4480000000000004</v>
      </c>
      <c r="I962" s="181"/>
      <c r="L962" s="177"/>
      <c r="M962" s="182"/>
      <c r="T962" s="183"/>
      <c r="AT962" s="178" t="s">
        <v>200</v>
      </c>
      <c r="AU962" s="178" t="s">
        <v>89</v>
      </c>
      <c r="AV962" s="13" t="s">
        <v>89</v>
      </c>
      <c r="AW962" s="13" t="s">
        <v>31</v>
      </c>
      <c r="AX962" s="13" t="s">
        <v>76</v>
      </c>
      <c r="AY962" s="178" t="s">
        <v>187</v>
      </c>
    </row>
    <row r="963" spans="2:65" s="13" customFormat="1">
      <c r="B963" s="177"/>
      <c r="D963" s="171" t="s">
        <v>200</v>
      </c>
      <c r="E963" s="178" t="s">
        <v>1</v>
      </c>
      <c r="F963" s="179" t="s">
        <v>4055</v>
      </c>
      <c r="H963" s="180">
        <v>3.1680000000000001</v>
      </c>
      <c r="I963" s="181"/>
      <c r="L963" s="177"/>
      <c r="M963" s="182"/>
      <c r="T963" s="183"/>
      <c r="AT963" s="178" t="s">
        <v>200</v>
      </c>
      <c r="AU963" s="178" t="s">
        <v>89</v>
      </c>
      <c r="AV963" s="13" t="s">
        <v>89</v>
      </c>
      <c r="AW963" s="13" t="s">
        <v>31</v>
      </c>
      <c r="AX963" s="13" t="s">
        <v>76</v>
      </c>
      <c r="AY963" s="178" t="s">
        <v>187</v>
      </c>
    </row>
    <row r="964" spans="2:65" s="15" customFormat="1">
      <c r="B964" s="191"/>
      <c r="D964" s="171" t="s">
        <v>200</v>
      </c>
      <c r="E964" s="192" t="s">
        <v>1</v>
      </c>
      <c r="F964" s="193" t="s">
        <v>234</v>
      </c>
      <c r="H964" s="194">
        <v>122.928</v>
      </c>
      <c r="I964" s="195"/>
      <c r="L964" s="191"/>
      <c r="M964" s="196"/>
      <c r="T964" s="197"/>
      <c r="AT964" s="192" t="s">
        <v>200</v>
      </c>
      <c r="AU964" s="192" t="s">
        <v>89</v>
      </c>
      <c r="AV964" s="15" t="s">
        <v>207</v>
      </c>
      <c r="AW964" s="15" t="s">
        <v>31</v>
      </c>
      <c r="AX964" s="15" t="s">
        <v>76</v>
      </c>
      <c r="AY964" s="192" t="s">
        <v>187</v>
      </c>
    </row>
    <row r="965" spans="2:65" s="14" customFormat="1">
      <c r="B965" s="184"/>
      <c r="D965" s="171" t="s">
        <v>200</v>
      </c>
      <c r="E965" s="185" t="s">
        <v>1</v>
      </c>
      <c r="F965" s="186" t="s">
        <v>206</v>
      </c>
      <c r="H965" s="187">
        <v>129.11199999999999</v>
      </c>
      <c r="I965" s="188"/>
      <c r="L965" s="184"/>
      <c r="M965" s="189"/>
      <c r="T965" s="190"/>
      <c r="AT965" s="185" t="s">
        <v>200</v>
      </c>
      <c r="AU965" s="185" t="s">
        <v>89</v>
      </c>
      <c r="AV965" s="14" t="s">
        <v>194</v>
      </c>
      <c r="AW965" s="14" t="s">
        <v>31</v>
      </c>
      <c r="AX965" s="14" t="s">
        <v>83</v>
      </c>
      <c r="AY965" s="185" t="s">
        <v>187</v>
      </c>
    </row>
    <row r="966" spans="2:65" s="1" customFormat="1" ht="24.2" customHeight="1">
      <c r="B966" s="144"/>
      <c r="C966" s="160" t="s">
        <v>1243</v>
      </c>
      <c r="D966" s="160" t="s">
        <v>196</v>
      </c>
      <c r="E966" s="161" t="s">
        <v>4059</v>
      </c>
      <c r="F966" s="162" t="s">
        <v>4060</v>
      </c>
      <c r="G966" s="163" t="s">
        <v>144</v>
      </c>
      <c r="H966" s="164">
        <v>191.65299999999999</v>
      </c>
      <c r="I966" s="165"/>
      <c r="J966" s="166">
        <f>ROUND(I966*H966,2)</f>
        <v>0</v>
      </c>
      <c r="K966" s="167"/>
      <c r="L966" s="32"/>
      <c r="M966" s="168" t="s">
        <v>1</v>
      </c>
      <c r="N966" s="169" t="s">
        <v>42</v>
      </c>
      <c r="P966" s="156">
        <f>O966*H966</f>
        <v>0</v>
      </c>
      <c r="Q966" s="156">
        <v>2.2000000000000001E-4</v>
      </c>
      <c r="R966" s="156">
        <f>Q966*H966</f>
        <v>4.2163659999999999E-2</v>
      </c>
      <c r="S966" s="156">
        <v>0</v>
      </c>
      <c r="T966" s="157">
        <f>S966*H966</f>
        <v>0</v>
      </c>
      <c r="AR966" s="158" t="s">
        <v>353</v>
      </c>
      <c r="AT966" s="158" t="s">
        <v>196</v>
      </c>
      <c r="AU966" s="158" t="s">
        <v>89</v>
      </c>
      <c r="AY966" s="17" t="s">
        <v>187</v>
      </c>
      <c r="BE966" s="159">
        <f>IF(N966="základná",J966,0)</f>
        <v>0</v>
      </c>
      <c r="BF966" s="159">
        <f>IF(N966="znížená",J966,0)</f>
        <v>0</v>
      </c>
      <c r="BG966" s="159">
        <f>IF(N966="zákl. prenesená",J966,0)</f>
        <v>0</v>
      </c>
      <c r="BH966" s="159">
        <f>IF(N966="zníž. prenesená",J966,0)</f>
        <v>0</v>
      </c>
      <c r="BI966" s="159">
        <f>IF(N966="nulová",J966,0)</f>
        <v>0</v>
      </c>
      <c r="BJ966" s="17" t="s">
        <v>89</v>
      </c>
      <c r="BK966" s="159">
        <f>ROUND(I966*H966,2)</f>
        <v>0</v>
      </c>
      <c r="BL966" s="17" t="s">
        <v>353</v>
      </c>
      <c r="BM966" s="158" t="s">
        <v>4061</v>
      </c>
    </row>
    <row r="967" spans="2:65" s="12" customFormat="1">
      <c r="B967" s="170"/>
      <c r="D967" s="171" t="s">
        <v>200</v>
      </c>
      <c r="E967" s="172" t="s">
        <v>1</v>
      </c>
      <c r="F967" s="173" t="s">
        <v>3467</v>
      </c>
      <c r="H967" s="172" t="s">
        <v>1</v>
      </c>
      <c r="I967" s="174"/>
      <c r="L967" s="170"/>
      <c r="M967" s="175"/>
      <c r="T967" s="176"/>
      <c r="AT967" s="172" t="s">
        <v>200</v>
      </c>
      <c r="AU967" s="172" t="s">
        <v>89</v>
      </c>
      <c r="AV967" s="12" t="s">
        <v>83</v>
      </c>
      <c r="AW967" s="12" t="s">
        <v>31</v>
      </c>
      <c r="AX967" s="12" t="s">
        <v>76</v>
      </c>
      <c r="AY967" s="172" t="s">
        <v>187</v>
      </c>
    </row>
    <row r="968" spans="2:65" s="12" customFormat="1">
      <c r="B968" s="170"/>
      <c r="D968" s="171" t="s">
        <v>200</v>
      </c>
      <c r="E968" s="172" t="s">
        <v>1</v>
      </c>
      <c r="F968" s="173" t="s">
        <v>3468</v>
      </c>
      <c r="H968" s="172" t="s">
        <v>1</v>
      </c>
      <c r="I968" s="174"/>
      <c r="L968" s="170"/>
      <c r="M968" s="175"/>
      <c r="T968" s="176"/>
      <c r="AT968" s="172" t="s">
        <v>200</v>
      </c>
      <c r="AU968" s="172" t="s">
        <v>89</v>
      </c>
      <c r="AV968" s="12" t="s">
        <v>83</v>
      </c>
      <c r="AW968" s="12" t="s">
        <v>31</v>
      </c>
      <c r="AX968" s="12" t="s">
        <v>76</v>
      </c>
      <c r="AY968" s="172" t="s">
        <v>187</v>
      </c>
    </row>
    <row r="969" spans="2:65" s="13" customFormat="1">
      <c r="B969" s="177"/>
      <c r="D969" s="171" t="s">
        <v>200</v>
      </c>
      <c r="E969" s="178" t="s">
        <v>1</v>
      </c>
      <c r="F969" s="179" t="s">
        <v>4062</v>
      </c>
      <c r="H969" s="180">
        <v>22.869</v>
      </c>
      <c r="I969" s="181"/>
      <c r="L969" s="177"/>
      <c r="M969" s="182"/>
      <c r="T969" s="183"/>
      <c r="AT969" s="178" t="s">
        <v>200</v>
      </c>
      <c r="AU969" s="178" t="s">
        <v>89</v>
      </c>
      <c r="AV969" s="13" t="s">
        <v>89</v>
      </c>
      <c r="AW969" s="13" t="s">
        <v>31</v>
      </c>
      <c r="AX969" s="13" t="s">
        <v>76</v>
      </c>
      <c r="AY969" s="178" t="s">
        <v>187</v>
      </c>
    </row>
    <row r="970" spans="2:65" s="13" customFormat="1">
      <c r="B970" s="177"/>
      <c r="D970" s="171" t="s">
        <v>200</v>
      </c>
      <c r="E970" s="178" t="s">
        <v>1</v>
      </c>
      <c r="F970" s="179" t="s">
        <v>4063</v>
      </c>
      <c r="H970" s="180">
        <v>22.869</v>
      </c>
      <c r="I970" s="181"/>
      <c r="L970" s="177"/>
      <c r="M970" s="182"/>
      <c r="T970" s="183"/>
      <c r="AT970" s="178" t="s">
        <v>200</v>
      </c>
      <c r="AU970" s="178" t="s">
        <v>89</v>
      </c>
      <c r="AV970" s="13" t="s">
        <v>89</v>
      </c>
      <c r="AW970" s="13" t="s">
        <v>31</v>
      </c>
      <c r="AX970" s="13" t="s">
        <v>76</v>
      </c>
      <c r="AY970" s="178" t="s">
        <v>187</v>
      </c>
    </row>
    <row r="971" spans="2:65" s="15" customFormat="1">
      <c r="B971" s="191"/>
      <c r="D971" s="171" t="s">
        <v>200</v>
      </c>
      <c r="E971" s="192" t="s">
        <v>1</v>
      </c>
      <c r="F971" s="193" t="s">
        <v>3471</v>
      </c>
      <c r="H971" s="194">
        <v>45.738</v>
      </c>
      <c r="I971" s="195"/>
      <c r="L971" s="191"/>
      <c r="M971" s="196"/>
      <c r="T971" s="197"/>
      <c r="AT971" s="192" t="s">
        <v>200</v>
      </c>
      <c r="AU971" s="192" t="s">
        <v>89</v>
      </c>
      <c r="AV971" s="15" t="s">
        <v>207</v>
      </c>
      <c r="AW971" s="15" t="s">
        <v>31</v>
      </c>
      <c r="AX971" s="15" t="s">
        <v>76</v>
      </c>
      <c r="AY971" s="192" t="s">
        <v>187</v>
      </c>
    </row>
    <row r="972" spans="2:65" s="12" customFormat="1">
      <c r="B972" s="170"/>
      <c r="D972" s="171" t="s">
        <v>200</v>
      </c>
      <c r="E972" s="172" t="s">
        <v>1</v>
      </c>
      <c r="F972" s="173" t="s">
        <v>3472</v>
      </c>
      <c r="H972" s="172" t="s">
        <v>1</v>
      </c>
      <c r="I972" s="174"/>
      <c r="L972" s="170"/>
      <c r="M972" s="175"/>
      <c r="T972" s="176"/>
      <c r="AT972" s="172" t="s">
        <v>200</v>
      </c>
      <c r="AU972" s="172" t="s">
        <v>89</v>
      </c>
      <c r="AV972" s="12" t="s">
        <v>83</v>
      </c>
      <c r="AW972" s="12" t="s">
        <v>31</v>
      </c>
      <c r="AX972" s="12" t="s">
        <v>76</v>
      </c>
      <c r="AY972" s="172" t="s">
        <v>187</v>
      </c>
    </row>
    <row r="973" spans="2:65" s="12" customFormat="1">
      <c r="B973" s="170"/>
      <c r="D973" s="171" t="s">
        <v>200</v>
      </c>
      <c r="E973" s="172" t="s">
        <v>1</v>
      </c>
      <c r="F973" s="173" t="s">
        <v>3473</v>
      </c>
      <c r="H973" s="172" t="s">
        <v>1</v>
      </c>
      <c r="I973" s="174"/>
      <c r="L973" s="170"/>
      <c r="M973" s="175"/>
      <c r="T973" s="176"/>
      <c r="AT973" s="172" t="s">
        <v>200</v>
      </c>
      <c r="AU973" s="172" t="s">
        <v>89</v>
      </c>
      <c r="AV973" s="12" t="s">
        <v>83</v>
      </c>
      <c r="AW973" s="12" t="s">
        <v>31</v>
      </c>
      <c r="AX973" s="12" t="s">
        <v>76</v>
      </c>
      <c r="AY973" s="172" t="s">
        <v>187</v>
      </c>
    </row>
    <row r="974" spans="2:65" s="13" customFormat="1" ht="22.5">
      <c r="B974" s="177"/>
      <c r="D974" s="171" t="s">
        <v>200</v>
      </c>
      <c r="E974" s="178" t="s">
        <v>1</v>
      </c>
      <c r="F974" s="179" t="s">
        <v>4064</v>
      </c>
      <c r="H974" s="180">
        <v>3.63</v>
      </c>
      <c r="I974" s="181"/>
      <c r="L974" s="177"/>
      <c r="M974" s="182"/>
      <c r="T974" s="183"/>
      <c r="AT974" s="178" t="s">
        <v>200</v>
      </c>
      <c r="AU974" s="178" t="s">
        <v>89</v>
      </c>
      <c r="AV974" s="13" t="s">
        <v>89</v>
      </c>
      <c r="AW974" s="13" t="s">
        <v>31</v>
      </c>
      <c r="AX974" s="13" t="s">
        <v>76</v>
      </c>
      <c r="AY974" s="178" t="s">
        <v>187</v>
      </c>
    </row>
    <row r="975" spans="2:65" s="12" customFormat="1">
      <c r="B975" s="170"/>
      <c r="D975" s="171" t="s">
        <v>200</v>
      </c>
      <c r="E975" s="172" t="s">
        <v>1</v>
      </c>
      <c r="F975" s="173" t="s">
        <v>3475</v>
      </c>
      <c r="H975" s="172" t="s">
        <v>1</v>
      </c>
      <c r="I975" s="174"/>
      <c r="L975" s="170"/>
      <c r="M975" s="175"/>
      <c r="T975" s="176"/>
      <c r="AT975" s="172" t="s">
        <v>200</v>
      </c>
      <c r="AU975" s="172" t="s">
        <v>89</v>
      </c>
      <c r="AV975" s="12" t="s">
        <v>83</v>
      </c>
      <c r="AW975" s="12" t="s">
        <v>31</v>
      </c>
      <c r="AX975" s="12" t="s">
        <v>76</v>
      </c>
      <c r="AY975" s="172" t="s">
        <v>187</v>
      </c>
    </row>
    <row r="976" spans="2:65" s="13" customFormat="1" ht="22.5">
      <c r="B976" s="177"/>
      <c r="D976" s="171" t="s">
        <v>200</v>
      </c>
      <c r="E976" s="178" t="s">
        <v>1</v>
      </c>
      <c r="F976" s="179" t="s">
        <v>4065</v>
      </c>
      <c r="H976" s="180">
        <v>122.892</v>
      </c>
      <c r="I976" s="181"/>
      <c r="L976" s="177"/>
      <c r="M976" s="182"/>
      <c r="T976" s="183"/>
      <c r="AT976" s="178" t="s">
        <v>200</v>
      </c>
      <c r="AU976" s="178" t="s">
        <v>89</v>
      </c>
      <c r="AV976" s="13" t="s">
        <v>89</v>
      </c>
      <c r="AW976" s="13" t="s">
        <v>31</v>
      </c>
      <c r="AX976" s="13" t="s">
        <v>76</v>
      </c>
      <c r="AY976" s="178" t="s">
        <v>187</v>
      </c>
    </row>
    <row r="977" spans="2:51" s="15" customFormat="1">
      <c r="B977" s="191"/>
      <c r="D977" s="171" t="s">
        <v>200</v>
      </c>
      <c r="E977" s="192" t="s">
        <v>1</v>
      </c>
      <c r="F977" s="193" t="s">
        <v>3477</v>
      </c>
      <c r="H977" s="194">
        <v>126.52200000000001</v>
      </c>
      <c r="I977" s="195"/>
      <c r="L977" s="191"/>
      <c r="M977" s="196"/>
      <c r="T977" s="197"/>
      <c r="AT977" s="192" t="s">
        <v>200</v>
      </c>
      <c r="AU977" s="192" t="s">
        <v>89</v>
      </c>
      <c r="AV977" s="15" t="s">
        <v>207</v>
      </c>
      <c r="AW977" s="15" t="s">
        <v>31</v>
      </c>
      <c r="AX977" s="15" t="s">
        <v>76</v>
      </c>
      <c r="AY977" s="192" t="s">
        <v>187</v>
      </c>
    </row>
    <row r="978" spans="2:51" s="12" customFormat="1">
      <c r="B978" s="170"/>
      <c r="D978" s="171" t="s">
        <v>200</v>
      </c>
      <c r="E978" s="172" t="s">
        <v>1</v>
      </c>
      <c r="F978" s="173" t="s">
        <v>3472</v>
      </c>
      <c r="H978" s="172" t="s">
        <v>1</v>
      </c>
      <c r="I978" s="174"/>
      <c r="L978" s="170"/>
      <c r="M978" s="175"/>
      <c r="T978" s="176"/>
      <c r="AT978" s="172" t="s">
        <v>200</v>
      </c>
      <c r="AU978" s="172" t="s">
        <v>89</v>
      </c>
      <c r="AV978" s="12" t="s">
        <v>83</v>
      </c>
      <c r="AW978" s="12" t="s">
        <v>31</v>
      </c>
      <c r="AX978" s="12" t="s">
        <v>76</v>
      </c>
      <c r="AY978" s="172" t="s">
        <v>187</v>
      </c>
    </row>
    <row r="979" spans="2:51" s="12" customFormat="1">
      <c r="B979" s="170"/>
      <c r="D979" s="171" t="s">
        <v>200</v>
      </c>
      <c r="E979" s="172" t="s">
        <v>1</v>
      </c>
      <c r="F979" s="173" t="s">
        <v>3478</v>
      </c>
      <c r="H979" s="172" t="s">
        <v>1</v>
      </c>
      <c r="I979" s="174"/>
      <c r="L979" s="170"/>
      <c r="M979" s="175"/>
      <c r="T979" s="176"/>
      <c r="AT979" s="172" t="s">
        <v>200</v>
      </c>
      <c r="AU979" s="172" t="s">
        <v>89</v>
      </c>
      <c r="AV979" s="12" t="s">
        <v>83</v>
      </c>
      <c r="AW979" s="12" t="s">
        <v>31</v>
      </c>
      <c r="AX979" s="12" t="s">
        <v>76</v>
      </c>
      <c r="AY979" s="172" t="s">
        <v>187</v>
      </c>
    </row>
    <row r="980" spans="2:51" s="13" customFormat="1">
      <c r="B980" s="177"/>
      <c r="D980" s="171" t="s">
        <v>200</v>
      </c>
      <c r="E980" s="178" t="s">
        <v>1</v>
      </c>
      <c r="F980" s="179" t="s">
        <v>4066</v>
      </c>
      <c r="H980" s="180">
        <v>1.1120000000000001</v>
      </c>
      <c r="I980" s="181"/>
      <c r="L980" s="177"/>
      <c r="M980" s="182"/>
      <c r="T980" s="183"/>
      <c r="AT980" s="178" t="s">
        <v>200</v>
      </c>
      <c r="AU980" s="178" t="s">
        <v>89</v>
      </c>
      <c r="AV980" s="13" t="s">
        <v>89</v>
      </c>
      <c r="AW980" s="13" t="s">
        <v>31</v>
      </c>
      <c r="AX980" s="13" t="s">
        <v>76</v>
      </c>
      <c r="AY980" s="178" t="s">
        <v>187</v>
      </c>
    </row>
    <row r="981" spans="2:51" s="12" customFormat="1">
      <c r="B981" s="170"/>
      <c r="D981" s="171" t="s">
        <v>200</v>
      </c>
      <c r="E981" s="172" t="s">
        <v>1</v>
      </c>
      <c r="F981" s="173" t="s">
        <v>3480</v>
      </c>
      <c r="H981" s="172" t="s">
        <v>1</v>
      </c>
      <c r="I981" s="174"/>
      <c r="L981" s="170"/>
      <c r="M981" s="175"/>
      <c r="T981" s="176"/>
      <c r="AT981" s="172" t="s">
        <v>200</v>
      </c>
      <c r="AU981" s="172" t="s">
        <v>89</v>
      </c>
      <c r="AV981" s="12" t="s">
        <v>83</v>
      </c>
      <c r="AW981" s="12" t="s">
        <v>31</v>
      </c>
      <c r="AX981" s="12" t="s">
        <v>76</v>
      </c>
      <c r="AY981" s="172" t="s">
        <v>187</v>
      </c>
    </row>
    <row r="982" spans="2:51" s="13" customFormat="1">
      <c r="B982" s="177"/>
      <c r="D982" s="171" t="s">
        <v>200</v>
      </c>
      <c r="E982" s="178" t="s">
        <v>1</v>
      </c>
      <c r="F982" s="179" t="s">
        <v>4067</v>
      </c>
      <c r="H982" s="180">
        <v>3.335</v>
      </c>
      <c r="I982" s="181"/>
      <c r="L982" s="177"/>
      <c r="M982" s="182"/>
      <c r="T982" s="183"/>
      <c r="AT982" s="178" t="s">
        <v>200</v>
      </c>
      <c r="AU982" s="178" t="s">
        <v>89</v>
      </c>
      <c r="AV982" s="13" t="s">
        <v>89</v>
      </c>
      <c r="AW982" s="13" t="s">
        <v>31</v>
      </c>
      <c r="AX982" s="13" t="s">
        <v>76</v>
      </c>
      <c r="AY982" s="178" t="s">
        <v>187</v>
      </c>
    </row>
    <row r="983" spans="2:51" s="15" customFormat="1">
      <c r="B983" s="191"/>
      <c r="D983" s="171" t="s">
        <v>200</v>
      </c>
      <c r="E983" s="192" t="s">
        <v>1</v>
      </c>
      <c r="F983" s="193" t="s">
        <v>3482</v>
      </c>
      <c r="H983" s="194">
        <v>4.4470000000000001</v>
      </c>
      <c r="I983" s="195"/>
      <c r="L983" s="191"/>
      <c r="M983" s="196"/>
      <c r="T983" s="197"/>
      <c r="AT983" s="192" t="s">
        <v>200</v>
      </c>
      <c r="AU983" s="192" t="s">
        <v>89</v>
      </c>
      <c r="AV983" s="15" t="s">
        <v>207</v>
      </c>
      <c r="AW983" s="15" t="s">
        <v>31</v>
      </c>
      <c r="AX983" s="15" t="s">
        <v>76</v>
      </c>
      <c r="AY983" s="192" t="s">
        <v>187</v>
      </c>
    </row>
    <row r="984" spans="2:51" s="12" customFormat="1">
      <c r="B984" s="170"/>
      <c r="D984" s="171" t="s">
        <v>200</v>
      </c>
      <c r="E984" s="172" t="s">
        <v>1</v>
      </c>
      <c r="F984" s="173" t="s">
        <v>3472</v>
      </c>
      <c r="H984" s="172" t="s">
        <v>1</v>
      </c>
      <c r="I984" s="174"/>
      <c r="L984" s="170"/>
      <c r="M984" s="175"/>
      <c r="T984" s="176"/>
      <c r="AT984" s="172" t="s">
        <v>200</v>
      </c>
      <c r="AU984" s="172" t="s">
        <v>89</v>
      </c>
      <c r="AV984" s="12" t="s">
        <v>83</v>
      </c>
      <c r="AW984" s="12" t="s">
        <v>31</v>
      </c>
      <c r="AX984" s="12" t="s">
        <v>76</v>
      </c>
      <c r="AY984" s="172" t="s">
        <v>187</v>
      </c>
    </row>
    <row r="985" spans="2:51" s="12" customFormat="1">
      <c r="B985" s="170"/>
      <c r="D985" s="171" t="s">
        <v>200</v>
      </c>
      <c r="E985" s="172" t="s">
        <v>1</v>
      </c>
      <c r="F985" s="173" t="s">
        <v>3483</v>
      </c>
      <c r="H985" s="172" t="s">
        <v>1</v>
      </c>
      <c r="I985" s="174"/>
      <c r="L985" s="170"/>
      <c r="M985" s="175"/>
      <c r="T985" s="176"/>
      <c r="AT985" s="172" t="s">
        <v>200</v>
      </c>
      <c r="AU985" s="172" t="s">
        <v>89</v>
      </c>
      <c r="AV985" s="12" t="s">
        <v>83</v>
      </c>
      <c r="AW985" s="12" t="s">
        <v>31</v>
      </c>
      <c r="AX985" s="12" t="s">
        <v>76</v>
      </c>
      <c r="AY985" s="172" t="s">
        <v>187</v>
      </c>
    </row>
    <row r="986" spans="2:51" s="13" customFormat="1">
      <c r="B986" s="177"/>
      <c r="D986" s="171" t="s">
        <v>200</v>
      </c>
      <c r="E986" s="178" t="s">
        <v>1</v>
      </c>
      <c r="F986" s="179" t="s">
        <v>4068</v>
      </c>
      <c r="H986" s="180">
        <v>3.48</v>
      </c>
      <c r="I986" s="181"/>
      <c r="L986" s="177"/>
      <c r="M986" s="182"/>
      <c r="T986" s="183"/>
      <c r="AT986" s="178" t="s">
        <v>200</v>
      </c>
      <c r="AU986" s="178" t="s">
        <v>89</v>
      </c>
      <c r="AV986" s="13" t="s">
        <v>89</v>
      </c>
      <c r="AW986" s="13" t="s">
        <v>31</v>
      </c>
      <c r="AX986" s="13" t="s">
        <v>76</v>
      </c>
      <c r="AY986" s="178" t="s">
        <v>187</v>
      </c>
    </row>
    <row r="987" spans="2:51" s="12" customFormat="1">
      <c r="B987" s="170"/>
      <c r="D987" s="171" t="s">
        <v>200</v>
      </c>
      <c r="E987" s="172" t="s">
        <v>1</v>
      </c>
      <c r="F987" s="173" t="s">
        <v>3485</v>
      </c>
      <c r="H987" s="172" t="s">
        <v>1</v>
      </c>
      <c r="I987" s="174"/>
      <c r="L987" s="170"/>
      <c r="M987" s="175"/>
      <c r="T987" s="176"/>
      <c r="AT987" s="172" t="s">
        <v>200</v>
      </c>
      <c r="AU987" s="172" t="s">
        <v>89</v>
      </c>
      <c r="AV987" s="12" t="s">
        <v>83</v>
      </c>
      <c r="AW987" s="12" t="s">
        <v>31</v>
      </c>
      <c r="AX987" s="12" t="s">
        <v>76</v>
      </c>
      <c r="AY987" s="172" t="s">
        <v>187</v>
      </c>
    </row>
    <row r="988" spans="2:51" s="13" customFormat="1">
      <c r="B988" s="177"/>
      <c r="D988" s="171" t="s">
        <v>200</v>
      </c>
      <c r="E988" s="178" t="s">
        <v>1</v>
      </c>
      <c r="F988" s="179" t="s">
        <v>76</v>
      </c>
      <c r="H988" s="180">
        <v>0</v>
      </c>
      <c r="I988" s="181"/>
      <c r="L988" s="177"/>
      <c r="M988" s="182"/>
      <c r="T988" s="183"/>
      <c r="AT988" s="178" t="s">
        <v>200</v>
      </c>
      <c r="AU988" s="178" t="s">
        <v>89</v>
      </c>
      <c r="AV988" s="13" t="s">
        <v>89</v>
      </c>
      <c r="AW988" s="13" t="s">
        <v>31</v>
      </c>
      <c r="AX988" s="13" t="s">
        <v>76</v>
      </c>
      <c r="AY988" s="178" t="s">
        <v>187</v>
      </c>
    </row>
    <row r="989" spans="2:51" s="15" customFormat="1">
      <c r="B989" s="191"/>
      <c r="D989" s="171" t="s">
        <v>200</v>
      </c>
      <c r="E989" s="192" t="s">
        <v>1</v>
      </c>
      <c r="F989" s="193" t="s">
        <v>3486</v>
      </c>
      <c r="H989" s="194">
        <v>3.48</v>
      </c>
      <c r="I989" s="195"/>
      <c r="L989" s="191"/>
      <c r="M989" s="196"/>
      <c r="T989" s="197"/>
      <c r="AT989" s="192" t="s">
        <v>200</v>
      </c>
      <c r="AU989" s="192" t="s">
        <v>89</v>
      </c>
      <c r="AV989" s="15" t="s">
        <v>207</v>
      </c>
      <c r="AW989" s="15" t="s">
        <v>31</v>
      </c>
      <c r="AX989" s="15" t="s">
        <v>76</v>
      </c>
      <c r="AY989" s="192" t="s">
        <v>187</v>
      </c>
    </row>
    <row r="990" spans="2:51" s="12" customFormat="1">
      <c r="B990" s="170"/>
      <c r="D990" s="171" t="s">
        <v>200</v>
      </c>
      <c r="E990" s="172" t="s">
        <v>1</v>
      </c>
      <c r="F990" s="173" t="s">
        <v>3472</v>
      </c>
      <c r="H990" s="172" t="s">
        <v>1</v>
      </c>
      <c r="I990" s="174"/>
      <c r="L990" s="170"/>
      <c r="M990" s="175"/>
      <c r="T990" s="176"/>
      <c r="AT990" s="172" t="s">
        <v>200</v>
      </c>
      <c r="AU990" s="172" t="s">
        <v>89</v>
      </c>
      <c r="AV990" s="12" t="s">
        <v>83</v>
      </c>
      <c r="AW990" s="12" t="s">
        <v>31</v>
      </c>
      <c r="AX990" s="12" t="s">
        <v>76</v>
      </c>
      <c r="AY990" s="172" t="s">
        <v>187</v>
      </c>
    </row>
    <row r="991" spans="2:51" s="12" customFormat="1">
      <c r="B991" s="170"/>
      <c r="D991" s="171" t="s">
        <v>200</v>
      </c>
      <c r="E991" s="172" t="s">
        <v>1</v>
      </c>
      <c r="F991" s="173" t="s">
        <v>3487</v>
      </c>
      <c r="H991" s="172" t="s">
        <v>1</v>
      </c>
      <c r="I991" s="174"/>
      <c r="L991" s="170"/>
      <c r="M991" s="175"/>
      <c r="T991" s="176"/>
      <c r="AT991" s="172" t="s">
        <v>200</v>
      </c>
      <c r="AU991" s="172" t="s">
        <v>89</v>
      </c>
      <c r="AV991" s="12" t="s">
        <v>83</v>
      </c>
      <c r="AW991" s="12" t="s">
        <v>31</v>
      </c>
      <c r="AX991" s="12" t="s">
        <v>76</v>
      </c>
      <c r="AY991" s="172" t="s">
        <v>187</v>
      </c>
    </row>
    <row r="992" spans="2:51" s="13" customFormat="1">
      <c r="B992" s="177"/>
      <c r="D992" s="171" t="s">
        <v>200</v>
      </c>
      <c r="E992" s="178" t="s">
        <v>1</v>
      </c>
      <c r="F992" s="179" t="s">
        <v>4069</v>
      </c>
      <c r="H992" s="180">
        <v>3.1320000000000001</v>
      </c>
      <c r="I992" s="181"/>
      <c r="L992" s="177"/>
      <c r="M992" s="182"/>
      <c r="T992" s="183"/>
      <c r="AT992" s="178" t="s">
        <v>200</v>
      </c>
      <c r="AU992" s="178" t="s">
        <v>89</v>
      </c>
      <c r="AV992" s="13" t="s">
        <v>89</v>
      </c>
      <c r="AW992" s="13" t="s">
        <v>31</v>
      </c>
      <c r="AX992" s="13" t="s">
        <v>76</v>
      </c>
      <c r="AY992" s="178" t="s">
        <v>187</v>
      </c>
    </row>
    <row r="993" spans="2:51" s="12" customFormat="1">
      <c r="B993" s="170"/>
      <c r="D993" s="171" t="s">
        <v>200</v>
      </c>
      <c r="E993" s="172" t="s">
        <v>1</v>
      </c>
      <c r="F993" s="173" t="s">
        <v>3488</v>
      </c>
      <c r="H993" s="172" t="s">
        <v>1</v>
      </c>
      <c r="I993" s="174"/>
      <c r="L993" s="170"/>
      <c r="M993" s="175"/>
      <c r="T993" s="176"/>
      <c r="AT993" s="172" t="s">
        <v>200</v>
      </c>
      <c r="AU993" s="172" t="s">
        <v>89</v>
      </c>
      <c r="AV993" s="12" t="s">
        <v>83</v>
      </c>
      <c r="AW993" s="12" t="s">
        <v>31</v>
      </c>
      <c r="AX993" s="12" t="s">
        <v>76</v>
      </c>
      <c r="AY993" s="172" t="s">
        <v>187</v>
      </c>
    </row>
    <row r="994" spans="2:51" s="13" customFormat="1">
      <c r="B994" s="177"/>
      <c r="D994" s="171" t="s">
        <v>200</v>
      </c>
      <c r="E994" s="178" t="s">
        <v>1</v>
      </c>
      <c r="F994" s="179" t="s">
        <v>4070</v>
      </c>
      <c r="H994" s="180">
        <v>3.1320000000000001</v>
      </c>
      <c r="I994" s="181"/>
      <c r="L994" s="177"/>
      <c r="M994" s="182"/>
      <c r="T994" s="183"/>
      <c r="AT994" s="178" t="s">
        <v>200</v>
      </c>
      <c r="AU994" s="178" t="s">
        <v>89</v>
      </c>
      <c r="AV994" s="13" t="s">
        <v>89</v>
      </c>
      <c r="AW994" s="13" t="s">
        <v>31</v>
      </c>
      <c r="AX994" s="13" t="s">
        <v>76</v>
      </c>
      <c r="AY994" s="178" t="s">
        <v>187</v>
      </c>
    </row>
    <row r="995" spans="2:51" s="15" customFormat="1">
      <c r="B995" s="191"/>
      <c r="D995" s="171" t="s">
        <v>200</v>
      </c>
      <c r="E995" s="192" t="s">
        <v>1</v>
      </c>
      <c r="F995" s="193" t="s">
        <v>3490</v>
      </c>
      <c r="H995" s="194">
        <v>6.2640000000000002</v>
      </c>
      <c r="I995" s="195"/>
      <c r="L995" s="191"/>
      <c r="M995" s="196"/>
      <c r="T995" s="197"/>
      <c r="AT995" s="192" t="s">
        <v>200</v>
      </c>
      <c r="AU995" s="192" t="s">
        <v>89</v>
      </c>
      <c r="AV995" s="15" t="s">
        <v>207</v>
      </c>
      <c r="AW995" s="15" t="s">
        <v>31</v>
      </c>
      <c r="AX995" s="15" t="s">
        <v>76</v>
      </c>
      <c r="AY995" s="192" t="s">
        <v>187</v>
      </c>
    </row>
    <row r="996" spans="2:51" s="12" customFormat="1">
      <c r="B996" s="170"/>
      <c r="D996" s="171" t="s">
        <v>200</v>
      </c>
      <c r="E996" s="172" t="s">
        <v>1</v>
      </c>
      <c r="F996" s="173" t="s">
        <v>3491</v>
      </c>
      <c r="H996" s="172" t="s">
        <v>1</v>
      </c>
      <c r="I996" s="174"/>
      <c r="L996" s="170"/>
      <c r="M996" s="175"/>
      <c r="T996" s="176"/>
      <c r="AT996" s="172" t="s">
        <v>200</v>
      </c>
      <c r="AU996" s="172" t="s">
        <v>89</v>
      </c>
      <c r="AV996" s="12" t="s">
        <v>83</v>
      </c>
      <c r="AW996" s="12" t="s">
        <v>31</v>
      </c>
      <c r="AX996" s="12" t="s">
        <v>76</v>
      </c>
      <c r="AY996" s="172" t="s">
        <v>187</v>
      </c>
    </row>
    <row r="997" spans="2:51" s="12" customFormat="1">
      <c r="B997" s="170"/>
      <c r="D997" s="171" t="s">
        <v>200</v>
      </c>
      <c r="E997" s="172" t="s">
        <v>1</v>
      </c>
      <c r="F997" s="173" t="s">
        <v>3492</v>
      </c>
      <c r="H997" s="172" t="s">
        <v>1</v>
      </c>
      <c r="I997" s="174"/>
      <c r="L997" s="170"/>
      <c r="M997" s="175"/>
      <c r="T997" s="176"/>
      <c r="AT997" s="172" t="s">
        <v>200</v>
      </c>
      <c r="AU997" s="172" t="s">
        <v>89</v>
      </c>
      <c r="AV997" s="12" t="s">
        <v>83</v>
      </c>
      <c r="AW997" s="12" t="s">
        <v>31</v>
      </c>
      <c r="AX997" s="12" t="s">
        <v>76</v>
      </c>
      <c r="AY997" s="172" t="s">
        <v>187</v>
      </c>
    </row>
    <row r="998" spans="2:51" s="13" customFormat="1">
      <c r="B998" s="177"/>
      <c r="D998" s="171" t="s">
        <v>200</v>
      </c>
      <c r="E998" s="178" t="s">
        <v>1</v>
      </c>
      <c r="F998" s="179" t="s">
        <v>4071</v>
      </c>
      <c r="H998" s="180">
        <v>5.202</v>
      </c>
      <c r="I998" s="181"/>
      <c r="L998" s="177"/>
      <c r="M998" s="182"/>
      <c r="T998" s="183"/>
      <c r="AT998" s="178" t="s">
        <v>200</v>
      </c>
      <c r="AU998" s="178" t="s">
        <v>89</v>
      </c>
      <c r="AV998" s="13" t="s">
        <v>89</v>
      </c>
      <c r="AW998" s="13" t="s">
        <v>31</v>
      </c>
      <c r="AX998" s="13" t="s">
        <v>76</v>
      </c>
      <c r="AY998" s="178" t="s">
        <v>187</v>
      </c>
    </row>
    <row r="999" spans="2:51" s="15" customFormat="1">
      <c r="B999" s="191"/>
      <c r="D999" s="171" t="s">
        <v>200</v>
      </c>
      <c r="E999" s="192" t="s">
        <v>1</v>
      </c>
      <c r="F999" s="193" t="s">
        <v>3494</v>
      </c>
      <c r="H999" s="194">
        <v>5.202</v>
      </c>
      <c r="I999" s="195"/>
      <c r="L999" s="191"/>
      <c r="M999" s="196"/>
      <c r="T999" s="197"/>
      <c r="AT999" s="192" t="s">
        <v>200</v>
      </c>
      <c r="AU999" s="192" t="s">
        <v>89</v>
      </c>
      <c r="AV999" s="15" t="s">
        <v>207</v>
      </c>
      <c r="AW999" s="15" t="s">
        <v>31</v>
      </c>
      <c r="AX999" s="15" t="s">
        <v>76</v>
      </c>
      <c r="AY999" s="192" t="s">
        <v>187</v>
      </c>
    </row>
    <row r="1000" spans="2:51" s="14" customFormat="1">
      <c r="B1000" s="184"/>
      <c r="D1000" s="171" t="s">
        <v>200</v>
      </c>
      <c r="E1000" s="185" t="s">
        <v>1</v>
      </c>
      <c r="F1000" s="186" t="s">
        <v>3495</v>
      </c>
      <c r="H1000" s="187">
        <v>191.65299999999999</v>
      </c>
      <c r="I1000" s="188"/>
      <c r="L1000" s="184"/>
      <c r="M1000" s="198"/>
      <c r="N1000" s="199"/>
      <c r="O1000" s="199"/>
      <c r="P1000" s="199"/>
      <c r="Q1000" s="199"/>
      <c r="R1000" s="199"/>
      <c r="S1000" s="199"/>
      <c r="T1000" s="200"/>
      <c r="AT1000" s="185" t="s">
        <v>200</v>
      </c>
      <c r="AU1000" s="185" t="s">
        <v>89</v>
      </c>
      <c r="AV1000" s="14" t="s">
        <v>194</v>
      </c>
      <c r="AW1000" s="14" t="s">
        <v>31</v>
      </c>
      <c r="AX1000" s="14" t="s">
        <v>83</v>
      </c>
      <c r="AY1000" s="185" t="s">
        <v>187</v>
      </c>
    </row>
    <row r="1001" spans="2:51" s="1" customFormat="1" ht="6.95" customHeight="1">
      <c r="B1001" s="47"/>
      <c r="C1001" s="48"/>
      <c r="D1001" s="48"/>
      <c r="E1001" s="48"/>
      <c r="F1001" s="48"/>
      <c r="G1001" s="48"/>
      <c r="H1001" s="48"/>
      <c r="I1001" s="48"/>
      <c r="J1001" s="48"/>
      <c r="K1001" s="48"/>
      <c r="L1001" s="32"/>
    </row>
  </sheetData>
  <autoFilter ref="C136:K1000" xr:uid="{00000000-0009-0000-0000-000008000000}"/>
  <mergeCells count="12">
    <mergeCell ref="E129:H129"/>
    <mergeCell ref="L2:V2"/>
    <mergeCell ref="E85:H85"/>
    <mergeCell ref="E87:H87"/>
    <mergeCell ref="E89:H89"/>
    <mergeCell ref="E125:H125"/>
    <mergeCell ref="E127:H12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19</vt:i4>
      </vt:variant>
      <vt:variant>
        <vt:lpstr>Pomenované rozsahy</vt:lpstr>
      </vt:variant>
      <vt:variant>
        <vt:i4>38</vt:i4>
      </vt:variant>
    </vt:vector>
  </HeadingPairs>
  <TitlesOfParts>
    <vt:vector size="57" baseType="lpstr">
      <vt:lpstr>Rekapitulácia stavby</vt:lpstr>
      <vt:lpstr>SO01.1Z - E1.1Z  Časť zat...</vt:lpstr>
      <vt:lpstr>SO01.2Z - E1.2Z  Časť  za...</vt:lpstr>
      <vt:lpstr>SO01.3Z - E1.3Z  Časť vým...</vt:lpstr>
      <vt:lpstr>SO01.4Z - E1.5Z   Ústredn...</vt:lpstr>
      <vt:lpstr>SO01.6Z - E1.6Z  Vzduchot...</vt:lpstr>
      <vt:lpstr>SO01.7Z - E1.7Z Elektroin...</vt:lpstr>
      <vt:lpstr>E1.1 a - E1.1 a  Architek...</vt:lpstr>
      <vt:lpstr>E1.1 b - E1.1 b Architekt...</vt:lpstr>
      <vt:lpstr>E1.1 c - E1.1 c Architekt...</vt:lpstr>
      <vt:lpstr>E1.1 d - E1.1 d Architekt...</vt:lpstr>
      <vt:lpstr>E1.1 e - E1.1 e  Architek...</vt:lpstr>
      <vt:lpstr>E1.3 - E1.3 Statika </vt:lpstr>
      <vt:lpstr>E1.4 - E1.4  Zdravotechnika</vt:lpstr>
      <vt:lpstr>E1.8a - E1.8 a Slaboprúd ...</vt:lpstr>
      <vt:lpstr>E1.8b - E1.8 b Elektrická...</vt:lpstr>
      <vt:lpstr>E1.8c - E1.8 c Hlasová si...</vt:lpstr>
      <vt:lpstr>E1.9 - E1.9 Bleskozvod </vt:lpstr>
      <vt:lpstr>Zoznam figúr</vt:lpstr>
      <vt:lpstr>'E1.1 a - E1.1 a  Architek...'!Názvy_tlače</vt:lpstr>
      <vt:lpstr>'E1.1 b - E1.1 b Architekt...'!Názvy_tlače</vt:lpstr>
      <vt:lpstr>'E1.1 c - E1.1 c Architekt...'!Názvy_tlače</vt:lpstr>
      <vt:lpstr>'E1.1 d - E1.1 d Architekt...'!Názvy_tlače</vt:lpstr>
      <vt:lpstr>'E1.1 e - E1.1 e  Architek...'!Názvy_tlače</vt:lpstr>
      <vt:lpstr>'E1.3 - E1.3 Statika '!Názvy_tlače</vt:lpstr>
      <vt:lpstr>'E1.4 - E1.4  Zdravotechnika'!Názvy_tlače</vt:lpstr>
      <vt:lpstr>'E1.8a - E1.8 a Slaboprúd ...'!Názvy_tlače</vt:lpstr>
      <vt:lpstr>'E1.8b - E1.8 b Elektrická...'!Názvy_tlače</vt:lpstr>
      <vt:lpstr>'E1.8c - E1.8 c Hlasová si...'!Názvy_tlače</vt:lpstr>
      <vt:lpstr>'E1.9 - E1.9 Bleskozvod '!Názvy_tlače</vt:lpstr>
      <vt:lpstr>'Rekapitulácia stavby'!Názvy_tlače</vt:lpstr>
      <vt:lpstr>'SO01.1Z - E1.1Z  Časť zat...'!Názvy_tlače</vt:lpstr>
      <vt:lpstr>'SO01.2Z - E1.2Z  Časť  za...'!Názvy_tlače</vt:lpstr>
      <vt:lpstr>'SO01.3Z - E1.3Z  Časť vým...'!Názvy_tlače</vt:lpstr>
      <vt:lpstr>'SO01.4Z - E1.5Z   Ústredn...'!Názvy_tlače</vt:lpstr>
      <vt:lpstr>'SO01.6Z - E1.6Z  Vzduchot...'!Názvy_tlače</vt:lpstr>
      <vt:lpstr>'SO01.7Z - E1.7Z Elektroin...'!Názvy_tlače</vt:lpstr>
      <vt:lpstr>'Zoznam figúr'!Názvy_tlače</vt:lpstr>
      <vt:lpstr>'E1.1 a - E1.1 a  Architek...'!Oblasť_tlače</vt:lpstr>
      <vt:lpstr>'E1.1 b - E1.1 b Architekt...'!Oblasť_tlače</vt:lpstr>
      <vt:lpstr>'E1.1 c - E1.1 c Architekt...'!Oblasť_tlače</vt:lpstr>
      <vt:lpstr>'E1.1 d - E1.1 d Architekt...'!Oblasť_tlače</vt:lpstr>
      <vt:lpstr>'E1.1 e - E1.1 e  Architek...'!Oblasť_tlače</vt:lpstr>
      <vt:lpstr>'E1.3 - E1.3 Statika '!Oblasť_tlače</vt:lpstr>
      <vt:lpstr>'E1.4 - E1.4  Zdravotechnika'!Oblasť_tlače</vt:lpstr>
      <vt:lpstr>'E1.8a - E1.8 a Slaboprúd ...'!Oblasť_tlače</vt:lpstr>
      <vt:lpstr>'E1.8b - E1.8 b Elektrická...'!Oblasť_tlače</vt:lpstr>
      <vt:lpstr>'E1.8c - E1.8 c Hlasová si...'!Oblasť_tlače</vt:lpstr>
      <vt:lpstr>'E1.9 - E1.9 Bleskozvod '!Oblasť_tlače</vt:lpstr>
      <vt:lpstr>'Rekapitulácia stavby'!Oblasť_tlače</vt:lpstr>
      <vt:lpstr>'SO01.1Z - E1.1Z  Časť zat...'!Oblasť_tlače</vt:lpstr>
      <vt:lpstr>'SO01.2Z - E1.2Z  Časť  za...'!Oblasť_tlače</vt:lpstr>
      <vt:lpstr>'SO01.3Z - E1.3Z  Časť vým...'!Oblasť_tlače</vt:lpstr>
      <vt:lpstr>'SO01.4Z - E1.5Z   Ústredn...'!Oblasť_tlače</vt:lpstr>
      <vt:lpstr>'SO01.6Z - E1.6Z  Vzduchot...'!Oblasť_tlače</vt:lpstr>
      <vt:lpstr>'SO01.7Z - E1.7Z Elektroin...'!Oblasť_tlače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DESKTOP-K51QAR0\katarina.sinska</dc:creator>
  <cp:lastModifiedBy>katarina.sinska</cp:lastModifiedBy>
  <dcterms:created xsi:type="dcterms:W3CDTF">2023-10-18T11:28:41Z</dcterms:created>
  <dcterms:modified xsi:type="dcterms:W3CDTF">2023-10-18T11:30:56Z</dcterms:modified>
</cp:coreProperties>
</file>